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703FD24E-D8DA-440C-A391-7955202B1A85}" xr6:coauthVersionLast="47" xr6:coauthVersionMax="47" xr10:uidLastSave="{00000000-0000-0000-0000-000000000000}"/>
  <bookViews>
    <workbookView xWindow="-120" yWindow="-120" windowWidth="29040" windowHeight="15990" activeTab="2" xr2:uid="{00000000-000D-0000-FFFF-FFFF00000000}"/>
  </bookViews>
  <sheets>
    <sheet name="Détails" sheetId="17" r:id="rId1"/>
    <sheet name="Synthèse" sheetId="13" r:id="rId2"/>
    <sheet name="Heures" sheetId="14" r:id="rId3"/>
  </sheets>
  <definedNames>
    <definedName name="_xlnm._FilterDatabase" localSheetId="2" hidden="1">Heures!$E$1:$L$1</definedName>
    <definedName name="Fériés">Détails!$B$2:$L$16</definedName>
    <definedName name="Slicer_Mois">#N/A</definedName>
    <definedName name="Slicer_Semain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4"/>
        <x14:slicerCache r:id="rId5"/>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14" l="1"/>
  <c r="H2" i="17"/>
  <c r="I2" i="17"/>
  <c r="J2" i="17"/>
  <c r="K2" i="17"/>
  <c r="L2" i="17"/>
  <c r="H4" i="17"/>
  <c r="H3" i="17" s="1"/>
  <c r="I4" i="17"/>
  <c r="I5" i="17" s="1"/>
  <c r="J4" i="17"/>
  <c r="J3" i="17" s="1"/>
  <c r="K4" i="17"/>
  <c r="K3" i="17" s="1"/>
  <c r="L4" i="17"/>
  <c r="L3" i="17" s="1"/>
  <c r="H5" i="17"/>
  <c r="K5" i="17"/>
  <c r="H6" i="17"/>
  <c r="I6" i="17"/>
  <c r="J6" i="17"/>
  <c r="K6" i="17"/>
  <c r="L6" i="17"/>
  <c r="H7" i="17"/>
  <c r="I7" i="17"/>
  <c r="J7" i="17"/>
  <c r="K7" i="17"/>
  <c r="L7" i="17"/>
  <c r="K8" i="17"/>
  <c r="K9" i="17"/>
  <c r="K10" i="17" s="1"/>
  <c r="H11" i="17"/>
  <c r="I11" i="17"/>
  <c r="J11" i="17"/>
  <c r="K11" i="17"/>
  <c r="L11" i="17"/>
  <c r="H12" i="17"/>
  <c r="I12" i="17"/>
  <c r="J12" i="17"/>
  <c r="K12" i="17"/>
  <c r="L12" i="17"/>
  <c r="H13" i="17"/>
  <c r="I13" i="17"/>
  <c r="J13" i="17"/>
  <c r="K13" i="17"/>
  <c r="L13" i="17"/>
  <c r="H14" i="17"/>
  <c r="I14" i="17"/>
  <c r="J14" i="17"/>
  <c r="K14" i="17"/>
  <c r="L14" i="17"/>
  <c r="H15" i="17"/>
  <c r="H16" i="17" s="1"/>
  <c r="I15" i="17"/>
  <c r="I16" i="17" s="1"/>
  <c r="J15" i="17"/>
  <c r="J16" i="17" s="1"/>
  <c r="K15" i="17"/>
  <c r="K16" i="17" s="1"/>
  <c r="L15" i="17"/>
  <c r="L16" i="17" s="1"/>
  <c r="C2" i="17"/>
  <c r="D2" i="17"/>
  <c r="E2" i="17"/>
  <c r="F2" i="17"/>
  <c r="G2" i="17"/>
  <c r="C4" i="17"/>
  <c r="C3" i="17" s="1"/>
  <c r="D4" i="17"/>
  <c r="D5" i="17" s="1"/>
  <c r="E4" i="17"/>
  <c r="E3" i="17" s="1"/>
  <c r="F4" i="17"/>
  <c r="F3" i="17" s="1"/>
  <c r="G4" i="17"/>
  <c r="G3" i="17" s="1"/>
  <c r="C5" i="17"/>
  <c r="E5" i="17"/>
  <c r="F5" i="17"/>
  <c r="G5" i="17"/>
  <c r="C6" i="17"/>
  <c r="D6" i="17"/>
  <c r="E6" i="17"/>
  <c r="F6" i="17"/>
  <c r="G6" i="17"/>
  <c r="C7" i="17"/>
  <c r="D7" i="17"/>
  <c r="E7" i="17"/>
  <c r="F7" i="17"/>
  <c r="G7" i="17"/>
  <c r="E8" i="17"/>
  <c r="F8" i="17"/>
  <c r="C9" i="17"/>
  <c r="C10" i="17" s="1"/>
  <c r="E9" i="17"/>
  <c r="E10" i="17" s="1"/>
  <c r="F9" i="17"/>
  <c r="F10" i="17"/>
  <c r="C11" i="17"/>
  <c r="D11" i="17"/>
  <c r="E11" i="17"/>
  <c r="F11" i="17"/>
  <c r="G11" i="17"/>
  <c r="C12" i="17"/>
  <c r="D12" i="17"/>
  <c r="E12" i="17"/>
  <c r="F12" i="17"/>
  <c r="G12" i="17"/>
  <c r="C13" i="17"/>
  <c r="D13" i="17"/>
  <c r="E13" i="17"/>
  <c r="F13" i="17"/>
  <c r="G13" i="17"/>
  <c r="C14" i="17"/>
  <c r="D14" i="17"/>
  <c r="E14" i="17"/>
  <c r="F14" i="17"/>
  <c r="G14" i="17"/>
  <c r="C15" i="17"/>
  <c r="C16" i="17" s="1"/>
  <c r="D15" i="17"/>
  <c r="E15" i="17"/>
  <c r="E16" i="17" s="1"/>
  <c r="F15" i="17"/>
  <c r="F16" i="17" s="1"/>
  <c r="G15" i="17"/>
  <c r="G16" i="17" s="1"/>
  <c r="D16" i="17"/>
  <c r="B15" i="17"/>
  <c r="B14" i="17"/>
  <c r="B13" i="17"/>
  <c r="B12" i="17"/>
  <c r="B11" i="17"/>
  <c r="B7" i="17"/>
  <c r="B6" i="17"/>
  <c r="B4" i="17"/>
  <c r="B2" i="17"/>
  <c r="L1" i="14"/>
  <c r="E1" i="14"/>
  <c r="F1" i="14"/>
  <c r="G1" i="14"/>
  <c r="J3" i="14"/>
  <c r="J4" i="14"/>
  <c r="J5" i="14"/>
  <c r="J6" i="14"/>
  <c r="J7" i="14"/>
  <c r="J8" i="14"/>
  <c r="J9" i="14"/>
  <c r="J10" i="14"/>
  <c r="J11" i="14"/>
  <c r="J12" i="14"/>
  <c r="J13" i="14"/>
  <c r="J14" i="14"/>
  <c r="J15" i="14"/>
  <c r="J16" i="14"/>
  <c r="J17" i="14"/>
  <c r="J18" i="14"/>
  <c r="J19" i="14"/>
  <c r="J20" i="14"/>
  <c r="J21" i="14"/>
  <c r="J22" i="14"/>
  <c r="J23" i="14"/>
  <c r="J24" i="14"/>
  <c r="J25" i="14"/>
  <c r="J26" i="14"/>
  <c r="J27" i="14"/>
  <c r="J28" i="14"/>
  <c r="J29" i="14"/>
  <c r="J30" i="14"/>
  <c r="J31" i="14"/>
  <c r="J32" i="14"/>
  <c r="J33" i="14"/>
  <c r="J34" i="14"/>
  <c r="J35" i="14"/>
  <c r="J36" i="14"/>
  <c r="J37" i="14"/>
  <c r="J38" i="14"/>
  <c r="J39" i="14"/>
  <c r="J40" i="14"/>
  <c r="J41" i="14"/>
  <c r="J42" i="14"/>
  <c r="J43" i="14"/>
  <c r="J44" i="14"/>
  <c r="J45" i="14"/>
  <c r="J46" i="14"/>
  <c r="J47" i="14"/>
  <c r="J48" i="14"/>
  <c r="J49" i="14"/>
  <c r="J50" i="14"/>
  <c r="J51" i="14"/>
  <c r="J52" i="14"/>
  <c r="J53" i="14"/>
  <c r="J54" i="14"/>
  <c r="J55" i="14"/>
  <c r="J56" i="14"/>
  <c r="J57" i="14"/>
  <c r="J58" i="14"/>
  <c r="J59" i="14"/>
  <c r="J60" i="14"/>
  <c r="J61" i="14"/>
  <c r="J62" i="14"/>
  <c r="J63" i="14"/>
  <c r="J64" i="14"/>
  <c r="J65" i="14"/>
  <c r="J66" i="14"/>
  <c r="J67" i="14"/>
  <c r="J68" i="14"/>
  <c r="J69" i="14"/>
  <c r="J70" i="14"/>
  <c r="J71" i="14"/>
  <c r="J72" i="14"/>
  <c r="J73" i="14"/>
  <c r="J74" i="14"/>
  <c r="J75" i="14"/>
  <c r="J76" i="14"/>
  <c r="J77" i="14"/>
  <c r="J78" i="14"/>
  <c r="J79" i="14"/>
  <c r="J80" i="14"/>
  <c r="J81" i="14"/>
  <c r="J82" i="14"/>
  <c r="J83" i="14"/>
  <c r="J84" i="14"/>
  <c r="J85" i="14"/>
  <c r="J86" i="14"/>
  <c r="J87" i="14"/>
  <c r="J88" i="14"/>
  <c r="J89" i="14"/>
  <c r="J90" i="14"/>
  <c r="J91" i="14"/>
  <c r="J92" i="14"/>
  <c r="J93" i="14"/>
  <c r="J94" i="14"/>
  <c r="J95" i="14"/>
  <c r="J96" i="14"/>
  <c r="J97" i="14"/>
  <c r="J98" i="14"/>
  <c r="J99" i="14"/>
  <c r="J100" i="14"/>
  <c r="J101" i="14"/>
  <c r="J102" i="14"/>
  <c r="J103" i="14"/>
  <c r="J104" i="14"/>
  <c r="J105" i="14"/>
  <c r="J106" i="14"/>
  <c r="J107" i="14"/>
  <c r="J108" i="14"/>
  <c r="J109" i="14"/>
  <c r="J110" i="14"/>
  <c r="J111" i="14"/>
  <c r="J112" i="14"/>
  <c r="J113" i="14"/>
  <c r="J114" i="14"/>
  <c r="J115" i="14"/>
  <c r="J116" i="14"/>
  <c r="J117" i="14"/>
  <c r="J118" i="14"/>
  <c r="J119" i="14"/>
  <c r="J120" i="14"/>
  <c r="J121" i="14"/>
  <c r="J122" i="14"/>
  <c r="J123" i="14"/>
  <c r="J124" i="14"/>
  <c r="J125" i="14"/>
  <c r="J126" i="14"/>
  <c r="J127" i="14"/>
  <c r="J128" i="14"/>
  <c r="J129" i="14"/>
  <c r="J130" i="14"/>
  <c r="J131" i="14"/>
  <c r="J132" i="14"/>
  <c r="J133" i="14"/>
  <c r="J134" i="14"/>
  <c r="J135" i="14"/>
  <c r="J136" i="14"/>
  <c r="J137" i="14"/>
  <c r="J138" i="14"/>
  <c r="J139" i="14"/>
  <c r="J140" i="14"/>
  <c r="J141" i="14"/>
  <c r="J142" i="14"/>
  <c r="J143" i="14"/>
  <c r="J144" i="14"/>
  <c r="J145" i="14"/>
  <c r="J146" i="14"/>
  <c r="J147" i="14"/>
  <c r="J148" i="14"/>
  <c r="J149" i="14"/>
  <c r="J150" i="14"/>
  <c r="J151" i="14"/>
  <c r="J152" i="14"/>
  <c r="J153" i="14"/>
  <c r="J154" i="14"/>
  <c r="J155" i="14"/>
  <c r="J156" i="14"/>
  <c r="J157" i="14"/>
  <c r="J158" i="14"/>
  <c r="J159" i="14"/>
  <c r="J160" i="14"/>
  <c r="J161" i="14"/>
  <c r="J162" i="14"/>
  <c r="J163" i="14"/>
  <c r="J164" i="14"/>
  <c r="J165" i="14"/>
  <c r="J166" i="14"/>
  <c r="J167" i="14"/>
  <c r="J168" i="14"/>
  <c r="J169" i="14"/>
  <c r="J170" i="14"/>
  <c r="J171" i="14"/>
  <c r="J172" i="14"/>
  <c r="J173" i="14"/>
  <c r="J174" i="14"/>
  <c r="J175" i="14"/>
  <c r="J176" i="14"/>
  <c r="J177" i="14"/>
  <c r="J178" i="14"/>
  <c r="J179" i="14"/>
  <c r="J180" i="14"/>
  <c r="J181" i="14"/>
  <c r="J182" i="14"/>
  <c r="J183" i="14"/>
  <c r="J184" i="14"/>
  <c r="J185" i="14"/>
  <c r="J186" i="14"/>
  <c r="J187" i="14"/>
  <c r="J188" i="14"/>
  <c r="J189" i="14"/>
  <c r="J190" i="14"/>
  <c r="J191" i="14"/>
  <c r="J192" i="14"/>
  <c r="J193" i="14"/>
  <c r="J194" i="14"/>
  <c r="J195" i="14"/>
  <c r="J196" i="14"/>
  <c r="J197" i="14"/>
  <c r="J198" i="14"/>
  <c r="J199" i="14"/>
  <c r="J200" i="14"/>
  <c r="J201" i="14"/>
  <c r="J202" i="14"/>
  <c r="J203" i="14"/>
  <c r="J204" i="14"/>
  <c r="J205" i="14"/>
  <c r="J206" i="14"/>
  <c r="J207" i="14"/>
  <c r="J208" i="14"/>
  <c r="J209" i="14"/>
  <c r="J210" i="14"/>
  <c r="J211" i="14"/>
  <c r="J212" i="14"/>
  <c r="J213" i="14"/>
  <c r="J214" i="14"/>
  <c r="J215" i="14"/>
  <c r="J216" i="14"/>
  <c r="J217" i="14"/>
  <c r="J218" i="14"/>
  <c r="J219" i="14"/>
  <c r="J220" i="14"/>
  <c r="J221" i="14"/>
  <c r="J222" i="14"/>
  <c r="J223" i="14"/>
  <c r="J224" i="14"/>
  <c r="J225" i="14"/>
  <c r="J226" i="14"/>
  <c r="J227" i="14"/>
  <c r="J228" i="14"/>
  <c r="J229" i="14"/>
  <c r="J230" i="14"/>
  <c r="J231" i="14"/>
  <c r="J232" i="14"/>
  <c r="J233" i="14"/>
  <c r="J234" i="14"/>
  <c r="J235" i="14"/>
  <c r="J236" i="14"/>
  <c r="J237" i="14"/>
  <c r="J238" i="14"/>
  <c r="J239" i="14"/>
  <c r="J240" i="14"/>
  <c r="J241" i="14"/>
  <c r="J242" i="14"/>
  <c r="J243" i="14"/>
  <c r="J244" i="14"/>
  <c r="J245" i="14"/>
  <c r="J246" i="14"/>
  <c r="J247" i="14"/>
  <c r="J248" i="14"/>
  <c r="J249" i="14"/>
  <c r="J250" i="14"/>
  <c r="J251" i="14"/>
  <c r="J252" i="14"/>
  <c r="J253" i="14"/>
  <c r="J254" i="14"/>
  <c r="J255" i="14"/>
  <c r="J256" i="14"/>
  <c r="J257" i="14"/>
  <c r="J258" i="14"/>
  <c r="J259" i="14"/>
  <c r="J260" i="14"/>
  <c r="J261" i="14"/>
  <c r="J262" i="14"/>
  <c r="J263" i="14"/>
  <c r="J264" i="14"/>
  <c r="J265" i="14"/>
  <c r="J266" i="14"/>
  <c r="J267" i="14"/>
  <c r="J268" i="14"/>
  <c r="J269" i="14"/>
  <c r="J270" i="14"/>
  <c r="J271" i="14"/>
  <c r="J272" i="14"/>
  <c r="J273" i="14"/>
  <c r="J274" i="14"/>
  <c r="J275" i="14"/>
  <c r="J276" i="14"/>
  <c r="J277" i="14"/>
  <c r="J278" i="14"/>
  <c r="J279" i="14"/>
  <c r="J280" i="14"/>
  <c r="J281" i="14"/>
  <c r="J282" i="14"/>
  <c r="J283" i="14"/>
  <c r="J284" i="14"/>
  <c r="J285" i="14"/>
  <c r="J286" i="14"/>
  <c r="J287" i="14"/>
  <c r="J288" i="14"/>
  <c r="J289" i="14"/>
  <c r="J290" i="14"/>
  <c r="J291" i="14"/>
  <c r="J292" i="14"/>
  <c r="J293" i="14"/>
  <c r="J294" i="14"/>
  <c r="J295" i="14"/>
  <c r="J296" i="14"/>
  <c r="J297" i="14"/>
  <c r="J298" i="14"/>
  <c r="J299" i="14"/>
  <c r="J300" i="14"/>
  <c r="J301" i="14"/>
  <c r="J302" i="14"/>
  <c r="J303" i="14"/>
  <c r="J304" i="14"/>
  <c r="J305" i="14"/>
  <c r="J306" i="14"/>
  <c r="J307" i="14"/>
  <c r="J308" i="14"/>
  <c r="J309" i="14"/>
  <c r="J310" i="14"/>
  <c r="J311" i="14"/>
  <c r="J312" i="14"/>
  <c r="J313" i="14"/>
  <c r="J314" i="14"/>
  <c r="J315" i="14"/>
  <c r="J316" i="14"/>
  <c r="J317" i="14"/>
  <c r="J318" i="14"/>
  <c r="J319" i="14"/>
  <c r="J320" i="14"/>
  <c r="J321" i="14"/>
  <c r="J322" i="14"/>
  <c r="J323" i="14"/>
  <c r="J324" i="14"/>
  <c r="J325" i="14"/>
  <c r="J326" i="14"/>
  <c r="J327" i="14"/>
  <c r="J328" i="14"/>
  <c r="J329" i="14"/>
  <c r="J330" i="14"/>
  <c r="J331" i="14"/>
  <c r="J332" i="14"/>
  <c r="J333" i="14"/>
  <c r="J334" i="14"/>
  <c r="J335" i="14"/>
  <c r="J336" i="14"/>
  <c r="J337" i="14"/>
  <c r="J338" i="14"/>
  <c r="J339" i="14"/>
  <c r="J340" i="14"/>
  <c r="J341" i="14"/>
  <c r="J342" i="14"/>
  <c r="J343" i="14"/>
  <c r="J344" i="14"/>
  <c r="J345" i="14"/>
  <c r="J346" i="14"/>
  <c r="J347" i="14"/>
  <c r="J348" i="14"/>
  <c r="J349" i="14"/>
  <c r="J350" i="14"/>
  <c r="J351" i="14"/>
  <c r="J352" i="14"/>
  <c r="J353" i="14"/>
  <c r="J354" i="14"/>
  <c r="J355" i="14"/>
  <c r="J356" i="14"/>
  <c r="J357" i="14"/>
  <c r="J358" i="14"/>
  <c r="J359" i="14"/>
  <c r="J360" i="14"/>
  <c r="J361" i="14"/>
  <c r="J362" i="14"/>
  <c r="J363" i="14"/>
  <c r="J364" i="14"/>
  <c r="J365" i="14"/>
  <c r="J366" i="14"/>
  <c r="J367" i="14"/>
  <c r="J368" i="14"/>
  <c r="J369" i="14"/>
  <c r="J370" i="14"/>
  <c r="J371" i="14"/>
  <c r="J372" i="14"/>
  <c r="J373" i="14"/>
  <c r="J374" i="14"/>
  <c r="J375" i="14"/>
  <c r="J376" i="14"/>
  <c r="J377" i="14"/>
  <c r="J378" i="14"/>
  <c r="J379" i="14"/>
  <c r="J380" i="14"/>
  <c r="J381" i="14"/>
  <c r="J382" i="14"/>
  <c r="J383" i="14"/>
  <c r="J384" i="14"/>
  <c r="J385" i="14"/>
  <c r="J386" i="14"/>
  <c r="J387" i="14"/>
  <c r="J388" i="14"/>
  <c r="J389" i="14"/>
  <c r="J390" i="14"/>
  <c r="J391" i="14"/>
  <c r="J392" i="14"/>
  <c r="J393" i="14"/>
  <c r="J394" i="14"/>
  <c r="J395" i="14"/>
  <c r="J396" i="14"/>
  <c r="J397" i="14"/>
  <c r="J398" i="14"/>
  <c r="J399" i="14"/>
  <c r="J400" i="14"/>
  <c r="J401" i="14"/>
  <c r="J402" i="14"/>
  <c r="J403" i="14"/>
  <c r="J404" i="14"/>
  <c r="J405" i="14"/>
  <c r="J406" i="14"/>
  <c r="J407" i="14"/>
  <c r="J408" i="14"/>
  <c r="J409" i="14"/>
  <c r="J410" i="14"/>
  <c r="J411" i="14"/>
  <c r="J412" i="14"/>
  <c r="J413" i="14"/>
  <c r="J414" i="14"/>
  <c r="J415" i="14"/>
  <c r="J416" i="14"/>
  <c r="J417" i="14"/>
  <c r="J418" i="14"/>
  <c r="J419" i="14"/>
  <c r="J420" i="14"/>
  <c r="J421" i="14"/>
  <c r="J422" i="14"/>
  <c r="J423" i="14"/>
  <c r="J424" i="14"/>
  <c r="J425" i="14"/>
  <c r="J426" i="14"/>
  <c r="J427" i="14"/>
  <c r="J428" i="14"/>
  <c r="J429" i="14"/>
  <c r="J430" i="14"/>
  <c r="J431" i="14"/>
  <c r="J432" i="14"/>
  <c r="J433" i="14"/>
  <c r="J434" i="14"/>
  <c r="J435" i="14"/>
  <c r="J436" i="14"/>
  <c r="J437" i="14"/>
  <c r="J438" i="14"/>
  <c r="J439" i="14"/>
  <c r="J440" i="14"/>
  <c r="J441" i="14"/>
  <c r="J442" i="14"/>
  <c r="J443" i="14"/>
  <c r="J444" i="14"/>
  <c r="J445" i="14"/>
  <c r="J446" i="14"/>
  <c r="J447" i="14"/>
  <c r="J448" i="14"/>
  <c r="J449" i="14"/>
  <c r="J450" i="14"/>
  <c r="J451" i="14"/>
  <c r="J452" i="14"/>
  <c r="J453" i="14"/>
  <c r="J454" i="14"/>
  <c r="J455" i="14"/>
  <c r="J456" i="14"/>
  <c r="J457" i="14"/>
  <c r="J458" i="14"/>
  <c r="J459" i="14"/>
  <c r="J460" i="14"/>
  <c r="J461" i="14"/>
  <c r="J462" i="14"/>
  <c r="J463" i="14"/>
  <c r="J464" i="14"/>
  <c r="J465" i="14"/>
  <c r="J466" i="14"/>
  <c r="J467" i="14"/>
  <c r="J468" i="14"/>
  <c r="J469" i="14"/>
  <c r="J470" i="14"/>
  <c r="J471" i="14"/>
  <c r="J472" i="14"/>
  <c r="J473" i="14"/>
  <c r="J474" i="14"/>
  <c r="J475" i="14"/>
  <c r="J476" i="14"/>
  <c r="J477" i="14"/>
  <c r="J478" i="14"/>
  <c r="J479" i="14"/>
  <c r="J480" i="14"/>
  <c r="J481" i="14"/>
  <c r="J482" i="14"/>
  <c r="J483" i="14"/>
  <c r="J484" i="14"/>
  <c r="J485" i="14"/>
  <c r="J486" i="14"/>
  <c r="J487" i="14"/>
  <c r="J488" i="14"/>
  <c r="J489" i="14"/>
  <c r="J490" i="14"/>
  <c r="J491" i="14"/>
  <c r="J492" i="14"/>
  <c r="J493" i="14"/>
  <c r="J494" i="14"/>
  <c r="J495" i="14"/>
  <c r="J496" i="14"/>
  <c r="J497" i="14"/>
  <c r="J498" i="14"/>
  <c r="J499" i="14"/>
  <c r="J500" i="14"/>
  <c r="J501" i="14"/>
  <c r="J502" i="14"/>
  <c r="J503" i="14"/>
  <c r="J504" i="14"/>
  <c r="J505" i="14"/>
  <c r="J506" i="14"/>
  <c r="J507" i="14"/>
  <c r="J508" i="14"/>
  <c r="J509" i="14"/>
  <c r="J510" i="14"/>
  <c r="J511" i="14"/>
  <c r="J512" i="14"/>
  <c r="J513" i="14"/>
  <c r="J514" i="14"/>
  <c r="J515" i="14"/>
  <c r="J516" i="14"/>
  <c r="J517" i="14"/>
  <c r="J518" i="14"/>
  <c r="J519" i="14"/>
  <c r="J520" i="14"/>
  <c r="J521" i="14"/>
  <c r="J522" i="14"/>
  <c r="J523" i="14"/>
  <c r="J524" i="14"/>
  <c r="J525" i="14"/>
  <c r="J526" i="14"/>
  <c r="J527" i="14"/>
  <c r="J528" i="14"/>
  <c r="J529" i="14"/>
  <c r="J530" i="14"/>
  <c r="J531" i="14"/>
  <c r="J532" i="14"/>
  <c r="J533" i="14"/>
  <c r="J534" i="14"/>
  <c r="J535" i="14"/>
  <c r="J536" i="14"/>
  <c r="J537" i="14"/>
  <c r="J538" i="14"/>
  <c r="J539" i="14"/>
  <c r="J540" i="14"/>
  <c r="J541" i="14"/>
  <c r="J542" i="14"/>
  <c r="J543" i="14"/>
  <c r="J544" i="14"/>
  <c r="J545" i="14"/>
  <c r="J546" i="14"/>
  <c r="J547" i="14"/>
  <c r="J548" i="14"/>
  <c r="J549" i="14"/>
  <c r="J550" i="14"/>
  <c r="J551" i="14"/>
  <c r="J552" i="14"/>
  <c r="J553" i="14"/>
  <c r="J554" i="14"/>
  <c r="J555" i="14"/>
  <c r="J556" i="14"/>
  <c r="J557" i="14"/>
  <c r="J558" i="14"/>
  <c r="J559" i="14"/>
  <c r="J560" i="14"/>
  <c r="J561" i="14"/>
  <c r="J562" i="14"/>
  <c r="J563" i="14"/>
  <c r="J564" i="14"/>
  <c r="J565" i="14"/>
  <c r="J566" i="14"/>
  <c r="J567" i="14"/>
  <c r="J568" i="14"/>
  <c r="J569" i="14"/>
  <c r="J570" i="14"/>
  <c r="J571" i="14"/>
  <c r="J572" i="14"/>
  <c r="J573" i="14"/>
  <c r="J574" i="14"/>
  <c r="J575" i="14"/>
  <c r="J576" i="14"/>
  <c r="J577" i="14"/>
  <c r="J578" i="14"/>
  <c r="J579" i="14"/>
  <c r="J580" i="14"/>
  <c r="J581" i="14"/>
  <c r="J582" i="14"/>
  <c r="J583" i="14"/>
  <c r="J584" i="14"/>
  <c r="J585" i="14"/>
  <c r="J586" i="14"/>
  <c r="J587" i="14"/>
  <c r="J588" i="14"/>
  <c r="J589" i="14"/>
  <c r="J590" i="14"/>
  <c r="J591" i="14"/>
  <c r="J592" i="14"/>
  <c r="J593" i="14"/>
  <c r="J594" i="14"/>
  <c r="J595" i="14"/>
  <c r="J596" i="14"/>
  <c r="J597" i="14"/>
  <c r="J598" i="14"/>
  <c r="J599" i="14"/>
  <c r="J600" i="14"/>
  <c r="J601" i="14"/>
  <c r="J602" i="14"/>
  <c r="J603" i="14"/>
  <c r="J604" i="14"/>
  <c r="J605" i="14"/>
  <c r="J606" i="14"/>
  <c r="J607" i="14"/>
  <c r="J608" i="14"/>
  <c r="J609" i="14"/>
  <c r="J610" i="14"/>
  <c r="J611" i="14"/>
  <c r="J612" i="14"/>
  <c r="J613" i="14"/>
  <c r="J614" i="14"/>
  <c r="J615" i="14"/>
  <c r="J616" i="14"/>
  <c r="J617" i="14"/>
  <c r="J618" i="14"/>
  <c r="J619" i="14"/>
  <c r="J620" i="14"/>
  <c r="J621" i="14"/>
  <c r="J622" i="14"/>
  <c r="J623" i="14"/>
  <c r="J624" i="14"/>
  <c r="J625" i="14"/>
  <c r="J626" i="14"/>
  <c r="J627" i="14"/>
  <c r="J628" i="14"/>
  <c r="J629" i="14"/>
  <c r="J630" i="14"/>
  <c r="J631" i="14"/>
  <c r="J632" i="14"/>
  <c r="J633" i="14"/>
  <c r="J634" i="14"/>
  <c r="J635" i="14"/>
  <c r="J636" i="14"/>
  <c r="J637" i="14"/>
  <c r="J638" i="14"/>
  <c r="J639" i="14"/>
  <c r="J640" i="14"/>
  <c r="J641" i="14"/>
  <c r="J642" i="14"/>
  <c r="J643" i="14"/>
  <c r="J644" i="14"/>
  <c r="J645" i="14"/>
  <c r="J646" i="14"/>
  <c r="J647" i="14"/>
  <c r="J648" i="14"/>
  <c r="J649" i="14"/>
  <c r="J650" i="14"/>
  <c r="J651" i="14"/>
  <c r="J652" i="14"/>
  <c r="J653" i="14"/>
  <c r="J654" i="14"/>
  <c r="J655" i="14"/>
  <c r="J656" i="14"/>
  <c r="J657" i="14"/>
  <c r="J658" i="14"/>
  <c r="J659" i="14"/>
  <c r="J660" i="14"/>
  <c r="J661" i="14"/>
  <c r="J662" i="14"/>
  <c r="J663" i="14"/>
  <c r="J664" i="14"/>
  <c r="J665" i="14"/>
  <c r="J666" i="14"/>
  <c r="J667" i="14"/>
  <c r="J668" i="14"/>
  <c r="J669" i="14"/>
  <c r="J670" i="14"/>
  <c r="J671" i="14"/>
  <c r="J672" i="14"/>
  <c r="J673" i="14"/>
  <c r="J674" i="14"/>
  <c r="J675" i="14"/>
  <c r="J676" i="14"/>
  <c r="J677" i="14"/>
  <c r="J678" i="14"/>
  <c r="J679" i="14"/>
  <c r="J680" i="14"/>
  <c r="J681" i="14"/>
  <c r="J682" i="14"/>
  <c r="J683" i="14"/>
  <c r="J684" i="14"/>
  <c r="J685" i="14"/>
  <c r="J686" i="14"/>
  <c r="J687" i="14"/>
  <c r="J688" i="14"/>
  <c r="J689" i="14"/>
  <c r="J690" i="14"/>
  <c r="J691" i="14"/>
  <c r="J692" i="14"/>
  <c r="J693" i="14"/>
  <c r="J694" i="14"/>
  <c r="J695" i="14"/>
  <c r="J696" i="14"/>
  <c r="J697" i="14"/>
  <c r="J698" i="14"/>
  <c r="J699" i="14"/>
  <c r="J700" i="14"/>
  <c r="J701" i="14"/>
  <c r="J702" i="14"/>
  <c r="J703" i="14"/>
  <c r="J704" i="14"/>
  <c r="J705" i="14"/>
  <c r="J706" i="14"/>
  <c r="J707" i="14"/>
  <c r="J708" i="14"/>
  <c r="J709" i="14"/>
  <c r="J710" i="14"/>
  <c r="J711" i="14"/>
  <c r="J712" i="14"/>
  <c r="J713" i="14"/>
  <c r="J714" i="14"/>
  <c r="J715" i="14"/>
  <c r="J716" i="14"/>
  <c r="J717" i="14"/>
  <c r="J718" i="14"/>
  <c r="J719" i="14"/>
  <c r="J720" i="14"/>
  <c r="J721" i="14"/>
  <c r="J722" i="14"/>
  <c r="J723" i="14"/>
  <c r="J724" i="14"/>
  <c r="J725" i="14"/>
  <c r="J726" i="14"/>
  <c r="J727" i="14"/>
  <c r="J728" i="14"/>
  <c r="J729" i="14"/>
  <c r="J730" i="14"/>
  <c r="J731" i="14"/>
  <c r="J732" i="14"/>
  <c r="J733" i="14"/>
  <c r="J734" i="14"/>
  <c r="J735" i="14"/>
  <c r="J736" i="14"/>
  <c r="J737" i="14"/>
  <c r="J738" i="14"/>
  <c r="J739" i="14"/>
  <c r="J740" i="14"/>
  <c r="J741" i="14"/>
  <c r="J742" i="14"/>
  <c r="J743" i="14"/>
  <c r="J744" i="14"/>
  <c r="J745" i="14"/>
  <c r="J746" i="14"/>
  <c r="J747" i="14"/>
  <c r="J748" i="14"/>
  <c r="J749" i="14"/>
  <c r="J750" i="14"/>
  <c r="J751" i="14"/>
  <c r="J752" i="14"/>
  <c r="J753" i="14"/>
  <c r="J754" i="14"/>
  <c r="J755" i="14"/>
  <c r="J756" i="14"/>
  <c r="J757" i="14"/>
  <c r="J758" i="14"/>
  <c r="J759" i="14"/>
  <c r="J760" i="14"/>
  <c r="J761" i="14"/>
  <c r="J762" i="14"/>
  <c r="J763" i="14"/>
  <c r="J764" i="14"/>
  <c r="J765" i="14"/>
  <c r="J766" i="14"/>
  <c r="J767" i="14"/>
  <c r="J768" i="14"/>
  <c r="J769" i="14"/>
  <c r="J770" i="14"/>
  <c r="J771" i="14"/>
  <c r="J772" i="14"/>
  <c r="J773" i="14"/>
  <c r="J774" i="14"/>
  <c r="J775" i="14"/>
  <c r="J776" i="14"/>
  <c r="J777" i="14"/>
  <c r="J778" i="14"/>
  <c r="J779" i="14"/>
  <c r="J780" i="14"/>
  <c r="J781" i="14"/>
  <c r="J782" i="14"/>
  <c r="J783" i="14"/>
  <c r="J784" i="14"/>
  <c r="J785" i="14"/>
  <c r="J786" i="14"/>
  <c r="J787" i="14"/>
  <c r="J788" i="14"/>
  <c r="J789" i="14"/>
  <c r="J790" i="14"/>
  <c r="J791" i="14"/>
  <c r="J792" i="14"/>
  <c r="J793" i="14"/>
  <c r="J794" i="14"/>
  <c r="J795" i="14"/>
  <c r="J796" i="14"/>
  <c r="J797" i="14"/>
  <c r="J798" i="14"/>
  <c r="J799" i="14"/>
  <c r="J800" i="14"/>
  <c r="J801" i="14"/>
  <c r="J802" i="14"/>
  <c r="J803" i="14"/>
  <c r="J804" i="14"/>
  <c r="J805" i="14"/>
  <c r="J806" i="14"/>
  <c r="J807" i="14"/>
  <c r="J808" i="14"/>
  <c r="J809" i="14"/>
  <c r="J810" i="14"/>
  <c r="J811" i="14"/>
  <c r="J812" i="14"/>
  <c r="J813" i="14"/>
  <c r="J814" i="14"/>
  <c r="J815" i="14"/>
  <c r="J816" i="14"/>
  <c r="J817" i="14"/>
  <c r="J818" i="14"/>
  <c r="J819" i="14"/>
  <c r="J820" i="14"/>
  <c r="J821" i="14"/>
  <c r="J822" i="14"/>
  <c r="J823" i="14"/>
  <c r="J824" i="14"/>
  <c r="J825" i="14"/>
  <c r="J826" i="14"/>
  <c r="J827" i="14"/>
  <c r="J828" i="14"/>
  <c r="J829" i="14"/>
  <c r="J830" i="14"/>
  <c r="J831" i="14"/>
  <c r="J832" i="14"/>
  <c r="J833" i="14"/>
  <c r="J834" i="14"/>
  <c r="J835" i="14"/>
  <c r="J836" i="14"/>
  <c r="J837" i="14"/>
  <c r="J838" i="14"/>
  <c r="J839" i="14"/>
  <c r="J840" i="14"/>
  <c r="J841" i="14"/>
  <c r="J842" i="14"/>
  <c r="J843" i="14"/>
  <c r="J844" i="14"/>
  <c r="J845" i="14"/>
  <c r="J846" i="14"/>
  <c r="J847" i="14"/>
  <c r="J848" i="14"/>
  <c r="J849" i="14"/>
  <c r="J850" i="14"/>
  <c r="J851" i="14"/>
  <c r="J852" i="14"/>
  <c r="J853" i="14"/>
  <c r="J854" i="14"/>
  <c r="J855" i="14"/>
  <c r="J856" i="14"/>
  <c r="J857" i="14"/>
  <c r="J858" i="14"/>
  <c r="J859" i="14"/>
  <c r="J860" i="14"/>
  <c r="J861" i="14"/>
  <c r="J862" i="14"/>
  <c r="J863" i="14"/>
  <c r="J864" i="14"/>
  <c r="J865" i="14"/>
  <c r="J866" i="14"/>
  <c r="J867" i="14"/>
  <c r="J868" i="14"/>
  <c r="J869" i="14"/>
  <c r="J870" i="14"/>
  <c r="J871" i="14"/>
  <c r="J872" i="14"/>
  <c r="J873" i="14"/>
  <c r="J874" i="14"/>
  <c r="J875" i="14"/>
  <c r="J876" i="14"/>
  <c r="J877" i="14"/>
  <c r="J878" i="14"/>
  <c r="J879" i="14"/>
  <c r="J880" i="14"/>
  <c r="J881" i="14"/>
  <c r="J882" i="14"/>
  <c r="J883" i="14"/>
  <c r="J884" i="14"/>
  <c r="J885" i="14"/>
  <c r="J886" i="14"/>
  <c r="J887" i="14"/>
  <c r="J888" i="14"/>
  <c r="J889" i="14"/>
  <c r="J890" i="14"/>
  <c r="J891" i="14"/>
  <c r="J892" i="14"/>
  <c r="J893" i="14"/>
  <c r="J894" i="14"/>
  <c r="J895" i="14"/>
  <c r="J896" i="14"/>
  <c r="J897" i="14"/>
  <c r="J898" i="14"/>
  <c r="J899" i="14"/>
  <c r="J900" i="14"/>
  <c r="J901" i="14"/>
  <c r="J902" i="14"/>
  <c r="J903" i="14"/>
  <c r="J904" i="14"/>
  <c r="J905" i="14"/>
  <c r="J906" i="14"/>
  <c r="J907" i="14"/>
  <c r="J908" i="14"/>
  <c r="J909" i="14"/>
  <c r="J910" i="14"/>
  <c r="J911" i="14"/>
  <c r="J912" i="14"/>
  <c r="J913" i="14"/>
  <c r="J914" i="14"/>
  <c r="J915" i="14"/>
  <c r="J916" i="14"/>
  <c r="J917" i="14"/>
  <c r="J918" i="14"/>
  <c r="J919" i="14"/>
  <c r="J920" i="14"/>
  <c r="J921" i="14"/>
  <c r="J922" i="14"/>
  <c r="J923" i="14"/>
  <c r="J924" i="14"/>
  <c r="J925" i="14"/>
  <c r="J926" i="14"/>
  <c r="J927" i="14"/>
  <c r="J928" i="14"/>
  <c r="J929" i="14"/>
  <c r="J930" i="14"/>
  <c r="J931" i="14"/>
  <c r="J932" i="14"/>
  <c r="J933" i="14"/>
  <c r="J934" i="14"/>
  <c r="J935" i="14"/>
  <c r="J936" i="14"/>
  <c r="J937" i="14"/>
  <c r="J938" i="14"/>
  <c r="J939" i="14"/>
  <c r="J940" i="14"/>
  <c r="J941" i="14"/>
  <c r="J942" i="14"/>
  <c r="J943" i="14"/>
  <c r="J944" i="14"/>
  <c r="J945" i="14"/>
  <c r="J946" i="14"/>
  <c r="J947" i="14"/>
  <c r="J948" i="14"/>
  <c r="H3" i="14"/>
  <c r="H4" i="14"/>
  <c r="H5" i="14"/>
  <c r="H6" i="14"/>
  <c r="H7" i="14"/>
  <c r="H8" i="14"/>
  <c r="H9" i="14"/>
  <c r="H10" i="14"/>
  <c r="H11" i="14"/>
  <c r="H12" i="14"/>
  <c r="H13" i="14"/>
  <c r="H14" i="14"/>
  <c r="H15" i="14"/>
  <c r="H16" i="14"/>
  <c r="H17" i="14"/>
  <c r="H18" i="14"/>
  <c r="H19" i="14"/>
  <c r="H20" i="14"/>
  <c r="H21" i="14"/>
  <c r="H22" i="14"/>
  <c r="H23" i="14"/>
  <c r="H24" i="14"/>
  <c r="H25" i="14"/>
  <c r="H26" i="14"/>
  <c r="H27" i="14"/>
  <c r="H28" i="14"/>
  <c r="H29" i="14"/>
  <c r="H30" i="14"/>
  <c r="H31" i="14"/>
  <c r="H32" i="14"/>
  <c r="H33" i="14"/>
  <c r="H34" i="14"/>
  <c r="H35" i="14"/>
  <c r="H36" i="14"/>
  <c r="H37" i="14"/>
  <c r="H38" i="14"/>
  <c r="H39" i="14"/>
  <c r="H40" i="14"/>
  <c r="H41" i="14"/>
  <c r="H42" i="14"/>
  <c r="H43" i="14"/>
  <c r="H44" i="14"/>
  <c r="H45" i="14"/>
  <c r="H46" i="14"/>
  <c r="H47" i="14"/>
  <c r="H48" i="14"/>
  <c r="H49" i="14"/>
  <c r="H50" i="14"/>
  <c r="H51" i="14"/>
  <c r="H52" i="14"/>
  <c r="H53" i="14"/>
  <c r="H54" i="14"/>
  <c r="H55" i="14"/>
  <c r="H56" i="14"/>
  <c r="H57" i="14"/>
  <c r="H58" i="14"/>
  <c r="H59" i="14"/>
  <c r="H60" i="14"/>
  <c r="H61" i="14"/>
  <c r="H62" i="14"/>
  <c r="H63" i="14"/>
  <c r="H64" i="14"/>
  <c r="H65" i="14"/>
  <c r="H66" i="14"/>
  <c r="H67" i="14"/>
  <c r="H68" i="14"/>
  <c r="H69" i="14"/>
  <c r="H70" i="14"/>
  <c r="H71" i="14"/>
  <c r="H72" i="14"/>
  <c r="H73" i="14"/>
  <c r="H74" i="14"/>
  <c r="H75" i="14"/>
  <c r="H76" i="14"/>
  <c r="H77" i="14"/>
  <c r="H78" i="14"/>
  <c r="H79" i="14"/>
  <c r="H80" i="14"/>
  <c r="H81" i="14"/>
  <c r="H82" i="14"/>
  <c r="H83" i="14"/>
  <c r="H84" i="14"/>
  <c r="H85" i="14"/>
  <c r="H86" i="14"/>
  <c r="H87" i="14"/>
  <c r="H88" i="14"/>
  <c r="H89" i="14"/>
  <c r="H90" i="14"/>
  <c r="H91" i="14"/>
  <c r="H92" i="14"/>
  <c r="H93" i="14"/>
  <c r="H94" i="14"/>
  <c r="H95" i="14"/>
  <c r="H96" i="14"/>
  <c r="H97" i="14"/>
  <c r="H98" i="14"/>
  <c r="H99" i="14"/>
  <c r="H100" i="14"/>
  <c r="H101" i="14"/>
  <c r="H102" i="14"/>
  <c r="H103" i="14"/>
  <c r="H104" i="14"/>
  <c r="H105" i="14"/>
  <c r="H106" i="14"/>
  <c r="H107" i="14"/>
  <c r="H108" i="14"/>
  <c r="H109" i="14"/>
  <c r="H110" i="14"/>
  <c r="H111" i="14"/>
  <c r="H112" i="14"/>
  <c r="H113" i="14"/>
  <c r="H114" i="14"/>
  <c r="H115" i="14"/>
  <c r="H116" i="14"/>
  <c r="H117" i="14"/>
  <c r="H118" i="14"/>
  <c r="H119" i="14"/>
  <c r="H120" i="14"/>
  <c r="H121" i="14"/>
  <c r="H122" i="14"/>
  <c r="H123" i="14"/>
  <c r="H124" i="14"/>
  <c r="H125" i="14"/>
  <c r="H126" i="14"/>
  <c r="H127" i="14"/>
  <c r="H128" i="14"/>
  <c r="H129" i="14"/>
  <c r="H130" i="14"/>
  <c r="H131" i="14"/>
  <c r="H132" i="14"/>
  <c r="H133" i="14"/>
  <c r="H134" i="14"/>
  <c r="H135" i="14"/>
  <c r="H136" i="14"/>
  <c r="H137" i="14"/>
  <c r="H138" i="14"/>
  <c r="H139" i="14"/>
  <c r="H140" i="14"/>
  <c r="H141" i="14"/>
  <c r="H142" i="14"/>
  <c r="H143" i="14"/>
  <c r="H144" i="14"/>
  <c r="H145" i="14"/>
  <c r="H146" i="14"/>
  <c r="H147" i="14"/>
  <c r="H148" i="14"/>
  <c r="H149" i="14"/>
  <c r="H150" i="14"/>
  <c r="H151" i="14"/>
  <c r="H152" i="14"/>
  <c r="H153" i="14"/>
  <c r="H154" i="14"/>
  <c r="H155" i="14"/>
  <c r="H156" i="14"/>
  <c r="H157" i="14"/>
  <c r="H158" i="14"/>
  <c r="H159" i="14"/>
  <c r="H160" i="14"/>
  <c r="H161" i="14"/>
  <c r="H162" i="14"/>
  <c r="H163" i="14"/>
  <c r="H164" i="14"/>
  <c r="H165" i="14"/>
  <c r="H166" i="14"/>
  <c r="H167" i="14"/>
  <c r="H168" i="14"/>
  <c r="H169" i="14"/>
  <c r="H170" i="14"/>
  <c r="H171" i="14"/>
  <c r="H172" i="14"/>
  <c r="H173" i="14"/>
  <c r="H174" i="14"/>
  <c r="H175" i="14"/>
  <c r="H176" i="14"/>
  <c r="H177" i="14"/>
  <c r="H178" i="14"/>
  <c r="H179" i="14"/>
  <c r="H180" i="14"/>
  <c r="H181" i="14"/>
  <c r="H182" i="14"/>
  <c r="H183" i="14"/>
  <c r="H184" i="14"/>
  <c r="H185" i="14"/>
  <c r="H186" i="14"/>
  <c r="H187" i="14"/>
  <c r="H188" i="14"/>
  <c r="H189" i="14"/>
  <c r="H190" i="14"/>
  <c r="H191" i="14"/>
  <c r="H192" i="14"/>
  <c r="H193" i="14"/>
  <c r="H194" i="14"/>
  <c r="H195" i="14"/>
  <c r="H196" i="14"/>
  <c r="H197" i="14"/>
  <c r="H198" i="14"/>
  <c r="H199" i="14"/>
  <c r="H200" i="14"/>
  <c r="H201" i="14"/>
  <c r="H202" i="14"/>
  <c r="H203" i="14"/>
  <c r="H204" i="14"/>
  <c r="H205" i="14"/>
  <c r="H206" i="14"/>
  <c r="H207" i="14"/>
  <c r="H208" i="14"/>
  <c r="H209" i="14"/>
  <c r="H210" i="14"/>
  <c r="H211" i="14"/>
  <c r="H212" i="14"/>
  <c r="H213" i="14"/>
  <c r="H214" i="14"/>
  <c r="H215" i="14"/>
  <c r="H216" i="14"/>
  <c r="H217" i="14"/>
  <c r="H218" i="14"/>
  <c r="H219" i="14"/>
  <c r="H220" i="14"/>
  <c r="H221" i="14"/>
  <c r="H222" i="14"/>
  <c r="H223" i="14"/>
  <c r="H224" i="14"/>
  <c r="H225" i="14"/>
  <c r="H226" i="14"/>
  <c r="H227" i="14"/>
  <c r="H228" i="14"/>
  <c r="H229" i="14"/>
  <c r="H230" i="14"/>
  <c r="H231" i="14"/>
  <c r="H232" i="14"/>
  <c r="H233" i="14"/>
  <c r="H234" i="14"/>
  <c r="H235" i="14"/>
  <c r="H236" i="14"/>
  <c r="H237" i="14"/>
  <c r="H238" i="14"/>
  <c r="H239" i="14"/>
  <c r="H240" i="14"/>
  <c r="H241" i="14"/>
  <c r="H242" i="14"/>
  <c r="H243" i="14"/>
  <c r="H244" i="14"/>
  <c r="H245" i="14"/>
  <c r="H246" i="14"/>
  <c r="H247" i="14"/>
  <c r="H248" i="14"/>
  <c r="H249" i="14"/>
  <c r="H250" i="14"/>
  <c r="H251" i="14"/>
  <c r="H252" i="14"/>
  <c r="H253" i="14"/>
  <c r="H254" i="14"/>
  <c r="H255" i="14"/>
  <c r="H256" i="14"/>
  <c r="H257" i="14"/>
  <c r="H258" i="14"/>
  <c r="H259" i="14"/>
  <c r="H260" i="14"/>
  <c r="H261" i="14"/>
  <c r="H262" i="14"/>
  <c r="H263" i="14"/>
  <c r="H264" i="14"/>
  <c r="H265" i="14"/>
  <c r="H266" i="14"/>
  <c r="H267" i="14"/>
  <c r="H268" i="14"/>
  <c r="H269" i="14"/>
  <c r="H270" i="14"/>
  <c r="H271" i="14"/>
  <c r="H272" i="14"/>
  <c r="H273" i="14"/>
  <c r="H274" i="14"/>
  <c r="H275" i="14"/>
  <c r="H276" i="14"/>
  <c r="H277" i="14"/>
  <c r="H278" i="14"/>
  <c r="H279" i="14"/>
  <c r="H280" i="14"/>
  <c r="H281" i="14"/>
  <c r="H282" i="14"/>
  <c r="H283" i="14"/>
  <c r="H284" i="14"/>
  <c r="H285" i="14"/>
  <c r="H286" i="14"/>
  <c r="H287" i="14"/>
  <c r="H288" i="14"/>
  <c r="H289" i="14"/>
  <c r="H290" i="14"/>
  <c r="H291" i="14"/>
  <c r="H292" i="14"/>
  <c r="H293" i="14"/>
  <c r="H294" i="14"/>
  <c r="H295" i="14"/>
  <c r="H296" i="14"/>
  <c r="H297" i="14"/>
  <c r="H298" i="14"/>
  <c r="H299" i="14"/>
  <c r="H300" i="14"/>
  <c r="H301" i="14"/>
  <c r="H302" i="14"/>
  <c r="H303" i="14"/>
  <c r="H304" i="14"/>
  <c r="H305" i="14"/>
  <c r="H306" i="14"/>
  <c r="H307" i="14"/>
  <c r="H308" i="14"/>
  <c r="H309" i="14"/>
  <c r="H310" i="14"/>
  <c r="H311" i="14"/>
  <c r="H312" i="14"/>
  <c r="H313" i="14"/>
  <c r="H314" i="14"/>
  <c r="H315" i="14"/>
  <c r="H316" i="14"/>
  <c r="H317" i="14"/>
  <c r="H318" i="14"/>
  <c r="H319" i="14"/>
  <c r="H320" i="14"/>
  <c r="H321" i="14"/>
  <c r="H322" i="14"/>
  <c r="H323" i="14"/>
  <c r="H324" i="14"/>
  <c r="H325" i="14"/>
  <c r="H326" i="14"/>
  <c r="H327" i="14"/>
  <c r="H328" i="14"/>
  <c r="H329" i="14"/>
  <c r="H330" i="14"/>
  <c r="H331" i="14"/>
  <c r="H332" i="14"/>
  <c r="H333" i="14"/>
  <c r="H334" i="14"/>
  <c r="H335" i="14"/>
  <c r="H336" i="14"/>
  <c r="H337" i="14"/>
  <c r="H338" i="14"/>
  <c r="H339" i="14"/>
  <c r="H340" i="14"/>
  <c r="H341" i="14"/>
  <c r="H342" i="14"/>
  <c r="H343" i="14"/>
  <c r="H344" i="14"/>
  <c r="H345" i="14"/>
  <c r="H346" i="14"/>
  <c r="H347" i="14"/>
  <c r="H348" i="14"/>
  <c r="H349" i="14"/>
  <c r="H350" i="14"/>
  <c r="H351" i="14"/>
  <c r="H352" i="14"/>
  <c r="H353" i="14"/>
  <c r="H354" i="14"/>
  <c r="H355" i="14"/>
  <c r="H356" i="14"/>
  <c r="H357" i="14"/>
  <c r="H358" i="14"/>
  <c r="H359" i="14"/>
  <c r="H360" i="14"/>
  <c r="H361" i="14"/>
  <c r="H362" i="14"/>
  <c r="H363" i="14"/>
  <c r="H364" i="14"/>
  <c r="H365" i="14"/>
  <c r="H366" i="14"/>
  <c r="H367" i="14"/>
  <c r="H368" i="14"/>
  <c r="H369" i="14"/>
  <c r="H370" i="14"/>
  <c r="H371" i="14"/>
  <c r="H372" i="14"/>
  <c r="H373" i="14"/>
  <c r="H374" i="14"/>
  <c r="H375" i="14"/>
  <c r="H376" i="14"/>
  <c r="H377" i="14"/>
  <c r="H378" i="14"/>
  <c r="H379" i="14"/>
  <c r="H380" i="14"/>
  <c r="H381" i="14"/>
  <c r="H382" i="14"/>
  <c r="H383" i="14"/>
  <c r="H384" i="14"/>
  <c r="H385" i="14"/>
  <c r="H386" i="14"/>
  <c r="H387" i="14"/>
  <c r="H388" i="14"/>
  <c r="H389" i="14"/>
  <c r="H390" i="14"/>
  <c r="H391" i="14"/>
  <c r="H392" i="14"/>
  <c r="H393" i="14"/>
  <c r="H394" i="14"/>
  <c r="H395" i="14"/>
  <c r="H396" i="14"/>
  <c r="H397" i="14"/>
  <c r="H398" i="14"/>
  <c r="H399" i="14"/>
  <c r="H400" i="14"/>
  <c r="H401" i="14"/>
  <c r="H402" i="14"/>
  <c r="H403" i="14"/>
  <c r="H404" i="14"/>
  <c r="H405" i="14"/>
  <c r="H406" i="14"/>
  <c r="H407" i="14"/>
  <c r="H408" i="14"/>
  <c r="H409" i="14"/>
  <c r="H410" i="14"/>
  <c r="H411" i="14"/>
  <c r="H412" i="14"/>
  <c r="H413" i="14"/>
  <c r="H414" i="14"/>
  <c r="H415" i="14"/>
  <c r="H416" i="14"/>
  <c r="H417" i="14"/>
  <c r="H418" i="14"/>
  <c r="H419" i="14"/>
  <c r="H420" i="14"/>
  <c r="H421" i="14"/>
  <c r="H422" i="14"/>
  <c r="H423" i="14"/>
  <c r="H424" i="14"/>
  <c r="H425" i="14"/>
  <c r="H426" i="14"/>
  <c r="H427" i="14"/>
  <c r="H428" i="14"/>
  <c r="H429" i="14"/>
  <c r="H430" i="14"/>
  <c r="H431" i="14"/>
  <c r="H432" i="14"/>
  <c r="H433" i="14"/>
  <c r="H434" i="14"/>
  <c r="H435" i="14"/>
  <c r="H436" i="14"/>
  <c r="H437" i="14"/>
  <c r="H438" i="14"/>
  <c r="H439" i="14"/>
  <c r="H440" i="14"/>
  <c r="H441" i="14"/>
  <c r="H442" i="14"/>
  <c r="H443" i="14"/>
  <c r="H444" i="14"/>
  <c r="H445" i="14"/>
  <c r="H446" i="14"/>
  <c r="H447" i="14"/>
  <c r="H448" i="14"/>
  <c r="H449" i="14"/>
  <c r="H450" i="14"/>
  <c r="H451" i="14"/>
  <c r="H452" i="14"/>
  <c r="H453" i="14"/>
  <c r="H454" i="14"/>
  <c r="H455" i="14"/>
  <c r="H456" i="14"/>
  <c r="H457" i="14"/>
  <c r="H458" i="14"/>
  <c r="H459" i="14"/>
  <c r="H460" i="14"/>
  <c r="H461" i="14"/>
  <c r="H462" i="14"/>
  <c r="H463" i="14"/>
  <c r="H464" i="14"/>
  <c r="H465" i="14"/>
  <c r="H466" i="14"/>
  <c r="H467" i="14"/>
  <c r="H468" i="14"/>
  <c r="H469" i="14"/>
  <c r="H470" i="14"/>
  <c r="H471" i="14"/>
  <c r="H472" i="14"/>
  <c r="H473" i="14"/>
  <c r="H474" i="14"/>
  <c r="H475" i="14"/>
  <c r="H476" i="14"/>
  <c r="H477" i="14"/>
  <c r="H478" i="14"/>
  <c r="H479" i="14"/>
  <c r="H480" i="14"/>
  <c r="H481" i="14"/>
  <c r="H482" i="14"/>
  <c r="H483" i="14"/>
  <c r="H484" i="14"/>
  <c r="H485" i="14"/>
  <c r="H486" i="14"/>
  <c r="H487" i="14"/>
  <c r="H488" i="14"/>
  <c r="H489" i="14"/>
  <c r="H490" i="14"/>
  <c r="H491" i="14"/>
  <c r="H492" i="14"/>
  <c r="H493" i="14"/>
  <c r="H494" i="14"/>
  <c r="H495" i="14"/>
  <c r="H496" i="14"/>
  <c r="H497" i="14"/>
  <c r="H498" i="14"/>
  <c r="H499" i="14"/>
  <c r="H500" i="14"/>
  <c r="H501" i="14"/>
  <c r="H502" i="14"/>
  <c r="H503" i="14"/>
  <c r="H504" i="14"/>
  <c r="H505" i="14"/>
  <c r="H506" i="14"/>
  <c r="H507" i="14"/>
  <c r="H508" i="14"/>
  <c r="H509" i="14"/>
  <c r="H510" i="14"/>
  <c r="H511" i="14"/>
  <c r="H512" i="14"/>
  <c r="H513" i="14"/>
  <c r="H514" i="14"/>
  <c r="H515" i="14"/>
  <c r="H516" i="14"/>
  <c r="H517" i="14"/>
  <c r="H518" i="14"/>
  <c r="H519" i="14"/>
  <c r="H520" i="14"/>
  <c r="H521" i="14"/>
  <c r="H522" i="14"/>
  <c r="H523" i="14"/>
  <c r="H524" i="14"/>
  <c r="H525" i="14"/>
  <c r="H526" i="14"/>
  <c r="H527" i="14"/>
  <c r="H528" i="14"/>
  <c r="H529" i="14"/>
  <c r="H530" i="14"/>
  <c r="H531" i="14"/>
  <c r="H532" i="14"/>
  <c r="H533" i="14"/>
  <c r="H534" i="14"/>
  <c r="H535" i="14"/>
  <c r="H536" i="14"/>
  <c r="H537" i="14"/>
  <c r="H538" i="14"/>
  <c r="H539" i="14"/>
  <c r="H540" i="14"/>
  <c r="H541" i="14"/>
  <c r="H542" i="14"/>
  <c r="H543" i="14"/>
  <c r="H544" i="14"/>
  <c r="H545" i="14"/>
  <c r="H546" i="14"/>
  <c r="H547" i="14"/>
  <c r="H548" i="14"/>
  <c r="H549" i="14"/>
  <c r="H550" i="14"/>
  <c r="H551" i="14"/>
  <c r="H552" i="14"/>
  <c r="H553" i="14"/>
  <c r="H554" i="14"/>
  <c r="H555" i="14"/>
  <c r="H556" i="14"/>
  <c r="H557" i="14"/>
  <c r="H558" i="14"/>
  <c r="H559" i="14"/>
  <c r="H560" i="14"/>
  <c r="H561" i="14"/>
  <c r="H562" i="14"/>
  <c r="H563" i="14"/>
  <c r="H564" i="14"/>
  <c r="H565" i="14"/>
  <c r="H566" i="14"/>
  <c r="H567" i="14"/>
  <c r="H568" i="14"/>
  <c r="H569" i="14"/>
  <c r="H570" i="14"/>
  <c r="H571" i="14"/>
  <c r="H572" i="14"/>
  <c r="H573" i="14"/>
  <c r="H574" i="14"/>
  <c r="H575" i="14"/>
  <c r="H576" i="14"/>
  <c r="H577" i="14"/>
  <c r="H578" i="14"/>
  <c r="H579" i="14"/>
  <c r="H580" i="14"/>
  <c r="H581" i="14"/>
  <c r="H582" i="14"/>
  <c r="H583" i="14"/>
  <c r="H584" i="14"/>
  <c r="H585" i="14"/>
  <c r="H586" i="14"/>
  <c r="H587" i="14"/>
  <c r="H588" i="14"/>
  <c r="H589" i="14"/>
  <c r="H590" i="14"/>
  <c r="H591" i="14"/>
  <c r="H592" i="14"/>
  <c r="H593" i="14"/>
  <c r="H594" i="14"/>
  <c r="H595" i="14"/>
  <c r="H596" i="14"/>
  <c r="H597" i="14"/>
  <c r="H598" i="14"/>
  <c r="H599" i="14"/>
  <c r="H600" i="14"/>
  <c r="H601" i="14"/>
  <c r="H602" i="14"/>
  <c r="H603" i="14"/>
  <c r="H604" i="14"/>
  <c r="H605" i="14"/>
  <c r="H606" i="14"/>
  <c r="H607" i="14"/>
  <c r="H608" i="14"/>
  <c r="H609" i="14"/>
  <c r="H610" i="14"/>
  <c r="H611" i="14"/>
  <c r="H612" i="14"/>
  <c r="H613" i="14"/>
  <c r="H614" i="14"/>
  <c r="H615" i="14"/>
  <c r="H616" i="14"/>
  <c r="H617" i="14"/>
  <c r="H618" i="14"/>
  <c r="H619" i="14"/>
  <c r="H620" i="14"/>
  <c r="H621" i="14"/>
  <c r="H622" i="14"/>
  <c r="H623" i="14"/>
  <c r="H624" i="14"/>
  <c r="H625" i="14"/>
  <c r="H626" i="14"/>
  <c r="H627" i="14"/>
  <c r="H628" i="14"/>
  <c r="H629" i="14"/>
  <c r="H630" i="14"/>
  <c r="H631" i="14"/>
  <c r="H632" i="14"/>
  <c r="H633" i="14"/>
  <c r="H634" i="14"/>
  <c r="H635" i="14"/>
  <c r="H636" i="14"/>
  <c r="H637" i="14"/>
  <c r="H638" i="14"/>
  <c r="H639" i="14"/>
  <c r="H640" i="14"/>
  <c r="H641" i="14"/>
  <c r="H642" i="14"/>
  <c r="H643" i="14"/>
  <c r="H644" i="14"/>
  <c r="H645" i="14"/>
  <c r="H646" i="14"/>
  <c r="H647" i="14"/>
  <c r="H648" i="14"/>
  <c r="H649" i="14"/>
  <c r="H650" i="14"/>
  <c r="H651" i="14"/>
  <c r="H652" i="14"/>
  <c r="H653" i="14"/>
  <c r="H654" i="14"/>
  <c r="H655" i="14"/>
  <c r="H656" i="14"/>
  <c r="H657" i="14"/>
  <c r="H658" i="14"/>
  <c r="H659" i="14"/>
  <c r="H660" i="14"/>
  <c r="H661" i="14"/>
  <c r="H662" i="14"/>
  <c r="H663" i="14"/>
  <c r="H664" i="14"/>
  <c r="H665" i="14"/>
  <c r="H666" i="14"/>
  <c r="H667" i="14"/>
  <c r="H668" i="14"/>
  <c r="H669" i="14"/>
  <c r="H670" i="14"/>
  <c r="H671" i="14"/>
  <c r="H672" i="14"/>
  <c r="H673" i="14"/>
  <c r="H674" i="14"/>
  <c r="H675" i="14"/>
  <c r="H676" i="14"/>
  <c r="H677" i="14"/>
  <c r="H678" i="14"/>
  <c r="H679" i="14"/>
  <c r="H680" i="14"/>
  <c r="H681" i="14"/>
  <c r="H682" i="14"/>
  <c r="H683" i="14"/>
  <c r="H684" i="14"/>
  <c r="H685" i="14"/>
  <c r="H686" i="14"/>
  <c r="H687" i="14"/>
  <c r="H688" i="14"/>
  <c r="H689" i="14"/>
  <c r="H690" i="14"/>
  <c r="H691" i="14"/>
  <c r="H692" i="14"/>
  <c r="H693" i="14"/>
  <c r="H694" i="14"/>
  <c r="H695" i="14"/>
  <c r="H696" i="14"/>
  <c r="H697" i="14"/>
  <c r="H698" i="14"/>
  <c r="H699" i="14"/>
  <c r="H700" i="14"/>
  <c r="H701" i="14"/>
  <c r="H702" i="14"/>
  <c r="H703" i="14"/>
  <c r="H704" i="14"/>
  <c r="H705" i="14"/>
  <c r="H706" i="14"/>
  <c r="H707" i="14"/>
  <c r="H708" i="14"/>
  <c r="H709" i="14"/>
  <c r="H710" i="14"/>
  <c r="H711" i="14"/>
  <c r="H712" i="14"/>
  <c r="H713" i="14"/>
  <c r="H714" i="14"/>
  <c r="H715" i="14"/>
  <c r="H716" i="14"/>
  <c r="H717" i="14"/>
  <c r="H718" i="14"/>
  <c r="H719" i="14"/>
  <c r="H720" i="14"/>
  <c r="H721" i="14"/>
  <c r="H722" i="14"/>
  <c r="H723" i="14"/>
  <c r="H724" i="14"/>
  <c r="H725" i="14"/>
  <c r="H726" i="14"/>
  <c r="H727" i="14"/>
  <c r="H728" i="14"/>
  <c r="H729" i="14"/>
  <c r="H730" i="14"/>
  <c r="H731" i="14"/>
  <c r="H732" i="14"/>
  <c r="H733" i="14"/>
  <c r="H734" i="14"/>
  <c r="H735" i="14"/>
  <c r="H736" i="14"/>
  <c r="H737" i="14"/>
  <c r="H738" i="14"/>
  <c r="H739" i="14"/>
  <c r="H740" i="14"/>
  <c r="H741" i="14"/>
  <c r="H742" i="14"/>
  <c r="H743" i="14"/>
  <c r="H744" i="14"/>
  <c r="H745" i="14"/>
  <c r="H746" i="14"/>
  <c r="H747" i="14"/>
  <c r="H748" i="14"/>
  <c r="H749" i="14"/>
  <c r="H750" i="14"/>
  <c r="H751" i="14"/>
  <c r="H752" i="14"/>
  <c r="H753" i="14"/>
  <c r="H754" i="14"/>
  <c r="H755" i="14"/>
  <c r="H756" i="14"/>
  <c r="H757" i="14"/>
  <c r="H758" i="14"/>
  <c r="H759" i="14"/>
  <c r="H760" i="14"/>
  <c r="H761" i="14"/>
  <c r="H762" i="14"/>
  <c r="H763" i="14"/>
  <c r="H764" i="14"/>
  <c r="H765" i="14"/>
  <c r="H766" i="14"/>
  <c r="H767" i="14"/>
  <c r="H768" i="14"/>
  <c r="H769" i="14"/>
  <c r="H770" i="14"/>
  <c r="H771" i="14"/>
  <c r="H772" i="14"/>
  <c r="H773" i="14"/>
  <c r="H774" i="14"/>
  <c r="H775" i="14"/>
  <c r="H776" i="14"/>
  <c r="H777" i="14"/>
  <c r="H778" i="14"/>
  <c r="H779" i="14"/>
  <c r="H780" i="14"/>
  <c r="H781" i="14"/>
  <c r="H782" i="14"/>
  <c r="H783" i="14"/>
  <c r="H784" i="14"/>
  <c r="H785" i="14"/>
  <c r="H786" i="14"/>
  <c r="H787" i="14"/>
  <c r="H788" i="14"/>
  <c r="H789" i="14"/>
  <c r="H790" i="14"/>
  <c r="H791" i="14"/>
  <c r="H792" i="14"/>
  <c r="H793" i="14"/>
  <c r="H794" i="14"/>
  <c r="H795" i="14"/>
  <c r="H796" i="14"/>
  <c r="H797" i="14"/>
  <c r="H798" i="14"/>
  <c r="H799" i="14"/>
  <c r="H800" i="14"/>
  <c r="H801" i="14"/>
  <c r="H802" i="14"/>
  <c r="H803" i="14"/>
  <c r="H804" i="14"/>
  <c r="H805" i="14"/>
  <c r="H806" i="14"/>
  <c r="H807" i="14"/>
  <c r="H808" i="14"/>
  <c r="H809" i="14"/>
  <c r="H810" i="14"/>
  <c r="H811" i="14"/>
  <c r="H812" i="14"/>
  <c r="H813" i="14"/>
  <c r="H814" i="14"/>
  <c r="H815" i="14"/>
  <c r="H816" i="14"/>
  <c r="H817" i="14"/>
  <c r="H818" i="14"/>
  <c r="H819" i="14"/>
  <c r="H820" i="14"/>
  <c r="H821" i="14"/>
  <c r="H822" i="14"/>
  <c r="H823" i="14"/>
  <c r="H824" i="14"/>
  <c r="H825" i="14"/>
  <c r="H826" i="14"/>
  <c r="H827" i="14"/>
  <c r="H828" i="14"/>
  <c r="H829" i="14"/>
  <c r="H830" i="14"/>
  <c r="H831" i="14"/>
  <c r="H832" i="14"/>
  <c r="H833" i="14"/>
  <c r="H834" i="14"/>
  <c r="H835" i="14"/>
  <c r="H836" i="14"/>
  <c r="H837" i="14"/>
  <c r="H838" i="14"/>
  <c r="H839" i="14"/>
  <c r="H840" i="14"/>
  <c r="H841" i="14"/>
  <c r="H842" i="14"/>
  <c r="H843" i="14"/>
  <c r="H844" i="14"/>
  <c r="H845" i="14"/>
  <c r="H846" i="14"/>
  <c r="H847" i="14"/>
  <c r="H848" i="14"/>
  <c r="H849" i="14"/>
  <c r="H850" i="14"/>
  <c r="H851" i="14"/>
  <c r="H852" i="14"/>
  <c r="H853" i="14"/>
  <c r="H854" i="14"/>
  <c r="H855" i="14"/>
  <c r="H856" i="14"/>
  <c r="H857" i="14"/>
  <c r="H858" i="14"/>
  <c r="H859" i="14"/>
  <c r="H860" i="14"/>
  <c r="H861" i="14"/>
  <c r="H862" i="14"/>
  <c r="H863" i="14"/>
  <c r="H864" i="14"/>
  <c r="H865" i="14"/>
  <c r="H866" i="14"/>
  <c r="H867" i="14"/>
  <c r="H868" i="14"/>
  <c r="H869" i="14"/>
  <c r="H870" i="14"/>
  <c r="H871" i="14"/>
  <c r="H872" i="14"/>
  <c r="H873" i="14"/>
  <c r="H874" i="14"/>
  <c r="H875" i="14"/>
  <c r="H876" i="14"/>
  <c r="H877" i="14"/>
  <c r="H878" i="14"/>
  <c r="H879" i="14"/>
  <c r="H880" i="14"/>
  <c r="H881" i="14"/>
  <c r="H882" i="14"/>
  <c r="H883" i="14"/>
  <c r="H884" i="14"/>
  <c r="H885" i="14"/>
  <c r="H886" i="14"/>
  <c r="H887" i="14"/>
  <c r="H888" i="14"/>
  <c r="H889" i="14"/>
  <c r="H890" i="14"/>
  <c r="H891" i="14"/>
  <c r="H892" i="14"/>
  <c r="H893" i="14"/>
  <c r="H894" i="14"/>
  <c r="H895" i="14"/>
  <c r="H896" i="14"/>
  <c r="H897" i="14"/>
  <c r="H898" i="14"/>
  <c r="H899" i="14"/>
  <c r="H900" i="14"/>
  <c r="H901" i="14"/>
  <c r="H902" i="14"/>
  <c r="H903" i="14"/>
  <c r="H904" i="14"/>
  <c r="H905" i="14"/>
  <c r="H906" i="14"/>
  <c r="H907" i="14"/>
  <c r="H908" i="14"/>
  <c r="H909" i="14"/>
  <c r="H910" i="14"/>
  <c r="H911" i="14"/>
  <c r="H912" i="14"/>
  <c r="H913" i="14"/>
  <c r="H914" i="14"/>
  <c r="H915" i="14"/>
  <c r="H916" i="14"/>
  <c r="H917" i="14"/>
  <c r="H918" i="14"/>
  <c r="H919" i="14"/>
  <c r="H920" i="14"/>
  <c r="H921" i="14"/>
  <c r="H922" i="14"/>
  <c r="H923" i="14"/>
  <c r="H924" i="14"/>
  <c r="H925" i="14"/>
  <c r="H926" i="14"/>
  <c r="H927" i="14"/>
  <c r="H928" i="14"/>
  <c r="H929" i="14"/>
  <c r="H930" i="14"/>
  <c r="H931" i="14"/>
  <c r="H932" i="14"/>
  <c r="H933" i="14"/>
  <c r="H934" i="14"/>
  <c r="H935" i="14"/>
  <c r="H936" i="14"/>
  <c r="H937" i="14"/>
  <c r="H938" i="14"/>
  <c r="H939" i="14"/>
  <c r="H940" i="14"/>
  <c r="H941" i="14"/>
  <c r="H942" i="14"/>
  <c r="H943" i="14"/>
  <c r="H944" i="14"/>
  <c r="H945" i="14"/>
  <c r="H946" i="14"/>
  <c r="H947" i="14"/>
  <c r="H948" i="14"/>
  <c r="K3" i="14"/>
  <c r="A3" i="13"/>
  <c r="A4" i="13"/>
  <c r="A5" i="13"/>
  <c r="A6" i="13"/>
  <c r="A7" i="13"/>
  <c r="A8" i="13"/>
  <c r="A9" i="13"/>
  <c r="A10" i="13"/>
  <c r="A11" i="13"/>
  <c r="A12" i="13"/>
  <c r="A13" i="13"/>
  <c r="A2" i="13"/>
  <c r="B3" i="14"/>
  <c r="I943" i="14" l="1"/>
  <c r="I935" i="14"/>
  <c r="I927" i="14"/>
  <c r="I919" i="14"/>
  <c r="I911" i="14"/>
  <c r="I903" i="14"/>
  <c r="I895" i="14"/>
  <c r="I887" i="14"/>
  <c r="I879" i="14"/>
  <c r="I871" i="14"/>
  <c r="I863" i="14"/>
  <c r="I855" i="14"/>
  <c r="I847" i="14"/>
  <c r="I839" i="14"/>
  <c r="I831" i="14"/>
  <c r="I823" i="14"/>
  <c r="I815" i="14"/>
  <c r="I807" i="14"/>
  <c r="I799" i="14"/>
  <c r="I791" i="14"/>
  <c r="I783" i="14"/>
  <c r="I771" i="14"/>
  <c r="I763" i="14"/>
  <c r="I759" i="14"/>
  <c r="I751" i="14"/>
  <c r="I743" i="14"/>
  <c r="I735" i="14"/>
  <c r="I727" i="14"/>
  <c r="I719" i="14"/>
  <c r="I711" i="14"/>
  <c r="I703" i="14"/>
  <c r="I695" i="14"/>
  <c r="I687" i="14"/>
  <c r="I947" i="14"/>
  <c r="I939" i="14"/>
  <c r="I931" i="14"/>
  <c r="I923" i="14"/>
  <c r="I915" i="14"/>
  <c r="I907" i="14"/>
  <c r="I899" i="14"/>
  <c r="I891" i="14"/>
  <c r="I883" i="14"/>
  <c r="I875" i="14"/>
  <c r="I867" i="14"/>
  <c r="I859" i="14"/>
  <c r="I851" i="14"/>
  <c r="I843" i="14"/>
  <c r="I835" i="14"/>
  <c r="I827" i="14"/>
  <c r="I819" i="14"/>
  <c r="I811" i="14"/>
  <c r="I803" i="14"/>
  <c r="I795" i="14"/>
  <c r="I787" i="14"/>
  <c r="I779" i="14"/>
  <c r="I775" i="14"/>
  <c r="I767" i="14"/>
  <c r="I755" i="14"/>
  <c r="I747" i="14"/>
  <c r="I739" i="14"/>
  <c r="I731" i="14"/>
  <c r="I723" i="14"/>
  <c r="I715" i="14"/>
  <c r="I707" i="14"/>
  <c r="I699" i="14"/>
  <c r="I691" i="14"/>
  <c r="I683" i="14"/>
  <c r="I679" i="14"/>
  <c r="I675" i="14"/>
  <c r="I671" i="14"/>
  <c r="I663" i="14"/>
  <c r="I659" i="14"/>
  <c r="I655" i="14"/>
  <c r="I651" i="14"/>
  <c r="I647" i="14"/>
  <c r="I643" i="14"/>
  <c r="I639" i="14"/>
  <c r="I635" i="14"/>
  <c r="I631" i="14"/>
  <c r="I627" i="14"/>
  <c r="I623" i="14"/>
  <c r="I619" i="14"/>
  <c r="I615" i="14"/>
  <c r="I611" i="14"/>
  <c r="I607" i="14"/>
  <c r="I603" i="14"/>
  <c r="I599" i="14"/>
  <c r="I595" i="14"/>
  <c r="I591" i="14"/>
  <c r="I587" i="14"/>
  <c r="I583" i="14"/>
  <c r="I579" i="14"/>
  <c r="I575" i="14"/>
  <c r="I571" i="14"/>
  <c r="I567" i="14"/>
  <c r="I563" i="14"/>
  <c r="I559" i="14"/>
  <c r="I555" i="14"/>
  <c r="I551" i="14"/>
  <c r="I547" i="14"/>
  <c r="I543" i="14"/>
  <c r="I539" i="14"/>
  <c r="I535" i="14"/>
  <c r="I531" i="14"/>
  <c r="I527" i="14"/>
  <c r="I523" i="14"/>
  <c r="I519" i="14"/>
  <c r="I515" i="14"/>
  <c r="I511" i="14"/>
  <c r="I507" i="14"/>
  <c r="I503" i="14"/>
  <c r="I499" i="14"/>
  <c r="I495" i="14"/>
  <c r="I491" i="14"/>
  <c r="I487" i="14"/>
  <c r="I483" i="14"/>
  <c r="I479" i="14"/>
  <c r="I475" i="14"/>
  <c r="I471" i="14"/>
  <c r="I467" i="14"/>
  <c r="I463" i="14"/>
  <c r="I459" i="14"/>
  <c r="I455" i="14"/>
  <c r="I451" i="14"/>
  <c r="I447" i="14"/>
  <c r="I443" i="14"/>
  <c r="I439" i="14"/>
  <c r="I435" i="14"/>
  <c r="I431" i="14"/>
  <c r="I427" i="14"/>
  <c r="I423" i="14"/>
  <c r="I419" i="14"/>
  <c r="I415" i="14"/>
  <c r="I411" i="14"/>
  <c r="I407" i="14"/>
  <c r="I403" i="14"/>
  <c r="I399" i="14"/>
  <c r="I395" i="14"/>
  <c r="I391" i="14"/>
  <c r="I387" i="14"/>
  <c r="I383" i="14"/>
  <c r="I379" i="14"/>
  <c r="I375" i="14"/>
  <c r="I31" i="14"/>
  <c r="I27" i="14"/>
  <c r="I23" i="14"/>
  <c r="I19" i="14"/>
  <c r="I15" i="14"/>
  <c r="I11" i="14"/>
  <c r="I7" i="14"/>
  <c r="I3" i="14"/>
  <c r="I667" i="14"/>
  <c r="I900" i="14"/>
  <c r="I896" i="14"/>
  <c r="I888" i="14"/>
  <c r="I884" i="14"/>
  <c r="I880" i="14"/>
  <c r="I876" i="14"/>
  <c r="I872" i="14"/>
  <c r="I868" i="14"/>
  <c r="I864" i="14"/>
  <c r="I856" i="14"/>
  <c r="I852" i="14"/>
  <c r="I848" i="14"/>
  <c r="I844" i="14"/>
  <c r="I840" i="14"/>
  <c r="I836" i="14"/>
  <c r="I832" i="14"/>
  <c r="I828" i="14"/>
  <c r="I824" i="14"/>
  <c r="I820" i="14"/>
  <c r="I816" i="14"/>
  <c r="I812" i="14"/>
  <c r="I808" i="14"/>
  <c r="I804" i="14"/>
  <c r="I800" i="14"/>
  <c r="I796" i="14"/>
  <c r="I792" i="14"/>
  <c r="I788" i="14"/>
  <c r="I784" i="14"/>
  <c r="I780" i="14"/>
  <c r="I776" i="14"/>
  <c r="I772" i="14"/>
  <c r="I768" i="14"/>
  <c r="I764" i="14"/>
  <c r="I760" i="14"/>
  <c r="I756" i="14"/>
  <c r="I752" i="14"/>
  <c r="I748" i="14"/>
  <c r="I744" i="14"/>
  <c r="I740" i="14"/>
  <c r="I736" i="14"/>
  <c r="I732" i="14"/>
  <c r="I728" i="14"/>
  <c r="I724" i="14"/>
  <c r="I720" i="14"/>
  <c r="I716" i="14"/>
  <c r="I712" i="14"/>
  <c r="I708" i="14"/>
  <c r="I704" i="14"/>
  <c r="I700" i="14"/>
  <c r="I696" i="14"/>
  <c r="I692" i="14"/>
  <c r="I688" i="14"/>
  <c r="I948" i="14"/>
  <c r="I944" i="14"/>
  <c r="I940" i="14"/>
  <c r="I936" i="14"/>
  <c r="I932" i="14"/>
  <c r="I928" i="14"/>
  <c r="I924" i="14"/>
  <c r="I920" i="14"/>
  <c r="I916" i="14"/>
  <c r="I912" i="14"/>
  <c r="I908" i="14"/>
  <c r="I904" i="14"/>
  <c r="I892" i="14"/>
  <c r="I860" i="14"/>
  <c r="J8" i="17"/>
  <c r="J5" i="17"/>
  <c r="J9" i="17"/>
  <c r="J10" i="17" s="1"/>
  <c r="D8" i="17"/>
  <c r="G9" i="17"/>
  <c r="G10" i="17" s="1"/>
  <c r="G8" i="17"/>
  <c r="C8" i="17"/>
  <c r="H9" i="17"/>
  <c r="H10" i="17" s="1"/>
  <c r="H8" i="17"/>
  <c r="L5" i="17"/>
  <c r="L9" i="17"/>
  <c r="L10" i="17" s="1"/>
  <c r="L8" i="17"/>
  <c r="I3" i="17"/>
  <c r="I8" i="17"/>
  <c r="I9" i="17"/>
  <c r="I10" i="17" s="1"/>
  <c r="D3" i="17"/>
  <c r="D9" i="17"/>
  <c r="D10" i="17" s="1"/>
  <c r="I561" i="14"/>
  <c r="I684" i="14"/>
  <c r="I680" i="14"/>
  <c r="I676" i="14"/>
  <c r="I672" i="14"/>
  <c r="I668" i="14"/>
  <c r="I664" i="14"/>
  <c r="I660" i="14"/>
  <c r="I656" i="14"/>
  <c r="I652" i="14"/>
  <c r="I648" i="14"/>
  <c r="I644" i="14"/>
  <c r="I640" i="14"/>
  <c r="I636" i="14"/>
  <c r="I632" i="14"/>
  <c r="I628" i="14"/>
  <c r="I624" i="14"/>
  <c r="I620" i="14"/>
  <c r="I616" i="14"/>
  <c r="I612" i="14"/>
  <c r="I608" i="14"/>
  <c r="I604" i="14"/>
  <c r="I600" i="14"/>
  <c r="I596" i="14"/>
  <c r="I592" i="14"/>
  <c r="I588" i="14"/>
  <c r="I584" i="14"/>
  <c r="I580" i="14"/>
  <c r="I576" i="14"/>
  <c r="I572" i="14"/>
  <c r="I568" i="14"/>
  <c r="I564" i="14"/>
  <c r="I560" i="14"/>
  <c r="I556" i="14"/>
  <c r="I552" i="14"/>
  <c r="I548" i="14"/>
  <c r="I544" i="14"/>
  <c r="I540" i="14"/>
  <c r="I536" i="14"/>
  <c r="I532" i="14"/>
  <c r="I528" i="14"/>
  <c r="I524" i="14"/>
  <c r="I520" i="14"/>
  <c r="I516" i="14"/>
  <c r="I512" i="14"/>
  <c r="I508" i="14"/>
  <c r="I504" i="14"/>
  <c r="I500" i="14"/>
  <c r="I496" i="14"/>
  <c r="I492" i="14"/>
  <c r="I488" i="14"/>
  <c r="I484" i="14"/>
  <c r="I480" i="14"/>
  <c r="I476" i="14"/>
  <c r="I472" i="14"/>
  <c r="I468" i="14"/>
  <c r="I464" i="14"/>
  <c r="I460" i="14"/>
  <c r="I456" i="14"/>
  <c r="I452" i="14"/>
  <c r="I448" i="14"/>
  <c r="I444" i="14"/>
  <c r="I440" i="14"/>
  <c r="I436" i="14"/>
  <c r="I432" i="14"/>
  <c r="I428" i="14"/>
  <c r="I424" i="14"/>
  <c r="I420" i="14"/>
  <c r="I416" i="14"/>
  <c r="I412" i="14"/>
  <c r="I408" i="14"/>
  <c r="I404" i="14"/>
  <c r="I400" i="14"/>
  <c r="I396" i="14"/>
  <c r="I392" i="14"/>
  <c r="I388" i="14"/>
  <c r="I384" i="14"/>
  <c r="I380" i="14"/>
  <c r="I376" i="14"/>
  <c r="I372" i="14"/>
  <c r="I368" i="14"/>
  <c r="I364" i="14"/>
  <c r="I360" i="14"/>
  <c r="I356" i="14"/>
  <c r="I352" i="14"/>
  <c r="I348" i="14"/>
  <c r="I344" i="14"/>
  <c r="I340" i="14"/>
  <c r="I336" i="14"/>
  <c r="I332" i="14"/>
  <c r="I328" i="14"/>
  <c r="I324" i="14"/>
  <c r="I320" i="14"/>
  <c r="I316" i="14"/>
  <c r="I312" i="14"/>
  <c r="I308" i="14"/>
  <c r="I304" i="14"/>
  <c r="I300" i="14"/>
  <c r="I296" i="14"/>
  <c r="I292" i="14"/>
  <c r="I288" i="14"/>
  <c r="I284" i="14"/>
  <c r="I280" i="14"/>
  <c r="I276" i="14"/>
  <c r="I272" i="14"/>
  <c r="I268" i="14"/>
  <c r="I264" i="14"/>
  <c r="I260" i="14"/>
  <c r="I256" i="14"/>
  <c r="I252" i="14"/>
  <c r="I248" i="14"/>
  <c r="I244" i="14"/>
  <c r="I240" i="14"/>
  <c r="I236" i="14"/>
  <c r="I232" i="14"/>
  <c r="I228" i="14"/>
  <c r="I224" i="14"/>
  <c r="I220" i="14"/>
  <c r="I216" i="14"/>
  <c r="I212" i="14"/>
  <c r="I208" i="14"/>
  <c r="I204" i="14"/>
  <c r="I200" i="14"/>
  <c r="I196" i="14"/>
  <c r="I192" i="14"/>
  <c r="I188" i="14"/>
  <c r="I184" i="14"/>
  <c r="I180" i="14"/>
  <c r="I176" i="14"/>
  <c r="I172" i="14"/>
  <c r="I168" i="14"/>
  <c r="I164" i="14"/>
  <c r="I160" i="14"/>
  <c r="I156" i="14"/>
  <c r="I152" i="14"/>
  <c r="I148" i="14"/>
  <c r="I140" i="14"/>
  <c r="I136" i="14"/>
  <c r="I132" i="14"/>
  <c r="I128" i="14"/>
  <c r="I124" i="14"/>
  <c r="I120" i="14"/>
  <c r="I116" i="14"/>
  <c r="I112" i="14"/>
  <c r="I108" i="14"/>
  <c r="I104" i="14"/>
  <c r="I100" i="14"/>
  <c r="I96" i="14"/>
  <c r="I92" i="14"/>
  <c r="I88" i="14"/>
  <c r="I84" i="14"/>
  <c r="I80" i="14"/>
  <c r="I76" i="14"/>
  <c r="I72" i="14"/>
  <c r="I68" i="14"/>
  <c r="I64" i="14"/>
  <c r="I60" i="14"/>
  <c r="I56" i="14"/>
  <c r="I52" i="14"/>
  <c r="I48" i="14"/>
  <c r="I44" i="14"/>
  <c r="I40" i="14"/>
  <c r="I36" i="14"/>
  <c r="I32" i="14"/>
  <c r="I28" i="14"/>
  <c r="I24" i="14"/>
  <c r="I20" i="14"/>
  <c r="I16" i="14"/>
  <c r="I12" i="14"/>
  <c r="I8" i="14"/>
  <c r="I4" i="14"/>
  <c r="I497" i="14"/>
  <c r="I433" i="14"/>
  <c r="I369" i="14"/>
  <c r="I9" i="14"/>
  <c r="I157" i="14"/>
  <c r="I371" i="14"/>
  <c r="I367" i="14"/>
  <c r="I363" i="14"/>
  <c r="I359" i="14"/>
  <c r="I355" i="14"/>
  <c r="I351" i="14"/>
  <c r="I347" i="14"/>
  <c r="I343" i="14"/>
  <c r="I339" i="14"/>
  <c r="I335" i="14"/>
  <c r="I331" i="14"/>
  <c r="I327" i="14"/>
  <c r="I323" i="14"/>
  <c r="I319" i="14"/>
  <c r="I315" i="14"/>
  <c r="I311" i="14"/>
  <c r="I307" i="14"/>
  <c r="I303" i="14"/>
  <c r="I299" i="14"/>
  <c r="I295" i="14"/>
  <c r="I291" i="14"/>
  <c r="I287" i="14"/>
  <c r="I283" i="14"/>
  <c r="I279" i="14"/>
  <c r="I275" i="14"/>
  <c r="I271" i="14"/>
  <c r="I267" i="14"/>
  <c r="I263" i="14"/>
  <c r="I259" i="14"/>
  <c r="I255" i="14"/>
  <c r="I251" i="14"/>
  <c r="I247" i="14"/>
  <c r="I243" i="14"/>
  <c r="I239" i="14"/>
  <c r="I235" i="14"/>
  <c r="I231" i="14"/>
  <c r="I227" i="14"/>
  <c r="I223" i="14"/>
  <c r="I219" i="14"/>
  <c r="I215" i="14"/>
  <c r="I211" i="14"/>
  <c r="I207" i="14"/>
  <c r="I203" i="14"/>
  <c r="I199" i="14"/>
  <c r="I195" i="14"/>
  <c r="I191" i="14"/>
  <c r="I187" i="14"/>
  <c r="I183" i="14"/>
  <c r="I179" i="14"/>
  <c r="I175" i="14"/>
  <c r="I171" i="14"/>
  <c r="I167" i="14"/>
  <c r="I163" i="14"/>
  <c r="I159" i="14"/>
  <c r="I155" i="14"/>
  <c r="I151" i="14"/>
  <c r="I147" i="14"/>
  <c r="I143" i="14"/>
  <c r="I139" i="14"/>
  <c r="I135" i="14"/>
  <c r="I131" i="14"/>
  <c r="I127" i="14"/>
  <c r="I123" i="14"/>
  <c r="I119" i="14"/>
  <c r="I115" i="14"/>
  <c r="I111" i="14"/>
  <c r="I107" i="14"/>
  <c r="I103" i="14"/>
  <c r="I99" i="14"/>
  <c r="I95" i="14"/>
  <c r="I91" i="14"/>
  <c r="I87" i="14"/>
  <c r="I83" i="14"/>
  <c r="I79" i="14"/>
  <c r="I75" i="14"/>
  <c r="I71" i="14"/>
  <c r="I67" i="14"/>
  <c r="I63" i="14"/>
  <c r="I59" i="14"/>
  <c r="I55" i="14"/>
  <c r="I51" i="14"/>
  <c r="I47" i="14"/>
  <c r="I43" i="14"/>
  <c r="I39" i="14"/>
  <c r="I35" i="14"/>
  <c r="I593" i="14"/>
  <c r="I529" i="14"/>
  <c r="I465" i="14"/>
  <c r="I401" i="14"/>
  <c r="I329" i="14"/>
  <c r="I265" i="14"/>
  <c r="I201" i="14"/>
  <c r="I137" i="14"/>
  <c r="J1" i="14"/>
  <c r="I144" i="14"/>
  <c r="I589" i="14"/>
  <c r="I577" i="14"/>
  <c r="I573" i="14"/>
  <c r="I557" i="14"/>
  <c r="I545" i="14"/>
  <c r="I541" i="14"/>
  <c r="I525" i="14"/>
  <c r="I513" i="14"/>
  <c r="I509" i="14"/>
  <c r="I493" i="14"/>
  <c r="I481" i="14"/>
  <c r="I477" i="14"/>
  <c r="I461" i="14"/>
  <c r="I449" i="14"/>
  <c r="I445" i="14"/>
  <c r="I429" i="14"/>
  <c r="I417" i="14"/>
  <c r="I413" i="14"/>
  <c r="I397" i="14"/>
  <c r="I385" i="14"/>
  <c r="I381" i="14"/>
  <c r="I365" i="14"/>
  <c r="I353" i="14"/>
  <c r="I349" i="14"/>
  <c r="I317" i="14"/>
  <c r="I297" i="14"/>
  <c r="I285" i="14"/>
  <c r="I253" i="14"/>
  <c r="I233" i="14"/>
  <c r="I221" i="14"/>
  <c r="I189" i="14"/>
  <c r="I169" i="14"/>
  <c r="I125" i="14"/>
  <c r="I105" i="14"/>
  <c r="I93" i="14"/>
  <c r="I73" i="14"/>
  <c r="I61" i="14"/>
  <c r="I41" i="14"/>
  <c r="I29" i="14"/>
  <c r="H1" i="14"/>
  <c r="I946" i="14"/>
  <c r="I942" i="14"/>
  <c r="I938" i="14"/>
  <c r="I934" i="14"/>
  <c r="I930" i="14"/>
  <c r="I926" i="14"/>
  <c r="I922" i="14"/>
  <c r="I918" i="14"/>
  <c r="I914" i="14"/>
  <c r="I910" i="14"/>
  <c r="I906" i="14"/>
  <c r="I902" i="14"/>
  <c r="I898" i="14"/>
  <c r="I894" i="14"/>
  <c r="I890" i="14"/>
  <c r="I886" i="14"/>
  <c r="I882" i="14"/>
  <c r="I878" i="14"/>
  <c r="I874" i="14"/>
  <c r="I870" i="14"/>
  <c r="I866" i="14"/>
  <c r="I862" i="14"/>
  <c r="I858" i="14"/>
  <c r="I854" i="14"/>
  <c r="I850" i="14"/>
  <c r="I846" i="14"/>
  <c r="I842" i="14"/>
  <c r="I838" i="14"/>
  <c r="I834" i="14"/>
  <c r="I830" i="14"/>
  <c r="I826" i="14"/>
  <c r="I822" i="14"/>
  <c r="I818" i="14"/>
  <c r="I814" i="14"/>
  <c r="I810" i="14"/>
  <c r="I806" i="14"/>
  <c r="I802" i="14"/>
  <c r="I798" i="14"/>
  <c r="I794" i="14"/>
  <c r="I790" i="14"/>
  <c r="I786" i="14"/>
  <c r="I782" i="14"/>
  <c r="I778" i="14"/>
  <c r="I774" i="14"/>
  <c r="I770" i="14"/>
  <c r="I766" i="14"/>
  <c r="I762" i="14"/>
  <c r="I758" i="14"/>
  <c r="I754" i="14"/>
  <c r="I750" i="14"/>
  <c r="I746" i="14"/>
  <c r="I742" i="14"/>
  <c r="I738" i="14"/>
  <c r="I734" i="14"/>
  <c r="I730" i="14"/>
  <c r="I726" i="14"/>
  <c r="I722" i="14"/>
  <c r="I718" i="14"/>
  <c r="I714" i="14"/>
  <c r="I710" i="14"/>
  <c r="I706" i="14"/>
  <c r="I702" i="14"/>
  <c r="I698" i="14"/>
  <c r="I694" i="14"/>
  <c r="I690" i="14"/>
  <c r="I686" i="14"/>
  <c r="I682" i="14"/>
  <c r="I678" i="14"/>
  <c r="I674" i="14"/>
  <c r="I670" i="14"/>
  <c r="I666" i="14"/>
  <c r="I662" i="14"/>
  <c r="I658" i="14"/>
  <c r="I654" i="14"/>
  <c r="I945" i="14"/>
  <c r="I941" i="14"/>
  <c r="I937" i="14"/>
  <c r="I933" i="14"/>
  <c r="I929" i="14"/>
  <c r="I925" i="14"/>
  <c r="I921" i="14"/>
  <c r="I917" i="14"/>
  <c r="I913" i="14"/>
  <c r="I909" i="14"/>
  <c r="I905" i="14"/>
  <c r="I901" i="14"/>
  <c r="I897" i="14"/>
  <c r="I893" i="14"/>
  <c r="I889" i="14"/>
  <c r="I885" i="14"/>
  <c r="I881" i="14"/>
  <c r="I877" i="14"/>
  <c r="I873" i="14"/>
  <c r="I869" i="14"/>
  <c r="I865" i="14"/>
  <c r="I861" i="14"/>
  <c r="I857" i="14"/>
  <c r="I853" i="14"/>
  <c r="I849" i="14"/>
  <c r="I845" i="14"/>
  <c r="I841" i="14"/>
  <c r="I837" i="14"/>
  <c r="I833" i="14"/>
  <c r="I829" i="14"/>
  <c r="I825" i="14"/>
  <c r="I821" i="14"/>
  <c r="I817" i="14"/>
  <c r="I813" i="14"/>
  <c r="I809" i="14"/>
  <c r="I805" i="14"/>
  <c r="I801" i="14"/>
  <c r="I797" i="14"/>
  <c r="I793" i="14"/>
  <c r="I789" i="14"/>
  <c r="I785" i="14"/>
  <c r="I781" i="14"/>
  <c r="I777" i="14"/>
  <c r="I773" i="14"/>
  <c r="I769" i="14"/>
  <c r="I765" i="14"/>
  <c r="I761" i="14"/>
  <c r="I757" i="14"/>
  <c r="I753" i="14"/>
  <c r="I749" i="14"/>
  <c r="I745" i="14"/>
  <c r="I741" i="14"/>
  <c r="I737" i="14"/>
  <c r="I733" i="14"/>
  <c r="I729" i="14"/>
  <c r="I725" i="14"/>
  <c r="I721" i="14"/>
  <c r="I717" i="14"/>
  <c r="I713" i="14"/>
  <c r="I709" i="14"/>
  <c r="I705" i="14"/>
  <c r="I701" i="14"/>
  <c r="I697" i="14"/>
  <c r="I693" i="14"/>
  <c r="I689" i="14"/>
  <c r="I685" i="14"/>
  <c r="I681" i="14"/>
  <c r="I677" i="14"/>
  <c r="I673" i="14"/>
  <c r="I650" i="14"/>
  <c r="I646" i="14"/>
  <c r="I642" i="14"/>
  <c r="I638" i="14"/>
  <c r="I634" i="14"/>
  <c r="I630" i="14"/>
  <c r="I626" i="14"/>
  <c r="I622" i="14"/>
  <c r="I618" i="14"/>
  <c r="I614" i="14"/>
  <c r="I610" i="14"/>
  <c r="I606" i="14"/>
  <c r="I602" i="14"/>
  <c r="I598" i="14"/>
  <c r="I594" i="14"/>
  <c r="I590" i="14"/>
  <c r="I586" i="14"/>
  <c r="I582" i="14"/>
  <c r="I578" i="14"/>
  <c r="I574" i="14"/>
  <c r="I570" i="14"/>
  <c r="I566" i="14"/>
  <c r="I562" i="14"/>
  <c r="I558" i="14"/>
  <c r="I554" i="14"/>
  <c r="I550" i="14"/>
  <c r="I546" i="14"/>
  <c r="I542" i="14"/>
  <c r="I538" i="14"/>
  <c r="I534" i="14"/>
  <c r="I530" i="14"/>
  <c r="I526" i="14"/>
  <c r="I522" i="14"/>
  <c r="I518" i="14"/>
  <c r="I514" i="14"/>
  <c r="I510" i="14"/>
  <c r="I506" i="14"/>
  <c r="I502" i="14"/>
  <c r="I498" i="14"/>
  <c r="I494" i="14"/>
  <c r="I490" i="14"/>
  <c r="I486" i="14"/>
  <c r="I482" i="14"/>
  <c r="I478" i="14"/>
  <c r="I474" i="14"/>
  <c r="I470" i="14"/>
  <c r="I466" i="14"/>
  <c r="I462" i="14"/>
  <c r="I458" i="14"/>
  <c r="I454" i="14"/>
  <c r="I450" i="14"/>
  <c r="I446" i="14"/>
  <c r="I442" i="14"/>
  <c r="I438" i="14"/>
  <c r="I434" i="14"/>
  <c r="I430" i="14"/>
  <c r="I426" i="14"/>
  <c r="I422" i="14"/>
  <c r="I418" i="14"/>
  <c r="I414" i="14"/>
  <c r="I410" i="14"/>
  <c r="I406" i="14"/>
  <c r="I402" i="14"/>
  <c r="I398" i="14"/>
  <c r="I394" i="14"/>
  <c r="I390" i="14"/>
  <c r="I386" i="14"/>
  <c r="I382" i="14"/>
  <c r="I378" i="14"/>
  <c r="I374" i="14"/>
  <c r="I370" i="14"/>
  <c r="I366" i="14"/>
  <c r="I362" i="14"/>
  <c r="I358" i="14"/>
  <c r="I354" i="14"/>
  <c r="I350" i="14"/>
  <c r="I346" i="14"/>
  <c r="I342" i="14"/>
  <c r="I338" i="14"/>
  <c r="I334" i="14"/>
  <c r="I330" i="14"/>
  <c r="I326" i="14"/>
  <c r="I322" i="14"/>
  <c r="I669" i="14"/>
  <c r="I665" i="14"/>
  <c r="I661" i="14"/>
  <c r="I657" i="14"/>
  <c r="I653" i="14"/>
  <c r="I649" i="14"/>
  <c r="I645" i="14"/>
  <c r="I641" i="14"/>
  <c r="I637" i="14"/>
  <c r="I633" i="14"/>
  <c r="I629" i="14"/>
  <c r="I625" i="14"/>
  <c r="I621" i="14"/>
  <c r="I617" i="14"/>
  <c r="I613" i="14"/>
  <c r="I609" i="14"/>
  <c r="I605" i="14"/>
  <c r="I601" i="14"/>
  <c r="I597" i="14"/>
  <c r="I585" i="14"/>
  <c r="I581" i="14"/>
  <c r="I569" i="14"/>
  <c r="I565" i="14"/>
  <c r="I553" i="14"/>
  <c r="I549" i="14"/>
  <c r="I537" i="14"/>
  <c r="I533" i="14"/>
  <c r="I521" i="14"/>
  <c r="I517" i="14"/>
  <c r="I505" i="14"/>
  <c r="I501" i="14"/>
  <c r="I489" i="14"/>
  <c r="I485" i="14"/>
  <c r="I473" i="14"/>
  <c r="I469" i="14"/>
  <c r="I457" i="14"/>
  <c r="I453" i="14"/>
  <c r="I441" i="14"/>
  <c r="I437" i="14"/>
  <c r="I425" i="14"/>
  <c r="I421" i="14"/>
  <c r="I409" i="14"/>
  <c r="I405" i="14"/>
  <c r="I393" i="14"/>
  <c r="I389" i="14"/>
  <c r="I377" i="14"/>
  <c r="I373" i="14"/>
  <c r="I361" i="14"/>
  <c r="I357" i="14"/>
  <c r="I345" i="14"/>
  <c r="I341" i="14"/>
  <c r="I337" i="14"/>
  <c r="I333" i="14"/>
  <c r="I325" i="14"/>
  <c r="I321" i="14"/>
  <c r="I318" i="14"/>
  <c r="I314" i="14"/>
  <c r="I310" i="14"/>
  <c r="I306" i="14"/>
  <c r="I302" i="14"/>
  <c r="I298" i="14"/>
  <c r="I294" i="14"/>
  <c r="I290" i="14"/>
  <c r="I286" i="14"/>
  <c r="I282" i="14"/>
  <c r="I278" i="14"/>
  <c r="I274" i="14"/>
  <c r="I270" i="14"/>
  <c r="I266" i="14"/>
  <c r="I262" i="14"/>
  <c r="I258" i="14"/>
  <c r="I254" i="14"/>
  <c r="I250" i="14"/>
  <c r="I246" i="14"/>
  <c r="I242" i="14"/>
  <c r="I238" i="14"/>
  <c r="I234" i="14"/>
  <c r="I230" i="14"/>
  <c r="I226" i="14"/>
  <c r="I222" i="14"/>
  <c r="I218" i="14"/>
  <c r="I214" i="14"/>
  <c r="I210" i="14"/>
  <c r="I206" i="14"/>
  <c r="I202" i="14"/>
  <c r="I198" i="14"/>
  <c r="I194" i="14"/>
  <c r="I190" i="14"/>
  <c r="I186" i="14"/>
  <c r="I182" i="14"/>
  <c r="I178" i="14"/>
  <c r="I174" i="14"/>
  <c r="I170" i="14"/>
  <c r="I166" i="14"/>
  <c r="I162" i="14"/>
  <c r="I158" i="14"/>
  <c r="I154" i="14"/>
  <c r="I150" i="14"/>
  <c r="I146" i="14"/>
  <c r="I142" i="14"/>
  <c r="I138" i="14"/>
  <c r="I134" i="14"/>
  <c r="I130" i="14"/>
  <c r="I126" i="14"/>
  <c r="I122" i="14"/>
  <c r="I118" i="14"/>
  <c r="I114" i="14"/>
  <c r="I110" i="14"/>
  <c r="I106" i="14"/>
  <c r="I102" i="14"/>
  <c r="I98" i="14"/>
  <c r="I94" i="14"/>
  <c r="I90" i="14"/>
  <c r="I86" i="14"/>
  <c r="I82" i="14"/>
  <c r="I78" i="14"/>
  <c r="I74" i="14"/>
  <c r="I70" i="14"/>
  <c r="I66" i="14"/>
  <c r="I62" i="14"/>
  <c r="I58" i="14"/>
  <c r="I54" i="14"/>
  <c r="I50" i="14"/>
  <c r="I46" i="14"/>
  <c r="I42" i="14"/>
  <c r="I38" i="14"/>
  <c r="I34" i="14"/>
  <c r="I30" i="14"/>
  <c r="I26" i="14"/>
  <c r="I22" i="14"/>
  <c r="I18" i="14"/>
  <c r="I14" i="14"/>
  <c r="I10" i="14"/>
  <c r="I6" i="14"/>
  <c r="I313" i="14"/>
  <c r="I309" i="14"/>
  <c r="I305" i="14"/>
  <c r="I301" i="14"/>
  <c r="I293" i="14"/>
  <c r="I289" i="14"/>
  <c r="I281" i="14"/>
  <c r="I277" i="14"/>
  <c r="I273" i="14"/>
  <c r="I269" i="14"/>
  <c r="I261" i="14"/>
  <c r="I257" i="14"/>
  <c r="I249" i="14"/>
  <c r="I245" i="14"/>
  <c r="I241" i="14"/>
  <c r="I237" i="14"/>
  <c r="I229" i="14"/>
  <c r="I225" i="14"/>
  <c r="I217" i="14"/>
  <c r="I213" i="14"/>
  <c r="I209" i="14"/>
  <c r="I205" i="14"/>
  <c r="I197" i="14"/>
  <c r="I193" i="14"/>
  <c r="I185" i="14"/>
  <c r="I181" i="14"/>
  <c r="I177" i="14"/>
  <c r="I173" i="14"/>
  <c r="I165" i="14"/>
  <c r="I161" i="14"/>
  <c r="I153" i="14"/>
  <c r="I149" i="14"/>
  <c r="I145" i="14"/>
  <c r="I141" i="14"/>
  <c r="I133" i="14"/>
  <c r="I129" i="14"/>
  <c r="I121" i="14"/>
  <c r="I117" i="14"/>
  <c r="I113" i="14"/>
  <c r="I109" i="14"/>
  <c r="I101" i="14"/>
  <c r="I97" i="14"/>
  <c r="I89" i="14"/>
  <c r="I85" i="14"/>
  <c r="I81" i="14"/>
  <c r="I77" i="14"/>
  <c r="I69" i="14"/>
  <c r="I65" i="14"/>
  <c r="I57" i="14"/>
  <c r="I53" i="14"/>
  <c r="I49" i="14"/>
  <c r="I45" i="14"/>
  <c r="I37" i="14"/>
  <c r="I33" i="14"/>
  <c r="I25" i="14"/>
  <c r="I21" i="14"/>
  <c r="I17" i="14"/>
  <c r="I13" i="14"/>
  <c r="I5" i="14"/>
  <c r="I1" i="14" l="1"/>
  <c r="O2" i="17" l="1"/>
  <c r="D2" i="13"/>
  <c r="D3" i="13"/>
  <c r="C2" i="13"/>
  <c r="C3" i="13"/>
  <c r="B8" i="17"/>
  <c r="C4" i="14"/>
  <c r="A4" i="14" s="1"/>
  <c r="B16" i="17"/>
  <c r="K4" i="14" l="1"/>
  <c r="B4" i="14"/>
  <c r="C5" i="14"/>
  <c r="A5" i="14" s="1"/>
  <c r="D14" i="13"/>
  <c r="B9" i="17"/>
  <c r="B10" i="17" s="1"/>
  <c r="B5" i="17"/>
  <c r="B3" i="17"/>
  <c r="H2" i="13"/>
  <c r="H14" i="13" s="1"/>
  <c r="G2" i="13"/>
  <c r="G14" i="13" s="1"/>
  <c r="E2" i="13"/>
  <c r="E14" i="13" s="1"/>
  <c r="F2" i="13"/>
  <c r="F14" i="13" s="1"/>
  <c r="H13" i="13"/>
  <c r="G13" i="13"/>
  <c r="F13" i="13"/>
  <c r="E13" i="13"/>
  <c r="D13" i="13"/>
  <c r="C13" i="13"/>
  <c r="H12" i="13"/>
  <c r="G12" i="13"/>
  <c r="F12" i="13"/>
  <c r="E12" i="13"/>
  <c r="D12" i="13"/>
  <c r="C12" i="13"/>
  <c r="H11" i="13"/>
  <c r="G11" i="13"/>
  <c r="F11" i="13"/>
  <c r="E11" i="13"/>
  <c r="D11" i="13"/>
  <c r="C11" i="13"/>
  <c r="H10" i="13"/>
  <c r="G10" i="13"/>
  <c r="F10" i="13"/>
  <c r="E10" i="13"/>
  <c r="D10" i="13"/>
  <c r="C10" i="13"/>
  <c r="H9" i="13"/>
  <c r="G9" i="13"/>
  <c r="F9" i="13"/>
  <c r="E9" i="13"/>
  <c r="D9" i="13"/>
  <c r="C9" i="13"/>
  <c r="H8" i="13"/>
  <c r="G8" i="13"/>
  <c r="F8" i="13"/>
  <c r="E8" i="13"/>
  <c r="D8" i="13"/>
  <c r="C8" i="13"/>
  <c r="H7" i="13"/>
  <c r="G7" i="13"/>
  <c r="F7" i="13"/>
  <c r="E7" i="13"/>
  <c r="D7" i="13"/>
  <c r="C7" i="13"/>
  <c r="H6" i="13"/>
  <c r="G6" i="13"/>
  <c r="F6" i="13"/>
  <c r="E6" i="13"/>
  <c r="D6" i="13"/>
  <c r="C6" i="13"/>
  <c r="H5" i="13"/>
  <c r="G5" i="13"/>
  <c r="F5" i="13"/>
  <c r="E5" i="13"/>
  <c r="D5" i="13"/>
  <c r="C5" i="13"/>
  <c r="H4" i="13"/>
  <c r="G4" i="13"/>
  <c r="F4" i="13"/>
  <c r="E4" i="13"/>
  <c r="D4" i="13"/>
  <c r="C4" i="13"/>
  <c r="H3" i="13"/>
  <c r="G3" i="13"/>
  <c r="F3" i="13"/>
  <c r="E3" i="13"/>
  <c r="K5" i="14" l="1"/>
  <c r="B5" i="14"/>
  <c r="C6" i="14"/>
  <c r="A6" i="14" s="1"/>
  <c r="C14" i="13"/>
  <c r="K6" i="14" l="1"/>
  <c r="B6" i="14"/>
  <c r="C7" i="14"/>
  <c r="A7" i="14" s="1"/>
  <c r="B7" i="14" l="1"/>
  <c r="K7" i="14"/>
  <c r="C8" i="14"/>
  <c r="A8" i="14" s="1"/>
  <c r="K8" i="14" l="1"/>
  <c r="B8" i="14"/>
  <c r="C9" i="14"/>
  <c r="A9" i="14" s="1"/>
  <c r="B9" i="14" l="1"/>
  <c r="C10" i="14"/>
  <c r="A10" i="14" s="1"/>
  <c r="K10" i="14" l="1"/>
  <c r="B10" i="14"/>
  <c r="C11" i="14"/>
  <c r="A11" i="14" s="1"/>
  <c r="K11" i="14" l="1"/>
  <c r="B11" i="14"/>
  <c r="C12" i="14"/>
  <c r="A12" i="14" s="1"/>
  <c r="K12" i="14" l="1"/>
  <c r="B12" i="14"/>
  <c r="C13" i="14"/>
  <c r="A13" i="14" s="1"/>
  <c r="K13" i="14" l="1"/>
  <c r="B13" i="14"/>
  <c r="C14" i="14"/>
  <c r="A14" i="14" s="1"/>
  <c r="K14" i="14" l="1"/>
  <c r="B14" i="14"/>
  <c r="C15" i="14"/>
  <c r="A15" i="14" s="1"/>
  <c r="K15" i="14" l="1"/>
  <c r="B15" i="14"/>
  <c r="C16" i="14"/>
  <c r="A16" i="14" s="1"/>
  <c r="B16" i="14" l="1"/>
  <c r="C17" i="14"/>
  <c r="A17" i="14" s="1"/>
  <c r="K17" i="14" l="1"/>
  <c r="B17" i="14"/>
  <c r="C18" i="14"/>
  <c r="A18" i="14" s="1"/>
  <c r="K18" i="14" l="1"/>
  <c r="B18" i="14"/>
  <c r="C19" i="14"/>
  <c r="A19" i="14" s="1"/>
  <c r="K19" i="14" l="1"/>
  <c r="B19" i="14"/>
  <c r="C20" i="14"/>
  <c r="A20" i="14" s="1"/>
  <c r="K20" i="14" l="1"/>
  <c r="B20" i="14"/>
  <c r="C21" i="14"/>
  <c r="A21" i="14" s="1"/>
  <c r="K21" i="14" l="1"/>
  <c r="B21" i="14"/>
  <c r="C22" i="14"/>
  <c r="A22" i="14" s="1"/>
  <c r="K22" i="14" l="1"/>
  <c r="B22" i="14"/>
  <c r="C23" i="14"/>
  <c r="A23" i="14" s="1"/>
  <c r="B23" i="14" l="1"/>
  <c r="C24" i="14"/>
  <c r="A24" i="14" s="1"/>
  <c r="K24" i="14" l="1"/>
  <c r="B24" i="14"/>
  <c r="C25" i="14"/>
  <c r="A25" i="14" s="1"/>
  <c r="K25" i="14" l="1"/>
  <c r="B25" i="14"/>
  <c r="C26" i="14"/>
  <c r="A26" i="14" s="1"/>
  <c r="K26" i="14" l="1"/>
  <c r="B26" i="14"/>
  <c r="C27" i="14"/>
  <c r="A27" i="14" s="1"/>
  <c r="K27" i="14" l="1"/>
  <c r="B27" i="14"/>
  <c r="C28" i="14"/>
  <c r="A28" i="14" s="1"/>
  <c r="K28" i="14" l="1"/>
  <c r="B28" i="14"/>
  <c r="C29" i="14"/>
  <c r="A29" i="14" s="1"/>
  <c r="K29" i="14" l="1"/>
  <c r="B29" i="14"/>
  <c r="C30" i="14"/>
  <c r="A30" i="14" s="1"/>
  <c r="B30" i="14" l="1"/>
  <c r="C31" i="14"/>
  <c r="A31" i="14" s="1"/>
  <c r="K31" i="14" l="1"/>
  <c r="B31" i="14"/>
  <c r="C32" i="14"/>
  <c r="A32" i="14" s="1"/>
  <c r="B32" i="14" l="1"/>
  <c r="K32" i="14"/>
  <c r="C33" i="14"/>
  <c r="A33" i="14" s="1"/>
  <c r="K33" i="14" l="1"/>
  <c r="B33" i="14"/>
  <c r="C34" i="14"/>
  <c r="A34" i="14" s="1"/>
  <c r="K34" i="14" l="1"/>
  <c r="B34" i="14"/>
  <c r="C35" i="14"/>
  <c r="A35" i="14" s="1"/>
  <c r="K35" i="14" l="1"/>
  <c r="B35" i="14"/>
  <c r="C36" i="14"/>
  <c r="A36" i="14" s="1"/>
  <c r="K36" i="14" l="1"/>
  <c r="B36" i="14"/>
  <c r="C37" i="14"/>
  <c r="A37" i="14" s="1"/>
  <c r="B37" i="14" l="1"/>
  <c r="C38" i="14"/>
  <c r="A38" i="14" s="1"/>
  <c r="K38" i="14" l="1"/>
  <c r="B38" i="14"/>
  <c r="C39" i="14"/>
  <c r="A39" i="14" s="1"/>
  <c r="B39" i="14" l="1"/>
  <c r="K39" i="14"/>
  <c r="C40" i="14"/>
  <c r="A40" i="14" s="1"/>
  <c r="K40" i="14" l="1"/>
  <c r="B40" i="14"/>
  <c r="C41" i="14"/>
  <c r="A41" i="14" s="1"/>
  <c r="K41" i="14" l="1"/>
  <c r="B41" i="14"/>
  <c r="C42" i="14"/>
  <c r="A42" i="14" s="1"/>
  <c r="K42" i="14" l="1"/>
  <c r="B42" i="14"/>
  <c r="C43" i="14"/>
  <c r="A43" i="14" s="1"/>
  <c r="K43" i="14" l="1"/>
  <c r="B43" i="14"/>
  <c r="C44" i="14"/>
  <c r="A44" i="14" s="1"/>
  <c r="B44" i="14" l="1"/>
  <c r="C45" i="14"/>
  <c r="A45" i="14" s="1"/>
  <c r="K45" i="14" l="1"/>
  <c r="B45" i="14"/>
  <c r="C46" i="14"/>
  <c r="A46" i="14" s="1"/>
  <c r="K46" i="14" l="1"/>
  <c r="B46" i="14"/>
  <c r="C47" i="14"/>
  <c r="A47" i="14" s="1"/>
  <c r="K47" i="14" l="1"/>
  <c r="B47" i="14"/>
  <c r="C48" i="14"/>
  <c r="A48" i="14" s="1"/>
  <c r="K48" i="14" l="1"/>
  <c r="B48" i="14"/>
  <c r="C49" i="14"/>
  <c r="A49" i="14" s="1"/>
  <c r="K49" i="14" l="1"/>
  <c r="B49" i="14"/>
  <c r="C50" i="14"/>
  <c r="A50" i="14" s="1"/>
  <c r="K50" i="14" l="1"/>
  <c r="B50" i="14"/>
  <c r="C51" i="14"/>
  <c r="A51" i="14" s="1"/>
  <c r="B51" i="14" l="1"/>
  <c r="C52" i="14"/>
  <c r="A52" i="14" s="1"/>
  <c r="K52" i="14" l="1"/>
  <c r="B52" i="14"/>
  <c r="C53" i="14"/>
  <c r="A53" i="14" s="1"/>
  <c r="K53" i="14" l="1"/>
  <c r="B53" i="14"/>
  <c r="C54" i="14"/>
  <c r="A54" i="14" s="1"/>
  <c r="K54" i="14" l="1"/>
  <c r="B54" i="14"/>
  <c r="C55" i="14"/>
  <c r="A55" i="14" s="1"/>
  <c r="B55" i="14" l="1"/>
  <c r="K55" i="14"/>
  <c r="C56" i="14"/>
  <c r="A56" i="14" s="1"/>
  <c r="K56" i="14" l="1"/>
  <c r="B56" i="14"/>
  <c r="C57" i="14"/>
  <c r="A57" i="14" s="1"/>
  <c r="K57" i="14" l="1"/>
  <c r="B57" i="14"/>
  <c r="C58" i="14"/>
  <c r="A58" i="14" s="1"/>
  <c r="B58" i="14" l="1"/>
  <c r="C59" i="14"/>
  <c r="A59" i="14" s="1"/>
  <c r="K59" i="14" l="1"/>
  <c r="B59" i="14"/>
  <c r="C60" i="14"/>
  <c r="A60" i="14" s="1"/>
  <c r="K60" i="14" l="1"/>
  <c r="B60" i="14"/>
  <c r="C61" i="14"/>
  <c r="A61" i="14" s="1"/>
  <c r="K61" i="14" l="1"/>
  <c r="B61" i="14"/>
  <c r="C62" i="14"/>
  <c r="A62" i="14" s="1"/>
  <c r="K62" i="14" l="1"/>
  <c r="B62" i="14"/>
  <c r="C63" i="14"/>
  <c r="A63" i="14" s="1"/>
  <c r="K63" i="14" l="1"/>
  <c r="B63" i="14"/>
  <c r="C64" i="14"/>
  <c r="A64" i="14" s="1"/>
  <c r="B64" i="14" l="1"/>
  <c r="K64" i="14"/>
  <c r="C65" i="14"/>
  <c r="A65" i="14" s="1"/>
  <c r="B65" i="14" l="1"/>
  <c r="C66" i="14"/>
  <c r="A66" i="14" s="1"/>
  <c r="K66" i="14" l="1"/>
  <c r="B66" i="14"/>
  <c r="C67" i="14"/>
  <c r="A67" i="14" s="1"/>
  <c r="K67" i="14" l="1"/>
  <c r="B67" i="14"/>
  <c r="C68" i="14"/>
  <c r="A68" i="14" s="1"/>
  <c r="K68" i="14" l="1"/>
  <c r="B68" i="14"/>
  <c r="C69" i="14"/>
  <c r="A69" i="14" s="1"/>
  <c r="K69" i="14" l="1"/>
  <c r="B69" i="14"/>
  <c r="C70" i="14"/>
  <c r="A70" i="14" s="1"/>
  <c r="K70" i="14" l="1"/>
  <c r="B70" i="14"/>
  <c r="C71" i="14"/>
  <c r="A71" i="14" s="1"/>
  <c r="B71" i="14" l="1"/>
  <c r="K71" i="14"/>
  <c r="C72" i="14"/>
  <c r="A72" i="14" s="1"/>
  <c r="B72" i="14" l="1"/>
  <c r="C73" i="14"/>
  <c r="A73" i="14" s="1"/>
  <c r="K73" i="14" l="1"/>
  <c r="B73" i="14"/>
  <c r="C74" i="14"/>
  <c r="A74" i="14" s="1"/>
  <c r="K74" i="14" l="1"/>
  <c r="B74" i="14"/>
  <c r="C75" i="14"/>
  <c r="A75" i="14" s="1"/>
  <c r="K75" i="14" l="1"/>
  <c r="B75" i="14"/>
  <c r="C76" i="14"/>
  <c r="A76" i="14" s="1"/>
  <c r="K76" i="14" l="1"/>
  <c r="B76" i="14"/>
  <c r="C77" i="14"/>
  <c r="A77" i="14" s="1"/>
  <c r="K77" i="14" l="1"/>
  <c r="B77" i="14"/>
  <c r="C78" i="14"/>
  <c r="A78" i="14" s="1"/>
  <c r="K78" i="14" l="1"/>
  <c r="B78" i="14"/>
  <c r="C79" i="14"/>
  <c r="A79" i="14" s="1"/>
  <c r="B79" i="14" l="1"/>
  <c r="C80" i="14"/>
  <c r="A80" i="14" s="1"/>
  <c r="K80" i="14" l="1"/>
  <c r="B80" i="14"/>
  <c r="C81" i="14"/>
  <c r="A81" i="14" s="1"/>
  <c r="K81" i="14" l="1"/>
  <c r="B81" i="14"/>
  <c r="C82" i="14"/>
  <c r="A82" i="14" s="1"/>
  <c r="K82" i="14" l="1"/>
  <c r="B82" i="14"/>
  <c r="C83" i="14"/>
  <c r="A83" i="14" s="1"/>
  <c r="K83" i="14" l="1"/>
  <c r="B83" i="14"/>
  <c r="C84" i="14"/>
  <c r="A84" i="14" s="1"/>
  <c r="K84" i="14" l="1"/>
  <c r="B84" i="14"/>
  <c r="C85" i="14"/>
  <c r="A85" i="14" s="1"/>
  <c r="K85" i="14" l="1"/>
  <c r="B85" i="14"/>
  <c r="C86" i="14"/>
  <c r="A86" i="14" s="1"/>
  <c r="B86" i="14" l="1"/>
  <c r="C87" i="14"/>
  <c r="A87" i="14" s="1"/>
  <c r="B87" i="14" l="1"/>
  <c r="K87" i="14"/>
  <c r="C88" i="14"/>
  <c r="A88" i="14" s="1"/>
  <c r="K88" i="14" l="1"/>
  <c r="B88" i="14"/>
  <c r="C89" i="14"/>
  <c r="A89" i="14" s="1"/>
  <c r="K89" i="14" l="1"/>
  <c r="B89" i="14"/>
  <c r="C90" i="14"/>
  <c r="A90" i="14" s="1"/>
  <c r="K90" i="14" l="1"/>
  <c r="B90" i="14"/>
  <c r="C91" i="14"/>
  <c r="A91" i="14" s="1"/>
  <c r="K91" i="14" l="1"/>
  <c r="B91" i="14"/>
  <c r="C92" i="14"/>
  <c r="A92" i="14" s="1"/>
  <c r="K92" i="14" l="1"/>
  <c r="B92" i="14"/>
  <c r="C93" i="14"/>
  <c r="A93" i="14" s="1"/>
  <c r="B93" i="14" l="1"/>
  <c r="C94" i="14"/>
  <c r="A94" i="14" s="1"/>
  <c r="K94" i="14" l="1"/>
  <c r="B94" i="14"/>
  <c r="C95" i="14"/>
  <c r="A95" i="14" s="1"/>
  <c r="K95" i="14" l="1"/>
  <c r="B95" i="14"/>
  <c r="C96" i="14"/>
  <c r="A96" i="14" s="1"/>
  <c r="B96" i="14" l="1"/>
  <c r="K96" i="14"/>
  <c r="C97" i="14"/>
  <c r="A97" i="14" s="1"/>
  <c r="K97" i="14" l="1"/>
  <c r="B97" i="14"/>
  <c r="C98" i="14"/>
  <c r="A98" i="14" s="1"/>
  <c r="K98" i="14" l="1"/>
  <c r="B98" i="14"/>
  <c r="C99" i="14"/>
  <c r="A99" i="14" s="1"/>
  <c r="K99" i="14" l="1"/>
  <c r="B99" i="14"/>
  <c r="C100" i="14"/>
  <c r="A100" i="14" s="1"/>
  <c r="B100" i="14" l="1"/>
  <c r="C101" i="14"/>
  <c r="A101" i="14" s="1"/>
  <c r="K101" i="14" l="1"/>
  <c r="B101" i="14"/>
  <c r="C102" i="14"/>
  <c r="A102" i="14" s="1"/>
  <c r="K102" i="14" l="1"/>
  <c r="B102" i="14"/>
  <c r="C103" i="14"/>
  <c r="A103" i="14" s="1"/>
  <c r="B103" i="14" l="1"/>
  <c r="K103" i="14"/>
  <c r="C104" i="14"/>
  <c r="A104" i="14" s="1"/>
  <c r="K104" i="14" l="1"/>
  <c r="B104" i="14"/>
  <c r="C105" i="14"/>
  <c r="A105" i="14" s="1"/>
  <c r="K105" i="14" l="1"/>
  <c r="B105" i="14"/>
  <c r="C106" i="14"/>
  <c r="A106" i="14" s="1"/>
  <c r="K106" i="14" l="1"/>
  <c r="B106" i="14"/>
  <c r="C107" i="14"/>
  <c r="A107" i="14" s="1"/>
  <c r="B107" i="14" l="1"/>
  <c r="C108" i="14"/>
  <c r="A108" i="14" s="1"/>
  <c r="K108" i="14" l="1"/>
  <c r="B108" i="14"/>
  <c r="C109" i="14"/>
  <c r="A109" i="14" s="1"/>
  <c r="K109" i="14" l="1"/>
  <c r="B109" i="14"/>
  <c r="C110" i="14"/>
  <c r="A110" i="14" s="1"/>
  <c r="K110" i="14" l="1"/>
  <c r="B110" i="14"/>
  <c r="C111" i="14"/>
  <c r="A111" i="14" s="1"/>
  <c r="K111" i="14" l="1"/>
  <c r="B111" i="14"/>
  <c r="C112" i="14"/>
  <c r="A112" i="14" s="1"/>
  <c r="K112" i="14" l="1"/>
  <c r="B112" i="14"/>
  <c r="C113" i="14"/>
  <c r="A113" i="14" s="1"/>
  <c r="K113" i="14" l="1"/>
  <c r="B113" i="14"/>
  <c r="C114" i="14"/>
  <c r="A114" i="14" s="1"/>
  <c r="B114" i="14" l="1"/>
  <c r="C115" i="14"/>
  <c r="A115" i="14" s="1"/>
  <c r="K115" i="14" l="1"/>
  <c r="B115" i="14"/>
  <c r="C116" i="14"/>
  <c r="A116" i="14" s="1"/>
  <c r="K116" i="14" l="1"/>
  <c r="B116" i="14"/>
  <c r="C117" i="14"/>
  <c r="A117" i="14" s="1"/>
  <c r="K117" i="14" l="1"/>
  <c r="B117" i="14"/>
  <c r="C118" i="14"/>
  <c r="A118" i="14" s="1"/>
  <c r="K118" i="14" l="1"/>
  <c r="B118" i="14"/>
  <c r="C119" i="14"/>
  <c r="A119" i="14" s="1"/>
  <c r="B119" i="14" l="1"/>
  <c r="K119" i="14"/>
  <c r="C120" i="14"/>
  <c r="A120" i="14" s="1"/>
  <c r="K120" i="14" l="1"/>
  <c r="B120" i="14"/>
  <c r="C121" i="14"/>
  <c r="A121" i="14" s="1"/>
  <c r="B121" i="14" l="1"/>
  <c r="C122" i="14"/>
  <c r="A122" i="14" s="1"/>
  <c r="K122" i="14" l="1"/>
  <c r="B122" i="14"/>
  <c r="C123" i="14"/>
  <c r="A123" i="14" s="1"/>
  <c r="K123" i="14" l="1"/>
  <c r="B123" i="14"/>
  <c r="C124" i="14"/>
  <c r="A124" i="14" s="1"/>
  <c r="K124" i="14" l="1"/>
  <c r="B124" i="14"/>
  <c r="C125" i="14"/>
  <c r="A125" i="14" s="1"/>
  <c r="K125" i="14" l="1"/>
  <c r="B125" i="14"/>
  <c r="C126" i="14"/>
  <c r="A126" i="14" s="1"/>
  <c r="K126" i="14" l="1"/>
  <c r="B126" i="14"/>
  <c r="C127" i="14"/>
  <c r="A127" i="14" s="1"/>
  <c r="K127" i="14" l="1"/>
  <c r="B127" i="14"/>
  <c r="C128" i="14"/>
  <c r="A128" i="14" s="1"/>
  <c r="B128" i="14" l="1"/>
  <c r="C129" i="14"/>
  <c r="A129" i="14" s="1"/>
  <c r="K129" i="14" l="1"/>
  <c r="B129" i="14"/>
  <c r="C130" i="14"/>
  <c r="A130" i="14" s="1"/>
  <c r="K130" i="14" l="1"/>
  <c r="B130" i="14"/>
  <c r="C131" i="14"/>
  <c r="A131" i="14" s="1"/>
  <c r="K131" i="14" l="1"/>
  <c r="B131" i="14"/>
  <c r="C132" i="14"/>
  <c r="A132" i="14" s="1"/>
  <c r="K132" i="14" l="1"/>
  <c r="B132" i="14"/>
  <c r="C133" i="14"/>
  <c r="A133" i="14" s="1"/>
  <c r="K133" i="14" l="1"/>
  <c r="B133" i="14"/>
  <c r="C134" i="14"/>
  <c r="A134" i="14" s="1"/>
  <c r="K134" i="14" l="1"/>
  <c r="B134" i="14"/>
  <c r="C135" i="14"/>
  <c r="A135" i="14" s="1"/>
  <c r="B135" i="14" l="1"/>
  <c r="C136" i="14"/>
  <c r="A136" i="14" s="1"/>
  <c r="K136" i="14" l="1"/>
  <c r="B136" i="14"/>
  <c r="C137" i="14"/>
  <c r="A137" i="14" s="1"/>
  <c r="K137" i="14" l="1"/>
  <c r="B137" i="14"/>
  <c r="C138" i="14"/>
  <c r="A138" i="14" s="1"/>
  <c r="K138" i="14" l="1"/>
  <c r="B138" i="14"/>
  <c r="C139" i="14"/>
  <c r="A139" i="14" s="1"/>
  <c r="K139" i="14" l="1"/>
  <c r="B139" i="14"/>
  <c r="C140" i="14"/>
  <c r="A140" i="14" s="1"/>
  <c r="K140" i="14" l="1"/>
  <c r="B140" i="14"/>
  <c r="C141" i="14"/>
  <c r="A141" i="14" s="1"/>
  <c r="K141" i="14" l="1"/>
  <c r="B141" i="14"/>
  <c r="C142" i="14"/>
  <c r="A142" i="14" s="1"/>
  <c r="B142" i="14" l="1"/>
  <c r="C143" i="14"/>
  <c r="A143" i="14" s="1"/>
  <c r="K143" i="14" l="1"/>
  <c r="B143" i="14"/>
  <c r="C144" i="14"/>
  <c r="A144" i="14" s="1"/>
  <c r="K144" i="14" l="1"/>
  <c r="B144" i="14"/>
  <c r="C145" i="14"/>
  <c r="A145" i="14" s="1"/>
  <c r="K145" i="14" l="1"/>
  <c r="B145" i="14"/>
  <c r="C146" i="14"/>
  <c r="A146" i="14" s="1"/>
  <c r="K146" i="14" l="1"/>
  <c r="B146" i="14"/>
  <c r="C147" i="14"/>
  <c r="A147" i="14" s="1"/>
  <c r="K147" i="14" l="1"/>
  <c r="B147" i="14"/>
  <c r="C148" i="14"/>
  <c r="A148" i="14" s="1"/>
  <c r="K148" i="14" l="1"/>
  <c r="B148" i="14"/>
  <c r="C149" i="14"/>
  <c r="A149" i="14" s="1"/>
  <c r="B149" i="14" l="1"/>
  <c r="C150" i="14"/>
  <c r="A150" i="14" s="1"/>
  <c r="K150" i="14" l="1"/>
  <c r="B150" i="14"/>
  <c r="C151" i="14"/>
  <c r="A151" i="14" s="1"/>
  <c r="B151" i="14" l="1"/>
  <c r="K151" i="14"/>
  <c r="C152" i="14"/>
  <c r="A152" i="14" s="1"/>
  <c r="K152" i="14" l="1"/>
  <c r="B152" i="14"/>
  <c r="C153" i="14"/>
  <c r="A153" i="14" s="1"/>
  <c r="K153" i="14" l="1"/>
  <c r="B153" i="14"/>
  <c r="C154" i="14"/>
  <c r="A154" i="14" s="1"/>
  <c r="K154" i="14" l="1"/>
  <c r="B154" i="14"/>
  <c r="C155" i="14"/>
  <c r="A155" i="14" s="1"/>
  <c r="K155" i="14" l="1"/>
  <c r="B155" i="14"/>
  <c r="C156" i="14"/>
  <c r="A156" i="14" s="1"/>
  <c r="B156" i="14" l="1"/>
  <c r="C157" i="14"/>
  <c r="A157" i="14" s="1"/>
  <c r="K157" i="14" l="1"/>
  <c r="B157" i="14"/>
  <c r="C158" i="14"/>
  <c r="A158" i="14" s="1"/>
  <c r="K158" i="14" l="1"/>
  <c r="B158" i="14"/>
  <c r="C159" i="14"/>
  <c r="A159" i="14" s="1"/>
  <c r="K159" i="14" l="1"/>
  <c r="B159" i="14"/>
  <c r="C160" i="14"/>
  <c r="A160" i="14" s="1"/>
  <c r="B160" i="14" l="1"/>
  <c r="K160" i="14"/>
  <c r="C161" i="14"/>
  <c r="A161" i="14" s="1"/>
  <c r="K161" i="14" l="1"/>
  <c r="B161" i="14"/>
  <c r="C162" i="14"/>
  <c r="A162" i="14" s="1"/>
  <c r="K162" i="14" l="1"/>
  <c r="B162" i="14"/>
  <c r="C163" i="14"/>
  <c r="A163" i="14" s="1"/>
  <c r="B163" i="14" l="1"/>
  <c r="C164" i="14"/>
  <c r="A164" i="14" s="1"/>
  <c r="K164" i="14" l="1"/>
  <c r="B164" i="14"/>
  <c r="C165" i="14"/>
  <c r="A165" i="14" s="1"/>
  <c r="K165" i="14" l="1"/>
  <c r="B165" i="14"/>
  <c r="C166" i="14"/>
  <c r="A166" i="14" s="1"/>
  <c r="K166" i="14" l="1"/>
  <c r="B166" i="14"/>
  <c r="C167" i="14"/>
  <c r="A167" i="14" s="1"/>
  <c r="B167" i="14" l="1"/>
  <c r="K167" i="14"/>
  <c r="C168" i="14"/>
  <c r="A168" i="14" s="1"/>
  <c r="K168" i="14" l="1"/>
  <c r="B168" i="14"/>
  <c r="C169" i="14"/>
  <c r="A169" i="14" s="1"/>
  <c r="K169" i="14" l="1"/>
  <c r="B169" i="14"/>
  <c r="C170" i="14"/>
  <c r="A170" i="14" s="1"/>
  <c r="B170" i="14" l="1"/>
  <c r="C171" i="14"/>
  <c r="A171" i="14" s="1"/>
  <c r="K171" i="14" l="1"/>
  <c r="B171" i="14"/>
  <c r="C172" i="14"/>
  <c r="A172" i="14" s="1"/>
  <c r="K172" i="14" l="1"/>
  <c r="B172" i="14"/>
  <c r="C173" i="14"/>
  <c r="A173" i="14" s="1"/>
  <c r="K173" i="14" l="1"/>
  <c r="B173" i="14"/>
  <c r="C174" i="14"/>
  <c r="A174" i="14" s="1"/>
  <c r="K174" i="14" l="1"/>
  <c r="B174" i="14"/>
  <c r="C175" i="14"/>
  <c r="A175" i="14" s="1"/>
  <c r="K175" i="14" l="1"/>
  <c r="B175" i="14"/>
  <c r="C176" i="14"/>
  <c r="A176" i="14" s="1"/>
  <c r="K176" i="14" l="1"/>
  <c r="B176" i="14"/>
  <c r="C177" i="14"/>
  <c r="A177" i="14" s="1"/>
  <c r="B177" i="14" l="1"/>
  <c r="C178" i="14"/>
  <c r="A178" i="14" s="1"/>
  <c r="K178" i="14" l="1"/>
  <c r="B178" i="14"/>
  <c r="C179" i="14"/>
  <c r="A179" i="14" s="1"/>
  <c r="K179" i="14" l="1"/>
  <c r="B179" i="14"/>
  <c r="C180" i="14"/>
  <c r="A180" i="14" s="1"/>
  <c r="K180" i="14" l="1"/>
  <c r="B180" i="14"/>
  <c r="C181" i="14"/>
  <c r="A181" i="14" s="1"/>
  <c r="K181" i="14" l="1"/>
  <c r="B181" i="14"/>
  <c r="C182" i="14"/>
  <c r="A182" i="14" s="1"/>
  <c r="K182" i="14" l="1"/>
  <c r="B182" i="14"/>
  <c r="C183" i="14"/>
  <c r="A183" i="14" s="1"/>
  <c r="B183" i="14" l="1"/>
  <c r="K183" i="14"/>
  <c r="C184" i="14"/>
  <c r="A184" i="14" s="1"/>
  <c r="B184" i="14" l="1"/>
  <c r="C185" i="14"/>
  <c r="A185" i="14" s="1"/>
  <c r="K185" i="14" l="1"/>
  <c r="B185" i="14"/>
  <c r="C186" i="14"/>
  <c r="A186" i="14" s="1"/>
  <c r="K186" i="14" l="1"/>
  <c r="B186" i="14"/>
  <c r="C187" i="14"/>
  <c r="A187" i="14" s="1"/>
  <c r="K187" i="14" l="1"/>
  <c r="B187" i="14"/>
  <c r="C188" i="14"/>
  <c r="A188" i="14" s="1"/>
  <c r="K188" i="14" l="1"/>
  <c r="B188" i="14"/>
  <c r="C189" i="14"/>
  <c r="A189" i="14" s="1"/>
  <c r="K189" i="14" l="1"/>
  <c r="B189" i="14"/>
  <c r="C190" i="14"/>
  <c r="A190" i="14" s="1"/>
  <c r="K190" i="14" l="1"/>
  <c r="B190" i="14"/>
  <c r="C191" i="14"/>
  <c r="A191" i="14" s="1"/>
  <c r="B191" i="14" l="1"/>
  <c r="C192" i="14"/>
  <c r="A192" i="14" s="1"/>
  <c r="B192" i="14" l="1"/>
  <c r="K192" i="14"/>
  <c r="C193" i="14"/>
  <c r="A193" i="14" s="1"/>
  <c r="K193" i="14" l="1"/>
  <c r="B193" i="14"/>
  <c r="C194" i="14"/>
  <c r="A194" i="14" s="1"/>
  <c r="K194" i="14" l="1"/>
  <c r="B194" i="14"/>
  <c r="C195" i="14"/>
  <c r="A195" i="14" s="1"/>
  <c r="K195" i="14" l="1"/>
  <c r="B195" i="14"/>
  <c r="C196" i="14"/>
  <c r="A196" i="14" s="1"/>
  <c r="K196" i="14" l="1"/>
  <c r="B196" i="14"/>
  <c r="C197" i="14"/>
  <c r="A197" i="14" s="1"/>
  <c r="K197" i="14" l="1"/>
  <c r="B197" i="14"/>
  <c r="C198" i="14"/>
  <c r="A198" i="14" s="1"/>
  <c r="B198" i="14" l="1"/>
  <c r="C199" i="14"/>
  <c r="A199" i="14" s="1"/>
  <c r="B199" i="14" l="1"/>
  <c r="K199" i="14"/>
  <c r="C200" i="14"/>
  <c r="A200" i="14" s="1"/>
  <c r="K200" i="14" l="1"/>
  <c r="B200" i="14"/>
  <c r="C201" i="14"/>
  <c r="A201" i="14" s="1"/>
  <c r="K201" i="14" l="1"/>
  <c r="B201" i="14"/>
  <c r="C202" i="14"/>
  <c r="A202" i="14" s="1"/>
  <c r="K202" i="14" l="1"/>
  <c r="B202" i="14"/>
  <c r="C203" i="14"/>
  <c r="A203" i="14" s="1"/>
  <c r="K203" i="14" l="1"/>
  <c r="B203" i="14"/>
  <c r="C204" i="14"/>
  <c r="A204" i="14" s="1"/>
  <c r="K204" i="14" l="1"/>
  <c r="B204" i="14"/>
  <c r="C205" i="14"/>
  <c r="A205" i="14" s="1"/>
  <c r="B205" i="14" l="1"/>
  <c r="C206" i="14"/>
  <c r="A206" i="14" s="1"/>
  <c r="K206" i="14" l="1"/>
  <c r="B206" i="14"/>
  <c r="C207" i="14"/>
  <c r="A207" i="14" s="1"/>
  <c r="K207" i="14" l="1"/>
  <c r="B207" i="14"/>
  <c r="C208" i="14"/>
  <c r="A208" i="14" s="1"/>
  <c r="K208" i="14" l="1"/>
  <c r="B208" i="14"/>
  <c r="C209" i="14"/>
  <c r="A209" i="14" s="1"/>
  <c r="K209" i="14" l="1"/>
  <c r="B209" i="14"/>
  <c r="C210" i="14"/>
  <c r="A210" i="14" s="1"/>
  <c r="K210" i="14" l="1"/>
  <c r="B210" i="14"/>
  <c r="C211" i="14"/>
  <c r="A211" i="14" s="1"/>
  <c r="K211" i="14" l="1"/>
  <c r="B211" i="14"/>
  <c r="C212" i="14"/>
  <c r="A212" i="14" s="1"/>
  <c r="B212" i="14" l="1"/>
  <c r="C213" i="14"/>
  <c r="A213" i="14" s="1"/>
  <c r="K213" i="14" l="1"/>
  <c r="B213" i="14"/>
  <c r="C214" i="14"/>
  <c r="A214" i="14" s="1"/>
  <c r="K214" i="14" l="1"/>
  <c r="B214" i="14"/>
  <c r="C215" i="14"/>
  <c r="A215" i="14" s="1"/>
  <c r="B215" i="14" l="1"/>
  <c r="K215" i="14"/>
  <c r="C216" i="14"/>
  <c r="A216" i="14" s="1"/>
  <c r="K216" i="14" l="1"/>
  <c r="B216" i="14"/>
  <c r="C217" i="14"/>
  <c r="A217" i="14" s="1"/>
  <c r="K217" i="14" l="1"/>
  <c r="B217" i="14"/>
  <c r="C218" i="14"/>
  <c r="A218" i="14" s="1"/>
  <c r="K218" i="14" l="1"/>
  <c r="B218" i="14"/>
  <c r="C219" i="14"/>
  <c r="A219" i="14" s="1"/>
  <c r="B219" i="14" l="1"/>
  <c r="C220" i="14"/>
  <c r="A220" i="14" s="1"/>
  <c r="K220" i="14" l="1"/>
  <c r="B220" i="14"/>
  <c r="C221" i="14"/>
  <c r="A221" i="14" s="1"/>
  <c r="K221" i="14" l="1"/>
  <c r="B221" i="14"/>
  <c r="C222" i="14"/>
  <c r="A222" i="14" s="1"/>
  <c r="K222" i="14" l="1"/>
  <c r="B222" i="14"/>
  <c r="C223" i="14"/>
  <c r="A223" i="14" s="1"/>
  <c r="K223" i="14" l="1"/>
  <c r="B223" i="14"/>
  <c r="C224" i="14"/>
  <c r="A224" i="14" s="1"/>
  <c r="B224" i="14" l="1"/>
  <c r="K224" i="14"/>
  <c r="C225" i="14"/>
  <c r="A225" i="14" s="1"/>
  <c r="K225" i="14" l="1"/>
  <c r="B225" i="14"/>
  <c r="C226" i="14"/>
  <c r="A226" i="14" s="1"/>
  <c r="B226" i="14" l="1"/>
  <c r="C227" i="14"/>
  <c r="A227" i="14" s="1"/>
  <c r="K227" i="14" l="1"/>
  <c r="B227" i="14"/>
  <c r="C228" i="14"/>
  <c r="A228" i="14" s="1"/>
  <c r="K228" i="14" l="1"/>
  <c r="B228" i="14"/>
  <c r="C229" i="14"/>
  <c r="A229" i="14" s="1"/>
  <c r="K229" i="14" l="1"/>
  <c r="B229" i="14"/>
  <c r="C230" i="14"/>
  <c r="A230" i="14" s="1"/>
  <c r="K230" i="14" l="1"/>
  <c r="B230" i="14"/>
  <c r="C231" i="14"/>
  <c r="A231" i="14" s="1"/>
  <c r="B231" i="14" l="1"/>
  <c r="K231" i="14"/>
  <c r="C232" i="14"/>
  <c r="A232" i="14" s="1"/>
  <c r="K232" i="14" l="1"/>
  <c r="B232" i="14"/>
  <c r="C233" i="14"/>
  <c r="A233" i="14" s="1"/>
  <c r="B233" i="14" l="1"/>
  <c r="C234" i="14"/>
  <c r="A234" i="14" s="1"/>
  <c r="K234" i="14" l="1"/>
  <c r="B234" i="14"/>
  <c r="C235" i="14"/>
  <c r="A235" i="14" s="1"/>
  <c r="K235" i="14" l="1"/>
  <c r="B235" i="14"/>
  <c r="C236" i="14"/>
  <c r="A236" i="14" s="1"/>
  <c r="K236" i="14" l="1"/>
  <c r="B236" i="14"/>
  <c r="C237" i="14"/>
  <c r="A237" i="14" s="1"/>
  <c r="K237" i="14" l="1"/>
  <c r="B237" i="14"/>
  <c r="C238" i="14"/>
  <c r="A238" i="14" s="1"/>
  <c r="K238" i="14" l="1"/>
  <c r="B238" i="14"/>
  <c r="C239" i="14"/>
  <c r="A239" i="14" s="1"/>
  <c r="K239" i="14" l="1"/>
  <c r="B239" i="14"/>
  <c r="C240" i="14"/>
  <c r="A240" i="14" s="1"/>
  <c r="B240" i="14" l="1"/>
  <c r="C241" i="14"/>
  <c r="A241" i="14" s="1"/>
  <c r="K241" i="14" l="1"/>
  <c r="B241" i="14"/>
  <c r="C242" i="14"/>
  <c r="A242" i="14" s="1"/>
  <c r="K242" i="14" l="1"/>
  <c r="B242" i="14"/>
  <c r="C243" i="14"/>
  <c r="A243" i="14" s="1"/>
  <c r="K243" i="14" l="1"/>
  <c r="B243" i="14"/>
  <c r="C244" i="14"/>
  <c r="A244" i="14" s="1"/>
  <c r="K244" i="14" l="1"/>
  <c r="B244" i="14"/>
  <c r="C245" i="14"/>
  <c r="A245" i="14" s="1"/>
  <c r="K245" i="14" l="1"/>
  <c r="B245" i="14"/>
  <c r="C246" i="14"/>
  <c r="A246" i="14" s="1"/>
  <c r="K246" i="14" l="1"/>
  <c r="B246" i="14"/>
  <c r="C247" i="14"/>
  <c r="A247" i="14" s="1"/>
  <c r="B247" i="14" l="1"/>
  <c r="C248" i="14"/>
  <c r="A248" i="14" s="1"/>
  <c r="K248" i="14" l="1"/>
  <c r="B248" i="14"/>
  <c r="C249" i="14"/>
  <c r="A249" i="14" s="1"/>
  <c r="K249" i="14" l="1"/>
  <c r="B249" i="14"/>
  <c r="C250" i="14"/>
  <c r="A250" i="14" s="1"/>
  <c r="K250" i="14" l="1"/>
  <c r="B250" i="14"/>
  <c r="C251" i="14"/>
  <c r="A251" i="14" s="1"/>
  <c r="K251" i="14" l="1"/>
  <c r="B251" i="14"/>
  <c r="C252" i="14"/>
  <c r="A252" i="14" s="1"/>
  <c r="K252" i="14" l="1"/>
  <c r="B252" i="14"/>
  <c r="C253" i="14"/>
  <c r="A253" i="14" s="1"/>
  <c r="K253" i="14" l="1"/>
  <c r="B253" i="14"/>
  <c r="C254" i="14"/>
  <c r="A254" i="14" s="1"/>
  <c r="B254" i="14" l="1"/>
  <c r="C255" i="14"/>
  <c r="A255" i="14" s="1"/>
  <c r="K255" i="14" l="1"/>
  <c r="B255" i="14"/>
  <c r="C256" i="14"/>
  <c r="A256" i="14" s="1"/>
  <c r="B256" i="14" l="1"/>
  <c r="K256" i="14"/>
  <c r="C257" i="14"/>
  <c r="A257" i="14" s="1"/>
  <c r="K257" i="14" l="1"/>
  <c r="B257" i="14"/>
  <c r="C258" i="14"/>
  <c r="A258" i="14" s="1"/>
  <c r="K258" i="14" l="1"/>
  <c r="B258" i="14"/>
  <c r="C259" i="14"/>
  <c r="A259" i="14" s="1"/>
  <c r="K259" i="14" l="1"/>
  <c r="B259" i="14"/>
  <c r="C260" i="14"/>
  <c r="A260" i="14" s="1"/>
  <c r="K260" i="14" l="1"/>
  <c r="B260" i="14"/>
  <c r="C261" i="14"/>
  <c r="A261" i="14" s="1"/>
  <c r="B261" i="14" l="1"/>
  <c r="C262" i="14"/>
  <c r="A262" i="14" s="1"/>
  <c r="K262" i="14" l="1"/>
  <c r="B262" i="14"/>
  <c r="C263" i="14"/>
  <c r="A263" i="14" s="1"/>
  <c r="B263" i="14" l="1"/>
  <c r="K263" i="14"/>
  <c r="C264" i="14"/>
  <c r="A264" i="14" s="1"/>
  <c r="K264" i="14" l="1"/>
  <c r="B264" i="14"/>
  <c r="C265" i="14"/>
  <c r="A265" i="14" s="1"/>
  <c r="K265" i="14" l="1"/>
  <c r="B265" i="14"/>
  <c r="C266" i="14"/>
  <c r="A266" i="14" s="1"/>
  <c r="K266" i="14" l="1"/>
  <c r="B266" i="14"/>
  <c r="C267" i="14"/>
  <c r="A267" i="14" s="1"/>
  <c r="K267" i="14" l="1"/>
  <c r="B267" i="14"/>
  <c r="C268" i="14"/>
  <c r="A268" i="14" s="1"/>
  <c r="B268" i="14" l="1"/>
  <c r="C269" i="14"/>
  <c r="A269" i="14" s="1"/>
  <c r="K269" i="14" l="1"/>
  <c r="B269" i="14"/>
  <c r="C270" i="14"/>
  <c r="A270" i="14" s="1"/>
  <c r="K270" i="14" l="1"/>
  <c r="B270" i="14"/>
  <c r="C271" i="14"/>
  <c r="A271" i="14" s="1"/>
  <c r="K271" i="14" l="1"/>
  <c r="B271" i="14"/>
  <c r="C272" i="14"/>
  <c r="A272" i="14" s="1"/>
  <c r="K272" i="14" l="1"/>
  <c r="B272" i="14"/>
  <c r="C273" i="14"/>
  <c r="A273" i="14" s="1"/>
  <c r="K273" i="14" l="1"/>
  <c r="B273" i="14"/>
  <c r="C274" i="14"/>
  <c r="A274" i="14" s="1"/>
  <c r="K274" i="14" l="1"/>
  <c r="B274" i="14"/>
  <c r="C275" i="14"/>
  <c r="A275" i="14" s="1"/>
  <c r="B275" i="14" l="1"/>
  <c r="C276" i="14"/>
  <c r="A276" i="14" s="1"/>
  <c r="K276" i="14" l="1"/>
  <c r="B276" i="14"/>
  <c r="C277" i="14"/>
  <c r="A277" i="14" s="1"/>
  <c r="K277" i="14" l="1"/>
  <c r="B277" i="14"/>
  <c r="C278" i="14"/>
  <c r="A278" i="14" s="1"/>
  <c r="K278" i="14" l="1"/>
  <c r="B278" i="14"/>
  <c r="C279" i="14"/>
  <c r="A279" i="14" s="1"/>
  <c r="B279" i="14" l="1"/>
  <c r="K279" i="14"/>
  <c r="C280" i="14"/>
  <c r="A280" i="14" s="1"/>
  <c r="K280" i="14" l="1"/>
  <c r="B280" i="14"/>
  <c r="C281" i="14"/>
  <c r="A281" i="14" s="1"/>
  <c r="K281" i="14" l="1"/>
  <c r="B281" i="14"/>
  <c r="C282" i="14"/>
  <c r="A282" i="14" s="1"/>
  <c r="B282" i="14" l="1"/>
  <c r="C283" i="14"/>
  <c r="A283" i="14" s="1"/>
  <c r="K283" i="14" l="1"/>
  <c r="B283" i="14"/>
  <c r="C284" i="14"/>
  <c r="A284" i="14" s="1"/>
  <c r="K284" i="14" l="1"/>
  <c r="B284" i="14"/>
  <c r="C285" i="14"/>
  <c r="A285" i="14" s="1"/>
  <c r="K285" i="14" l="1"/>
  <c r="B285" i="14"/>
  <c r="C286" i="14"/>
  <c r="A286" i="14" s="1"/>
  <c r="K286" i="14" l="1"/>
  <c r="B286" i="14"/>
  <c r="C287" i="14"/>
  <c r="A287" i="14" s="1"/>
  <c r="K287" i="14" l="1"/>
  <c r="B287" i="14"/>
  <c r="C288" i="14"/>
  <c r="A288" i="14" s="1"/>
  <c r="B288" i="14" l="1"/>
  <c r="K288" i="14"/>
  <c r="C289" i="14"/>
  <c r="A289" i="14" s="1"/>
  <c r="B289" i="14" l="1"/>
  <c r="C290" i="14"/>
  <c r="A290" i="14" s="1"/>
  <c r="K290" i="14" l="1"/>
  <c r="B290" i="14"/>
  <c r="C291" i="14"/>
  <c r="A291" i="14" s="1"/>
  <c r="K291" i="14" l="1"/>
  <c r="B291" i="14"/>
  <c r="C292" i="14"/>
  <c r="A292" i="14" s="1"/>
  <c r="K292" i="14" l="1"/>
  <c r="B292" i="14"/>
  <c r="C293" i="14"/>
  <c r="A293" i="14" s="1"/>
  <c r="K293" i="14" l="1"/>
  <c r="B293" i="14"/>
  <c r="C294" i="14"/>
  <c r="A294" i="14" s="1"/>
  <c r="K294" i="14" l="1"/>
  <c r="B294" i="14"/>
  <c r="C295" i="14"/>
  <c r="A295" i="14" s="1"/>
  <c r="B295" i="14" l="1"/>
  <c r="K295" i="14"/>
  <c r="C296" i="14"/>
  <c r="A296" i="14" s="1"/>
  <c r="B296" i="14" l="1"/>
  <c r="C297" i="14"/>
  <c r="A297" i="14" s="1"/>
  <c r="K297" i="14" l="1"/>
  <c r="B297" i="14"/>
  <c r="C298" i="14"/>
  <c r="A298" i="14" s="1"/>
  <c r="K298" i="14" l="1"/>
  <c r="B298" i="14"/>
  <c r="C299" i="14"/>
  <c r="A299" i="14" s="1"/>
  <c r="K299" i="14" l="1"/>
  <c r="B299" i="14"/>
  <c r="C300" i="14"/>
  <c r="A300" i="14" s="1"/>
  <c r="K300" i="14" l="1"/>
  <c r="B300" i="14"/>
  <c r="C301" i="14"/>
  <c r="A301" i="14" s="1"/>
  <c r="K301" i="14" l="1"/>
  <c r="B301" i="14"/>
  <c r="C302" i="14"/>
  <c r="A302" i="14" s="1"/>
  <c r="K302" i="14" l="1"/>
  <c r="B302" i="14"/>
  <c r="C303" i="14"/>
  <c r="A303" i="14" s="1"/>
  <c r="B303" i="14" l="1"/>
  <c r="C304" i="14"/>
  <c r="A304" i="14" s="1"/>
  <c r="K304" i="14" l="1"/>
  <c r="B304" i="14"/>
  <c r="C305" i="14"/>
  <c r="A305" i="14" s="1"/>
  <c r="K305" i="14" l="1"/>
  <c r="B305" i="14"/>
  <c r="C306" i="14"/>
  <c r="A306" i="14" s="1"/>
  <c r="K306" i="14" l="1"/>
  <c r="B306" i="14"/>
  <c r="C307" i="14"/>
  <c r="A307" i="14" s="1"/>
  <c r="K307" i="14" l="1"/>
  <c r="B307" i="14"/>
  <c r="C308" i="14"/>
  <c r="A308" i="14" s="1"/>
  <c r="K308" i="14" l="1"/>
  <c r="B308" i="14"/>
  <c r="C309" i="14"/>
  <c r="A309" i="14" s="1"/>
  <c r="K309" i="14" l="1"/>
  <c r="B309" i="14"/>
  <c r="C310" i="14"/>
  <c r="A310" i="14" s="1"/>
  <c r="B310" i="14" l="1"/>
  <c r="C311" i="14"/>
  <c r="A311" i="14" s="1"/>
  <c r="B311" i="14" l="1"/>
  <c r="K311" i="14"/>
  <c r="C312" i="14"/>
  <c r="A312" i="14" s="1"/>
  <c r="K312" i="14" l="1"/>
  <c r="B312" i="14"/>
  <c r="C313" i="14"/>
  <c r="A313" i="14" s="1"/>
  <c r="K313" i="14" l="1"/>
  <c r="B313" i="14"/>
  <c r="C314" i="14"/>
  <c r="A314" i="14" s="1"/>
  <c r="K314" i="14" l="1"/>
  <c r="B314" i="14"/>
  <c r="C315" i="14"/>
  <c r="A315" i="14" s="1"/>
  <c r="K315" i="14" l="1"/>
  <c r="B315" i="14"/>
  <c r="C316" i="14"/>
  <c r="A316" i="14" s="1"/>
  <c r="K316" i="14" l="1"/>
  <c r="B316" i="14"/>
  <c r="C317" i="14"/>
  <c r="A317" i="14" s="1"/>
  <c r="B317" i="14" l="1"/>
  <c r="C318" i="14"/>
  <c r="A318" i="14" s="1"/>
  <c r="B318" i="14" l="1"/>
  <c r="K318" i="14"/>
  <c r="C319" i="14"/>
  <c r="A319" i="14" s="1"/>
  <c r="K319" i="14" l="1"/>
  <c r="B319" i="14"/>
  <c r="C320" i="14"/>
  <c r="A320" i="14" s="1"/>
  <c r="K320" i="14" l="1"/>
  <c r="B320" i="14"/>
  <c r="C321" i="14"/>
  <c r="A321" i="14" s="1"/>
  <c r="B321" i="14" l="1"/>
  <c r="K321" i="14"/>
  <c r="C322" i="14"/>
  <c r="A322" i="14" s="1"/>
  <c r="K322" i="14" l="1"/>
  <c r="B322" i="14"/>
  <c r="C323" i="14"/>
  <c r="A323" i="14" s="1"/>
  <c r="K323" i="14" l="1"/>
  <c r="B323" i="14"/>
  <c r="C324" i="14"/>
  <c r="A324" i="14" s="1"/>
  <c r="B324" i="14" l="1"/>
  <c r="C325" i="14"/>
  <c r="A325" i="14" s="1"/>
  <c r="B325" i="14" l="1"/>
  <c r="K325" i="14"/>
  <c r="C326" i="14"/>
  <c r="A326" i="14" s="1"/>
  <c r="B326" i="14" l="1"/>
  <c r="K326" i="14"/>
  <c r="C327" i="14"/>
  <c r="A327" i="14" s="1"/>
  <c r="K327" i="14" l="1"/>
  <c r="B327" i="14"/>
  <c r="C328" i="14"/>
  <c r="A328" i="14" s="1"/>
  <c r="K328" i="14" l="1"/>
  <c r="B328" i="14"/>
  <c r="C329" i="14"/>
  <c r="A329" i="14" s="1"/>
  <c r="B329" i="14" l="1"/>
  <c r="K329" i="14"/>
  <c r="C330" i="14"/>
  <c r="A330" i="14" s="1"/>
  <c r="K330" i="14" l="1"/>
  <c r="B330" i="14"/>
  <c r="C331" i="14"/>
  <c r="A331" i="14" s="1"/>
  <c r="B331" i="14" l="1"/>
  <c r="C332" i="14"/>
  <c r="A332" i="14" s="1"/>
  <c r="K332" i="14" l="1"/>
  <c r="B332" i="14"/>
  <c r="C333" i="14"/>
  <c r="A333" i="14" s="1"/>
  <c r="B333" i="14" l="1"/>
  <c r="K333" i="14"/>
  <c r="C334" i="14"/>
  <c r="A334" i="14" s="1"/>
  <c r="B334" i="14" l="1"/>
  <c r="K334" i="14"/>
  <c r="C335" i="14"/>
  <c r="A335" i="14" s="1"/>
  <c r="K335" i="14" l="1"/>
  <c r="B335" i="14"/>
  <c r="C336" i="14"/>
  <c r="A336" i="14" s="1"/>
  <c r="K336" i="14" l="1"/>
  <c r="B336" i="14"/>
  <c r="C337" i="14"/>
  <c r="A337" i="14" s="1"/>
  <c r="B337" i="14" l="1"/>
  <c r="K337" i="14"/>
  <c r="C338" i="14"/>
  <c r="A338" i="14" s="1"/>
  <c r="B338" i="14" l="1"/>
  <c r="C339" i="14"/>
  <c r="A339" i="14" s="1"/>
  <c r="K339" i="14" l="1"/>
  <c r="B339" i="14"/>
  <c r="C340" i="14"/>
  <c r="A340" i="14" s="1"/>
  <c r="K340" i="14" l="1"/>
  <c r="B340" i="14"/>
  <c r="C341" i="14"/>
  <c r="A341" i="14" s="1"/>
  <c r="B341" i="14" l="1"/>
  <c r="K341" i="14"/>
  <c r="C342" i="14"/>
  <c r="A342" i="14" s="1"/>
  <c r="B342" i="14" l="1"/>
  <c r="K342" i="14"/>
  <c r="C343" i="14"/>
  <c r="A343" i="14" s="1"/>
  <c r="K343" i="14" l="1"/>
  <c r="B343" i="14"/>
  <c r="C344" i="14"/>
  <c r="A344" i="14" s="1"/>
  <c r="K344" i="14" l="1"/>
  <c r="B344" i="14"/>
  <c r="C345" i="14"/>
  <c r="A345" i="14" s="1"/>
  <c r="B345" i="14" l="1"/>
  <c r="C346" i="14"/>
  <c r="A346" i="14" s="1"/>
  <c r="K346" i="14" l="1"/>
  <c r="B346" i="14"/>
  <c r="C347" i="14"/>
  <c r="A347" i="14" s="1"/>
  <c r="K347" i="14" l="1"/>
  <c r="B347" i="14"/>
  <c r="C348" i="14"/>
  <c r="A348" i="14" s="1"/>
  <c r="K348" i="14" l="1"/>
  <c r="B348" i="14"/>
  <c r="C349" i="14"/>
  <c r="A349" i="14" s="1"/>
  <c r="B349" i="14" l="1"/>
  <c r="K349" i="14"/>
  <c r="C350" i="14"/>
  <c r="A350" i="14" s="1"/>
  <c r="B350" i="14" l="1"/>
  <c r="K350" i="14"/>
  <c r="C351" i="14"/>
  <c r="A351" i="14" s="1"/>
  <c r="K351" i="14" l="1"/>
  <c r="B351" i="14"/>
  <c r="C352" i="14"/>
  <c r="A352" i="14" s="1"/>
  <c r="B352" i="14" l="1"/>
  <c r="C353" i="14"/>
  <c r="A353" i="14" s="1"/>
  <c r="B353" i="14" l="1"/>
  <c r="K353" i="14"/>
  <c r="C354" i="14"/>
  <c r="A354" i="14" s="1"/>
  <c r="K354" i="14" l="1"/>
  <c r="B354" i="14"/>
  <c r="C355" i="14"/>
  <c r="A355" i="14" s="1"/>
  <c r="K355" i="14" l="1"/>
  <c r="B355" i="14"/>
  <c r="C356" i="14"/>
  <c r="A356" i="14" s="1"/>
  <c r="K356" i="14" l="1"/>
  <c r="B356" i="14"/>
  <c r="C357" i="14"/>
  <c r="A357" i="14" s="1"/>
  <c r="B357" i="14" l="1"/>
  <c r="K357" i="14"/>
  <c r="C358" i="14"/>
  <c r="A358" i="14" s="1"/>
  <c r="B358" i="14" l="1"/>
  <c r="K358" i="14"/>
  <c r="C359" i="14"/>
  <c r="A359" i="14" s="1"/>
  <c r="B359" i="14" l="1"/>
  <c r="C360" i="14"/>
  <c r="A360" i="14" s="1"/>
  <c r="K360" i="14" l="1"/>
  <c r="B360" i="14"/>
  <c r="C361" i="14"/>
  <c r="A361" i="14" s="1"/>
  <c r="B361" i="14" l="1"/>
  <c r="K361" i="14"/>
  <c r="C362" i="14"/>
  <c r="A362" i="14" s="1"/>
  <c r="K362" i="14" l="1"/>
  <c r="B362" i="14"/>
  <c r="C363" i="14"/>
  <c r="A363" i="14" s="1"/>
  <c r="K363" i="14" l="1"/>
  <c r="B363" i="14"/>
  <c r="C364" i="14"/>
  <c r="A364" i="14" s="1"/>
  <c r="K364" i="14" l="1"/>
  <c r="B364" i="14"/>
  <c r="C365" i="14"/>
  <c r="A365" i="14" s="1"/>
  <c r="B365" i="14" l="1"/>
  <c r="K365" i="14"/>
  <c r="C366" i="14"/>
  <c r="A366" i="14" s="1"/>
  <c r="B366" i="14" l="1"/>
  <c r="C367" i="14"/>
  <c r="A367" i="14" s="1"/>
  <c r="K367" i="14" l="1"/>
  <c r="B367" i="14"/>
  <c r="C368" i="14"/>
  <c r="A368" i="14" s="1"/>
  <c r="K368" i="14" l="1"/>
  <c r="B368" i="14"/>
  <c r="C369" i="14"/>
  <c r="A369" i="14" s="1"/>
  <c r="B369" i="14" l="1"/>
  <c r="K369" i="14"/>
  <c r="C370" i="14"/>
  <c r="A370" i="14" s="1"/>
  <c r="K370" i="14" l="1"/>
  <c r="B370" i="14"/>
  <c r="C371" i="14"/>
  <c r="A371" i="14" s="1"/>
  <c r="K371" i="14" l="1"/>
  <c r="B371" i="14"/>
  <c r="C372" i="14"/>
  <c r="A372" i="14" s="1"/>
  <c r="K372" i="14" l="1"/>
  <c r="B372" i="14"/>
  <c r="C373" i="14"/>
  <c r="A373" i="14" s="1"/>
  <c r="B373" i="14" l="1"/>
  <c r="C374" i="14"/>
  <c r="A374" i="14" s="1"/>
  <c r="B374" i="14" l="1"/>
  <c r="K374" i="14"/>
  <c r="C375" i="14"/>
  <c r="A375" i="14" s="1"/>
  <c r="K375" i="14" l="1"/>
  <c r="B375" i="14"/>
  <c r="C376" i="14"/>
  <c r="A376" i="14" s="1"/>
  <c r="K376" i="14" l="1"/>
  <c r="B376" i="14"/>
  <c r="C377" i="14"/>
  <c r="A377" i="14" s="1"/>
  <c r="B377" i="14" l="1"/>
  <c r="K377" i="14"/>
  <c r="C378" i="14"/>
  <c r="A378" i="14" s="1"/>
  <c r="K378" i="14" l="1"/>
  <c r="B378" i="14"/>
  <c r="C379" i="14"/>
  <c r="A379" i="14" s="1"/>
  <c r="K379" i="14" l="1"/>
  <c r="B379" i="14"/>
  <c r="C380" i="14"/>
  <c r="A380" i="14" s="1"/>
  <c r="B380" i="14" l="1"/>
  <c r="C381" i="14"/>
  <c r="A381" i="14" s="1"/>
  <c r="B381" i="14" l="1"/>
  <c r="K381" i="14"/>
  <c r="C382" i="14"/>
  <c r="A382" i="14" s="1"/>
  <c r="B382" i="14" l="1"/>
  <c r="K382" i="14"/>
  <c r="C383" i="14"/>
  <c r="A383" i="14" s="1"/>
  <c r="K383" i="14" l="1"/>
  <c r="B383" i="14"/>
  <c r="C384" i="14"/>
  <c r="A384" i="14" s="1"/>
  <c r="K384" i="14" l="1"/>
  <c r="B384" i="14"/>
  <c r="C385" i="14"/>
  <c r="A385" i="14" s="1"/>
  <c r="B385" i="14" l="1"/>
  <c r="K385" i="14"/>
  <c r="C386" i="14"/>
  <c r="A386" i="14" s="1"/>
  <c r="K386" i="14" l="1"/>
  <c r="B386" i="14"/>
  <c r="C387" i="14"/>
  <c r="A387" i="14" s="1"/>
  <c r="B387" i="14" l="1"/>
  <c r="C388" i="14"/>
  <c r="A388" i="14" s="1"/>
  <c r="K388" i="14" l="1"/>
  <c r="B388" i="14"/>
  <c r="C389" i="14"/>
  <c r="A389" i="14" s="1"/>
  <c r="B389" i="14" l="1"/>
  <c r="K389" i="14"/>
  <c r="C390" i="14"/>
  <c r="A390" i="14" s="1"/>
  <c r="B390" i="14" l="1"/>
  <c r="K390" i="14"/>
  <c r="C391" i="14"/>
  <c r="A391" i="14" s="1"/>
  <c r="K391" i="14" l="1"/>
  <c r="B391" i="14"/>
  <c r="C392" i="14"/>
  <c r="A392" i="14" s="1"/>
  <c r="K392" i="14" l="1"/>
  <c r="B392" i="14"/>
  <c r="C393" i="14"/>
  <c r="A393" i="14" s="1"/>
  <c r="B393" i="14" l="1"/>
  <c r="K393" i="14"/>
  <c r="C394" i="14"/>
  <c r="A394" i="14" s="1"/>
  <c r="B394" i="14" l="1"/>
  <c r="C395" i="14"/>
  <c r="A395" i="14" s="1"/>
  <c r="K395" i="14" l="1"/>
  <c r="B395" i="14"/>
  <c r="C396" i="14"/>
  <c r="A396" i="14" s="1"/>
  <c r="K396" i="14" l="1"/>
  <c r="B396" i="14"/>
  <c r="C397" i="14"/>
  <c r="A397" i="14" s="1"/>
  <c r="B397" i="14" l="1"/>
  <c r="K397" i="14"/>
  <c r="C398" i="14"/>
  <c r="A398" i="14" s="1"/>
  <c r="B398" i="14" l="1"/>
  <c r="K398" i="14"/>
  <c r="C399" i="14"/>
  <c r="A399" i="14" s="1"/>
  <c r="K399" i="14" l="1"/>
  <c r="B399" i="14"/>
  <c r="C400" i="14"/>
  <c r="A400" i="14" s="1"/>
  <c r="K400" i="14" l="1"/>
  <c r="B400" i="14"/>
  <c r="C401" i="14"/>
  <c r="A401" i="14" s="1"/>
  <c r="B401" i="14" l="1"/>
  <c r="C402" i="14"/>
  <c r="A402" i="14" s="1"/>
  <c r="K402" i="14" l="1"/>
  <c r="B402" i="14"/>
  <c r="C403" i="14"/>
  <c r="A403" i="14" s="1"/>
  <c r="K403" i="14" l="1"/>
  <c r="B403" i="14"/>
  <c r="C404" i="14"/>
  <c r="A404" i="14" s="1"/>
  <c r="K404" i="14" l="1"/>
  <c r="B404" i="14"/>
  <c r="C405" i="14"/>
  <c r="A405" i="14" s="1"/>
  <c r="B405" i="14" l="1"/>
  <c r="K405" i="14"/>
  <c r="C406" i="14"/>
  <c r="A406" i="14" s="1"/>
  <c r="B406" i="14" l="1"/>
  <c r="K406" i="14"/>
  <c r="C407" i="14"/>
  <c r="A407" i="14" s="1"/>
  <c r="K407" i="14" l="1"/>
  <c r="B407" i="14"/>
  <c r="C408" i="14"/>
  <c r="A408" i="14" s="1"/>
  <c r="B408" i="14" l="1"/>
  <c r="C409" i="14"/>
  <c r="A409" i="14" s="1"/>
  <c r="B409" i="14" l="1"/>
  <c r="K409" i="14"/>
  <c r="C410" i="14"/>
  <c r="A410" i="14" s="1"/>
  <c r="K410" i="14" l="1"/>
  <c r="B410" i="14"/>
  <c r="C411" i="14"/>
  <c r="A411" i="14" s="1"/>
  <c r="K411" i="14" l="1"/>
  <c r="B411" i="14"/>
  <c r="C412" i="14"/>
  <c r="A412" i="14" s="1"/>
  <c r="K412" i="14" l="1"/>
  <c r="B412" i="14"/>
  <c r="C413" i="14"/>
  <c r="A413" i="14" s="1"/>
  <c r="B413" i="14" l="1"/>
  <c r="K413" i="14"/>
  <c r="C414" i="14"/>
  <c r="A414" i="14" s="1"/>
  <c r="B414" i="14" l="1"/>
  <c r="K414" i="14"/>
  <c r="C415" i="14"/>
  <c r="A415" i="14" s="1"/>
  <c r="B415" i="14" l="1"/>
  <c r="C416" i="14"/>
  <c r="A416" i="14" s="1"/>
  <c r="K416" i="14" l="1"/>
  <c r="B416" i="14"/>
  <c r="C417" i="14"/>
  <c r="A417" i="14" s="1"/>
  <c r="B417" i="14" l="1"/>
  <c r="K417" i="14"/>
  <c r="C418" i="14"/>
  <c r="A418" i="14" s="1"/>
  <c r="K418" i="14" l="1"/>
  <c r="B418" i="14"/>
  <c r="C419" i="14"/>
  <c r="A419" i="14" s="1"/>
  <c r="K419" i="14" l="1"/>
  <c r="B419" i="14"/>
  <c r="C420" i="14"/>
  <c r="A420" i="14" s="1"/>
  <c r="K420" i="14" l="1"/>
  <c r="B420" i="14"/>
  <c r="C421" i="14"/>
  <c r="A421" i="14" s="1"/>
  <c r="B421" i="14" l="1"/>
  <c r="K421" i="14"/>
  <c r="C422" i="14"/>
  <c r="A422" i="14" s="1"/>
  <c r="B422" i="14" l="1"/>
  <c r="C423" i="14"/>
  <c r="A423" i="14" s="1"/>
  <c r="K423" i="14" l="1"/>
  <c r="B423" i="14"/>
  <c r="C424" i="14"/>
  <c r="A424" i="14" s="1"/>
  <c r="K424" i="14" l="1"/>
  <c r="B424" i="14"/>
  <c r="C425" i="14"/>
  <c r="A425" i="14" s="1"/>
  <c r="B425" i="14" l="1"/>
  <c r="K425" i="14"/>
  <c r="C426" i="14"/>
  <c r="A426" i="14" s="1"/>
  <c r="K426" i="14" l="1"/>
  <c r="B426" i="14"/>
  <c r="C427" i="14"/>
  <c r="A427" i="14" s="1"/>
  <c r="K427" i="14" l="1"/>
  <c r="B427" i="14"/>
  <c r="C428" i="14"/>
  <c r="A428" i="14" s="1"/>
  <c r="K428" i="14" l="1"/>
  <c r="B428" i="14"/>
  <c r="C429" i="14"/>
  <c r="A429" i="14" s="1"/>
  <c r="B429" i="14" l="1"/>
  <c r="C430" i="14"/>
  <c r="A430" i="14" s="1"/>
  <c r="B430" i="14" l="1"/>
  <c r="K430" i="14"/>
  <c r="C431" i="14"/>
  <c r="A431" i="14" s="1"/>
  <c r="K431" i="14" l="1"/>
  <c r="B431" i="14"/>
  <c r="C432" i="14"/>
  <c r="A432" i="14" s="1"/>
  <c r="K432" i="14" l="1"/>
  <c r="B432" i="14"/>
  <c r="C433" i="14"/>
  <c r="A433" i="14" s="1"/>
  <c r="B433" i="14" l="1"/>
  <c r="K433" i="14"/>
  <c r="C434" i="14"/>
  <c r="A434" i="14" s="1"/>
  <c r="K434" i="14" l="1"/>
  <c r="B434" i="14"/>
  <c r="C435" i="14"/>
  <c r="A435" i="14" s="1"/>
  <c r="K435" i="14" l="1"/>
  <c r="B435" i="14"/>
  <c r="C436" i="14"/>
  <c r="A436" i="14" s="1"/>
  <c r="B436" i="14" l="1"/>
  <c r="C437" i="14"/>
  <c r="A437" i="14" s="1"/>
  <c r="B437" i="14" l="1"/>
  <c r="K437" i="14"/>
  <c r="C438" i="14"/>
  <c r="A438" i="14" s="1"/>
  <c r="B438" i="14" l="1"/>
  <c r="K438" i="14"/>
  <c r="C439" i="14"/>
  <c r="A439" i="14" s="1"/>
  <c r="K439" i="14" l="1"/>
  <c r="B439" i="14"/>
  <c r="C440" i="14"/>
  <c r="A440" i="14" s="1"/>
  <c r="K440" i="14" l="1"/>
  <c r="B440" i="14"/>
  <c r="C441" i="14"/>
  <c r="A441" i="14" s="1"/>
  <c r="B441" i="14" l="1"/>
  <c r="K441" i="14"/>
  <c r="C442" i="14"/>
  <c r="A442" i="14" s="1"/>
  <c r="K442" i="14" l="1"/>
  <c r="B442" i="14"/>
  <c r="C443" i="14"/>
  <c r="A443" i="14" s="1"/>
  <c r="B443" i="14" l="1"/>
  <c r="C444" i="14"/>
  <c r="A444" i="14" s="1"/>
  <c r="K444" i="14" l="1"/>
  <c r="B444" i="14"/>
  <c r="C445" i="14"/>
  <c r="A445" i="14" s="1"/>
  <c r="B445" i="14" l="1"/>
  <c r="K445" i="14"/>
  <c r="C446" i="14"/>
  <c r="A446" i="14" s="1"/>
  <c r="B446" i="14" l="1"/>
  <c r="K446" i="14"/>
  <c r="C447" i="14"/>
  <c r="A447" i="14" s="1"/>
  <c r="K447" i="14" l="1"/>
  <c r="B447" i="14"/>
  <c r="C448" i="14"/>
  <c r="A448" i="14" s="1"/>
  <c r="K448" i="14" l="1"/>
  <c r="B448" i="14"/>
  <c r="C449" i="14"/>
  <c r="A449" i="14" s="1"/>
  <c r="B449" i="14" l="1"/>
  <c r="K449" i="14"/>
  <c r="C450" i="14"/>
  <c r="A450" i="14" s="1"/>
  <c r="B450" i="14" l="1"/>
  <c r="C451" i="14"/>
  <c r="A451" i="14" s="1"/>
  <c r="K451" i="14" l="1"/>
  <c r="B451" i="14"/>
  <c r="C452" i="14"/>
  <c r="A452" i="14" s="1"/>
  <c r="K452" i="14" l="1"/>
  <c r="B452" i="14"/>
  <c r="C453" i="14"/>
  <c r="A453" i="14" s="1"/>
  <c r="B453" i="14" l="1"/>
  <c r="K453" i="14"/>
  <c r="C454" i="14"/>
  <c r="A454" i="14" s="1"/>
  <c r="B454" i="14" l="1"/>
  <c r="K454" i="14"/>
  <c r="C455" i="14"/>
  <c r="A455" i="14" s="1"/>
  <c r="K455" i="14" l="1"/>
  <c r="B455" i="14"/>
  <c r="C456" i="14"/>
  <c r="A456" i="14" s="1"/>
  <c r="K456" i="14" l="1"/>
  <c r="B456" i="14"/>
  <c r="C457" i="14"/>
  <c r="A457" i="14" s="1"/>
  <c r="B457" i="14" l="1"/>
  <c r="C458" i="14"/>
  <c r="A458" i="14" s="1"/>
  <c r="K458" i="14" l="1"/>
  <c r="B458" i="14"/>
  <c r="C459" i="14"/>
  <c r="A459" i="14" s="1"/>
  <c r="K459" i="14" l="1"/>
  <c r="B459" i="14"/>
  <c r="C460" i="14"/>
  <c r="A460" i="14" s="1"/>
  <c r="K460" i="14" l="1"/>
  <c r="B460" i="14"/>
  <c r="C461" i="14"/>
  <c r="A461" i="14" s="1"/>
  <c r="B461" i="14" l="1"/>
  <c r="K461" i="14"/>
  <c r="C462" i="14"/>
  <c r="A462" i="14" s="1"/>
  <c r="B462" i="14" l="1"/>
  <c r="K462" i="14"/>
  <c r="C463" i="14"/>
  <c r="A463" i="14" s="1"/>
  <c r="K463" i="14" l="1"/>
  <c r="B463" i="14"/>
  <c r="C464" i="14"/>
  <c r="A464" i="14" s="1"/>
  <c r="B464" i="14" l="1"/>
  <c r="C465" i="14"/>
  <c r="A465" i="14" s="1"/>
  <c r="B465" i="14" l="1"/>
  <c r="K465" i="14"/>
  <c r="C466" i="14"/>
  <c r="A466" i="14" s="1"/>
  <c r="K466" i="14" l="1"/>
  <c r="B466" i="14"/>
  <c r="C467" i="14"/>
  <c r="A467" i="14" s="1"/>
  <c r="K467" i="14" l="1"/>
  <c r="B467" i="14"/>
  <c r="C468" i="14"/>
  <c r="A468" i="14" s="1"/>
  <c r="K468" i="14" l="1"/>
  <c r="B468" i="14"/>
  <c r="C469" i="14"/>
  <c r="A469" i="14" s="1"/>
  <c r="B469" i="14" l="1"/>
  <c r="K469" i="14"/>
  <c r="C470" i="14"/>
  <c r="A470" i="14" s="1"/>
  <c r="B470" i="14" l="1"/>
  <c r="K470" i="14"/>
  <c r="C471" i="14"/>
  <c r="A471" i="14" s="1"/>
  <c r="B471" i="14" l="1"/>
  <c r="C472" i="14"/>
  <c r="A472" i="14" s="1"/>
  <c r="K472" i="14" l="1"/>
  <c r="B472" i="14"/>
  <c r="C473" i="14"/>
  <c r="A473" i="14" s="1"/>
  <c r="B473" i="14" l="1"/>
  <c r="K473" i="14"/>
  <c r="C474" i="14"/>
  <c r="A474" i="14" s="1"/>
  <c r="K474" i="14" l="1"/>
  <c r="B474" i="14"/>
  <c r="C475" i="14"/>
  <c r="A475" i="14" s="1"/>
  <c r="K475" i="14" l="1"/>
  <c r="B475" i="14"/>
  <c r="C476" i="14"/>
  <c r="A476" i="14" s="1"/>
  <c r="K476" i="14" l="1"/>
  <c r="B476" i="14"/>
  <c r="C477" i="14"/>
  <c r="A477" i="14" s="1"/>
  <c r="B477" i="14" l="1"/>
  <c r="K477" i="14"/>
  <c r="C478" i="14"/>
  <c r="A478" i="14" s="1"/>
  <c r="B478" i="14" l="1"/>
  <c r="C479" i="14"/>
  <c r="A479" i="14" s="1"/>
  <c r="K479" i="14" l="1"/>
  <c r="B479" i="14"/>
  <c r="C480" i="14"/>
  <c r="A480" i="14" s="1"/>
  <c r="K480" i="14" l="1"/>
  <c r="B480" i="14"/>
  <c r="C481" i="14"/>
  <c r="A481" i="14" s="1"/>
  <c r="B481" i="14" l="1"/>
  <c r="K481" i="14"/>
  <c r="C482" i="14"/>
  <c r="A482" i="14" s="1"/>
  <c r="K482" i="14" l="1"/>
  <c r="B482" i="14"/>
  <c r="C483" i="14"/>
  <c r="A483" i="14" s="1"/>
  <c r="K483" i="14" l="1"/>
  <c r="B483" i="14"/>
  <c r="C484" i="14"/>
  <c r="A484" i="14" s="1"/>
  <c r="K484" i="14" l="1"/>
  <c r="B484" i="14"/>
  <c r="C485" i="14"/>
  <c r="A485" i="14" s="1"/>
  <c r="B485" i="14" l="1"/>
  <c r="C486" i="14"/>
  <c r="A486" i="14" s="1"/>
  <c r="B486" i="14" l="1"/>
  <c r="K486" i="14"/>
  <c r="C487" i="14"/>
  <c r="A487" i="14" s="1"/>
  <c r="K487" i="14" l="1"/>
  <c r="B487" i="14"/>
  <c r="C488" i="14"/>
  <c r="A488" i="14" s="1"/>
  <c r="K488" i="14" l="1"/>
  <c r="B488" i="14"/>
  <c r="C489" i="14"/>
  <c r="A489" i="14" s="1"/>
  <c r="B489" i="14" l="1"/>
  <c r="K489" i="14"/>
  <c r="C490" i="14"/>
  <c r="A490" i="14" s="1"/>
  <c r="K490" i="14" l="1"/>
  <c r="B490" i="14"/>
  <c r="C491" i="14"/>
  <c r="A491" i="14" s="1"/>
  <c r="K491" i="14" l="1"/>
  <c r="B491" i="14"/>
  <c r="C492" i="14"/>
  <c r="A492" i="14" s="1"/>
  <c r="B492" i="14" l="1"/>
  <c r="C493" i="14"/>
  <c r="A493" i="14" s="1"/>
  <c r="B493" i="14" l="1"/>
  <c r="K493" i="14"/>
  <c r="C494" i="14"/>
  <c r="A494" i="14" s="1"/>
  <c r="B494" i="14" l="1"/>
  <c r="K494" i="14"/>
  <c r="C495" i="14"/>
  <c r="A495" i="14" s="1"/>
  <c r="K495" i="14" l="1"/>
  <c r="B495" i="14"/>
  <c r="C496" i="14"/>
  <c r="A496" i="14" s="1"/>
  <c r="K496" i="14" l="1"/>
  <c r="B496" i="14"/>
  <c r="C497" i="14"/>
  <c r="A497" i="14" s="1"/>
  <c r="B497" i="14" l="1"/>
  <c r="K497" i="14"/>
  <c r="C498" i="14"/>
  <c r="A498" i="14" s="1"/>
  <c r="K498" i="14" l="1"/>
  <c r="B498" i="14"/>
  <c r="C499" i="14"/>
  <c r="A499" i="14" s="1"/>
  <c r="B499" i="14" l="1"/>
  <c r="C500" i="14"/>
  <c r="A500" i="14" s="1"/>
  <c r="K500" i="14" l="1"/>
  <c r="B500" i="14"/>
  <c r="C501" i="14"/>
  <c r="A501" i="14" s="1"/>
  <c r="B501" i="14" l="1"/>
  <c r="K501" i="14"/>
  <c r="C502" i="14"/>
  <c r="A502" i="14" s="1"/>
  <c r="B502" i="14" l="1"/>
  <c r="K502" i="14"/>
  <c r="C503" i="14"/>
  <c r="A503" i="14" s="1"/>
  <c r="K503" i="14" l="1"/>
  <c r="B503" i="14"/>
  <c r="C504" i="14"/>
  <c r="A504" i="14" s="1"/>
  <c r="K504" i="14" l="1"/>
  <c r="B504" i="14"/>
  <c r="C505" i="14"/>
  <c r="A505" i="14" s="1"/>
  <c r="B505" i="14" l="1"/>
  <c r="K505" i="14"/>
  <c r="C506" i="14"/>
  <c r="A506" i="14" s="1"/>
  <c r="B506" i="14" l="1"/>
  <c r="C507" i="14"/>
  <c r="A507" i="14" s="1"/>
  <c r="K507" i="14" l="1"/>
  <c r="B507" i="14"/>
  <c r="C508" i="14"/>
  <c r="A508" i="14" s="1"/>
  <c r="K508" i="14" l="1"/>
  <c r="B508" i="14"/>
  <c r="C509" i="14"/>
  <c r="A509" i="14" s="1"/>
  <c r="B509" i="14" l="1"/>
  <c r="K509" i="14"/>
  <c r="C510" i="14"/>
  <c r="A510" i="14" s="1"/>
  <c r="B510" i="14" l="1"/>
  <c r="K510" i="14"/>
  <c r="C511" i="14"/>
  <c r="A511" i="14" s="1"/>
  <c r="K511" i="14" l="1"/>
  <c r="B511" i="14"/>
  <c r="C512" i="14"/>
  <c r="A512" i="14" s="1"/>
  <c r="K512" i="14" l="1"/>
  <c r="B512" i="14"/>
  <c r="C513" i="14"/>
  <c r="A513" i="14" s="1"/>
  <c r="B513" i="14" l="1"/>
  <c r="C514" i="14"/>
  <c r="A514" i="14" s="1"/>
  <c r="K514" i="14" l="1"/>
  <c r="B514" i="14"/>
  <c r="C515" i="14"/>
  <c r="A515" i="14" s="1"/>
  <c r="K515" i="14" l="1"/>
  <c r="B515" i="14"/>
  <c r="C516" i="14"/>
  <c r="A516" i="14" s="1"/>
  <c r="K516" i="14" l="1"/>
  <c r="B516" i="14"/>
  <c r="C517" i="14"/>
  <c r="A517" i="14" s="1"/>
  <c r="B517" i="14" l="1"/>
  <c r="K517" i="14"/>
  <c r="C518" i="14"/>
  <c r="A518" i="14" s="1"/>
  <c r="B518" i="14" l="1"/>
  <c r="K518" i="14"/>
  <c r="C519" i="14"/>
  <c r="A519" i="14" s="1"/>
  <c r="K519" i="14" l="1"/>
  <c r="B519" i="14"/>
  <c r="C520" i="14"/>
  <c r="A520" i="14" s="1"/>
  <c r="B520" i="14" l="1"/>
  <c r="C521" i="14"/>
  <c r="A521" i="14" s="1"/>
  <c r="B521" i="14" l="1"/>
  <c r="K521" i="14"/>
  <c r="C522" i="14"/>
  <c r="A522" i="14" s="1"/>
  <c r="K522" i="14" l="1"/>
  <c r="B522" i="14"/>
  <c r="C523" i="14"/>
  <c r="A523" i="14" s="1"/>
  <c r="K523" i="14" l="1"/>
  <c r="B523" i="14"/>
  <c r="C524" i="14"/>
  <c r="A524" i="14" s="1"/>
  <c r="K524" i="14" l="1"/>
  <c r="B524" i="14"/>
  <c r="C525" i="14"/>
  <c r="A525" i="14" s="1"/>
  <c r="B525" i="14" l="1"/>
  <c r="K525" i="14"/>
  <c r="C526" i="14"/>
  <c r="A526" i="14" s="1"/>
  <c r="B526" i="14" l="1"/>
  <c r="K526" i="14"/>
  <c r="C527" i="14"/>
  <c r="A527" i="14" s="1"/>
  <c r="B527" i="14" l="1"/>
  <c r="C528" i="14"/>
  <c r="A528" i="14" s="1"/>
  <c r="K528" i="14" l="1"/>
  <c r="B528" i="14"/>
  <c r="C529" i="14"/>
  <c r="A529" i="14" s="1"/>
  <c r="B529" i="14" l="1"/>
  <c r="K529" i="14"/>
  <c r="C530" i="14"/>
  <c r="A530" i="14" s="1"/>
  <c r="K530" i="14" l="1"/>
  <c r="B530" i="14"/>
  <c r="C531" i="14"/>
  <c r="A531" i="14" s="1"/>
  <c r="K531" i="14" l="1"/>
  <c r="B531" i="14"/>
  <c r="C532" i="14"/>
  <c r="A532" i="14" s="1"/>
  <c r="K532" i="14" l="1"/>
  <c r="B532" i="14"/>
  <c r="C533" i="14"/>
  <c r="A533" i="14" s="1"/>
  <c r="B533" i="14" l="1"/>
  <c r="K533" i="14"/>
  <c r="C534" i="14"/>
  <c r="A534" i="14" s="1"/>
  <c r="B534" i="14" l="1"/>
  <c r="C535" i="14"/>
  <c r="A535" i="14" s="1"/>
  <c r="K535" i="14" l="1"/>
  <c r="B535" i="14"/>
  <c r="C536" i="14"/>
  <c r="A536" i="14" s="1"/>
  <c r="K536" i="14" l="1"/>
  <c r="B536" i="14"/>
  <c r="C537" i="14"/>
  <c r="A537" i="14" s="1"/>
  <c r="B537" i="14" l="1"/>
  <c r="K537" i="14"/>
  <c r="C538" i="14"/>
  <c r="A538" i="14" s="1"/>
  <c r="K538" i="14" l="1"/>
  <c r="B538" i="14"/>
  <c r="C539" i="14"/>
  <c r="A539" i="14" s="1"/>
  <c r="K539" i="14" l="1"/>
  <c r="B539" i="14"/>
  <c r="C540" i="14"/>
  <c r="A540" i="14" s="1"/>
  <c r="K540" i="14" l="1"/>
  <c r="B540" i="14"/>
  <c r="C541" i="14"/>
  <c r="A541" i="14" s="1"/>
  <c r="B541" i="14" l="1"/>
  <c r="C542" i="14"/>
  <c r="A542" i="14" s="1"/>
  <c r="B542" i="14" l="1"/>
  <c r="K542" i="14"/>
  <c r="C543" i="14"/>
  <c r="A543" i="14" s="1"/>
  <c r="K543" i="14" l="1"/>
  <c r="B543" i="14"/>
  <c r="C544" i="14"/>
  <c r="A544" i="14" s="1"/>
  <c r="K544" i="14" l="1"/>
  <c r="B544" i="14"/>
  <c r="C545" i="14"/>
  <c r="A545" i="14" s="1"/>
  <c r="B545" i="14" l="1"/>
  <c r="K545" i="14"/>
  <c r="C546" i="14"/>
  <c r="A546" i="14" s="1"/>
  <c r="K546" i="14" l="1"/>
  <c r="B546" i="14"/>
  <c r="C547" i="14"/>
  <c r="A547" i="14" s="1"/>
  <c r="K547" i="14" l="1"/>
  <c r="B547" i="14"/>
  <c r="C548" i="14"/>
  <c r="A548" i="14" s="1"/>
  <c r="B548" i="14" l="1"/>
  <c r="C549" i="14"/>
  <c r="A549" i="14" s="1"/>
  <c r="B549" i="14" l="1"/>
  <c r="K549" i="14"/>
  <c r="C550" i="14"/>
  <c r="A550" i="14" s="1"/>
  <c r="B550" i="14" l="1"/>
  <c r="K550" i="14"/>
  <c r="C551" i="14"/>
  <c r="A551" i="14" s="1"/>
  <c r="K551" i="14" l="1"/>
  <c r="B551" i="14"/>
  <c r="C552" i="14"/>
  <c r="A552" i="14" s="1"/>
  <c r="K552" i="14" l="1"/>
  <c r="B552" i="14"/>
  <c r="C553" i="14"/>
  <c r="A553" i="14" s="1"/>
  <c r="B553" i="14" l="1"/>
  <c r="K553" i="14"/>
  <c r="C554" i="14"/>
  <c r="A554" i="14" s="1"/>
  <c r="K554" i="14" l="1"/>
  <c r="B554" i="14"/>
  <c r="C555" i="14"/>
  <c r="A555" i="14" s="1"/>
  <c r="B555" i="14" l="1"/>
  <c r="C556" i="14"/>
  <c r="A556" i="14" s="1"/>
  <c r="K556" i="14" l="1"/>
  <c r="B556" i="14"/>
  <c r="C557" i="14"/>
  <c r="A557" i="14" s="1"/>
  <c r="B557" i="14" l="1"/>
  <c r="K557" i="14"/>
  <c r="C558" i="14"/>
  <c r="A558" i="14" s="1"/>
  <c r="B558" i="14" l="1"/>
  <c r="K558" i="14"/>
  <c r="C559" i="14"/>
  <c r="A559" i="14" s="1"/>
  <c r="K559" i="14" l="1"/>
  <c r="B559" i="14"/>
  <c r="C560" i="14"/>
  <c r="A560" i="14" s="1"/>
  <c r="K560" i="14" l="1"/>
  <c r="B560" i="14"/>
  <c r="C561" i="14"/>
  <c r="A561" i="14" s="1"/>
  <c r="B561" i="14" l="1"/>
  <c r="K561" i="14"/>
  <c r="C562" i="14"/>
  <c r="A562" i="14" s="1"/>
  <c r="B562" i="14" l="1"/>
  <c r="C563" i="14"/>
  <c r="A563" i="14" s="1"/>
  <c r="K563" i="14" l="1"/>
  <c r="B563" i="14"/>
  <c r="C564" i="14"/>
  <c r="A564" i="14" s="1"/>
  <c r="K564" i="14" l="1"/>
  <c r="B564" i="14"/>
  <c r="C565" i="14"/>
  <c r="A565" i="14" s="1"/>
  <c r="B565" i="14" l="1"/>
  <c r="K565" i="14"/>
  <c r="C566" i="14"/>
  <c r="A566" i="14" s="1"/>
  <c r="B566" i="14" l="1"/>
  <c r="K566" i="14"/>
  <c r="C567" i="14"/>
  <c r="A567" i="14" s="1"/>
  <c r="K567" i="14" l="1"/>
  <c r="B567" i="14"/>
  <c r="C568" i="14"/>
  <c r="A568" i="14" s="1"/>
  <c r="K568" i="14" l="1"/>
  <c r="B568" i="14"/>
  <c r="C569" i="14"/>
  <c r="A569" i="14" s="1"/>
  <c r="B569" i="14" l="1"/>
  <c r="C570" i="14"/>
  <c r="A570" i="14" s="1"/>
  <c r="K570" i="14" l="1"/>
  <c r="B570" i="14"/>
  <c r="C571" i="14"/>
  <c r="A571" i="14" s="1"/>
  <c r="K571" i="14" l="1"/>
  <c r="B571" i="14"/>
  <c r="C572" i="14"/>
  <c r="A572" i="14" s="1"/>
  <c r="K572" i="14" l="1"/>
  <c r="B572" i="14"/>
  <c r="C573" i="14"/>
  <c r="A573" i="14" s="1"/>
  <c r="B573" i="14" l="1"/>
  <c r="K573" i="14"/>
  <c r="C574" i="14"/>
  <c r="A574" i="14" s="1"/>
  <c r="B574" i="14" l="1"/>
  <c r="K574" i="14"/>
  <c r="C575" i="14"/>
  <c r="A575" i="14" s="1"/>
  <c r="K575" i="14" l="1"/>
  <c r="B575" i="14"/>
  <c r="C576" i="14"/>
  <c r="A576" i="14" s="1"/>
  <c r="B576" i="14" l="1"/>
  <c r="C577" i="14"/>
  <c r="A577" i="14" s="1"/>
  <c r="B577" i="14" l="1"/>
  <c r="K577" i="14"/>
  <c r="C578" i="14"/>
  <c r="A578" i="14" s="1"/>
  <c r="K578" i="14" l="1"/>
  <c r="B578" i="14"/>
  <c r="C579" i="14"/>
  <c r="A579" i="14" s="1"/>
  <c r="K579" i="14" l="1"/>
  <c r="B579" i="14"/>
  <c r="C580" i="14"/>
  <c r="A580" i="14" s="1"/>
  <c r="K580" i="14" l="1"/>
  <c r="B580" i="14"/>
  <c r="C581" i="14"/>
  <c r="A581" i="14" s="1"/>
  <c r="B581" i="14" l="1"/>
  <c r="K581" i="14"/>
  <c r="C582" i="14"/>
  <c r="A582" i="14" s="1"/>
  <c r="B582" i="14" l="1"/>
  <c r="K582" i="14"/>
  <c r="C583" i="14"/>
  <c r="A583" i="14" s="1"/>
  <c r="B583" i="14" l="1"/>
  <c r="C584" i="14"/>
  <c r="A584" i="14" s="1"/>
  <c r="K584" i="14" l="1"/>
  <c r="B584" i="14"/>
  <c r="C585" i="14"/>
  <c r="A585" i="14" s="1"/>
  <c r="B585" i="14" l="1"/>
  <c r="K585" i="14"/>
  <c r="C586" i="14"/>
  <c r="A586" i="14" s="1"/>
  <c r="K586" i="14" l="1"/>
  <c r="B586" i="14"/>
  <c r="C587" i="14"/>
  <c r="A587" i="14" s="1"/>
  <c r="K587" i="14" l="1"/>
  <c r="B587" i="14"/>
  <c r="C588" i="14"/>
  <c r="A588" i="14" s="1"/>
  <c r="K588" i="14" l="1"/>
  <c r="B588" i="14"/>
  <c r="C589" i="14"/>
  <c r="A589" i="14" s="1"/>
  <c r="B589" i="14" l="1"/>
  <c r="K589" i="14"/>
  <c r="C590" i="14"/>
  <c r="A590" i="14" s="1"/>
  <c r="B590" i="14" l="1"/>
  <c r="C591" i="14"/>
  <c r="A591" i="14" s="1"/>
  <c r="K591" i="14" l="1"/>
  <c r="B591" i="14"/>
  <c r="C592" i="14"/>
  <c r="A592" i="14" s="1"/>
  <c r="K592" i="14" l="1"/>
  <c r="B592" i="14"/>
  <c r="C593" i="14"/>
  <c r="A593" i="14" s="1"/>
  <c r="B593" i="14" l="1"/>
  <c r="K593" i="14"/>
  <c r="C594" i="14"/>
  <c r="A594" i="14" s="1"/>
  <c r="K594" i="14" l="1"/>
  <c r="B594" i="14"/>
  <c r="C595" i="14"/>
  <c r="A595" i="14" s="1"/>
  <c r="K595" i="14" l="1"/>
  <c r="B595" i="14"/>
  <c r="C596" i="14"/>
  <c r="A596" i="14" s="1"/>
  <c r="K596" i="14" l="1"/>
  <c r="B596" i="14"/>
  <c r="C597" i="14"/>
  <c r="A597" i="14" s="1"/>
  <c r="B597" i="14" l="1"/>
  <c r="C598" i="14"/>
  <c r="A598" i="14" s="1"/>
  <c r="B598" i="14" l="1"/>
  <c r="K598" i="14"/>
  <c r="C599" i="14"/>
  <c r="A599" i="14" s="1"/>
  <c r="K599" i="14" l="1"/>
  <c r="B599" i="14"/>
  <c r="C600" i="14"/>
  <c r="A600" i="14" s="1"/>
  <c r="K600" i="14" l="1"/>
  <c r="B600" i="14"/>
  <c r="C601" i="14"/>
  <c r="A601" i="14" s="1"/>
  <c r="B601" i="14" l="1"/>
  <c r="K601" i="14"/>
  <c r="C602" i="14"/>
  <c r="A602" i="14" s="1"/>
  <c r="K602" i="14" l="1"/>
  <c r="B602" i="14"/>
  <c r="C603" i="14"/>
  <c r="A603" i="14" s="1"/>
  <c r="K603" i="14" l="1"/>
  <c r="B603" i="14"/>
  <c r="C604" i="14"/>
  <c r="A604" i="14" s="1"/>
  <c r="B604" i="14" l="1"/>
  <c r="C605" i="14"/>
  <c r="A605" i="14" s="1"/>
  <c r="B605" i="14" l="1"/>
  <c r="K605" i="14"/>
  <c r="C606" i="14"/>
  <c r="A606" i="14" s="1"/>
  <c r="B606" i="14" l="1"/>
  <c r="K606" i="14"/>
  <c r="C607" i="14"/>
  <c r="A607" i="14" s="1"/>
  <c r="K607" i="14" l="1"/>
  <c r="B607" i="14"/>
  <c r="C608" i="14"/>
  <c r="A608" i="14" s="1"/>
  <c r="K608" i="14" l="1"/>
  <c r="B608" i="14"/>
  <c r="C609" i="14"/>
  <c r="A609" i="14" s="1"/>
  <c r="B609" i="14" l="1"/>
  <c r="K609" i="14"/>
  <c r="C610" i="14"/>
  <c r="A610" i="14" s="1"/>
  <c r="K610" i="14" l="1"/>
  <c r="B610" i="14"/>
  <c r="C611" i="14"/>
  <c r="A611" i="14" s="1"/>
  <c r="B611" i="14" l="1"/>
  <c r="C612" i="14"/>
  <c r="A612" i="14" s="1"/>
  <c r="K612" i="14" l="1"/>
  <c r="B612" i="14"/>
  <c r="C613" i="14"/>
  <c r="A613" i="14" s="1"/>
  <c r="B613" i="14" l="1"/>
  <c r="K613" i="14"/>
  <c r="C614" i="14"/>
  <c r="A614" i="14" s="1"/>
  <c r="B614" i="14" l="1"/>
  <c r="K614" i="14"/>
  <c r="C615" i="14"/>
  <c r="A615" i="14" s="1"/>
  <c r="K615" i="14" l="1"/>
  <c r="B615" i="14"/>
  <c r="C616" i="14"/>
  <c r="A616" i="14" s="1"/>
  <c r="K616" i="14" l="1"/>
  <c r="B616" i="14"/>
  <c r="C617" i="14"/>
  <c r="A617" i="14" s="1"/>
  <c r="B617" i="14" l="1"/>
  <c r="K617" i="14"/>
  <c r="C618" i="14"/>
  <c r="A618" i="14" s="1"/>
  <c r="B618" i="14" l="1"/>
  <c r="C619" i="14"/>
  <c r="A619" i="14" s="1"/>
  <c r="K619" i="14" l="1"/>
  <c r="B619" i="14"/>
  <c r="C620" i="14"/>
  <c r="A620" i="14" s="1"/>
  <c r="K620" i="14" l="1"/>
  <c r="B620" i="14"/>
  <c r="C621" i="14"/>
  <c r="A621" i="14" s="1"/>
  <c r="B621" i="14" l="1"/>
  <c r="K621" i="14"/>
  <c r="C622" i="14"/>
  <c r="A622" i="14" s="1"/>
  <c r="B622" i="14" l="1"/>
  <c r="K622" i="14"/>
  <c r="C623" i="14"/>
  <c r="A623" i="14" s="1"/>
  <c r="K623" i="14" l="1"/>
  <c r="B623" i="14"/>
  <c r="C624" i="14"/>
  <c r="A624" i="14" s="1"/>
  <c r="K624" i="14" l="1"/>
  <c r="B624" i="14"/>
  <c r="C625" i="14"/>
  <c r="A625" i="14" s="1"/>
  <c r="B625" i="14" l="1"/>
  <c r="C626" i="14"/>
  <c r="A626" i="14" s="1"/>
  <c r="K626" i="14" l="1"/>
  <c r="B626" i="14"/>
  <c r="C627" i="14"/>
  <c r="A627" i="14" s="1"/>
  <c r="K627" i="14" l="1"/>
  <c r="B627" i="14"/>
  <c r="C628" i="14"/>
  <c r="A628" i="14" s="1"/>
  <c r="K628" i="14" l="1"/>
  <c r="B628" i="14"/>
  <c r="C629" i="14"/>
  <c r="A629" i="14" s="1"/>
  <c r="B629" i="14" l="1"/>
  <c r="K629" i="14"/>
  <c r="C630" i="14"/>
  <c r="A630" i="14" s="1"/>
  <c r="B630" i="14" l="1"/>
  <c r="K630" i="14"/>
  <c r="C631" i="14"/>
  <c r="A631" i="14" s="1"/>
  <c r="K631" i="14" l="1"/>
  <c r="B631" i="14"/>
  <c r="C632" i="14"/>
  <c r="A632" i="14" s="1"/>
  <c r="B632" i="14" l="1"/>
  <c r="C633" i="14"/>
  <c r="A633" i="14" s="1"/>
  <c r="B633" i="14" l="1"/>
  <c r="K633" i="14"/>
  <c r="C634" i="14"/>
  <c r="A634" i="14" s="1"/>
  <c r="K634" i="14" l="1"/>
  <c r="B634" i="14"/>
  <c r="C635" i="14"/>
  <c r="A635" i="14" s="1"/>
  <c r="K635" i="14" l="1"/>
  <c r="B635" i="14"/>
  <c r="C636" i="14"/>
  <c r="A636" i="14" s="1"/>
  <c r="K636" i="14" l="1"/>
  <c r="B636" i="14"/>
  <c r="C637" i="14"/>
  <c r="A637" i="14" s="1"/>
  <c r="B637" i="14" l="1"/>
  <c r="K637" i="14"/>
  <c r="C638" i="14"/>
  <c r="A638" i="14" s="1"/>
  <c r="B638" i="14" l="1"/>
  <c r="K638" i="14"/>
  <c r="C639" i="14"/>
  <c r="A639" i="14" s="1"/>
  <c r="B639" i="14" l="1"/>
  <c r="C640" i="14"/>
  <c r="A640" i="14" s="1"/>
  <c r="K640" i="14" l="1"/>
  <c r="B640" i="14"/>
  <c r="C641" i="14"/>
  <c r="A641" i="14" s="1"/>
  <c r="B641" i="14" l="1"/>
  <c r="K641" i="14"/>
  <c r="C642" i="14"/>
  <c r="A642" i="14" s="1"/>
  <c r="K642" i="14" l="1"/>
  <c r="B642" i="14"/>
  <c r="C643" i="14"/>
  <c r="A643" i="14" s="1"/>
  <c r="K643" i="14" l="1"/>
  <c r="B643" i="14"/>
  <c r="C644" i="14"/>
  <c r="A644" i="14" s="1"/>
  <c r="K644" i="14" l="1"/>
  <c r="B644" i="14"/>
  <c r="C645" i="14"/>
  <c r="A645" i="14" s="1"/>
  <c r="B645" i="14" l="1"/>
  <c r="K645" i="14"/>
  <c r="C646" i="14"/>
  <c r="A646" i="14" s="1"/>
  <c r="B646" i="14" l="1"/>
  <c r="C647" i="14"/>
  <c r="A647" i="14" s="1"/>
  <c r="K647" i="14" l="1"/>
  <c r="B647" i="14"/>
  <c r="C648" i="14"/>
  <c r="A648" i="14" s="1"/>
  <c r="K648" i="14" l="1"/>
  <c r="B648" i="14"/>
  <c r="C649" i="14"/>
  <c r="A649" i="14" s="1"/>
  <c r="B649" i="14" l="1"/>
  <c r="K649" i="14"/>
  <c r="C650" i="14"/>
  <c r="A650" i="14" s="1"/>
  <c r="K650" i="14" l="1"/>
  <c r="B650" i="14"/>
  <c r="C651" i="14"/>
  <c r="A651" i="14" s="1"/>
  <c r="K651" i="14" l="1"/>
  <c r="B651" i="14"/>
  <c r="C652" i="14"/>
  <c r="A652" i="14" s="1"/>
  <c r="K652" i="14" l="1"/>
  <c r="B652" i="14"/>
  <c r="C653" i="14"/>
  <c r="A653" i="14" s="1"/>
  <c r="B653" i="14" l="1"/>
  <c r="C654" i="14"/>
  <c r="A654" i="14" s="1"/>
  <c r="B654" i="14" l="1"/>
  <c r="K654" i="14"/>
  <c r="C655" i="14"/>
  <c r="A655" i="14" s="1"/>
  <c r="K655" i="14" l="1"/>
  <c r="B655" i="14"/>
  <c r="C656" i="14"/>
  <c r="A656" i="14" s="1"/>
  <c r="K656" i="14" l="1"/>
  <c r="B656" i="14"/>
  <c r="C657" i="14"/>
  <c r="A657" i="14" s="1"/>
  <c r="B657" i="14" l="1"/>
  <c r="K657" i="14"/>
  <c r="C658" i="14"/>
  <c r="A658" i="14" s="1"/>
  <c r="K658" i="14" l="1"/>
  <c r="B658" i="14"/>
  <c r="C659" i="14"/>
  <c r="A659" i="14" s="1"/>
  <c r="K659" i="14" l="1"/>
  <c r="B659" i="14"/>
  <c r="C660" i="14"/>
  <c r="A660" i="14" s="1"/>
  <c r="B660" i="14" l="1"/>
  <c r="C661" i="14"/>
  <c r="A661" i="14" s="1"/>
  <c r="B661" i="14" l="1"/>
  <c r="K661" i="14"/>
  <c r="C662" i="14"/>
  <c r="A662" i="14" s="1"/>
  <c r="B662" i="14" l="1"/>
  <c r="K662" i="14"/>
  <c r="C663" i="14"/>
  <c r="A663" i="14" s="1"/>
  <c r="K663" i="14" l="1"/>
  <c r="B663" i="14"/>
  <c r="C664" i="14"/>
  <c r="A664" i="14" s="1"/>
  <c r="K664" i="14" l="1"/>
  <c r="B664" i="14"/>
  <c r="C665" i="14"/>
  <c r="A665" i="14" s="1"/>
  <c r="B665" i="14" l="1"/>
  <c r="K665" i="14"/>
  <c r="C666" i="14"/>
  <c r="A666" i="14" s="1"/>
  <c r="K666" i="14" l="1"/>
  <c r="B666" i="14"/>
  <c r="C667" i="14"/>
  <c r="A667" i="14" s="1"/>
  <c r="B667" i="14" l="1"/>
  <c r="C668" i="14"/>
  <c r="A668" i="14" s="1"/>
  <c r="K668" i="14" l="1"/>
  <c r="B668" i="14"/>
  <c r="C669" i="14"/>
  <c r="A669" i="14" s="1"/>
  <c r="B669" i="14" l="1"/>
  <c r="K669" i="14"/>
  <c r="C670" i="14"/>
  <c r="A670" i="14" s="1"/>
  <c r="B670" i="14" l="1"/>
  <c r="K670" i="14"/>
  <c r="C671" i="14"/>
  <c r="A671" i="14" s="1"/>
  <c r="K671" i="14" l="1"/>
  <c r="B671" i="14"/>
  <c r="C672" i="14"/>
  <c r="A672" i="14" s="1"/>
  <c r="K672" i="14" l="1"/>
  <c r="B672" i="14"/>
  <c r="C673" i="14"/>
  <c r="A673" i="14" s="1"/>
  <c r="B673" i="14" l="1"/>
  <c r="K673" i="14"/>
  <c r="C674" i="14"/>
  <c r="A674" i="14" s="1"/>
  <c r="B674" i="14" l="1"/>
  <c r="C675" i="14"/>
  <c r="A675" i="14" s="1"/>
  <c r="K675" i="14" l="1"/>
  <c r="B675" i="14"/>
  <c r="C676" i="14"/>
  <c r="A676" i="14" s="1"/>
  <c r="K676" i="14" l="1"/>
  <c r="B676" i="14"/>
  <c r="C677" i="14"/>
  <c r="A677" i="14" s="1"/>
  <c r="B677" i="14" l="1"/>
  <c r="K677" i="14"/>
  <c r="C678" i="14"/>
  <c r="A678" i="14" s="1"/>
  <c r="B678" i="14" l="1"/>
  <c r="K678" i="14"/>
  <c r="C679" i="14"/>
  <c r="A679" i="14" s="1"/>
  <c r="K679" i="14" l="1"/>
  <c r="B679" i="14"/>
  <c r="C680" i="14"/>
  <c r="A680" i="14" s="1"/>
  <c r="K680" i="14" l="1"/>
  <c r="B680" i="14"/>
  <c r="C681" i="14"/>
  <c r="A681" i="14" s="1"/>
  <c r="B681" i="14" l="1"/>
  <c r="C682" i="14"/>
  <c r="A682" i="14" s="1"/>
  <c r="K682" i="14" l="1"/>
  <c r="B682" i="14"/>
  <c r="C683" i="14"/>
  <c r="A683" i="14" s="1"/>
  <c r="K683" i="14" l="1"/>
  <c r="B683" i="14"/>
  <c r="C684" i="14"/>
  <c r="A684" i="14" s="1"/>
  <c r="K684" i="14" l="1"/>
  <c r="B684" i="14"/>
  <c r="C685" i="14"/>
  <c r="A685" i="14" s="1"/>
  <c r="B685" i="14" l="1"/>
  <c r="K685" i="14"/>
  <c r="C686" i="14"/>
  <c r="A686" i="14" s="1"/>
  <c r="B686" i="14" l="1"/>
  <c r="K686" i="14"/>
  <c r="C687" i="14"/>
  <c r="A687" i="14" s="1"/>
  <c r="K687" i="14" l="1"/>
  <c r="B687" i="14"/>
  <c r="C688" i="14"/>
  <c r="A688" i="14" s="1"/>
  <c r="B688" i="14" l="1"/>
  <c r="C689" i="14"/>
  <c r="A689" i="14" s="1"/>
  <c r="B689" i="14" l="1"/>
  <c r="K689" i="14"/>
  <c r="C690" i="14"/>
  <c r="A690" i="14" s="1"/>
  <c r="K690" i="14" l="1"/>
  <c r="B690" i="14"/>
  <c r="C691" i="14"/>
  <c r="A691" i="14" s="1"/>
  <c r="K691" i="14" l="1"/>
  <c r="B691" i="14"/>
  <c r="C692" i="14"/>
  <c r="A692" i="14" s="1"/>
  <c r="K692" i="14" l="1"/>
  <c r="B692" i="14"/>
  <c r="C693" i="14"/>
  <c r="A693" i="14" s="1"/>
  <c r="B693" i="14" l="1"/>
  <c r="K693" i="14"/>
  <c r="C694" i="14"/>
  <c r="A694" i="14" s="1"/>
  <c r="B694" i="14" l="1"/>
  <c r="K694" i="14"/>
  <c r="C695" i="14"/>
  <c r="A695" i="14" s="1"/>
  <c r="B695" i="14" l="1"/>
  <c r="C696" i="14"/>
  <c r="A696" i="14" s="1"/>
  <c r="K696" i="14" l="1"/>
  <c r="B696" i="14"/>
  <c r="C697" i="14"/>
  <c r="A697" i="14" s="1"/>
  <c r="B697" i="14" l="1"/>
  <c r="K697" i="14"/>
  <c r="C698" i="14"/>
  <c r="A698" i="14" s="1"/>
  <c r="K698" i="14" l="1"/>
  <c r="B698" i="14"/>
  <c r="C699" i="14"/>
  <c r="A699" i="14" s="1"/>
  <c r="K699" i="14" l="1"/>
  <c r="B699" i="14"/>
  <c r="C700" i="14"/>
  <c r="A700" i="14" s="1"/>
  <c r="K700" i="14" l="1"/>
  <c r="B700" i="14"/>
  <c r="C701" i="14"/>
  <c r="A701" i="14" s="1"/>
  <c r="B701" i="14" l="1"/>
  <c r="K701" i="14"/>
  <c r="C702" i="14"/>
  <c r="A702" i="14" s="1"/>
  <c r="B702" i="14" l="1"/>
  <c r="C703" i="14"/>
  <c r="A703" i="14" s="1"/>
  <c r="K703" i="14" l="1"/>
  <c r="B703" i="14"/>
  <c r="C704" i="14"/>
  <c r="A704" i="14" s="1"/>
  <c r="K704" i="14" l="1"/>
  <c r="B704" i="14"/>
  <c r="C705" i="14"/>
  <c r="A705" i="14" s="1"/>
  <c r="B705" i="14" l="1"/>
  <c r="K705" i="14"/>
  <c r="C706" i="14"/>
  <c r="A706" i="14" s="1"/>
  <c r="K706" i="14" l="1"/>
  <c r="B706" i="14"/>
  <c r="C707" i="14"/>
  <c r="A707" i="14" s="1"/>
  <c r="K707" i="14" l="1"/>
  <c r="B707" i="14"/>
  <c r="C708" i="14"/>
  <c r="A708" i="14" s="1"/>
  <c r="K708" i="14" l="1"/>
  <c r="B708" i="14"/>
  <c r="C709" i="14"/>
  <c r="A709" i="14" s="1"/>
  <c r="B709" i="14" l="1"/>
  <c r="C710" i="14"/>
  <c r="A710" i="14" s="1"/>
  <c r="B710" i="14" l="1"/>
  <c r="K710" i="14"/>
  <c r="C711" i="14"/>
  <c r="A711" i="14" s="1"/>
  <c r="K711" i="14" l="1"/>
  <c r="B711" i="14"/>
  <c r="C712" i="14"/>
  <c r="A712" i="14" s="1"/>
  <c r="K712" i="14" l="1"/>
  <c r="B712" i="14"/>
  <c r="C713" i="14"/>
  <c r="A713" i="14" s="1"/>
  <c r="B713" i="14" l="1"/>
  <c r="K713" i="14"/>
  <c r="C714" i="14"/>
  <c r="A714" i="14" s="1"/>
  <c r="K714" i="14" l="1"/>
  <c r="B714" i="14"/>
  <c r="C715" i="14"/>
  <c r="A715" i="14" s="1"/>
  <c r="K715" i="14" l="1"/>
  <c r="B715" i="14"/>
  <c r="C716" i="14"/>
  <c r="A716" i="14" s="1"/>
  <c r="B716" i="14" l="1"/>
  <c r="C717" i="14"/>
  <c r="A717" i="14" s="1"/>
  <c r="B717" i="14" l="1"/>
  <c r="K717" i="14"/>
  <c r="C718" i="14"/>
  <c r="A718" i="14" s="1"/>
  <c r="B718" i="14" l="1"/>
  <c r="K718" i="14"/>
  <c r="C719" i="14"/>
  <c r="A719" i="14" s="1"/>
  <c r="K719" i="14" l="1"/>
  <c r="B719" i="14"/>
  <c r="C720" i="14"/>
  <c r="A720" i="14" s="1"/>
  <c r="K720" i="14" l="1"/>
  <c r="B720" i="14"/>
  <c r="C721" i="14"/>
  <c r="A721" i="14" s="1"/>
  <c r="B721" i="14" l="1"/>
  <c r="K721" i="14"/>
  <c r="C722" i="14"/>
  <c r="A722" i="14" s="1"/>
  <c r="K722" i="14" l="1"/>
  <c r="B722" i="14"/>
  <c r="C723" i="14"/>
  <c r="A723" i="14" s="1"/>
  <c r="B723" i="14" l="1"/>
  <c r="C724" i="14"/>
  <c r="A724" i="14" s="1"/>
  <c r="K724" i="14" l="1"/>
  <c r="B724" i="14"/>
  <c r="C725" i="14"/>
  <c r="A725" i="14" s="1"/>
  <c r="B725" i="14" l="1"/>
  <c r="K725" i="14"/>
  <c r="C726" i="14"/>
  <c r="A726" i="14" s="1"/>
  <c r="B726" i="14" l="1"/>
  <c r="K726" i="14"/>
  <c r="C727" i="14"/>
  <c r="A727" i="14" s="1"/>
  <c r="K727" i="14" l="1"/>
  <c r="B727" i="14"/>
  <c r="C728" i="14"/>
  <c r="A728" i="14" s="1"/>
  <c r="K728" i="14" l="1"/>
  <c r="B728" i="14"/>
  <c r="C729" i="14"/>
  <c r="A729" i="14" s="1"/>
  <c r="B729" i="14" l="1"/>
  <c r="K729" i="14"/>
  <c r="C730" i="14"/>
  <c r="A730" i="14" s="1"/>
  <c r="B730" i="14" l="1"/>
  <c r="C731" i="14"/>
  <c r="A731" i="14" s="1"/>
  <c r="K731" i="14" l="1"/>
  <c r="B731" i="14"/>
  <c r="C732" i="14"/>
  <c r="A732" i="14" s="1"/>
  <c r="K732" i="14" l="1"/>
  <c r="B732" i="14"/>
  <c r="C733" i="14"/>
  <c r="A733" i="14" s="1"/>
  <c r="B733" i="14" l="1"/>
  <c r="K733" i="14"/>
  <c r="C734" i="14"/>
  <c r="A734" i="14" s="1"/>
  <c r="B734" i="14" l="1"/>
  <c r="K734" i="14"/>
  <c r="C735" i="14"/>
  <c r="A735" i="14" s="1"/>
  <c r="K735" i="14" l="1"/>
  <c r="B735" i="14"/>
  <c r="C736" i="14"/>
  <c r="A736" i="14" s="1"/>
  <c r="K736" i="14" l="1"/>
  <c r="B736" i="14"/>
  <c r="C737" i="14"/>
  <c r="A737" i="14" s="1"/>
  <c r="B737" i="14" l="1"/>
  <c r="C738" i="14"/>
  <c r="A738" i="14" s="1"/>
  <c r="K738" i="14" l="1"/>
  <c r="B738" i="14"/>
  <c r="C739" i="14"/>
  <c r="A739" i="14" s="1"/>
  <c r="K739" i="14" l="1"/>
  <c r="B739" i="14"/>
  <c r="C740" i="14"/>
  <c r="A740" i="14" s="1"/>
  <c r="K740" i="14" l="1"/>
  <c r="B740" i="14"/>
  <c r="C741" i="14"/>
  <c r="A741" i="14" s="1"/>
  <c r="B741" i="14" l="1"/>
  <c r="K741" i="14"/>
  <c r="C742" i="14"/>
  <c r="A742" i="14" s="1"/>
  <c r="B742" i="14" l="1"/>
  <c r="K742" i="14"/>
  <c r="C743" i="14"/>
  <c r="A743" i="14" s="1"/>
  <c r="K743" i="14" l="1"/>
  <c r="B743" i="14"/>
  <c r="C744" i="14"/>
  <c r="A744" i="14" s="1"/>
  <c r="B744" i="14" l="1"/>
  <c r="C745" i="14"/>
  <c r="A745" i="14" s="1"/>
  <c r="B745" i="14" l="1"/>
  <c r="K745" i="14"/>
  <c r="C746" i="14"/>
  <c r="A746" i="14" s="1"/>
  <c r="K746" i="14" l="1"/>
  <c r="B746" i="14"/>
  <c r="C747" i="14"/>
  <c r="A747" i="14" s="1"/>
  <c r="K747" i="14" l="1"/>
  <c r="B747" i="14"/>
  <c r="C748" i="14"/>
  <c r="A748" i="14" s="1"/>
  <c r="K748" i="14" l="1"/>
  <c r="B748" i="14"/>
  <c r="C749" i="14"/>
  <c r="A749" i="14" s="1"/>
  <c r="B749" i="14" l="1"/>
  <c r="K749" i="14"/>
  <c r="C750" i="14"/>
  <c r="A750" i="14" s="1"/>
  <c r="B750" i="14" l="1"/>
  <c r="K750" i="14"/>
  <c r="C751" i="14"/>
  <c r="A751" i="14" s="1"/>
  <c r="B751" i="14" l="1"/>
  <c r="C752" i="14"/>
  <c r="A752" i="14" s="1"/>
  <c r="K752" i="14" l="1"/>
  <c r="B752" i="14"/>
  <c r="C753" i="14"/>
  <c r="A753" i="14" s="1"/>
  <c r="B753" i="14" l="1"/>
  <c r="K753" i="14"/>
  <c r="C754" i="14"/>
  <c r="A754" i="14" s="1"/>
  <c r="K754" i="14" l="1"/>
  <c r="B754" i="14"/>
  <c r="C755" i="14"/>
  <c r="A755" i="14" s="1"/>
  <c r="K755" i="14" l="1"/>
  <c r="B755" i="14"/>
  <c r="C756" i="14"/>
  <c r="A756" i="14" s="1"/>
  <c r="K756" i="14" l="1"/>
  <c r="B756" i="14"/>
  <c r="C757" i="14"/>
  <c r="A757" i="14" s="1"/>
  <c r="B757" i="14" l="1"/>
  <c r="K757" i="14"/>
  <c r="C758" i="14"/>
  <c r="A758" i="14" s="1"/>
  <c r="B758" i="14" l="1"/>
  <c r="C759" i="14"/>
  <c r="A759" i="14" s="1"/>
  <c r="K759" i="14" l="1"/>
  <c r="B759" i="14"/>
  <c r="C760" i="14"/>
  <c r="A760" i="14" s="1"/>
  <c r="K760" i="14" l="1"/>
  <c r="B760" i="14"/>
  <c r="C761" i="14"/>
  <c r="A761" i="14" s="1"/>
  <c r="B761" i="14" l="1"/>
  <c r="K761" i="14"/>
  <c r="C762" i="14"/>
  <c r="A762" i="14" s="1"/>
  <c r="K762" i="14" l="1"/>
  <c r="B762" i="14"/>
  <c r="C763" i="14"/>
  <c r="A763" i="14" s="1"/>
  <c r="K763" i="14" l="1"/>
  <c r="B763" i="14"/>
  <c r="C764" i="14"/>
  <c r="A764" i="14" s="1"/>
  <c r="K764" i="14" l="1"/>
  <c r="B764" i="14"/>
  <c r="C765" i="14"/>
  <c r="A765" i="14" s="1"/>
  <c r="B765" i="14" l="1"/>
  <c r="C766" i="14"/>
  <c r="A766" i="14" s="1"/>
  <c r="B766" i="14" l="1"/>
  <c r="K766" i="14"/>
  <c r="C767" i="14"/>
  <c r="A767" i="14" s="1"/>
  <c r="K767" i="14" l="1"/>
  <c r="B767" i="14"/>
  <c r="C768" i="14"/>
  <c r="A768" i="14" s="1"/>
  <c r="K768" i="14" l="1"/>
  <c r="B768" i="14"/>
  <c r="C769" i="14"/>
  <c r="A769" i="14" s="1"/>
  <c r="B769" i="14" l="1"/>
  <c r="K769" i="14"/>
  <c r="C770" i="14"/>
  <c r="A770" i="14" s="1"/>
  <c r="K770" i="14" l="1"/>
  <c r="B770" i="14"/>
  <c r="C771" i="14"/>
  <c r="A771" i="14" s="1"/>
  <c r="K771" i="14" l="1"/>
  <c r="B771" i="14"/>
  <c r="C772" i="14"/>
  <c r="A772" i="14" s="1"/>
  <c r="B772" i="14" l="1"/>
  <c r="C773" i="14"/>
  <c r="A773" i="14" s="1"/>
  <c r="B773" i="14" l="1"/>
  <c r="K773" i="14"/>
  <c r="C774" i="14"/>
  <c r="A774" i="14" s="1"/>
  <c r="B774" i="14" l="1"/>
  <c r="K774" i="14"/>
  <c r="C775" i="14"/>
  <c r="A775" i="14" s="1"/>
  <c r="K775" i="14" l="1"/>
  <c r="B775" i="14"/>
  <c r="C776" i="14"/>
  <c r="A776" i="14" s="1"/>
  <c r="K776" i="14" l="1"/>
  <c r="B776" i="14"/>
  <c r="C777" i="14"/>
  <c r="A777" i="14" s="1"/>
  <c r="B777" i="14" l="1"/>
  <c r="K777" i="14"/>
  <c r="C778" i="14"/>
  <c r="A778" i="14" s="1"/>
  <c r="K778" i="14" l="1"/>
  <c r="B778" i="14"/>
  <c r="C779" i="14"/>
  <c r="A779" i="14" s="1"/>
  <c r="B779" i="14" l="1"/>
  <c r="C780" i="14"/>
  <c r="A780" i="14" s="1"/>
  <c r="K780" i="14" l="1"/>
  <c r="B780" i="14"/>
  <c r="C781" i="14"/>
  <c r="A781" i="14" s="1"/>
  <c r="B781" i="14" l="1"/>
  <c r="K781" i="14"/>
  <c r="C782" i="14"/>
  <c r="A782" i="14" s="1"/>
  <c r="B782" i="14" l="1"/>
  <c r="K782" i="14"/>
  <c r="C783" i="14"/>
  <c r="A783" i="14" s="1"/>
  <c r="K783" i="14" l="1"/>
  <c r="B783" i="14"/>
  <c r="C784" i="14"/>
  <c r="A784" i="14" s="1"/>
  <c r="K784" i="14" l="1"/>
  <c r="B784" i="14"/>
  <c r="C785" i="14"/>
  <c r="A785" i="14" s="1"/>
  <c r="B785" i="14" l="1"/>
  <c r="K785" i="14"/>
  <c r="C786" i="14"/>
  <c r="A786" i="14" s="1"/>
  <c r="B786" i="14" l="1"/>
  <c r="C787" i="14"/>
  <c r="A787" i="14" s="1"/>
  <c r="K787" i="14" l="1"/>
  <c r="B787" i="14"/>
  <c r="C788" i="14"/>
  <c r="A788" i="14" s="1"/>
  <c r="K788" i="14" l="1"/>
  <c r="B788" i="14"/>
  <c r="C789" i="14"/>
  <c r="A789" i="14" s="1"/>
  <c r="B789" i="14" l="1"/>
  <c r="K789" i="14"/>
  <c r="C790" i="14"/>
  <c r="A790" i="14" s="1"/>
  <c r="B790" i="14" l="1"/>
  <c r="K790" i="14"/>
  <c r="C791" i="14"/>
  <c r="A791" i="14" s="1"/>
  <c r="K791" i="14" l="1"/>
  <c r="B791" i="14"/>
  <c r="C792" i="14"/>
  <c r="A792" i="14" s="1"/>
  <c r="K792" i="14" l="1"/>
  <c r="B792" i="14"/>
  <c r="C793" i="14"/>
  <c r="A793" i="14" s="1"/>
  <c r="B793" i="14" l="1"/>
  <c r="C794" i="14"/>
  <c r="A794" i="14" s="1"/>
  <c r="K794" i="14" l="1"/>
  <c r="B794" i="14"/>
  <c r="C795" i="14"/>
  <c r="A795" i="14" s="1"/>
  <c r="K795" i="14" l="1"/>
  <c r="B795" i="14"/>
  <c r="C796" i="14"/>
  <c r="A796" i="14" s="1"/>
  <c r="K796" i="14" l="1"/>
  <c r="B796" i="14"/>
  <c r="C797" i="14"/>
  <c r="A797" i="14" s="1"/>
  <c r="B797" i="14" l="1"/>
  <c r="K797" i="14"/>
  <c r="C798" i="14"/>
  <c r="A798" i="14" s="1"/>
  <c r="B798" i="14" l="1"/>
  <c r="K798" i="14"/>
  <c r="C799" i="14"/>
  <c r="A799" i="14" s="1"/>
  <c r="K799" i="14" l="1"/>
  <c r="B799" i="14"/>
  <c r="C800" i="14"/>
  <c r="A800" i="14" s="1"/>
  <c r="B800" i="14" l="1"/>
  <c r="C801" i="14"/>
  <c r="A801" i="14" s="1"/>
  <c r="B801" i="14" l="1"/>
  <c r="K801" i="14"/>
  <c r="C802" i="14"/>
  <c r="A802" i="14" s="1"/>
  <c r="K802" i="14" l="1"/>
  <c r="B802" i="14"/>
  <c r="C803" i="14"/>
  <c r="A803" i="14" s="1"/>
  <c r="K803" i="14" l="1"/>
  <c r="B803" i="14"/>
  <c r="C804" i="14"/>
  <c r="A804" i="14" s="1"/>
  <c r="K804" i="14" l="1"/>
  <c r="B804" i="14"/>
  <c r="C805" i="14"/>
  <c r="A805" i="14" s="1"/>
  <c r="B805" i="14" l="1"/>
  <c r="K805" i="14"/>
  <c r="C806" i="14"/>
  <c r="A806" i="14" s="1"/>
  <c r="B806" i="14" l="1"/>
  <c r="K806" i="14"/>
  <c r="C807" i="14"/>
  <c r="A807" i="14" s="1"/>
  <c r="B807" i="14" l="1"/>
  <c r="C808" i="14"/>
  <c r="A808" i="14" s="1"/>
  <c r="K808" i="14" l="1"/>
  <c r="B808" i="14"/>
  <c r="C809" i="14"/>
  <c r="A809" i="14" s="1"/>
  <c r="B809" i="14" l="1"/>
  <c r="K809" i="14"/>
  <c r="C810" i="14"/>
  <c r="A810" i="14" s="1"/>
  <c r="K810" i="14" l="1"/>
  <c r="B810" i="14"/>
  <c r="C811" i="14"/>
  <c r="A811" i="14" s="1"/>
  <c r="K811" i="14" l="1"/>
  <c r="B811" i="14"/>
  <c r="C812" i="14"/>
  <c r="A812" i="14" s="1"/>
  <c r="K812" i="14" l="1"/>
  <c r="B812" i="14"/>
  <c r="C813" i="14"/>
  <c r="A813" i="14" s="1"/>
  <c r="B813" i="14" l="1"/>
  <c r="K813" i="14"/>
  <c r="C814" i="14"/>
  <c r="A814" i="14" s="1"/>
  <c r="B814" i="14" l="1"/>
  <c r="C815" i="14"/>
  <c r="A815" i="14" s="1"/>
  <c r="K815" i="14" l="1"/>
  <c r="B815" i="14"/>
  <c r="C816" i="14"/>
  <c r="A816" i="14" s="1"/>
  <c r="K816" i="14" l="1"/>
  <c r="B816" i="14"/>
  <c r="C817" i="14"/>
  <c r="A817" i="14" s="1"/>
  <c r="B817" i="14" l="1"/>
  <c r="K817" i="14"/>
  <c r="C818" i="14"/>
  <c r="A818" i="14" s="1"/>
  <c r="K818" i="14" l="1"/>
  <c r="B818" i="14"/>
  <c r="C819" i="14"/>
  <c r="A819" i="14" s="1"/>
  <c r="K819" i="14" l="1"/>
  <c r="B819" i="14"/>
  <c r="C820" i="14"/>
  <c r="A820" i="14" s="1"/>
  <c r="K820" i="14" l="1"/>
  <c r="B820" i="14"/>
  <c r="C821" i="14"/>
  <c r="A821" i="14" s="1"/>
  <c r="B821" i="14" l="1"/>
  <c r="C822" i="14"/>
  <c r="A822" i="14" s="1"/>
  <c r="B822" i="14" l="1"/>
  <c r="K822" i="14"/>
  <c r="C823" i="14"/>
  <c r="A823" i="14" s="1"/>
  <c r="K823" i="14" l="1"/>
  <c r="B823" i="14"/>
  <c r="C824" i="14"/>
  <c r="A824" i="14" s="1"/>
  <c r="K824" i="14" l="1"/>
  <c r="B824" i="14"/>
  <c r="C825" i="14"/>
  <c r="A825" i="14" s="1"/>
  <c r="B825" i="14" l="1"/>
  <c r="K825" i="14"/>
  <c r="C826" i="14"/>
  <c r="A826" i="14" s="1"/>
  <c r="K826" i="14" l="1"/>
  <c r="B826" i="14"/>
  <c r="C827" i="14"/>
  <c r="A827" i="14" s="1"/>
  <c r="K827" i="14" l="1"/>
  <c r="B827" i="14"/>
  <c r="C828" i="14"/>
  <c r="A828" i="14" s="1"/>
  <c r="B828" i="14" l="1"/>
  <c r="C829" i="14"/>
  <c r="A829" i="14" s="1"/>
  <c r="B829" i="14" l="1"/>
  <c r="K829" i="14"/>
  <c r="C830" i="14"/>
  <c r="A830" i="14" s="1"/>
  <c r="B830" i="14" l="1"/>
  <c r="K830" i="14"/>
  <c r="C831" i="14"/>
  <c r="A831" i="14" s="1"/>
  <c r="K831" i="14" l="1"/>
  <c r="B831" i="14"/>
  <c r="C832" i="14"/>
  <c r="A832" i="14" s="1"/>
  <c r="K832" i="14" l="1"/>
  <c r="B832" i="14"/>
  <c r="C833" i="14"/>
  <c r="A833" i="14" s="1"/>
  <c r="B833" i="14" l="1"/>
  <c r="K833" i="14"/>
  <c r="C834" i="14"/>
  <c r="A834" i="14" s="1"/>
  <c r="B834" i="14" l="1"/>
  <c r="K834" i="14"/>
  <c r="C835" i="14"/>
  <c r="A835" i="14" s="1"/>
  <c r="B835" i="14" l="1"/>
  <c r="C836" i="14"/>
  <c r="A836" i="14" s="1"/>
  <c r="K836" i="14" l="1"/>
  <c r="B836" i="14"/>
  <c r="C837" i="14"/>
  <c r="A837" i="14" s="1"/>
  <c r="B837" i="14" l="1"/>
  <c r="K837" i="14"/>
  <c r="C838" i="14"/>
  <c r="A838" i="14" s="1"/>
  <c r="B838" i="14" l="1"/>
  <c r="K838" i="14"/>
  <c r="C839" i="14"/>
  <c r="A839" i="14" s="1"/>
  <c r="K839" i="14" l="1"/>
  <c r="B839" i="14"/>
  <c r="C840" i="14"/>
  <c r="A840" i="14" s="1"/>
  <c r="K840" i="14" l="1"/>
  <c r="B840" i="14"/>
  <c r="C841" i="14"/>
  <c r="A841" i="14" s="1"/>
  <c r="B841" i="14" l="1"/>
  <c r="K841" i="14"/>
  <c r="C842" i="14"/>
  <c r="A842" i="14" s="1"/>
  <c r="B842" i="14" l="1"/>
  <c r="C843" i="14"/>
  <c r="A843" i="14" s="1"/>
  <c r="K843" i="14" l="1"/>
  <c r="B843" i="14"/>
  <c r="C844" i="14"/>
  <c r="A844" i="14" s="1"/>
  <c r="K844" i="14" l="1"/>
  <c r="B844" i="14"/>
  <c r="C845" i="14"/>
  <c r="A845" i="14" s="1"/>
  <c r="B845" i="14" l="1"/>
  <c r="K845" i="14"/>
  <c r="C846" i="14"/>
  <c r="A846" i="14" s="1"/>
  <c r="B846" i="14" l="1"/>
  <c r="K846" i="14"/>
  <c r="C847" i="14"/>
  <c r="A847" i="14" s="1"/>
  <c r="K847" i="14" l="1"/>
  <c r="B847" i="14"/>
  <c r="C848" i="14"/>
  <c r="A848" i="14" s="1"/>
  <c r="K848" i="14" l="1"/>
  <c r="B848" i="14"/>
  <c r="C849" i="14"/>
  <c r="A849" i="14" s="1"/>
  <c r="B849" i="14" l="1"/>
  <c r="C850" i="14"/>
  <c r="A850" i="14" s="1"/>
  <c r="B850" i="14" l="1"/>
  <c r="K850" i="14"/>
  <c r="C851" i="14"/>
  <c r="A851" i="14" s="1"/>
  <c r="K851" i="14" l="1"/>
  <c r="B851" i="14"/>
  <c r="C852" i="14"/>
  <c r="A852" i="14" s="1"/>
  <c r="K852" i="14" l="1"/>
  <c r="B852" i="14"/>
  <c r="C853" i="14"/>
  <c r="A853" i="14" s="1"/>
  <c r="B853" i="14" l="1"/>
  <c r="K853" i="14"/>
  <c r="C854" i="14"/>
  <c r="A854" i="14" s="1"/>
  <c r="B854" i="14" l="1"/>
  <c r="K854" i="14"/>
  <c r="C855" i="14"/>
  <c r="A855" i="14" s="1"/>
  <c r="K855" i="14" l="1"/>
  <c r="B855" i="14"/>
  <c r="C856" i="14"/>
  <c r="A856" i="14" s="1"/>
  <c r="B856" i="14" l="1"/>
  <c r="C857" i="14"/>
  <c r="A857" i="14" s="1"/>
  <c r="B857" i="14" l="1"/>
  <c r="K857" i="14"/>
  <c r="C858" i="14"/>
  <c r="A858" i="14" s="1"/>
  <c r="B858" i="14" l="1"/>
  <c r="K858" i="14"/>
  <c r="C859" i="14"/>
  <c r="A859" i="14" s="1"/>
  <c r="K859" i="14" l="1"/>
  <c r="B859" i="14"/>
  <c r="C860" i="14"/>
  <c r="A860" i="14" s="1"/>
  <c r="K860" i="14" l="1"/>
  <c r="B860" i="14"/>
  <c r="C861" i="14"/>
  <c r="A861" i="14" s="1"/>
  <c r="B861" i="14" l="1"/>
  <c r="K861" i="14"/>
  <c r="C862" i="14"/>
  <c r="A862" i="14" s="1"/>
  <c r="B862" i="14" l="1"/>
  <c r="K862" i="14"/>
  <c r="C863" i="14"/>
  <c r="A863" i="14" s="1"/>
  <c r="B863" i="14" l="1"/>
  <c r="C864" i="14"/>
  <c r="A864" i="14" s="1"/>
  <c r="K864" i="14" l="1"/>
  <c r="B864" i="14"/>
  <c r="C865" i="14"/>
  <c r="A865" i="14" s="1"/>
  <c r="B865" i="14" l="1"/>
  <c r="K865" i="14"/>
  <c r="C866" i="14"/>
  <c r="A866" i="14" s="1"/>
  <c r="B866" i="14" l="1"/>
  <c r="K866" i="14"/>
  <c r="C867" i="14"/>
  <c r="A867" i="14" s="1"/>
  <c r="K867" i="14" l="1"/>
  <c r="B867" i="14"/>
  <c r="C868" i="14"/>
  <c r="A868" i="14" s="1"/>
  <c r="K868" i="14" l="1"/>
  <c r="B868" i="14"/>
  <c r="C869" i="14"/>
  <c r="A869" i="14" s="1"/>
  <c r="B869" i="14" l="1"/>
  <c r="K869" i="14"/>
  <c r="C870" i="14"/>
  <c r="A870" i="14" s="1"/>
  <c r="B870" i="14" l="1"/>
  <c r="C871" i="14"/>
  <c r="A871" i="14" s="1"/>
  <c r="K871" i="14" l="1"/>
  <c r="B871" i="14"/>
  <c r="C872" i="14"/>
  <c r="A872" i="14" s="1"/>
  <c r="K872" i="14" l="1"/>
  <c r="B872" i="14"/>
  <c r="C873" i="14"/>
  <c r="A873" i="14" s="1"/>
  <c r="B873" i="14" l="1"/>
  <c r="K873" i="14"/>
  <c r="C874" i="14"/>
  <c r="A874" i="14" s="1"/>
  <c r="B874" i="14" l="1"/>
  <c r="K874" i="14"/>
  <c r="C875" i="14"/>
  <c r="A875" i="14" s="1"/>
  <c r="K875" i="14" l="1"/>
  <c r="B875" i="14"/>
  <c r="C876" i="14"/>
  <c r="A876" i="14" s="1"/>
  <c r="K876" i="14" l="1"/>
  <c r="B876" i="14"/>
  <c r="C877" i="14"/>
  <c r="A877" i="14" s="1"/>
  <c r="B877" i="14" l="1"/>
  <c r="C878" i="14"/>
  <c r="A878" i="14" s="1"/>
  <c r="B878" i="14" l="1"/>
  <c r="K878" i="14"/>
  <c r="C879" i="14"/>
  <c r="A879" i="14" s="1"/>
  <c r="K879" i="14" l="1"/>
  <c r="B879" i="14"/>
  <c r="C880" i="14"/>
  <c r="A880" i="14" s="1"/>
  <c r="K880" i="14" l="1"/>
  <c r="B880" i="14"/>
  <c r="C881" i="14"/>
  <c r="A881" i="14" s="1"/>
  <c r="B881" i="14" l="1"/>
  <c r="K881" i="14"/>
  <c r="C882" i="14"/>
  <c r="A882" i="14" s="1"/>
  <c r="B882" i="14" l="1"/>
  <c r="K882" i="14"/>
  <c r="C883" i="14"/>
  <c r="A883" i="14" s="1"/>
  <c r="K883" i="14" l="1"/>
  <c r="B883" i="14"/>
  <c r="C884" i="14"/>
  <c r="A884" i="14" s="1"/>
  <c r="B884" i="14" l="1"/>
  <c r="C885" i="14"/>
  <c r="A885" i="14" s="1"/>
  <c r="B885" i="14" l="1"/>
  <c r="K885" i="14"/>
  <c r="C886" i="14"/>
  <c r="A886" i="14" s="1"/>
  <c r="B886" i="14" l="1"/>
  <c r="K886" i="14"/>
  <c r="C887" i="14"/>
  <c r="A887" i="14" s="1"/>
  <c r="K887" i="14" l="1"/>
  <c r="B887" i="14"/>
  <c r="C888" i="14"/>
  <c r="A888" i="14" s="1"/>
  <c r="K888" i="14" l="1"/>
  <c r="B888" i="14"/>
  <c r="C889" i="14"/>
  <c r="A889" i="14" s="1"/>
  <c r="B889" i="14" l="1"/>
  <c r="K889" i="14"/>
  <c r="C890" i="14"/>
  <c r="A890" i="14" s="1"/>
  <c r="B890" i="14" l="1"/>
  <c r="K890" i="14"/>
  <c r="C891" i="14"/>
  <c r="A891" i="14" s="1"/>
  <c r="B891" i="14" l="1"/>
  <c r="C892" i="14"/>
  <c r="A892" i="14" s="1"/>
  <c r="K892" i="14" l="1"/>
  <c r="B892" i="14"/>
  <c r="C893" i="14"/>
  <c r="A893" i="14" s="1"/>
  <c r="B893" i="14" l="1"/>
  <c r="K893" i="14"/>
  <c r="C894" i="14"/>
  <c r="A894" i="14" s="1"/>
  <c r="B894" i="14" l="1"/>
  <c r="K894" i="14"/>
  <c r="C895" i="14"/>
  <c r="A895" i="14" s="1"/>
  <c r="K895" i="14" l="1"/>
  <c r="B895" i="14"/>
  <c r="C896" i="14"/>
  <c r="A896" i="14" s="1"/>
  <c r="K896" i="14" l="1"/>
  <c r="B896" i="14"/>
  <c r="C897" i="14"/>
  <c r="A897" i="14" s="1"/>
  <c r="B897" i="14" l="1"/>
  <c r="K897" i="14"/>
  <c r="C898" i="14"/>
  <c r="A898" i="14" s="1"/>
  <c r="B898" i="14" l="1"/>
  <c r="C899" i="14"/>
  <c r="A899" i="14" s="1"/>
  <c r="K899" i="14" l="1"/>
  <c r="B899" i="14"/>
  <c r="C900" i="14"/>
  <c r="A900" i="14" s="1"/>
  <c r="K900" i="14" l="1"/>
  <c r="B900" i="14"/>
  <c r="C901" i="14"/>
  <c r="A901" i="14" s="1"/>
  <c r="B901" i="14" l="1"/>
  <c r="K901" i="14"/>
  <c r="C902" i="14"/>
  <c r="A902" i="14" s="1"/>
  <c r="B902" i="14" l="1"/>
  <c r="K902" i="14"/>
  <c r="C903" i="14"/>
  <c r="A903" i="14" s="1"/>
  <c r="K903" i="14" l="1"/>
  <c r="B903" i="14"/>
  <c r="C904" i="14"/>
  <c r="A904" i="14" s="1"/>
  <c r="K904" i="14" l="1"/>
  <c r="B904" i="14"/>
  <c r="C905" i="14"/>
  <c r="A905" i="14" s="1"/>
  <c r="B905" i="14" l="1"/>
  <c r="C906" i="14"/>
  <c r="A906" i="14" s="1"/>
  <c r="K906" i="14" l="1"/>
  <c r="B906" i="14"/>
  <c r="C907" i="14"/>
  <c r="A907" i="14" s="1"/>
  <c r="K907" i="14" l="1"/>
  <c r="B907" i="14"/>
  <c r="C908" i="14"/>
  <c r="A908" i="14" s="1"/>
  <c r="K908" i="14" l="1"/>
  <c r="B908" i="14"/>
  <c r="C909" i="14"/>
  <c r="A909" i="14" s="1"/>
  <c r="K909" i="14" l="1"/>
  <c r="B909" i="14"/>
  <c r="C910" i="14"/>
  <c r="A910" i="14" s="1"/>
  <c r="K910" i="14" l="1"/>
  <c r="B910" i="14"/>
  <c r="C911" i="14"/>
  <c r="A911" i="14" s="1"/>
  <c r="K911" i="14" l="1"/>
  <c r="B911" i="14"/>
  <c r="C912" i="14"/>
  <c r="A912" i="14" s="1"/>
  <c r="B912" i="14" l="1"/>
  <c r="C913" i="14"/>
  <c r="A913" i="14" s="1"/>
  <c r="K913" i="14" l="1"/>
  <c r="B913" i="14"/>
  <c r="C914" i="14"/>
  <c r="A914" i="14" s="1"/>
  <c r="K914" i="14" l="1"/>
  <c r="B914" i="14"/>
  <c r="C915" i="14"/>
  <c r="A915" i="14" s="1"/>
  <c r="K915" i="14" l="1"/>
  <c r="B915" i="14"/>
  <c r="C916" i="14"/>
  <c r="A916" i="14" s="1"/>
  <c r="K916" i="14" l="1"/>
  <c r="B916" i="14"/>
  <c r="C917" i="14"/>
  <c r="A917" i="14" s="1"/>
  <c r="K917" i="14" l="1"/>
  <c r="B917" i="14"/>
  <c r="C918" i="14"/>
  <c r="A918" i="14" s="1"/>
  <c r="K918" i="14" l="1"/>
  <c r="B918" i="14"/>
  <c r="C919" i="14"/>
  <c r="A919" i="14" s="1"/>
  <c r="B919" i="14" l="1"/>
  <c r="C920" i="14"/>
  <c r="A920" i="14" s="1"/>
  <c r="K920" i="14" l="1"/>
  <c r="B920" i="14"/>
  <c r="C921" i="14"/>
  <c r="A921" i="14" s="1"/>
  <c r="K921" i="14" l="1"/>
  <c r="B921" i="14"/>
  <c r="C922" i="14"/>
  <c r="A922" i="14" s="1"/>
  <c r="K922" i="14" l="1"/>
  <c r="B922" i="14"/>
  <c r="C923" i="14"/>
  <c r="A923" i="14" s="1"/>
  <c r="K923" i="14" l="1"/>
  <c r="B923" i="14"/>
  <c r="C924" i="14"/>
  <c r="A924" i="14" s="1"/>
  <c r="K924" i="14" l="1"/>
  <c r="B924" i="14"/>
  <c r="C925" i="14"/>
  <c r="A925" i="14" s="1"/>
  <c r="K925" i="14" l="1"/>
  <c r="B925" i="14"/>
  <c r="C926" i="14"/>
  <c r="A926" i="14" s="1"/>
  <c r="B926" i="14" l="1"/>
  <c r="C927" i="14"/>
  <c r="A927" i="14" s="1"/>
  <c r="K927" i="14" l="1"/>
  <c r="B927" i="14"/>
  <c r="C928" i="14"/>
  <c r="A928" i="14" s="1"/>
  <c r="K928" i="14" l="1"/>
  <c r="B928" i="14"/>
  <c r="C929" i="14"/>
  <c r="A929" i="14" s="1"/>
  <c r="K929" i="14" l="1"/>
  <c r="B929" i="14"/>
  <c r="C930" i="14"/>
  <c r="A930" i="14" s="1"/>
  <c r="K930" i="14" l="1"/>
  <c r="B930" i="14"/>
  <c r="C931" i="14"/>
  <c r="A931" i="14" s="1"/>
  <c r="K931" i="14" l="1"/>
  <c r="B931" i="14"/>
  <c r="C932" i="14"/>
  <c r="A932" i="14" s="1"/>
  <c r="K932" i="14" l="1"/>
  <c r="B932" i="14"/>
  <c r="C933" i="14"/>
  <c r="A933" i="14" s="1"/>
  <c r="B933" i="14" l="1"/>
  <c r="C934" i="14"/>
  <c r="A934" i="14" s="1"/>
  <c r="K934" i="14" l="1"/>
  <c r="B934" i="14"/>
  <c r="C935" i="14"/>
  <c r="A935" i="14" s="1"/>
  <c r="K935" i="14" l="1"/>
  <c r="B935" i="14"/>
  <c r="C936" i="14"/>
  <c r="A936" i="14" s="1"/>
  <c r="K936" i="14" l="1"/>
  <c r="B936" i="14"/>
  <c r="C937" i="14"/>
  <c r="A937" i="14" s="1"/>
  <c r="K937" i="14" l="1"/>
  <c r="B937" i="14"/>
  <c r="C938" i="14"/>
  <c r="A938" i="14" s="1"/>
  <c r="K938" i="14" l="1"/>
  <c r="B938" i="14"/>
  <c r="C939" i="14"/>
  <c r="A939" i="14" s="1"/>
  <c r="K939" i="14" l="1"/>
  <c r="B939" i="14"/>
  <c r="C940" i="14"/>
  <c r="A940" i="14" s="1"/>
  <c r="B940" i="14" l="1"/>
  <c r="C941" i="14"/>
  <c r="A941" i="14" s="1"/>
  <c r="K941" i="14" l="1"/>
  <c r="B941" i="14"/>
  <c r="C942" i="14"/>
  <c r="A942" i="14" s="1"/>
  <c r="K942" i="14" l="1"/>
  <c r="B942" i="14"/>
  <c r="C943" i="14"/>
  <c r="A943" i="14" s="1"/>
  <c r="K943" i="14" l="1"/>
  <c r="B943" i="14"/>
  <c r="C944" i="14"/>
  <c r="A944" i="14" s="1"/>
  <c r="K944" i="14" l="1"/>
  <c r="B944" i="14"/>
  <c r="C945" i="14"/>
  <c r="A945" i="14" s="1"/>
  <c r="K945" i="14" l="1"/>
  <c r="B945" i="14"/>
  <c r="C946" i="14"/>
  <c r="A946" i="14" s="1"/>
  <c r="K946" i="14" l="1"/>
  <c r="B946" i="14"/>
  <c r="C947" i="14"/>
  <c r="A947" i="14" s="1"/>
  <c r="B947" i="14" l="1"/>
  <c r="C948" i="14"/>
  <c r="A948" i="14" s="1"/>
  <c r="C1" i="14" l="1"/>
  <c r="K947" i="14"/>
  <c r="K948" i="14"/>
  <c r="B948" i="14"/>
  <c r="J3" i="13" l="1"/>
  <c r="I4" i="13"/>
  <c r="I9" i="13"/>
  <c r="J12" i="13"/>
  <c r="J11" i="13"/>
  <c r="I13" i="13"/>
  <c r="I8" i="13"/>
  <c r="J13" i="13"/>
  <c r="J9" i="13"/>
  <c r="I10" i="13"/>
  <c r="I12" i="13"/>
  <c r="I6" i="13"/>
  <c r="J6" i="13"/>
  <c r="I11" i="13"/>
  <c r="J7" i="13"/>
  <c r="I5" i="13"/>
  <c r="I3" i="13"/>
  <c r="J8" i="13"/>
  <c r="J10" i="13"/>
  <c r="J4" i="13"/>
  <c r="I7" i="13"/>
  <c r="J2" i="13"/>
  <c r="J5" i="13"/>
  <c r="I2" i="13"/>
  <c r="K9" i="14"/>
  <c r="K16" i="14"/>
  <c r="K23" i="14"/>
  <c r="K30" i="14"/>
  <c r="K37" i="14"/>
  <c r="K44" i="14"/>
  <c r="K51" i="14"/>
  <c r="K58" i="14"/>
  <c r="K65" i="14"/>
  <c r="K72" i="14"/>
  <c r="K79" i="14"/>
  <c r="K86" i="14"/>
  <c r="K93" i="14"/>
  <c r="K100" i="14"/>
  <c r="K107" i="14"/>
  <c r="K114" i="14"/>
  <c r="K121" i="14"/>
  <c r="K128" i="14"/>
  <c r="K135" i="14"/>
  <c r="K142" i="14"/>
  <c r="K149" i="14"/>
  <c r="K156" i="14"/>
  <c r="K163" i="14"/>
  <c r="K170" i="14"/>
  <c r="K177" i="14"/>
  <c r="K184" i="14"/>
  <c r="K191" i="14"/>
  <c r="K198" i="14"/>
  <c r="K205" i="14"/>
  <c r="K212" i="14"/>
  <c r="K219" i="14"/>
  <c r="K226" i="14"/>
  <c r="K233" i="14"/>
  <c r="K240" i="14"/>
  <c r="K247" i="14"/>
  <c r="K254" i="14"/>
  <c r="K261" i="14"/>
  <c r="K268" i="14"/>
  <c r="K275" i="14"/>
  <c r="K282" i="14"/>
  <c r="K289" i="14"/>
  <c r="K296" i="14"/>
  <c r="K303" i="14"/>
  <c r="K310" i="14"/>
  <c r="K317" i="14"/>
  <c r="K324" i="14"/>
  <c r="K331" i="14"/>
  <c r="K338" i="14"/>
  <c r="K345" i="14"/>
  <c r="K352" i="14"/>
  <c r="K359" i="14"/>
  <c r="K366" i="14"/>
  <c r="K373" i="14"/>
  <c r="K380" i="14"/>
  <c r="K387" i="14"/>
  <c r="K394" i="14"/>
  <c r="K401" i="14"/>
  <c r="K408" i="14"/>
  <c r="K415" i="14"/>
  <c r="K422" i="14"/>
  <c r="K429" i="14"/>
  <c r="K436" i="14"/>
  <c r="K443" i="14"/>
  <c r="K450" i="14"/>
  <c r="K457" i="14"/>
  <c r="K464" i="14"/>
  <c r="K471" i="14"/>
  <c r="K478" i="14"/>
  <c r="K485" i="14"/>
  <c r="K492" i="14"/>
  <c r="K499" i="14"/>
  <c r="K506" i="14"/>
  <c r="K513" i="14"/>
  <c r="K520" i="14"/>
  <c r="K527" i="14"/>
  <c r="K534" i="14"/>
  <c r="K541" i="14"/>
  <c r="K548" i="14"/>
  <c r="K555" i="14"/>
  <c r="K562" i="14"/>
  <c r="K569" i="14"/>
  <c r="K576" i="14"/>
  <c r="K583" i="14"/>
  <c r="K590" i="14"/>
  <c r="K597" i="14"/>
  <c r="K604" i="14"/>
  <c r="K611" i="14"/>
  <c r="K618" i="14"/>
  <c r="K625" i="14"/>
  <c r="K632" i="14"/>
  <c r="K639" i="14"/>
  <c r="K646" i="14"/>
  <c r="K653" i="14"/>
  <c r="K660" i="14"/>
  <c r="K667" i="14"/>
  <c r="K674" i="14"/>
  <c r="K681" i="14"/>
  <c r="K688" i="14"/>
  <c r="K695" i="14"/>
  <c r="K702" i="14"/>
  <c r="K709" i="14"/>
  <c r="K716" i="14"/>
  <c r="K723" i="14"/>
  <c r="K730" i="14"/>
  <c r="K737" i="14"/>
  <c r="K744" i="14"/>
  <c r="K751" i="14"/>
  <c r="K758" i="14"/>
  <c r="K765" i="14"/>
  <c r="K772" i="14"/>
  <c r="K779" i="14"/>
  <c r="K786" i="14"/>
  <c r="K793" i="14"/>
  <c r="K800" i="14"/>
  <c r="K807" i="14"/>
  <c r="K814" i="14"/>
  <c r="K821" i="14"/>
  <c r="K828" i="14"/>
  <c r="K835" i="14"/>
  <c r="K842" i="14"/>
  <c r="K849" i="14"/>
  <c r="K856" i="14"/>
  <c r="K863" i="14"/>
  <c r="K870" i="14"/>
  <c r="K877" i="14"/>
  <c r="K884" i="14"/>
  <c r="K891" i="14"/>
  <c r="K898" i="14"/>
  <c r="K905" i="14"/>
  <c r="K912" i="14"/>
  <c r="K919" i="14"/>
  <c r="K926" i="14"/>
  <c r="K933" i="14"/>
  <c r="K940" i="14"/>
  <c r="K1" i="14" l="1"/>
</calcChain>
</file>

<file path=xl/sharedStrings.xml><?xml version="1.0" encoding="utf-8"?>
<sst xmlns="http://schemas.openxmlformats.org/spreadsheetml/2006/main" count="52" uniqueCount="51">
  <si>
    <t>Pause</t>
  </si>
  <si>
    <t>Heures supplémentaires</t>
  </si>
  <si>
    <t>Janvier</t>
  </si>
  <si>
    <t>Février</t>
  </si>
  <si>
    <t>Mars</t>
  </si>
  <si>
    <t>Avril</t>
  </si>
  <si>
    <t>Mai</t>
  </si>
  <si>
    <t>Juin</t>
  </si>
  <si>
    <t>Juillet</t>
  </si>
  <si>
    <t>Août</t>
  </si>
  <si>
    <t>Septembre</t>
  </si>
  <si>
    <t>Octobre</t>
  </si>
  <si>
    <t>Novembre</t>
  </si>
  <si>
    <t>Décembre</t>
  </si>
  <si>
    <t>Date</t>
  </si>
  <si>
    <t>Arrêt maladie</t>
  </si>
  <si>
    <t>En poste</t>
  </si>
  <si>
    <t>Congé</t>
  </si>
  <si>
    <t>Accident de travail</t>
  </si>
  <si>
    <t>Ordre</t>
  </si>
  <si>
    <t>Repos</t>
  </si>
  <si>
    <t>Férié</t>
  </si>
  <si>
    <t>Totaux</t>
  </si>
  <si>
    <t>Heures de nuit</t>
  </si>
  <si>
    <t>Heures en journée</t>
  </si>
  <si>
    <t>Fermeture de poste</t>
  </si>
  <si>
    <t>Heures de jour</t>
  </si>
  <si>
    <t>Ouverture de poste</t>
  </si>
  <si>
    <t>Total</t>
  </si>
  <si>
    <t>Total semaine</t>
  </si>
  <si>
    <t>Jour de l'an</t>
  </si>
  <si>
    <t>Vendredi saint</t>
  </si>
  <si>
    <t>Lundi de Pâques</t>
  </si>
  <si>
    <t>Fête du travail</t>
  </si>
  <si>
    <t xml:space="preserve">Ascension </t>
  </si>
  <si>
    <t>Lundi de Pentecôte</t>
  </si>
  <si>
    <t>Fête Nationale</t>
  </si>
  <si>
    <t>Assomption</t>
  </si>
  <si>
    <t>Toussaint</t>
  </si>
  <si>
    <t>Commémoration de la victoire de 1945</t>
  </si>
  <si>
    <t>Commémoration de la victoire de 1918</t>
  </si>
  <si>
    <t>Noël</t>
  </si>
  <si>
    <t>Saint-Étienne</t>
  </si>
  <si>
    <t>Pentecôte</t>
  </si>
  <si>
    <t>Pâques</t>
  </si>
  <si>
    <t>Journalier</t>
  </si>
  <si>
    <t>Hedomadaire</t>
  </si>
  <si>
    <t>Mensuel</t>
  </si>
  <si>
    <t>Semaine</t>
  </si>
  <si>
    <t>Mois</t>
  </si>
  <si>
    <t>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</si>
</sst>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F800]dddd\,\ mmmm\ dd\,\ yyyy"/>
    <numFmt numFmtId="165" formatCode="h:mm;@"/>
    <numFmt numFmtId="166" formatCode="[h]:mm"/>
    <numFmt numFmtId="168" formatCode="[hh]:mm;;"/>
    <numFmt numFmtId="169" formatCode="[hh]:mm;\-0.000;"/>
    <numFmt numFmtId="171" formatCode="yy\-m"/>
  </numFmts>
  <fonts count="8" x14ac:knownFonts="1">
    <font>
      <sz val="11"/>
      <color theme="1"/>
      <name val="Calibri"/>
      <family val="2"/>
      <scheme val="minor"/>
    </font>
    <font>
      <b/>
      <sz val="11"/>
      <color theme="1"/>
      <name val="Calibri"/>
      <family val="2"/>
      <scheme val="minor"/>
    </font>
    <font>
      <b/>
      <sz val="11"/>
      <color rgb="FFFF0000"/>
      <name val="Calibri"/>
      <family val="2"/>
      <scheme val="minor"/>
    </font>
    <font>
      <sz val="11"/>
      <color theme="1"/>
      <name val="Bahnschrift"/>
      <family val="2"/>
    </font>
    <font>
      <b/>
      <sz val="9"/>
      <color theme="1"/>
      <name val="Bahnschrift"/>
      <family val="2"/>
    </font>
    <font>
      <sz val="9"/>
      <color theme="1"/>
      <name val="Bahnschrift"/>
      <family val="2"/>
    </font>
    <font>
      <b/>
      <sz val="14"/>
      <color rgb="FFFF0000"/>
      <name val="Bahnschrift"/>
      <family val="2"/>
    </font>
    <font>
      <b/>
      <sz val="18"/>
      <color rgb="FFFF0000"/>
      <name val="Bahnschrift"/>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6">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left" vertical="center"/>
    </xf>
    <xf numFmtId="0" fontId="2" fillId="0" borderId="1" xfId="0" applyFont="1" applyBorder="1" applyAlignment="1">
      <alignment horizontal="center" vertical="center"/>
    </xf>
    <xf numFmtId="0" fontId="4" fillId="0" borderId="1" xfId="0" applyFont="1" applyBorder="1" applyAlignment="1">
      <alignment horizontal="center" vertical="center"/>
    </xf>
    <xf numFmtId="164" fontId="5" fillId="0" borderId="1" xfId="0" applyNumberFormat="1" applyFont="1" applyBorder="1" applyAlignment="1">
      <alignment horizontal="center" vertical="center"/>
    </xf>
    <xf numFmtId="0" fontId="5" fillId="0" borderId="0" xfId="0" applyFont="1" applyAlignment="1">
      <alignment horizontal="center" vertical="center"/>
    </xf>
    <xf numFmtId="165" fontId="3" fillId="0" borderId="1" xfId="0" applyNumberFormat="1" applyFont="1" applyBorder="1" applyAlignment="1">
      <alignment horizontal="center" vertical="center"/>
    </xf>
    <xf numFmtId="166" fontId="3" fillId="0" borderId="1" xfId="0" applyNumberFormat="1" applyFont="1" applyBorder="1" applyAlignment="1">
      <alignment horizontal="center" vertical="center"/>
    </xf>
    <xf numFmtId="168" fontId="1" fillId="0" borderId="1" xfId="0" applyNumberFormat="1" applyFont="1" applyBorder="1" applyAlignment="1">
      <alignment horizontal="center" vertical="center"/>
    </xf>
    <xf numFmtId="168" fontId="0" fillId="0" borderId="1" xfId="0" applyNumberFormat="1" applyBorder="1" applyAlignment="1">
      <alignment horizontal="center" vertical="center"/>
    </xf>
    <xf numFmtId="168" fontId="0" fillId="0" borderId="0" xfId="0" applyNumberFormat="1" applyAlignment="1">
      <alignment horizontal="center" vertical="center"/>
    </xf>
    <xf numFmtId="169" fontId="3" fillId="0" borderId="0" xfId="0" applyNumberFormat="1" applyFont="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xf>
    <xf numFmtId="169" fontId="4" fillId="0" borderId="0" xfId="0" applyNumberFormat="1" applyFont="1" applyAlignment="1">
      <alignment horizontal="center" vertical="center"/>
    </xf>
    <xf numFmtId="164" fontId="3" fillId="0" borderId="0" xfId="0" applyNumberFormat="1" applyFont="1" applyAlignment="1">
      <alignment horizontal="left" vertical="center"/>
    </xf>
    <xf numFmtId="165" fontId="3" fillId="0" borderId="0" xfId="0" applyNumberFormat="1" applyFont="1" applyAlignment="1">
      <alignment horizontal="center" vertical="center"/>
    </xf>
    <xf numFmtId="171" fontId="3" fillId="0" borderId="0" xfId="0" applyNumberFormat="1" applyFont="1" applyAlignment="1">
      <alignment horizontal="center" vertical="center"/>
    </xf>
    <xf numFmtId="0" fontId="7" fillId="0" borderId="0" xfId="0" applyFont="1" applyAlignment="1">
      <alignment horizontal="center" vertical="center" shrinkToFit="1"/>
    </xf>
    <xf numFmtId="171" fontId="7" fillId="0" borderId="0" xfId="0" applyNumberFormat="1" applyFont="1" applyAlignment="1">
      <alignment horizontal="center" vertical="center" shrinkToFit="1"/>
    </xf>
    <xf numFmtId="169" fontId="7" fillId="0" borderId="0" xfId="0" applyNumberFormat="1" applyFont="1" applyAlignment="1">
      <alignment horizontal="center" vertical="center" shrinkToFit="1"/>
    </xf>
  </cellXfs>
  <cellStyles count="1">
    <cellStyle name="Standaard" xfId="0" builtinId="0"/>
  </cellStyles>
  <dxfs count="20">
    <dxf>
      <font>
        <b val="0"/>
        <i val="0"/>
        <strike val="0"/>
        <condense val="0"/>
        <extend val="0"/>
        <outline val="0"/>
        <shadow val="0"/>
        <u val="none"/>
        <vertAlign val="baseline"/>
        <sz val="11"/>
        <color theme="1"/>
        <name val="Bahnschrift"/>
        <family val="2"/>
        <scheme val="none"/>
      </font>
      <numFmt numFmtId="0" formatCode="General"/>
      <fill>
        <patternFill patternType="none">
          <fgColor indexed="64"/>
          <bgColor auto="1"/>
        </patternFill>
      </fill>
      <alignment horizontal="center" vertical="center" textRotation="0" wrapText="0" indent="0" justifyLastLine="0" shrinkToFit="0" readingOrder="0"/>
    </dxf>
    <dxf>
      <fill>
        <patternFill>
          <bgColor theme="0" tint="-0.14996795556505021"/>
        </patternFill>
      </fill>
    </dxf>
    <dxf>
      <fill>
        <patternFill>
          <bgColor rgb="FF92D050"/>
        </patternFill>
      </fill>
    </dxf>
    <dxf>
      <border>
        <top style="thin">
          <color rgb="FFFF0000"/>
        </top>
        <vertical/>
        <horizontal/>
      </border>
    </dxf>
    <dxf>
      <fill>
        <patternFill>
          <bgColor theme="2" tint="-9.9948118533890809E-2"/>
        </patternFill>
      </fill>
    </dxf>
    <dxf>
      <fill>
        <patternFill>
          <bgColor rgb="FF92D050"/>
        </patternFill>
      </fill>
    </dxf>
    <dxf>
      <border>
        <top style="thin">
          <color rgb="FFFF0000"/>
        </top>
        <vertical/>
        <horizontal/>
      </border>
    </dxf>
    <dxf>
      <font>
        <b val="0"/>
        <i val="0"/>
        <strike val="0"/>
        <condense val="0"/>
        <extend val="0"/>
        <outline val="0"/>
        <shadow val="0"/>
        <u val="none"/>
        <vertAlign val="baseline"/>
        <sz val="11"/>
        <color theme="1"/>
        <name val="Bahnschrift"/>
        <family val="2"/>
        <scheme val="none"/>
      </font>
      <numFmt numFmtId="171" formatCode="yy\-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9" formatCode="[hh]:mm;\-0.000;"/>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9" formatCode="[hh]:mm;\-0.000;"/>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9" formatCode="[hh]:mm;\-0.000;"/>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9" formatCode="[hh]:mm;\-0.000;"/>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9" formatCode="[hh]:mm;\-0.000;"/>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5" formatCode="h:m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5" formatCode="h:m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5" formatCode="h:mm;@"/>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numFmt numFmtId="164" formatCode="[$-F800]dddd\,\ mmmm\ dd\,\ yyyy"/>
      <fill>
        <patternFill patternType="none">
          <fgColor indexed="64"/>
          <bgColor auto="1"/>
        </patternFill>
      </fill>
      <alignment horizontal="left" vertical="center" textRotation="0" wrapText="0" indent="0" justifyLastLine="0" shrinkToFit="0" readingOrder="0"/>
    </dxf>
    <dxf>
      <font>
        <b val="0"/>
        <i val="0"/>
        <strike val="0"/>
        <condense val="0"/>
        <extend val="0"/>
        <outline val="0"/>
        <shadow val="0"/>
        <u val="none"/>
        <vertAlign val="baseline"/>
        <sz val="11"/>
        <color theme="1"/>
        <name val="Bahnschrift"/>
        <family val="2"/>
        <scheme val="none"/>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9"/>
        <color theme="1"/>
        <name val="Bahnschrift"/>
        <family val="2"/>
        <scheme val="none"/>
      </font>
      <fill>
        <patternFill patternType="none">
          <fgColor indexed="64"/>
          <bgColor auto="1"/>
        </patternFill>
      </fill>
      <alignment horizontal="center" vertical="center" textRotation="0" wrapText="0" indent="0" justifyLastLine="0" shrinkToFit="0" readingOrder="0"/>
      <border diagonalUp="0" diagonalDown="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2.xml"/><Relationship Id="rId4" Type="http://schemas.microsoft.com/office/2007/relationships/slicerCache" Target="slicerCaches/slicerCache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12</xdr:col>
      <xdr:colOff>304799</xdr:colOff>
      <xdr:row>0</xdr:row>
      <xdr:rowOff>47625</xdr:rowOff>
    </xdr:from>
    <xdr:to>
      <xdr:col>15</xdr:col>
      <xdr:colOff>495299</xdr:colOff>
      <xdr:row>10</xdr:row>
      <xdr:rowOff>2050</xdr:rowOff>
    </xdr:to>
    <mc:AlternateContent xmlns:mc="http://schemas.openxmlformats.org/markup-compatibility/2006" xmlns:sle15="http://schemas.microsoft.com/office/drawing/2012/slicer">
      <mc:Choice Requires="sle15">
        <xdr:graphicFrame macro="">
          <xdr:nvGraphicFramePr>
            <xdr:cNvPr id="5" name="Mois">
              <a:extLst>
                <a:ext uri="{FF2B5EF4-FFF2-40B4-BE49-F238E27FC236}">
                  <a16:creationId xmlns:a16="http://schemas.microsoft.com/office/drawing/2014/main" id="{00000000-0008-0000-0200-000005000000}"/>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mlns="">
        <xdr:sp macro="" textlink="">
          <xdr:nvSpPr>
            <xdr:cNvPr id="0" name=""/>
            <xdr:cNvSpPr>
              <a:spLocks noTextEdit="1"/>
            </xdr:cNvSpPr>
          </xdr:nvSpPr>
          <xdr:spPr>
            <a:xfrm>
              <a:off x="13591571" y="47625"/>
              <a:ext cx="2505437" cy="2703412"/>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15</xdr:col>
      <xdr:colOff>710757</xdr:colOff>
      <xdr:row>0</xdr:row>
      <xdr:rowOff>37859</xdr:rowOff>
    </xdr:from>
    <xdr:to>
      <xdr:col>22</xdr:col>
      <xdr:colOff>349652</xdr:colOff>
      <xdr:row>16</xdr:row>
      <xdr:rowOff>84398</xdr:rowOff>
    </xdr:to>
    <mc:AlternateContent xmlns:mc="http://schemas.openxmlformats.org/markup-compatibility/2006">
      <mc:Choice xmlns:sle15="http://schemas.microsoft.com/office/drawing/2012/slicer" Requires="sle15">
        <xdr:graphicFrame macro="">
          <xdr:nvGraphicFramePr>
            <xdr:cNvPr id="2" name="Semaine">
              <a:extLst>
                <a:ext uri="{FF2B5EF4-FFF2-40B4-BE49-F238E27FC236}">
                  <a16:creationId xmlns:a16="http://schemas.microsoft.com/office/drawing/2014/main" id="{A47649BD-4705-2A08-684A-FAA2D736696A}"/>
                </a:ext>
              </a:extLst>
            </xdr:cNvPr>
            <xdr:cNvGraphicFramePr/>
          </xdr:nvGraphicFramePr>
          <xdr:xfrm>
            <a:off x="0" y="0"/>
            <a:ext cx="0" cy="0"/>
          </xdr:xfrm>
          <a:graphic>
            <a:graphicData uri="http://schemas.microsoft.com/office/drawing/2010/slicer">
              <sle:slicer xmlns:sle="http://schemas.microsoft.com/office/drawing/2010/slicer" name="Semaine"/>
            </a:graphicData>
          </a:graphic>
        </xdr:graphicFrame>
      </mc:Choice>
      <mc:Fallback>
        <xdr:sp macro="" textlink="">
          <xdr:nvSpPr>
            <xdr:cNvPr id="0" name=""/>
            <xdr:cNvSpPr>
              <a:spLocks noTextEdit="1"/>
            </xdr:cNvSpPr>
          </xdr:nvSpPr>
          <xdr:spPr>
            <a:xfrm>
              <a:off x="16299233" y="37859"/>
              <a:ext cx="5005419" cy="4170167"/>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is" xr10:uid="{402F4B92-EE39-4643-877F-9D0FF7BF51B3}" sourceName="Mois">
  <extLst>
    <x:ext xmlns:x15="http://schemas.microsoft.com/office/spreadsheetml/2010/11/main" uri="{2F2917AC-EB37-4324-AD4E-5DD8C200BD13}">
      <x15:tableSlicerCache tableId="1" column="1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maine" xr10:uid="{9CD2C33D-6CE1-4AC3-AABB-5068092151EF}" sourceName="Semaine">
  <extLst>
    <x:ext xmlns:x15="http://schemas.microsoft.com/office/spreadsheetml/2010/11/main" uri="{2F2917AC-EB37-4324-AD4E-5DD8C200BD13}">
      <x15:tableSlicerCache tableId="1" column="1"/>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is" xr10:uid="{84AD01A6-17D4-49A5-8600-F761477A5787}" cache="Slicer_Mois" caption="Mois" columnCount="4" style="SlicerStyleDark1" rowHeight="241300"/>
  <slicer name="Semaine" xr10:uid="{3C8121AC-C8C7-423A-A3A8-169C2C4BC2AB}" cache="Slicer_Semaine" caption="Semaine" columnCount="7" style="SlicerStyleDark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97E2383-EE6B-40B9-AC72-E3A344BA9317}" name="Tabel1" displayName="Tabel1" ref="A2:L948" totalsRowShown="0" headerRowDxfId="19" dataDxfId="18">
  <autoFilter ref="A2:L948" xr:uid="{197E2383-EE6B-40B9-AC72-E3A344BA9317}">
    <filterColumn colId="1">
      <filters>
        <dateGroupItem year="2024" month="1" day="1" dateTimeGrouping="day"/>
        <dateGroupItem year="2024" month="2" day="1" dateTimeGrouping="day"/>
        <dateGroupItem year="2024" month="3" day="1" dateTimeGrouping="day"/>
        <dateGroupItem year="2024" month="4" day="1" dateTimeGrouping="day"/>
        <dateGroupItem year="2024" month="5" day="1" dateTimeGrouping="day"/>
        <dateGroupItem year="2024" month="6" day="1" dateTimeGrouping="day"/>
        <dateGroupItem year="2024" month="7" day="1" dateTimeGrouping="day"/>
        <dateGroupItem year="2024" month="8" day="1" dateTimeGrouping="day"/>
        <dateGroupItem year="2024" month="9" day="1" dateTimeGrouping="day"/>
        <dateGroupItem year="2024" month="10" day="1" dateTimeGrouping="day"/>
        <dateGroupItem year="2024" month="11" day="1" dateTimeGrouping="day"/>
        <dateGroupItem year="2024" month="12" day="1" dateTimeGrouping="day"/>
      </filters>
    </filterColumn>
  </autoFilter>
  <tableColumns count="12">
    <tableColumn id="1" xr3:uid="{595AED10-F3F2-43CA-A471-24226D22C646}" name="Semaine" dataDxfId="0">
      <calculatedColumnFormula>MOD(YEAR(C3-WEEKDAY(C3,2)+4),100) &amp;"-"&amp; _xlfn.ISOWEEKNUM(C3)</calculatedColumnFormula>
    </tableColumn>
    <tableColumn id="12" xr3:uid="{244D336C-E035-459A-AC51-40F8774E2E11}" name="Mois" dataDxfId="7">
      <calculatedColumnFormula>EOMONTH(Tabel1[[#This Row],[Date]],-1)+1</calculatedColumnFormula>
    </tableColumn>
    <tableColumn id="2" xr3:uid="{E89C076F-4EC8-4581-9B95-458ED56A6805}" name="Date" dataDxfId="17">
      <calculatedColumnFormula>C2+1</calculatedColumnFormula>
    </tableColumn>
    <tableColumn id="3" xr3:uid="{BE2BD886-CC9D-47B5-8ED9-FB1428484D35}" name="Ordre" dataDxfId="16"/>
    <tableColumn id="4" xr3:uid="{3356CBD8-AAE9-470B-96F3-42B6E6A48DA9}" name="Ouverture de poste" dataDxfId="15"/>
    <tableColumn id="5" xr3:uid="{C90741F8-D94A-4661-9607-2210592BA1FF}" name="Pause" dataDxfId="14"/>
    <tableColumn id="6" xr3:uid="{3124ED3B-22CD-43C4-BC78-8CF1C6B41544}" name="Fermeture de poste" dataDxfId="13"/>
    <tableColumn id="7" xr3:uid="{58B31F78-ACB4-42E8-AEB7-1F3468E047E9}" name="Total" dataDxfId="12">
      <calculatedColumnFormula>MOD(G3-E3-F3,1)</calculatedColumnFormula>
    </tableColumn>
    <tableColumn id="8" xr3:uid="{08C59C53-8FAE-4C11-9083-E15A11D5F52E}" name="Heures de jour" dataDxfId="11">
      <calculatedColumnFormula>+Tabel1[[#This Row],[Total]]-Tabel1[[#This Row],[Heures de nuit]]</calculatedColumnFormula>
    </tableColumn>
    <tableColumn id="9" xr3:uid="{9BEEC07E-4A73-4E9F-B6DF-ACFAB5843C83}" name="Heures de nuit" dataDxfId="10">
      <calculatedColumnFormula>MAX(0,Tabel1[[#This Row],[Fermeture de poste]]-TIME(21,0,0))+IF(Tabel1[[#This Row],[Ouverture de poste]]&lt;&gt;"",MAX(TIME(6,0,0)-Tabel1[[#This Row],[Ouverture de poste]],0),0)</calculatedColumnFormula>
    </tableColumn>
    <tableColumn id="10" xr3:uid="{01F95F13-C446-4ED1-8BE4-1D2835ADAFF6}" name="Total semaine" dataDxfId="9">
      <calculatedColumnFormula>IF(WEEKDAY(Tabel1[[#This Row],[Date]],2)=7, SUMIF(Tabel1[Semaine],Tabel1[[#This Row],[Semaine]],Tabel1[Total]),0)</calculatedColumnFormula>
    </tableColumn>
    <tableColumn id="11" xr3:uid="{52E9FB2C-3D8C-4147-B6C7-C5A15BD4CCC9}" name="Heures supplémentaires" dataDxfId="8"/>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A2DDE-B1F0-413B-8813-7AF7A6FCC2F1}">
  <sheetPr codeName="Blad1"/>
  <dimension ref="A1:O38"/>
  <sheetViews>
    <sheetView workbookViewId="0">
      <selection activeCell="A22" sqref="A22"/>
    </sheetView>
  </sheetViews>
  <sheetFormatPr defaultColWidth="11.5703125" defaultRowHeight="14.25" x14ac:dyDescent="0.25"/>
  <cols>
    <col min="1" max="1" width="30.42578125" style="4" bestFit="1" customWidth="1"/>
    <col min="2" max="2" width="23.42578125" style="4" bestFit="1" customWidth="1"/>
    <col min="3" max="3" width="23.5703125" style="4" bestFit="1" customWidth="1"/>
    <col min="4" max="4" width="22.7109375" style="4" bestFit="1" customWidth="1"/>
    <col min="5" max="5" width="23" style="4" bestFit="1" customWidth="1"/>
    <col min="6" max="6" width="22.42578125" style="4" bestFit="1" customWidth="1"/>
    <col min="7" max="7" width="23" style="4" bestFit="1" customWidth="1"/>
    <col min="8" max="8" width="23.42578125" style="4" bestFit="1" customWidth="1"/>
    <col min="9" max="9" width="23.140625" style="4" bestFit="1" customWidth="1"/>
    <col min="10" max="10" width="23" style="4" bestFit="1" customWidth="1"/>
    <col min="11" max="11" width="22.140625" style="4" bestFit="1" customWidth="1"/>
    <col min="12" max="12" width="22.42578125" style="4" bestFit="1" customWidth="1"/>
    <col min="13" max="13" width="11.5703125" style="4"/>
    <col min="14" max="14" width="14.140625" style="4" bestFit="1" customWidth="1"/>
    <col min="15" max="15" width="8.140625" style="4" bestFit="1" customWidth="1"/>
    <col min="16" max="16384" width="11.5703125" style="4"/>
  </cols>
  <sheetData>
    <row r="1" spans="1:15" x14ac:dyDescent="0.25">
      <c r="B1" s="4">
        <v>2024</v>
      </c>
      <c r="C1" s="4">
        <v>2025</v>
      </c>
      <c r="D1" s="4">
        <v>2026</v>
      </c>
      <c r="E1" s="4">
        <v>2027</v>
      </c>
      <c r="F1" s="4">
        <v>2028</v>
      </c>
      <c r="G1" s="4">
        <v>2029</v>
      </c>
      <c r="H1" s="4">
        <v>2030</v>
      </c>
      <c r="I1" s="4">
        <v>2031</v>
      </c>
      <c r="J1" s="4">
        <v>2032</v>
      </c>
      <c r="K1" s="4">
        <v>2033</v>
      </c>
      <c r="L1" s="4">
        <v>2034</v>
      </c>
    </row>
    <row r="2" spans="1:15" ht="19.899999999999999" customHeight="1" x14ac:dyDescent="0.25">
      <c r="A2" s="8" t="s">
        <v>30</v>
      </c>
      <c r="B2" s="9">
        <f>DATE(B$1,1,1)</f>
        <v>45292</v>
      </c>
      <c r="C2" s="9">
        <f t="shared" ref="C2:L2" si="0">DATE(C$1,1,1)</f>
        <v>45658</v>
      </c>
      <c r="D2" s="9">
        <f t="shared" si="0"/>
        <v>46023</v>
      </c>
      <c r="E2" s="9">
        <f t="shared" si="0"/>
        <v>46388</v>
      </c>
      <c r="F2" s="9">
        <f t="shared" si="0"/>
        <v>46753</v>
      </c>
      <c r="G2" s="9">
        <f t="shared" si="0"/>
        <v>47119</v>
      </c>
      <c r="H2" s="9">
        <f t="shared" si="0"/>
        <v>47484</v>
      </c>
      <c r="I2" s="9">
        <f t="shared" si="0"/>
        <v>47849</v>
      </c>
      <c r="J2" s="9">
        <f t="shared" si="0"/>
        <v>48214</v>
      </c>
      <c r="K2" s="9">
        <f t="shared" si="0"/>
        <v>48580</v>
      </c>
      <c r="L2" s="9">
        <f t="shared" si="0"/>
        <v>48945</v>
      </c>
      <c r="N2" s="5" t="s">
        <v>45</v>
      </c>
      <c r="O2" s="11">
        <f>O3/5</f>
        <v>0.32500000000000001</v>
      </c>
    </row>
    <row r="3" spans="1:15" ht="19.899999999999999" customHeight="1" x14ac:dyDescent="0.25">
      <c r="A3" s="8" t="s">
        <v>31</v>
      </c>
      <c r="B3" s="9">
        <f>B4-2</f>
        <v>45380</v>
      </c>
      <c r="C3" s="9">
        <f t="shared" ref="C3:G3" si="1">C4-2</f>
        <v>45765</v>
      </c>
      <c r="D3" s="9">
        <f t="shared" si="1"/>
        <v>46115</v>
      </c>
      <c r="E3" s="9">
        <f t="shared" si="1"/>
        <v>46472</v>
      </c>
      <c r="F3" s="9">
        <f t="shared" si="1"/>
        <v>46857</v>
      </c>
      <c r="G3" s="9">
        <f t="shared" si="1"/>
        <v>47207</v>
      </c>
      <c r="H3" s="9">
        <f t="shared" ref="H3" si="2">H4-2</f>
        <v>47592</v>
      </c>
      <c r="I3" s="9">
        <f t="shared" ref="I3" si="3">I4-2</f>
        <v>47949</v>
      </c>
      <c r="J3" s="9">
        <f t="shared" ref="J3" si="4">J4-2</f>
        <v>48299</v>
      </c>
      <c r="K3" s="9">
        <f t="shared" ref="K3" si="5">K4-2</f>
        <v>48684</v>
      </c>
      <c r="L3" s="9">
        <f t="shared" ref="L3" si="6">L4-2</f>
        <v>49041</v>
      </c>
      <c r="N3" s="5" t="s">
        <v>46</v>
      </c>
      <c r="O3" s="12">
        <v>1.625</v>
      </c>
    </row>
    <row r="4" spans="1:15" ht="19.899999999999999" customHeight="1" x14ac:dyDescent="0.25">
      <c r="A4" s="8" t="s">
        <v>44</v>
      </c>
      <c r="B4" s="9">
        <f>ROUND(DATE(B$1,4,MOD(234-11*MOD(B$1,19),30))/7,)*7-6</f>
        <v>45382</v>
      </c>
      <c r="C4" s="9">
        <f t="shared" ref="C4:L4" si="7">ROUND(DATE(C$1,4,MOD(234-11*MOD(C$1,19),30))/7,)*7-6</f>
        <v>45767</v>
      </c>
      <c r="D4" s="9">
        <f t="shared" si="7"/>
        <v>46117</v>
      </c>
      <c r="E4" s="9">
        <f t="shared" si="7"/>
        <v>46474</v>
      </c>
      <c r="F4" s="9">
        <f t="shared" si="7"/>
        <v>46859</v>
      </c>
      <c r="G4" s="9">
        <f t="shared" si="7"/>
        <v>47209</v>
      </c>
      <c r="H4" s="9">
        <f t="shared" si="7"/>
        <v>47594</v>
      </c>
      <c r="I4" s="9">
        <f t="shared" si="7"/>
        <v>47951</v>
      </c>
      <c r="J4" s="9">
        <f t="shared" si="7"/>
        <v>48301</v>
      </c>
      <c r="K4" s="9">
        <f t="shared" si="7"/>
        <v>48686</v>
      </c>
      <c r="L4" s="9">
        <f t="shared" si="7"/>
        <v>49043</v>
      </c>
      <c r="N4" s="5" t="s">
        <v>47</v>
      </c>
      <c r="O4" s="12">
        <v>74.458333333333329</v>
      </c>
    </row>
    <row r="5" spans="1:15" ht="19.899999999999999" customHeight="1" x14ac:dyDescent="0.25">
      <c r="A5" s="8" t="s">
        <v>32</v>
      </c>
      <c r="B5" s="9">
        <f>B4+1</f>
        <v>45383</v>
      </c>
      <c r="C5" s="9">
        <f t="shared" ref="C5:G5" si="8">C4+1</f>
        <v>45768</v>
      </c>
      <c r="D5" s="9">
        <f t="shared" si="8"/>
        <v>46118</v>
      </c>
      <c r="E5" s="9">
        <f t="shared" si="8"/>
        <v>46475</v>
      </c>
      <c r="F5" s="9">
        <f t="shared" si="8"/>
        <v>46860</v>
      </c>
      <c r="G5" s="9">
        <f t="shared" si="8"/>
        <v>47210</v>
      </c>
      <c r="H5" s="9">
        <f t="shared" ref="H5" si="9">H4+1</f>
        <v>47595</v>
      </c>
      <c r="I5" s="9">
        <f t="shared" ref="I5" si="10">I4+1</f>
        <v>47952</v>
      </c>
      <c r="J5" s="9">
        <f t="shared" ref="J5" si="11">J4+1</f>
        <v>48302</v>
      </c>
      <c r="K5" s="9">
        <f t="shared" ref="K5" si="12">K4+1</f>
        <v>48687</v>
      </c>
      <c r="L5" s="9">
        <f t="shared" ref="L5" si="13">L4+1</f>
        <v>49044</v>
      </c>
    </row>
    <row r="6" spans="1:15" ht="19.899999999999999" customHeight="1" x14ac:dyDescent="0.25">
      <c r="A6" s="8" t="s">
        <v>33</v>
      </c>
      <c r="B6" s="9">
        <f>DATE(B$1,5,1)</f>
        <v>45413</v>
      </c>
      <c r="C6" s="9">
        <f t="shared" ref="C6:L6" si="14">DATE(C$1,5,1)</f>
        <v>45778</v>
      </c>
      <c r="D6" s="9">
        <f t="shared" si="14"/>
        <v>46143</v>
      </c>
      <c r="E6" s="9">
        <f t="shared" si="14"/>
        <v>46508</v>
      </c>
      <c r="F6" s="9">
        <f t="shared" si="14"/>
        <v>46874</v>
      </c>
      <c r="G6" s="9">
        <f t="shared" si="14"/>
        <v>47239</v>
      </c>
      <c r="H6" s="9">
        <f t="shared" si="14"/>
        <v>47604</v>
      </c>
      <c r="I6" s="9">
        <f t="shared" si="14"/>
        <v>47969</v>
      </c>
      <c r="J6" s="9">
        <f t="shared" si="14"/>
        <v>48335</v>
      </c>
      <c r="K6" s="9">
        <f t="shared" si="14"/>
        <v>48700</v>
      </c>
      <c r="L6" s="9">
        <f t="shared" si="14"/>
        <v>49065</v>
      </c>
    </row>
    <row r="7" spans="1:15" ht="19.899999999999999" customHeight="1" x14ac:dyDescent="0.25">
      <c r="A7" s="8" t="s">
        <v>39</v>
      </c>
      <c r="B7" s="9">
        <f>DATE(B$1,5,8)</f>
        <v>45420</v>
      </c>
      <c r="C7" s="9">
        <f t="shared" ref="C7:L7" si="15">DATE(C$1,5,8)</f>
        <v>45785</v>
      </c>
      <c r="D7" s="9">
        <f t="shared" si="15"/>
        <v>46150</v>
      </c>
      <c r="E7" s="9">
        <f t="shared" si="15"/>
        <v>46515</v>
      </c>
      <c r="F7" s="9">
        <f t="shared" si="15"/>
        <v>46881</v>
      </c>
      <c r="G7" s="9">
        <f t="shared" si="15"/>
        <v>47246</v>
      </c>
      <c r="H7" s="9">
        <f t="shared" si="15"/>
        <v>47611</v>
      </c>
      <c r="I7" s="9">
        <f t="shared" si="15"/>
        <v>47976</v>
      </c>
      <c r="J7" s="9">
        <f t="shared" si="15"/>
        <v>48342</v>
      </c>
      <c r="K7" s="9">
        <f t="shared" si="15"/>
        <v>48707</v>
      </c>
      <c r="L7" s="9">
        <f t="shared" si="15"/>
        <v>49072</v>
      </c>
    </row>
    <row r="8" spans="1:15" ht="19.899999999999999" customHeight="1" x14ac:dyDescent="0.25">
      <c r="A8" s="8" t="s">
        <v>34</v>
      </c>
      <c r="B8" s="9">
        <f>B4+39</f>
        <v>45421</v>
      </c>
      <c r="C8" s="9">
        <f t="shared" ref="C8:G8" si="16">C4+39</f>
        <v>45806</v>
      </c>
      <c r="D8" s="9">
        <f t="shared" si="16"/>
        <v>46156</v>
      </c>
      <c r="E8" s="9">
        <f t="shared" si="16"/>
        <v>46513</v>
      </c>
      <c r="F8" s="9">
        <f t="shared" si="16"/>
        <v>46898</v>
      </c>
      <c r="G8" s="9">
        <f t="shared" si="16"/>
        <v>47248</v>
      </c>
      <c r="H8" s="9">
        <f t="shared" ref="H8:L8" si="17">H4+39</f>
        <v>47633</v>
      </c>
      <c r="I8" s="9">
        <f t="shared" si="17"/>
        <v>47990</v>
      </c>
      <c r="J8" s="9">
        <f t="shared" si="17"/>
        <v>48340</v>
      </c>
      <c r="K8" s="9">
        <f t="shared" si="17"/>
        <v>48725</v>
      </c>
      <c r="L8" s="9">
        <f t="shared" si="17"/>
        <v>49082</v>
      </c>
    </row>
    <row r="9" spans="1:15" ht="19.899999999999999" customHeight="1" x14ac:dyDescent="0.25">
      <c r="A9" s="8" t="s">
        <v>43</v>
      </c>
      <c r="B9" s="9">
        <f>B4+49</f>
        <v>45431</v>
      </c>
      <c r="C9" s="9">
        <f t="shared" ref="C9:G9" si="18">C4+49</f>
        <v>45816</v>
      </c>
      <c r="D9" s="9">
        <f t="shared" si="18"/>
        <v>46166</v>
      </c>
      <c r="E9" s="9">
        <f t="shared" si="18"/>
        <v>46523</v>
      </c>
      <c r="F9" s="9">
        <f t="shared" si="18"/>
        <v>46908</v>
      </c>
      <c r="G9" s="9">
        <f t="shared" si="18"/>
        <v>47258</v>
      </c>
      <c r="H9" s="9">
        <f t="shared" ref="H9:L9" si="19">H4+49</f>
        <v>47643</v>
      </c>
      <c r="I9" s="9">
        <f t="shared" si="19"/>
        <v>48000</v>
      </c>
      <c r="J9" s="9">
        <f t="shared" si="19"/>
        <v>48350</v>
      </c>
      <c r="K9" s="9">
        <f t="shared" si="19"/>
        <v>48735</v>
      </c>
      <c r="L9" s="9">
        <f t="shared" si="19"/>
        <v>49092</v>
      </c>
    </row>
    <row r="10" spans="1:15" ht="19.899999999999999" customHeight="1" x14ac:dyDescent="0.25">
      <c r="A10" s="8" t="s">
        <v>35</v>
      </c>
      <c r="B10" s="9">
        <f>B9+1</f>
        <v>45432</v>
      </c>
      <c r="C10" s="9">
        <f t="shared" ref="C10:G10" si="20">C9+1</f>
        <v>45817</v>
      </c>
      <c r="D10" s="9">
        <f t="shared" si="20"/>
        <v>46167</v>
      </c>
      <c r="E10" s="9">
        <f t="shared" si="20"/>
        <v>46524</v>
      </c>
      <c r="F10" s="9">
        <f t="shared" si="20"/>
        <v>46909</v>
      </c>
      <c r="G10" s="9">
        <f t="shared" si="20"/>
        <v>47259</v>
      </c>
      <c r="H10" s="9">
        <f t="shared" ref="H10" si="21">H9+1</f>
        <v>47644</v>
      </c>
      <c r="I10" s="9">
        <f t="shared" ref="I10" si="22">I9+1</f>
        <v>48001</v>
      </c>
      <c r="J10" s="9">
        <f t="shared" ref="J10" si="23">J9+1</f>
        <v>48351</v>
      </c>
      <c r="K10" s="9">
        <f t="shared" ref="K10" si="24">K9+1</f>
        <v>48736</v>
      </c>
      <c r="L10" s="9">
        <f t="shared" ref="L10" si="25">L9+1</f>
        <v>49093</v>
      </c>
    </row>
    <row r="11" spans="1:15" ht="19.899999999999999" customHeight="1" x14ac:dyDescent="0.25">
      <c r="A11" s="8" t="s">
        <v>36</v>
      </c>
      <c r="B11" s="9">
        <f>DATE(B$1,7,14)</f>
        <v>45487</v>
      </c>
      <c r="C11" s="9">
        <f t="shared" ref="C11:L11" si="26">DATE(C$1,7,14)</f>
        <v>45852</v>
      </c>
      <c r="D11" s="9">
        <f t="shared" si="26"/>
        <v>46217</v>
      </c>
      <c r="E11" s="9">
        <f t="shared" si="26"/>
        <v>46582</v>
      </c>
      <c r="F11" s="9">
        <f t="shared" si="26"/>
        <v>46948</v>
      </c>
      <c r="G11" s="9">
        <f t="shared" si="26"/>
        <v>47313</v>
      </c>
      <c r="H11" s="9">
        <f t="shared" si="26"/>
        <v>47678</v>
      </c>
      <c r="I11" s="9">
        <f t="shared" si="26"/>
        <v>48043</v>
      </c>
      <c r="J11" s="9">
        <f t="shared" si="26"/>
        <v>48409</v>
      </c>
      <c r="K11" s="9">
        <f t="shared" si="26"/>
        <v>48774</v>
      </c>
      <c r="L11" s="9">
        <f t="shared" si="26"/>
        <v>49139</v>
      </c>
    </row>
    <row r="12" spans="1:15" ht="19.899999999999999" customHeight="1" x14ac:dyDescent="0.25">
      <c r="A12" s="8" t="s">
        <v>37</v>
      </c>
      <c r="B12" s="9">
        <f>DATE(B$1,8,15)</f>
        <v>45519</v>
      </c>
      <c r="C12" s="9">
        <f t="shared" ref="C12:L12" si="27">DATE(C$1,8,15)</f>
        <v>45884</v>
      </c>
      <c r="D12" s="9">
        <f t="shared" si="27"/>
        <v>46249</v>
      </c>
      <c r="E12" s="9">
        <f t="shared" si="27"/>
        <v>46614</v>
      </c>
      <c r="F12" s="9">
        <f t="shared" si="27"/>
        <v>46980</v>
      </c>
      <c r="G12" s="9">
        <f t="shared" si="27"/>
        <v>47345</v>
      </c>
      <c r="H12" s="9">
        <f t="shared" si="27"/>
        <v>47710</v>
      </c>
      <c r="I12" s="9">
        <f t="shared" si="27"/>
        <v>48075</v>
      </c>
      <c r="J12" s="9">
        <f t="shared" si="27"/>
        <v>48441</v>
      </c>
      <c r="K12" s="9">
        <f t="shared" si="27"/>
        <v>48806</v>
      </c>
      <c r="L12" s="9">
        <f t="shared" si="27"/>
        <v>49171</v>
      </c>
    </row>
    <row r="13" spans="1:15" ht="19.899999999999999" customHeight="1" x14ac:dyDescent="0.25">
      <c r="A13" s="8" t="s">
        <v>38</v>
      </c>
      <c r="B13" s="9">
        <f>DATE(B$1,11,1)</f>
        <v>45597</v>
      </c>
      <c r="C13" s="9">
        <f t="shared" ref="C13:L13" si="28">DATE(C$1,11,1)</f>
        <v>45962</v>
      </c>
      <c r="D13" s="9">
        <f t="shared" si="28"/>
        <v>46327</v>
      </c>
      <c r="E13" s="9">
        <f t="shared" si="28"/>
        <v>46692</v>
      </c>
      <c r="F13" s="9">
        <f t="shared" si="28"/>
        <v>47058</v>
      </c>
      <c r="G13" s="9">
        <f t="shared" si="28"/>
        <v>47423</v>
      </c>
      <c r="H13" s="9">
        <f t="shared" si="28"/>
        <v>47788</v>
      </c>
      <c r="I13" s="9">
        <f t="shared" si="28"/>
        <v>48153</v>
      </c>
      <c r="J13" s="9">
        <f t="shared" si="28"/>
        <v>48519</v>
      </c>
      <c r="K13" s="9">
        <f t="shared" si="28"/>
        <v>48884</v>
      </c>
      <c r="L13" s="9">
        <f t="shared" si="28"/>
        <v>49249</v>
      </c>
    </row>
    <row r="14" spans="1:15" ht="19.899999999999999" customHeight="1" x14ac:dyDescent="0.25">
      <c r="A14" s="8" t="s">
        <v>40</v>
      </c>
      <c r="B14" s="9">
        <f>DATE(B$1,11,11)</f>
        <v>45607</v>
      </c>
      <c r="C14" s="9">
        <f t="shared" ref="C14:L14" si="29">DATE(C$1,11,11)</f>
        <v>45972</v>
      </c>
      <c r="D14" s="9">
        <f t="shared" si="29"/>
        <v>46337</v>
      </c>
      <c r="E14" s="9">
        <f t="shared" si="29"/>
        <v>46702</v>
      </c>
      <c r="F14" s="9">
        <f t="shared" si="29"/>
        <v>47068</v>
      </c>
      <c r="G14" s="9">
        <f t="shared" si="29"/>
        <v>47433</v>
      </c>
      <c r="H14" s="9">
        <f t="shared" si="29"/>
        <v>47798</v>
      </c>
      <c r="I14" s="9">
        <f t="shared" si="29"/>
        <v>48163</v>
      </c>
      <c r="J14" s="9">
        <f t="shared" si="29"/>
        <v>48529</v>
      </c>
      <c r="K14" s="9">
        <f t="shared" si="29"/>
        <v>48894</v>
      </c>
      <c r="L14" s="9">
        <f t="shared" si="29"/>
        <v>49259</v>
      </c>
    </row>
    <row r="15" spans="1:15" ht="19.899999999999999" customHeight="1" x14ac:dyDescent="0.25">
      <c r="A15" s="8" t="s">
        <v>41</v>
      </c>
      <c r="B15" s="9">
        <f>DATE(B$1,12,25)</f>
        <v>45651</v>
      </c>
      <c r="C15" s="9">
        <f t="shared" ref="C15:L15" si="30">DATE(C$1,12,25)</f>
        <v>46016</v>
      </c>
      <c r="D15" s="9">
        <f t="shared" si="30"/>
        <v>46381</v>
      </c>
      <c r="E15" s="9">
        <f t="shared" si="30"/>
        <v>46746</v>
      </c>
      <c r="F15" s="9">
        <f t="shared" si="30"/>
        <v>47112</v>
      </c>
      <c r="G15" s="9">
        <f t="shared" si="30"/>
        <v>47477</v>
      </c>
      <c r="H15" s="9">
        <f t="shared" si="30"/>
        <v>47842</v>
      </c>
      <c r="I15" s="9">
        <f t="shared" si="30"/>
        <v>48207</v>
      </c>
      <c r="J15" s="9">
        <f t="shared" si="30"/>
        <v>48573</v>
      </c>
      <c r="K15" s="9">
        <f t="shared" si="30"/>
        <v>48938</v>
      </c>
      <c r="L15" s="9">
        <f t="shared" si="30"/>
        <v>49303</v>
      </c>
    </row>
    <row r="16" spans="1:15" ht="19.899999999999999" customHeight="1" x14ac:dyDescent="0.25">
      <c r="A16" s="8" t="s">
        <v>42</v>
      </c>
      <c r="B16" s="9">
        <f>B15+1</f>
        <v>45652</v>
      </c>
      <c r="C16" s="9">
        <f t="shared" ref="C16:G16" si="31">C15+1</f>
        <v>46017</v>
      </c>
      <c r="D16" s="9">
        <f t="shared" si="31"/>
        <v>46382</v>
      </c>
      <c r="E16" s="9">
        <f t="shared" si="31"/>
        <v>46747</v>
      </c>
      <c r="F16" s="9">
        <f t="shared" si="31"/>
        <v>47113</v>
      </c>
      <c r="G16" s="9">
        <f t="shared" si="31"/>
        <v>47478</v>
      </c>
      <c r="H16" s="9">
        <f t="shared" ref="H16" si="32">H15+1</f>
        <v>47843</v>
      </c>
      <c r="I16" s="9">
        <f t="shared" ref="I16" si="33">I15+1</f>
        <v>48208</v>
      </c>
      <c r="J16" s="9">
        <f t="shared" ref="J16" si="34">J15+1</f>
        <v>48574</v>
      </c>
      <c r="K16" s="9">
        <f t="shared" ref="K16" si="35">K15+1</f>
        <v>48939</v>
      </c>
      <c r="L16" s="9">
        <f t="shared" ref="L16" si="36">L15+1</f>
        <v>49304</v>
      </c>
    </row>
    <row r="17" spans="2:12" ht="19.899999999999999" customHeight="1" x14ac:dyDescent="0.25">
      <c r="B17" s="10"/>
      <c r="C17" s="10"/>
      <c r="D17" s="10"/>
      <c r="E17" s="10"/>
      <c r="F17" s="10"/>
      <c r="G17" s="10"/>
      <c r="H17" s="10"/>
      <c r="I17" s="10"/>
      <c r="J17" s="10"/>
      <c r="K17" s="10"/>
      <c r="L17" s="10"/>
    </row>
    <row r="18" spans="2:12" ht="19.899999999999999" customHeight="1" x14ac:dyDescent="0.25"/>
    <row r="19" spans="2:12" ht="19.899999999999999" customHeight="1" x14ac:dyDescent="0.25"/>
    <row r="20" spans="2:12" ht="19.899999999999999" customHeight="1" x14ac:dyDescent="0.25"/>
    <row r="21" spans="2:12" ht="19.899999999999999" customHeight="1" x14ac:dyDescent="0.25"/>
    <row r="22" spans="2:12" ht="19.899999999999999" customHeight="1" x14ac:dyDescent="0.25"/>
    <row r="23" spans="2:12" ht="19.899999999999999" customHeight="1" x14ac:dyDescent="0.25"/>
    <row r="24" spans="2:12" ht="19.899999999999999" customHeight="1" x14ac:dyDescent="0.25"/>
    <row r="25" spans="2:12" ht="19.899999999999999" customHeight="1" x14ac:dyDescent="0.25"/>
    <row r="26" spans="2:12" ht="19.899999999999999" customHeight="1" x14ac:dyDescent="0.25"/>
    <row r="27" spans="2:12" ht="19.899999999999999" customHeight="1" x14ac:dyDescent="0.25"/>
    <row r="28" spans="2:12" ht="19.899999999999999" customHeight="1" x14ac:dyDescent="0.25"/>
    <row r="29" spans="2:12" ht="19.899999999999999" customHeight="1" x14ac:dyDescent="0.25"/>
    <row r="30" spans="2:12" ht="19.899999999999999" customHeight="1" x14ac:dyDescent="0.25"/>
    <row r="31" spans="2:12" ht="19.899999999999999" customHeight="1" x14ac:dyDescent="0.25"/>
    <row r="32" spans="2:12" ht="19.899999999999999" customHeight="1" x14ac:dyDescent="0.25"/>
    <row r="33" ht="19.899999999999999" customHeight="1" x14ac:dyDescent="0.25"/>
    <row r="34" ht="19.899999999999999" customHeight="1" x14ac:dyDescent="0.25"/>
    <row r="35" ht="19.899999999999999" customHeight="1" x14ac:dyDescent="0.25"/>
    <row r="36" ht="19.899999999999999" customHeight="1" x14ac:dyDescent="0.25"/>
    <row r="37" ht="19.899999999999999" customHeight="1" x14ac:dyDescent="0.25"/>
    <row r="38" ht="19.899999999999999" customHeigh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08377-13CD-4E6D-BCDA-4E56DAD91EBE}">
  <sheetPr codeName="Blad2"/>
  <dimension ref="A1:J14"/>
  <sheetViews>
    <sheetView workbookViewId="0">
      <selection activeCell="I2" sqref="I2"/>
    </sheetView>
  </sheetViews>
  <sheetFormatPr defaultColWidth="11.5703125" defaultRowHeight="15" x14ac:dyDescent="0.25"/>
  <cols>
    <col min="1" max="1" width="11.5703125" style="1"/>
    <col min="2" max="8" width="20.7109375" style="1" customWidth="1"/>
    <col min="9" max="10" width="20.7109375" style="15" customWidth="1"/>
    <col min="11" max="12" width="20.7109375" style="1" customWidth="1"/>
    <col min="13" max="16384" width="11.5703125" style="1"/>
  </cols>
  <sheetData>
    <row r="1" spans="1:10" ht="19.899999999999999" customHeight="1" x14ac:dyDescent="0.25">
      <c r="A1" s="1" t="s">
        <v>50</v>
      </c>
      <c r="B1" s="2">
        <v>2024</v>
      </c>
      <c r="C1" s="2" t="s">
        <v>16</v>
      </c>
      <c r="D1" s="2" t="s">
        <v>15</v>
      </c>
      <c r="E1" s="2" t="s">
        <v>18</v>
      </c>
      <c r="F1" s="2" t="s">
        <v>17</v>
      </c>
      <c r="G1" s="2" t="s">
        <v>21</v>
      </c>
      <c r="H1" s="2" t="s">
        <v>20</v>
      </c>
      <c r="I1" s="13" t="s">
        <v>24</v>
      </c>
      <c r="J1" s="13" t="s">
        <v>23</v>
      </c>
    </row>
    <row r="2" spans="1:10" ht="19.899999999999999" customHeight="1" x14ac:dyDescent="0.25">
      <c r="A2" s="1">
        <f>ROW()-1</f>
        <v>1</v>
      </c>
      <c r="B2" s="2" t="s">
        <v>2</v>
      </c>
      <c r="C2" s="3" t="e">
        <f>Heures!#REF!</f>
        <v>#REF!</v>
      </c>
      <c r="D2" s="3">
        <f>Heures!N2</f>
        <v>0</v>
      </c>
      <c r="E2" s="3" t="e">
        <f>Heures!#REF!</f>
        <v>#REF!</v>
      </c>
      <c r="F2" s="3" t="e">
        <f>Heures!#REF!</f>
        <v>#REF!</v>
      </c>
      <c r="G2" s="3" t="e">
        <f>Heures!#REF!</f>
        <v>#REF!</v>
      </c>
      <c r="H2" s="3" t="e">
        <f>Heures!#REF!</f>
        <v>#REF!</v>
      </c>
      <c r="I2" s="14">
        <f>SUMIFS(Tabel1[Heures de jour],Tabel1[Mois],DATE($B$1,$A2,1))</f>
        <v>2.2291666666666665</v>
      </c>
      <c r="J2" s="14">
        <f>SUMIFS(Tabel1[Heures de nuit],Tabel1[Mois],DATE($B$1,$A2,1))</f>
        <v>0.33194444444444449</v>
      </c>
    </row>
    <row r="3" spans="1:10" ht="19.899999999999999" customHeight="1" x14ac:dyDescent="0.25">
      <c r="A3" s="1">
        <f t="shared" ref="A3:A13" si="0">ROW()-1</f>
        <v>2</v>
      </c>
      <c r="B3" s="2" t="s">
        <v>3</v>
      </c>
      <c r="C3" s="3" t="e">
        <f>#REF!</f>
        <v>#REF!</v>
      </c>
      <c r="D3" s="3" t="e">
        <f>#REF!</f>
        <v>#REF!</v>
      </c>
      <c r="E3" s="3" t="e">
        <f>#REF!</f>
        <v>#REF!</v>
      </c>
      <c r="F3" s="3" t="e">
        <f>#REF!</f>
        <v>#REF!</v>
      </c>
      <c r="G3" s="3" t="e">
        <f>#REF!</f>
        <v>#REF!</v>
      </c>
      <c r="H3" s="3" t="e">
        <f>#REF!</f>
        <v>#REF!</v>
      </c>
      <c r="I3" s="14">
        <f>SUMIFS(Tabel1[Heures de jour],Tabel1[Mois],DATE($B$1,$A3,1))</f>
        <v>0</v>
      </c>
      <c r="J3" s="14">
        <f>SUMIFS(Tabel1[Heures de nuit],Tabel1[Mois],DATE($B$1,$A3,1))</f>
        <v>0</v>
      </c>
    </row>
    <row r="4" spans="1:10" ht="19.899999999999999" customHeight="1" x14ac:dyDescent="0.25">
      <c r="A4" s="1">
        <f t="shared" si="0"/>
        <v>3</v>
      </c>
      <c r="B4" s="2" t="s">
        <v>4</v>
      </c>
      <c r="C4" s="3" t="e">
        <f>#REF!</f>
        <v>#REF!</v>
      </c>
      <c r="D4" s="3" t="e">
        <f>#REF!</f>
        <v>#REF!</v>
      </c>
      <c r="E4" s="3" t="e">
        <f>#REF!</f>
        <v>#REF!</v>
      </c>
      <c r="F4" s="3" t="e">
        <f>#REF!</f>
        <v>#REF!</v>
      </c>
      <c r="G4" s="3" t="e">
        <f>#REF!</f>
        <v>#REF!</v>
      </c>
      <c r="H4" s="3" t="e">
        <f>#REF!</f>
        <v>#REF!</v>
      </c>
      <c r="I4" s="14">
        <f>SUMIFS(Tabel1[Heures de jour],Tabel1[Mois],DATE($B$1,$A4,1))</f>
        <v>0</v>
      </c>
      <c r="J4" s="14">
        <f>SUMIFS(Tabel1[Heures de nuit],Tabel1[Mois],DATE($B$1,$A4,1))</f>
        <v>0</v>
      </c>
    </row>
    <row r="5" spans="1:10" ht="19.899999999999999" customHeight="1" x14ac:dyDescent="0.25">
      <c r="A5" s="1">
        <f t="shared" si="0"/>
        <v>4</v>
      </c>
      <c r="B5" s="2" t="s">
        <v>5</v>
      </c>
      <c r="C5" s="3" t="e">
        <f>#REF!</f>
        <v>#REF!</v>
      </c>
      <c r="D5" s="3" t="e">
        <f>#REF!</f>
        <v>#REF!</v>
      </c>
      <c r="E5" s="3" t="e">
        <f>#REF!</f>
        <v>#REF!</v>
      </c>
      <c r="F5" s="3" t="e">
        <f>#REF!</f>
        <v>#REF!</v>
      </c>
      <c r="G5" s="3" t="e">
        <f>#REF!</f>
        <v>#REF!</v>
      </c>
      <c r="H5" s="3" t="e">
        <f>#REF!</f>
        <v>#REF!</v>
      </c>
      <c r="I5" s="14">
        <f>SUMIFS(Tabel1[Heures de jour],Tabel1[Mois],DATE($B$1,$A5,1))</f>
        <v>0</v>
      </c>
      <c r="J5" s="14">
        <f>SUMIFS(Tabel1[Heures de nuit],Tabel1[Mois],DATE($B$1,$A5,1))</f>
        <v>0</v>
      </c>
    </row>
    <row r="6" spans="1:10" ht="19.899999999999999" customHeight="1" x14ac:dyDescent="0.25">
      <c r="A6" s="1">
        <f t="shared" si="0"/>
        <v>5</v>
      </c>
      <c r="B6" s="2" t="s">
        <v>6</v>
      </c>
      <c r="C6" s="3" t="e">
        <f>#REF!</f>
        <v>#REF!</v>
      </c>
      <c r="D6" s="3" t="e">
        <f>#REF!</f>
        <v>#REF!</v>
      </c>
      <c r="E6" s="3" t="e">
        <f>#REF!</f>
        <v>#REF!</v>
      </c>
      <c r="F6" s="3" t="e">
        <f>#REF!</f>
        <v>#REF!</v>
      </c>
      <c r="G6" s="3" t="e">
        <f>#REF!</f>
        <v>#REF!</v>
      </c>
      <c r="H6" s="3" t="e">
        <f>#REF!</f>
        <v>#REF!</v>
      </c>
      <c r="I6" s="14">
        <f>SUMIFS(Tabel1[Heures de jour],Tabel1[Mois],DATE($B$1,$A6,1))</f>
        <v>0</v>
      </c>
      <c r="J6" s="14">
        <f>SUMIFS(Tabel1[Heures de nuit],Tabel1[Mois],DATE($B$1,$A6,1))</f>
        <v>0</v>
      </c>
    </row>
    <row r="7" spans="1:10" ht="19.899999999999999" customHeight="1" x14ac:dyDescent="0.25">
      <c r="A7" s="1">
        <f t="shared" si="0"/>
        <v>6</v>
      </c>
      <c r="B7" s="2" t="s">
        <v>7</v>
      </c>
      <c r="C7" s="3" t="e">
        <f>#REF!</f>
        <v>#REF!</v>
      </c>
      <c r="D7" s="3" t="e">
        <f>#REF!</f>
        <v>#REF!</v>
      </c>
      <c r="E7" s="3" t="e">
        <f>#REF!</f>
        <v>#REF!</v>
      </c>
      <c r="F7" s="3" t="e">
        <f>#REF!</f>
        <v>#REF!</v>
      </c>
      <c r="G7" s="3" t="e">
        <f>#REF!</f>
        <v>#REF!</v>
      </c>
      <c r="H7" s="3" t="e">
        <f>#REF!</f>
        <v>#REF!</v>
      </c>
      <c r="I7" s="14">
        <f>SUMIFS(Tabel1[Heures de jour],Tabel1[Mois],DATE($B$1,$A7,1))</f>
        <v>0</v>
      </c>
      <c r="J7" s="14">
        <f>SUMIFS(Tabel1[Heures de nuit],Tabel1[Mois],DATE($B$1,$A7,1))</f>
        <v>0</v>
      </c>
    </row>
    <row r="8" spans="1:10" ht="19.899999999999999" customHeight="1" x14ac:dyDescent="0.25">
      <c r="A8" s="1">
        <f t="shared" si="0"/>
        <v>7</v>
      </c>
      <c r="B8" s="2" t="s">
        <v>8</v>
      </c>
      <c r="C8" s="3" t="e">
        <f>#REF!</f>
        <v>#REF!</v>
      </c>
      <c r="D8" s="3" t="e">
        <f>#REF!</f>
        <v>#REF!</v>
      </c>
      <c r="E8" s="3" t="e">
        <f>#REF!</f>
        <v>#REF!</v>
      </c>
      <c r="F8" s="3" t="e">
        <f>#REF!</f>
        <v>#REF!</v>
      </c>
      <c r="G8" s="3" t="e">
        <f>#REF!</f>
        <v>#REF!</v>
      </c>
      <c r="H8" s="3" t="e">
        <f>#REF!</f>
        <v>#REF!</v>
      </c>
      <c r="I8" s="14">
        <f>SUMIFS(Tabel1[Heures de jour],Tabel1[Mois],DATE($B$1,$A8,1))</f>
        <v>0</v>
      </c>
      <c r="J8" s="14">
        <f>SUMIFS(Tabel1[Heures de nuit],Tabel1[Mois],DATE($B$1,$A8,1))</f>
        <v>0</v>
      </c>
    </row>
    <row r="9" spans="1:10" ht="19.899999999999999" customHeight="1" x14ac:dyDescent="0.25">
      <c r="A9" s="1">
        <f t="shared" si="0"/>
        <v>8</v>
      </c>
      <c r="B9" s="2" t="s">
        <v>9</v>
      </c>
      <c r="C9" s="3" t="e">
        <f>#REF!</f>
        <v>#REF!</v>
      </c>
      <c r="D9" s="3" t="e">
        <f>#REF!</f>
        <v>#REF!</v>
      </c>
      <c r="E9" s="3" t="e">
        <f>#REF!</f>
        <v>#REF!</v>
      </c>
      <c r="F9" s="3" t="e">
        <f>#REF!</f>
        <v>#REF!</v>
      </c>
      <c r="G9" s="3" t="e">
        <f>#REF!</f>
        <v>#REF!</v>
      </c>
      <c r="H9" s="3" t="e">
        <f>#REF!</f>
        <v>#REF!</v>
      </c>
      <c r="I9" s="14">
        <f>SUMIFS(Tabel1[Heures de jour],Tabel1[Mois],DATE($B$1,$A9,1))</f>
        <v>0</v>
      </c>
      <c r="J9" s="14">
        <f>SUMIFS(Tabel1[Heures de nuit],Tabel1[Mois],DATE($B$1,$A9,1))</f>
        <v>0</v>
      </c>
    </row>
    <row r="10" spans="1:10" ht="19.899999999999999" customHeight="1" x14ac:dyDescent="0.25">
      <c r="A10" s="1">
        <f t="shared" si="0"/>
        <v>9</v>
      </c>
      <c r="B10" s="2" t="s">
        <v>10</v>
      </c>
      <c r="C10" s="3" t="e">
        <f>#REF!</f>
        <v>#REF!</v>
      </c>
      <c r="D10" s="3" t="e">
        <f>#REF!</f>
        <v>#REF!</v>
      </c>
      <c r="E10" s="3" t="e">
        <f>#REF!</f>
        <v>#REF!</v>
      </c>
      <c r="F10" s="3" t="e">
        <f>#REF!</f>
        <v>#REF!</v>
      </c>
      <c r="G10" s="3" t="e">
        <f>#REF!</f>
        <v>#REF!</v>
      </c>
      <c r="H10" s="3" t="e">
        <f>#REF!</f>
        <v>#REF!</v>
      </c>
      <c r="I10" s="14">
        <f>SUMIFS(Tabel1[Heures de jour],Tabel1[Mois],DATE($B$1,$A10,1))</f>
        <v>0</v>
      </c>
      <c r="J10" s="14">
        <f>SUMIFS(Tabel1[Heures de nuit],Tabel1[Mois],DATE($B$1,$A10,1))</f>
        <v>0</v>
      </c>
    </row>
    <row r="11" spans="1:10" ht="19.899999999999999" customHeight="1" x14ac:dyDescent="0.25">
      <c r="A11" s="1">
        <f t="shared" si="0"/>
        <v>10</v>
      </c>
      <c r="B11" s="2" t="s">
        <v>11</v>
      </c>
      <c r="C11" s="3" t="e">
        <f>#REF!</f>
        <v>#REF!</v>
      </c>
      <c r="D11" s="3" t="e">
        <f>#REF!</f>
        <v>#REF!</v>
      </c>
      <c r="E11" s="3" t="e">
        <f>#REF!</f>
        <v>#REF!</v>
      </c>
      <c r="F11" s="3" t="e">
        <f>#REF!</f>
        <v>#REF!</v>
      </c>
      <c r="G11" s="3" t="e">
        <f>#REF!</f>
        <v>#REF!</v>
      </c>
      <c r="H11" s="3" t="e">
        <f>#REF!</f>
        <v>#REF!</v>
      </c>
      <c r="I11" s="14">
        <f>SUMIFS(Tabel1[Heures de jour],Tabel1[Mois],DATE($B$1,$A11,1))</f>
        <v>0</v>
      </c>
      <c r="J11" s="14">
        <f>SUMIFS(Tabel1[Heures de nuit],Tabel1[Mois],DATE($B$1,$A11,1))</f>
        <v>0</v>
      </c>
    </row>
    <row r="12" spans="1:10" ht="19.899999999999999" customHeight="1" x14ac:dyDescent="0.25">
      <c r="A12" s="1">
        <f t="shared" si="0"/>
        <v>11</v>
      </c>
      <c r="B12" s="2" t="s">
        <v>12</v>
      </c>
      <c r="C12" s="3" t="e">
        <f>#REF!</f>
        <v>#REF!</v>
      </c>
      <c r="D12" s="3" t="e">
        <f>#REF!</f>
        <v>#REF!</v>
      </c>
      <c r="E12" s="3" t="e">
        <f>#REF!</f>
        <v>#REF!</v>
      </c>
      <c r="F12" s="3" t="e">
        <f>#REF!</f>
        <v>#REF!</v>
      </c>
      <c r="G12" s="3" t="e">
        <f>#REF!</f>
        <v>#REF!</v>
      </c>
      <c r="H12" s="3" t="e">
        <f>#REF!</f>
        <v>#REF!</v>
      </c>
      <c r="I12" s="14">
        <f>SUMIFS(Tabel1[Heures de jour],Tabel1[Mois],DATE($B$1,$A12,1))</f>
        <v>0</v>
      </c>
      <c r="J12" s="14">
        <f>SUMIFS(Tabel1[Heures de nuit],Tabel1[Mois],DATE($B$1,$A12,1))</f>
        <v>0</v>
      </c>
    </row>
    <row r="13" spans="1:10" ht="19.899999999999999" customHeight="1" x14ac:dyDescent="0.25">
      <c r="A13" s="1">
        <f t="shared" si="0"/>
        <v>12</v>
      </c>
      <c r="B13" s="2" t="s">
        <v>13</v>
      </c>
      <c r="C13" s="3" t="e">
        <f>#REF!</f>
        <v>#REF!</v>
      </c>
      <c r="D13" s="3" t="e">
        <f>#REF!</f>
        <v>#REF!</v>
      </c>
      <c r="E13" s="3" t="e">
        <f>#REF!</f>
        <v>#REF!</v>
      </c>
      <c r="F13" s="3" t="e">
        <f>#REF!</f>
        <v>#REF!</v>
      </c>
      <c r="G13" s="3" t="e">
        <f>#REF!</f>
        <v>#REF!</v>
      </c>
      <c r="H13" s="3" t="e">
        <f>#REF!</f>
        <v>#REF!</v>
      </c>
      <c r="I13" s="14">
        <f>SUMIFS(Tabel1[Heures de jour],Tabel1[Mois],DATE($B$1,$A13,1))</f>
        <v>0</v>
      </c>
      <c r="J13" s="14">
        <f>SUMIFS(Tabel1[Heures de nuit],Tabel1[Mois],DATE($B$1,$A13,1))</f>
        <v>0</v>
      </c>
    </row>
    <row r="14" spans="1:10" ht="19.899999999999999" customHeight="1" x14ac:dyDescent="0.25">
      <c r="B14" s="7" t="s">
        <v>22</v>
      </c>
      <c r="C14" s="3" t="e">
        <f>SUM(C2:C13)</f>
        <v>#REF!</v>
      </c>
      <c r="D14" s="3" t="e">
        <f t="shared" ref="D14:H14" si="1">SUM(D2:D13)</f>
        <v>#REF!</v>
      </c>
      <c r="E14" s="3" t="e">
        <f t="shared" si="1"/>
        <v>#REF!</v>
      </c>
      <c r="F14" s="3" t="e">
        <f t="shared" si="1"/>
        <v>#REF!</v>
      </c>
      <c r="G14" s="3" t="e">
        <f t="shared" si="1"/>
        <v>#REF!</v>
      </c>
      <c r="H14" s="3" t="e">
        <f t="shared" si="1"/>
        <v>#REF!</v>
      </c>
      <c r="I14" s="14"/>
      <c r="J14" s="1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47E38-712C-4F10-9C93-0929E200FC91}">
  <sheetPr codeName="Blad3"/>
  <dimension ref="A1:L948"/>
  <sheetViews>
    <sheetView tabSelected="1" zoomScale="82" zoomScaleNormal="82" workbookViewId="0">
      <pane xSplit="3" ySplit="2" topLeftCell="D3" activePane="bottomRight" state="frozen"/>
      <selection pane="topRight" activeCell="D1" sqref="D1"/>
      <selection pane="bottomLeft" activeCell="A3" sqref="A3"/>
      <selection pane="bottomRight" activeCell="L3" sqref="L3"/>
    </sheetView>
  </sheetViews>
  <sheetFormatPr defaultColWidth="11.5703125" defaultRowHeight="20.100000000000001" customHeight="1" x14ac:dyDescent="0.25"/>
  <cols>
    <col min="1" max="1" width="14.140625" style="4" bestFit="1" customWidth="1"/>
    <col min="2" max="2" width="10.42578125" style="22" bestFit="1" customWidth="1"/>
    <col min="3" max="3" width="31" style="6" bestFit="1" customWidth="1"/>
    <col min="4" max="4" width="9.85546875" style="4" bestFit="1" customWidth="1"/>
    <col min="5" max="5" width="20.28515625" style="4" bestFit="1" customWidth="1"/>
    <col min="6" max="6" width="10.140625" style="4" bestFit="1" customWidth="1"/>
    <col min="7" max="7" width="20.5703125" style="4" bestFit="1" customWidth="1"/>
    <col min="8" max="8" width="9.28515625" style="16" bestFit="1" customWidth="1"/>
    <col min="9" max="9" width="16.7109375" style="16" bestFit="1" customWidth="1"/>
    <col min="10" max="10" width="16.5703125" style="16" bestFit="1" customWidth="1"/>
    <col min="11" max="11" width="16" style="16" bestFit="1" customWidth="1"/>
    <col min="12" max="12" width="24.42578125" style="16" bestFit="1" customWidth="1"/>
    <col min="13" max="16384" width="11.5703125" style="4"/>
  </cols>
  <sheetData>
    <row r="1" spans="1:12" s="17" customFormat="1" ht="36.75" customHeight="1" x14ac:dyDescent="0.25">
      <c r="A1" s="23"/>
      <c r="B1" s="24"/>
      <c r="C1" s="23">
        <f>SUBTOTAL(102,Tabel1[Date])</f>
        <v>366</v>
      </c>
      <c r="D1" s="23"/>
      <c r="E1" s="23">
        <f>SUBTOTAL(102,Tabel1[Ouverture de poste])</f>
        <v>6</v>
      </c>
      <c r="F1" s="23">
        <f>SUBTOTAL(102,Tabel1[Pause])</f>
        <v>5</v>
      </c>
      <c r="G1" s="23">
        <f>SUBTOTAL(102,Tabel1[Fermeture de poste])</f>
        <v>6</v>
      </c>
      <c r="H1" s="25">
        <f>SUBTOTAL(109,Tabel1[Total])</f>
        <v>2.5611111111111109</v>
      </c>
      <c r="I1" s="25">
        <f>SUBTOTAL(109,Tabel1[Heures de jour])</f>
        <v>2.2291666666666665</v>
      </c>
      <c r="J1" s="25">
        <f>SUBTOTAL(109,Tabel1[Heures de nuit])</f>
        <v>0.33194444444444449</v>
      </c>
      <c r="K1" s="25">
        <f>SUBTOTAL(109,Tabel1[Total semaine])</f>
        <v>2.5611111111111109</v>
      </c>
      <c r="L1" s="25">
        <f>SUBTOTAL(109,Tabel1[Heures supplémentaires])</f>
        <v>0</v>
      </c>
    </row>
    <row r="2" spans="1:12" ht="20.100000000000001" customHeight="1" x14ac:dyDescent="0.25">
      <c r="A2" s="4" t="s">
        <v>48</v>
      </c>
      <c r="B2" s="22" t="s">
        <v>49</v>
      </c>
      <c r="C2" s="18" t="s">
        <v>14</v>
      </c>
      <c r="D2" s="18" t="s">
        <v>19</v>
      </c>
      <c r="E2" s="18" t="s">
        <v>27</v>
      </c>
      <c r="F2" s="18" t="s">
        <v>0</v>
      </c>
      <c r="G2" s="18" t="s">
        <v>25</v>
      </c>
      <c r="H2" s="19" t="s">
        <v>28</v>
      </c>
      <c r="I2" s="19" t="s">
        <v>26</v>
      </c>
      <c r="J2" s="19" t="s">
        <v>23</v>
      </c>
      <c r="K2" s="19" t="s">
        <v>29</v>
      </c>
      <c r="L2" s="19" t="s">
        <v>1</v>
      </c>
    </row>
    <row r="3" spans="1:12" ht="20.100000000000001" customHeight="1" x14ac:dyDescent="0.25">
      <c r="A3" s="4" t="str">
        <f t="shared" ref="A3:A66" si="0">MOD(YEAR(C3-WEEKDAY(C3,2)+4),100) &amp;"-"&amp; _xlfn.ISOWEEKNUM(C3)</f>
        <v>24-1</v>
      </c>
      <c r="B3" s="22">
        <f>EOMONTH(Tabel1[[#This Row],[Date]],-1)+1</f>
        <v>45292</v>
      </c>
      <c r="C3" s="20">
        <v>45292</v>
      </c>
      <c r="E3" s="21">
        <v>0.33333333333333331</v>
      </c>
      <c r="F3" s="21">
        <v>4.1666666666666664E-2</v>
      </c>
      <c r="G3" s="21">
        <v>0.69791666666666663</v>
      </c>
      <c r="H3" s="16">
        <f t="shared" ref="H3:H66" si="1">MOD(G3-E3-F3,1)</f>
        <v>0.32291666666666663</v>
      </c>
      <c r="I3" s="16">
        <f>+Tabel1[[#This Row],[Total]]-Tabel1[[#This Row],[Heures de nuit]]</f>
        <v>0.32291666666666663</v>
      </c>
      <c r="J3" s="16">
        <f>MAX(0,Tabel1[[#This Row],[Fermeture de poste]]-TIME(21,0,0))+IF(Tabel1[[#This Row],[Ouverture de poste]]&lt;&gt;"",MAX(TIME(6,0,0)-Tabel1[[#This Row],[Ouverture de poste]],0),0)</f>
        <v>0</v>
      </c>
      <c r="K3" s="16">
        <f>IF(WEEKDAY(Tabel1[[#This Row],[Date]],2)=7, SUMIF(Tabel1[Semaine],Tabel1[[#This Row],[Semaine]],Tabel1[Total]),0)</f>
        <v>0</v>
      </c>
    </row>
    <row r="4" spans="1:12" ht="20.100000000000001" customHeight="1" x14ac:dyDescent="0.25">
      <c r="A4" s="4" t="str">
        <f t="shared" si="0"/>
        <v>24-1</v>
      </c>
      <c r="B4" s="22">
        <f>EOMONTH(Tabel1[[#This Row],[Date]],-1)+1</f>
        <v>45292</v>
      </c>
      <c r="C4" s="20">
        <f>C3+1</f>
        <v>45293</v>
      </c>
      <c r="E4" s="21">
        <v>0.32291666666666669</v>
      </c>
      <c r="F4" s="21">
        <v>3.4722222222222224E-2</v>
      </c>
      <c r="G4" s="21">
        <v>0.77083333333333337</v>
      </c>
      <c r="H4" s="16">
        <f t="shared" si="1"/>
        <v>0.41319444444444448</v>
      </c>
      <c r="I4" s="16">
        <f>+Tabel1[[#This Row],[Total]]-Tabel1[[#This Row],[Heures de nuit]]</f>
        <v>0.41319444444444448</v>
      </c>
      <c r="J4" s="16">
        <f>MAX(0,Tabel1[[#This Row],[Fermeture de poste]]-TIME(21,0,0))+IF(Tabel1[[#This Row],[Ouverture de poste]]&lt;&gt;"",MAX(TIME(6,0,0)-Tabel1[[#This Row],[Ouverture de poste]],0),0)</f>
        <v>0</v>
      </c>
      <c r="K4" s="16">
        <f>IF(WEEKDAY(Tabel1[[#This Row],[Date]],2)=7, SUMIF(Tabel1[Semaine],Tabel1[[#This Row],[Semaine]],Tabel1[Total]),0)</f>
        <v>0</v>
      </c>
    </row>
    <row r="5" spans="1:12" ht="20.100000000000001" customHeight="1" x14ac:dyDescent="0.25">
      <c r="A5" s="4" t="str">
        <f t="shared" si="0"/>
        <v>24-1</v>
      </c>
      <c r="B5" s="22">
        <f>EOMONTH(Tabel1[[#This Row],[Date]],-1)+1</f>
        <v>45292</v>
      </c>
      <c r="C5" s="20">
        <f t="shared" ref="C5:C32" si="2">C4+1</f>
        <v>45294</v>
      </c>
      <c r="E5" s="21">
        <v>0.33333333333333331</v>
      </c>
      <c r="F5" s="21">
        <v>2.0833333333333332E-2</v>
      </c>
      <c r="G5" s="21">
        <v>0.66666666666666663</v>
      </c>
      <c r="H5" s="16">
        <f t="shared" si="1"/>
        <v>0.3125</v>
      </c>
      <c r="I5" s="16">
        <f>+Tabel1[[#This Row],[Total]]-Tabel1[[#This Row],[Heures de nuit]]</f>
        <v>0.3125</v>
      </c>
      <c r="J5" s="16">
        <f>MAX(0,Tabel1[[#This Row],[Fermeture de poste]]-TIME(21,0,0))+IF(Tabel1[[#This Row],[Ouverture de poste]]&lt;&gt;"",MAX(TIME(6,0,0)-Tabel1[[#This Row],[Ouverture de poste]],0),0)</f>
        <v>0</v>
      </c>
      <c r="K5" s="16">
        <f>IF(WEEKDAY(Tabel1[[#This Row],[Date]],2)=7, SUMIF(Tabel1[Semaine],Tabel1[[#This Row],[Semaine]],Tabel1[Total]),0)</f>
        <v>0</v>
      </c>
    </row>
    <row r="6" spans="1:12" ht="20.100000000000001" customHeight="1" x14ac:dyDescent="0.25">
      <c r="A6" s="4" t="str">
        <f t="shared" si="0"/>
        <v>24-1</v>
      </c>
      <c r="B6" s="22">
        <f>EOMONTH(Tabel1[[#This Row],[Date]],-1)+1</f>
        <v>45292</v>
      </c>
      <c r="C6" s="20">
        <f t="shared" si="2"/>
        <v>45295</v>
      </c>
      <c r="E6" s="21">
        <v>0.33333333333333331</v>
      </c>
      <c r="F6" s="21">
        <v>2.0833333333333332E-2</v>
      </c>
      <c r="G6" s="21">
        <v>0.66666666666666663</v>
      </c>
      <c r="H6" s="16">
        <f t="shared" si="1"/>
        <v>0.3125</v>
      </c>
      <c r="I6" s="16">
        <f>+Tabel1[[#This Row],[Total]]-Tabel1[[#This Row],[Heures de nuit]]</f>
        <v>0.3125</v>
      </c>
      <c r="J6" s="16">
        <f>MAX(0,Tabel1[[#This Row],[Fermeture de poste]]-TIME(21,0,0))+IF(Tabel1[[#This Row],[Ouverture de poste]]&lt;&gt;"",MAX(TIME(6,0,0)-Tabel1[[#This Row],[Ouverture de poste]],0),0)</f>
        <v>0</v>
      </c>
      <c r="K6" s="16">
        <f>IF(WEEKDAY(Tabel1[[#This Row],[Date]],2)=7, SUMIF(Tabel1[Semaine],Tabel1[[#This Row],[Semaine]],Tabel1[Total]),0)</f>
        <v>0</v>
      </c>
    </row>
    <row r="7" spans="1:12" ht="20.100000000000001" customHeight="1" x14ac:dyDescent="0.25">
      <c r="A7" s="4" t="str">
        <f t="shared" si="0"/>
        <v>24-1</v>
      </c>
      <c r="B7" s="22">
        <f>EOMONTH(Tabel1[[#This Row],[Date]],-1)+1</f>
        <v>45292</v>
      </c>
      <c r="C7" s="20">
        <f t="shared" si="2"/>
        <v>45296</v>
      </c>
      <c r="E7" s="21">
        <v>0.33333333333333331</v>
      </c>
      <c r="F7" s="21"/>
      <c r="G7" s="21">
        <v>0.59722222222222221</v>
      </c>
      <c r="H7" s="16">
        <f t="shared" si="1"/>
        <v>0.2638888888888889</v>
      </c>
      <c r="I7" s="16">
        <f>+Tabel1[[#This Row],[Total]]-Tabel1[[#This Row],[Heures de nuit]]</f>
        <v>0.2638888888888889</v>
      </c>
      <c r="J7" s="16">
        <f>MAX(0,Tabel1[[#This Row],[Fermeture de poste]]-TIME(21,0,0))+IF(Tabel1[[#This Row],[Ouverture de poste]]&lt;&gt;"",MAX(TIME(6,0,0)-Tabel1[[#This Row],[Ouverture de poste]],0),0)</f>
        <v>0</v>
      </c>
      <c r="K7" s="16">
        <f>IF(WEEKDAY(Tabel1[[#This Row],[Date]],2)=7, SUMIF(Tabel1[Semaine],Tabel1[[#This Row],[Semaine]],Tabel1[Total]),0)</f>
        <v>0</v>
      </c>
    </row>
    <row r="8" spans="1:12" ht="20.100000000000001" customHeight="1" x14ac:dyDescent="0.25">
      <c r="A8" s="4" t="str">
        <f t="shared" si="0"/>
        <v>24-1</v>
      </c>
      <c r="B8" s="22">
        <f>EOMONTH(Tabel1[[#This Row],[Date]],-1)+1</f>
        <v>45292</v>
      </c>
      <c r="C8" s="20">
        <f t="shared" si="2"/>
        <v>45297</v>
      </c>
      <c r="E8" s="21">
        <v>4.1666666666666664E-2</v>
      </c>
      <c r="F8" s="21">
        <v>2.0833333333333332E-2</v>
      </c>
      <c r="G8" s="21">
        <v>0.99861111111111112</v>
      </c>
      <c r="H8" s="16">
        <f t="shared" si="1"/>
        <v>0.93611111111111112</v>
      </c>
      <c r="I8" s="16">
        <f>+Tabel1[[#This Row],[Total]]-Tabel1[[#This Row],[Heures de nuit]]</f>
        <v>0.60416666666666663</v>
      </c>
      <c r="J8" s="16">
        <f>MAX(0,Tabel1[[#This Row],[Fermeture de poste]]-TIME(21,0,0))+IF(Tabel1[[#This Row],[Ouverture de poste]]&lt;&gt;"",MAX(TIME(6,0,0)-Tabel1[[#This Row],[Ouverture de poste]],0),0)</f>
        <v>0.33194444444444449</v>
      </c>
      <c r="K8" s="16">
        <f>IF(WEEKDAY(Tabel1[[#This Row],[Date]],2)=7, SUMIF(Tabel1[Semaine],Tabel1[[#This Row],[Semaine]],Tabel1[Total]),0)</f>
        <v>0</v>
      </c>
    </row>
    <row r="9" spans="1:12" ht="20.100000000000001" customHeight="1" x14ac:dyDescent="0.25">
      <c r="A9" s="4" t="str">
        <f t="shared" si="0"/>
        <v>24-1</v>
      </c>
      <c r="B9" s="22">
        <f>EOMONTH(Tabel1[[#This Row],[Date]],-1)+1</f>
        <v>45292</v>
      </c>
      <c r="C9" s="20">
        <f t="shared" si="2"/>
        <v>45298</v>
      </c>
      <c r="E9" s="21"/>
      <c r="F9" s="21"/>
      <c r="G9" s="21"/>
      <c r="H9" s="16">
        <f t="shared" si="1"/>
        <v>0</v>
      </c>
      <c r="I9" s="16">
        <f>+Tabel1[[#This Row],[Total]]-Tabel1[[#This Row],[Heures de nuit]]</f>
        <v>0</v>
      </c>
      <c r="J9" s="16">
        <f>MAX(0,Tabel1[[#This Row],[Fermeture de poste]]-TIME(21,0,0))+IF(Tabel1[[#This Row],[Ouverture de poste]]&lt;&gt;"",MAX(TIME(6,0,0)-Tabel1[[#This Row],[Ouverture de poste]],0),0)</f>
        <v>0</v>
      </c>
      <c r="K9" s="16">
        <f>IF(WEEKDAY(Tabel1[[#This Row],[Date]],2)=7, SUMIF(Tabel1[Semaine],Tabel1[[#This Row],[Semaine]],Tabel1[Total]),0)</f>
        <v>2.5611111111111109</v>
      </c>
    </row>
    <row r="10" spans="1:12" ht="20.100000000000001" customHeight="1" x14ac:dyDescent="0.25">
      <c r="A10" s="4" t="str">
        <f t="shared" si="0"/>
        <v>24-2</v>
      </c>
      <c r="B10" s="22">
        <f>EOMONTH(Tabel1[[#This Row],[Date]],-1)+1</f>
        <v>45292</v>
      </c>
      <c r="C10" s="20">
        <f t="shared" si="2"/>
        <v>45299</v>
      </c>
      <c r="E10" s="21"/>
      <c r="F10" s="21"/>
      <c r="G10" s="21"/>
      <c r="H10" s="16">
        <f t="shared" si="1"/>
        <v>0</v>
      </c>
      <c r="I10" s="16">
        <f>+Tabel1[[#This Row],[Total]]-Tabel1[[#This Row],[Heures de nuit]]</f>
        <v>0</v>
      </c>
      <c r="J10" s="16">
        <f>MAX(0,Tabel1[[#This Row],[Fermeture de poste]]-TIME(21,0,0))+IF(Tabel1[[#This Row],[Ouverture de poste]]&lt;&gt;"",MAX(TIME(6,0,0)-Tabel1[[#This Row],[Ouverture de poste]],0),0)</f>
        <v>0</v>
      </c>
      <c r="K10" s="16">
        <f>IF(WEEKDAY(Tabel1[[#This Row],[Date]],2)=7, SUMIF(Tabel1[Semaine],Tabel1[[#This Row],[Semaine]],Tabel1[Total]),0)</f>
        <v>0</v>
      </c>
    </row>
    <row r="11" spans="1:12" ht="20.100000000000001" customHeight="1" x14ac:dyDescent="0.25">
      <c r="A11" s="4" t="str">
        <f t="shared" si="0"/>
        <v>24-2</v>
      </c>
      <c r="B11" s="22">
        <f>EOMONTH(Tabel1[[#This Row],[Date]],-1)+1</f>
        <v>45292</v>
      </c>
      <c r="C11" s="20">
        <f t="shared" si="2"/>
        <v>45300</v>
      </c>
      <c r="E11" s="21"/>
      <c r="F11" s="21"/>
      <c r="G11" s="21"/>
      <c r="H11" s="16">
        <f t="shared" si="1"/>
        <v>0</v>
      </c>
      <c r="I11" s="16">
        <f>+Tabel1[[#This Row],[Total]]-Tabel1[[#This Row],[Heures de nuit]]</f>
        <v>0</v>
      </c>
      <c r="J11" s="16">
        <f>MAX(0,Tabel1[[#This Row],[Fermeture de poste]]-TIME(21,0,0))+IF(Tabel1[[#This Row],[Ouverture de poste]]&lt;&gt;"",MAX(TIME(6,0,0)-Tabel1[[#This Row],[Ouverture de poste]],0),0)</f>
        <v>0</v>
      </c>
      <c r="K11" s="16">
        <f>IF(WEEKDAY(Tabel1[[#This Row],[Date]],2)=7, SUMIF(Tabel1[Semaine],Tabel1[[#This Row],[Semaine]],Tabel1[Total]),0)</f>
        <v>0</v>
      </c>
    </row>
    <row r="12" spans="1:12" ht="20.100000000000001" customHeight="1" x14ac:dyDescent="0.25">
      <c r="A12" s="4" t="str">
        <f t="shared" si="0"/>
        <v>24-2</v>
      </c>
      <c r="B12" s="22">
        <f>EOMONTH(Tabel1[[#This Row],[Date]],-1)+1</f>
        <v>45292</v>
      </c>
      <c r="C12" s="20">
        <f t="shared" si="2"/>
        <v>45301</v>
      </c>
      <c r="E12" s="21"/>
      <c r="F12" s="21"/>
      <c r="G12" s="21"/>
      <c r="H12" s="16">
        <f t="shared" si="1"/>
        <v>0</v>
      </c>
      <c r="I12" s="16">
        <f>+Tabel1[[#This Row],[Total]]-Tabel1[[#This Row],[Heures de nuit]]</f>
        <v>0</v>
      </c>
      <c r="J12" s="16">
        <f>MAX(0,Tabel1[[#This Row],[Fermeture de poste]]-TIME(21,0,0))+IF(Tabel1[[#This Row],[Ouverture de poste]]&lt;&gt;"",MAX(TIME(6,0,0)-Tabel1[[#This Row],[Ouverture de poste]],0),0)</f>
        <v>0</v>
      </c>
      <c r="K12" s="16">
        <f>IF(WEEKDAY(Tabel1[[#This Row],[Date]],2)=7, SUMIF(Tabel1[Semaine],Tabel1[[#This Row],[Semaine]],Tabel1[Total]),0)</f>
        <v>0</v>
      </c>
    </row>
    <row r="13" spans="1:12" ht="20.100000000000001" customHeight="1" x14ac:dyDescent="0.25">
      <c r="A13" s="4" t="str">
        <f t="shared" si="0"/>
        <v>24-2</v>
      </c>
      <c r="B13" s="22">
        <f>EOMONTH(Tabel1[[#This Row],[Date]],-1)+1</f>
        <v>45292</v>
      </c>
      <c r="C13" s="20">
        <f t="shared" si="2"/>
        <v>45302</v>
      </c>
      <c r="E13" s="21"/>
      <c r="F13" s="21"/>
      <c r="G13" s="21"/>
      <c r="H13" s="16">
        <f t="shared" si="1"/>
        <v>0</v>
      </c>
      <c r="I13" s="16">
        <f>+Tabel1[[#This Row],[Total]]-Tabel1[[#This Row],[Heures de nuit]]</f>
        <v>0</v>
      </c>
      <c r="J13" s="16">
        <f>MAX(0,Tabel1[[#This Row],[Fermeture de poste]]-TIME(21,0,0))+IF(Tabel1[[#This Row],[Ouverture de poste]]&lt;&gt;"",MAX(TIME(6,0,0)-Tabel1[[#This Row],[Ouverture de poste]],0),0)</f>
        <v>0</v>
      </c>
      <c r="K13" s="16">
        <f>IF(WEEKDAY(Tabel1[[#This Row],[Date]],2)=7, SUMIF(Tabel1[Semaine],Tabel1[[#This Row],[Semaine]],Tabel1[Total]),0)</f>
        <v>0</v>
      </c>
    </row>
    <row r="14" spans="1:12" ht="20.100000000000001" customHeight="1" x14ac:dyDescent="0.25">
      <c r="A14" s="4" t="str">
        <f t="shared" si="0"/>
        <v>24-2</v>
      </c>
      <c r="B14" s="22">
        <f>EOMONTH(Tabel1[[#This Row],[Date]],-1)+1</f>
        <v>45292</v>
      </c>
      <c r="C14" s="20">
        <f t="shared" si="2"/>
        <v>45303</v>
      </c>
      <c r="E14" s="21"/>
      <c r="F14" s="21"/>
      <c r="G14" s="21"/>
      <c r="H14" s="16">
        <f t="shared" si="1"/>
        <v>0</v>
      </c>
      <c r="I14" s="16">
        <f>+Tabel1[[#This Row],[Total]]-Tabel1[[#This Row],[Heures de nuit]]</f>
        <v>0</v>
      </c>
      <c r="J14" s="16">
        <f>MAX(0,Tabel1[[#This Row],[Fermeture de poste]]-TIME(21,0,0))+IF(Tabel1[[#This Row],[Ouverture de poste]]&lt;&gt;"",MAX(TIME(6,0,0)-Tabel1[[#This Row],[Ouverture de poste]],0),0)</f>
        <v>0</v>
      </c>
      <c r="K14" s="16">
        <f>IF(WEEKDAY(Tabel1[[#This Row],[Date]],2)=7, SUMIF(Tabel1[Semaine],Tabel1[[#This Row],[Semaine]],Tabel1[Total]),0)</f>
        <v>0</v>
      </c>
    </row>
    <row r="15" spans="1:12" ht="20.100000000000001" customHeight="1" x14ac:dyDescent="0.25">
      <c r="A15" s="4" t="str">
        <f t="shared" si="0"/>
        <v>24-2</v>
      </c>
      <c r="B15" s="22">
        <f>EOMONTH(Tabel1[[#This Row],[Date]],-1)+1</f>
        <v>45292</v>
      </c>
      <c r="C15" s="20">
        <f t="shared" si="2"/>
        <v>45304</v>
      </c>
      <c r="E15" s="21"/>
      <c r="F15" s="21"/>
      <c r="G15" s="21"/>
      <c r="H15" s="16">
        <f t="shared" si="1"/>
        <v>0</v>
      </c>
      <c r="I15" s="16">
        <f>+Tabel1[[#This Row],[Total]]-Tabel1[[#This Row],[Heures de nuit]]</f>
        <v>0</v>
      </c>
      <c r="J15" s="16">
        <f>MAX(0,Tabel1[[#This Row],[Fermeture de poste]]-TIME(21,0,0))+IF(Tabel1[[#This Row],[Ouverture de poste]]&lt;&gt;"",MAX(TIME(6,0,0)-Tabel1[[#This Row],[Ouverture de poste]],0),0)</f>
        <v>0</v>
      </c>
      <c r="K15" s="16">
        <f>IF(WEEKDAY(Tabel1[[#This Row],[Date]],2)=7, SUMIF(Tabel1[Semaine],Tabel1[[#This Row],[Semaine]],Tabel1[Total]),0)</f>
        <v>0</v>
      </c>
    </row>
    <row r="16" spans="1:12" ht="20.100000000000001" customHeight="1" x14ac:dyDescent="0.25">
      <c r="A16" s="4" t="str">
        <f t="shared" si="0"/>
        <v>24-2</v>
      </c>
      <c r="B16" s="22">
        <f>EOMONTH(Tabel1[[#This Row],[Date]],-1)+1</f>
        <v>45292</v>
      </c>
      <c r="C16" s="20">
        <f t="shared" si="2"/>
        <v>45305</v>
      </c>
      <c r="E16" s="21"/>
      <c r="F16" s="21"/>
      <c r="G16" s="21"/>
      <c r="H16" s="16">
        <f t="shared" si="1"/>
        <v>0</v>
      </c>
      <c r="I16" s="16">
        <f>+Tabel1[[#This Row],[Total]]-Tabel1[[#This Row],[Heures de nuit]]</f>
        <v>0</v>
      </c>
      <c r="J16" s="16">
        <f>MAX(0,Tabel1[[#This Row],[Fermeture de poste]]-TIME(21,0,0))+IF(Tabel1[[#This Row],[Ouverture de poste]]&lt;&gt;"",MAX(TIME(6,0,0)-Tabel1[[#This Row],[Ouverture de poste]],0),0)</f>
        <v>0</v>
      </c>
      <c r="K16" s="16">
        <f>IF(WEEKDAY(Tabel1[[#This Row],[Date]],2)=7, SUMIF(Tabel1[Semaine],Tabel1[[#This Row],[Semaine]],Tabel1[Total]),0)</f>
        <v>0</v>
      </c>
    </row>
    <row r="17" spans="1:11" ht="20.100000000000001" customHeight="1" x14ac:dyDescent="0.25">
      <c r="A17" s="4" t="str">
        <f t="shared" si="0"/>
        <v>24-3</v>
      </c>
      <c r="B17" s="22">
        <f>EOMONTH(Tabel1[[#This Row],[Date]],-1)+1</f>
        <v>45292</v>
      </c>
      <c r="C17" s="20">
        <f t="shared" si="2"/>
        <v>45306</v>
      </c>
      <c r="E17" s="21"/>
      <c r="F17" s="21"/>
      <c r="G17" s="21"/>
      <c r="H17" s="16">
        <f t="shared" si="1"/>
        <v>0</v>
      </c>
      <c r="I17" s="16">
        <f>+Tabel1[[#This Row],[Total]]-Tabel1[[#This Row],[Heures de nuit]]</f>
        <v>0</v>
      </c>
      <c r="J17" s="16">
        <f>MAX(0,Tabel1[[#This Row],[Fermeture de poste]]-TIME(21,0,0))+IF(Tabel1[[#This Row],[Ouverture de poste]]&lt;&gt;"",MAX(TIME(6,0,0)-Tabel1[[#This Row],[Ouverture de poste]],0),0)</f>
        <v>0</v>
      </c>
      <c r="K17" s="16">
        <f>IF(WEEKDAY(Tabel1[[#This Row],[Date]],2)=7, SUMIF(Tabel1[Semaine],Tabel1[[#This Row],[Semaine]],Tabel1[Total]),0)</f>
        <v>0</v>
      </c>
    </row>
    <row r="18" spans="1:11" ht="20.100000000000001" customHeight="1" x14ac:dyDescent="0.25">
      <c r="A18" s="4" t="str">
        <f t="shared" si="0"/>
        <v>24-3</v>
      </c>
      <c r="B18" s="22">
        <f>EOMONTH(Tabel1[[#This Row],[Date]],-1)+1</f>
        <v>45292</v>
      </c>
      <c r="C18" s="20">
        <f t="shared" si="2"/>
        <v>45307</v>
      </c>
      <c r="E18" s="21"/>
      <c r="F18" s="21"/>
      <c r="G18" s="21"/>
      <c r="H18" s="16">
        <f t="shared" si="1"/>
        <v>0</v>
      </c>
      <c r="I18" s="16">
        <f>+Tabel1[[#This Row],[Total]]-Tabel1[[#This Row],[Heures de nuit]]</f>
        <v>0</v>
      </c>
      <c r="J18" s="16">
        <f>MAX(0,Tabel1[[#This Row],[Fermeture de poste]]-TIME(21,0,0))+IF(Tabel1[[#This Row],[Ouverture de poste]]&lt;&gt;"",MAX(TIME(6,0,0)-Tabel1[[#This Row],[Ouverture de poste]],0),0)</f>
        <v>0</v>
      </c>
      <c r="K18" s="16">
        <f>IF(WEEKDAY(Tabel1[[#This Row],[Date]],2)=7, SUMIF(Tabel1[Semaine],Tabel1[[#This Row],[Semaine]],Tabel1[Total]),0)</f>
        <v>0</v>
      </c>
    </row>
    <row r="19" spans="1:11" ht="20.100000000000001" customHeight="1" x14ac:dyDescent="0.25">
      <c r="A19" s="4" t="str">
        <f t="shared" si="0"/>
        <v>24-3</v>
      </c>
      <c r="B19" s="22">
        <f>EOMONTH(Tabel1[[#This Row],[Date]],-1)+1</f>
        <v>45292</v>
      </c>
      <c r="C19" s="20">
        <f t="shared" si="2"/>
        <v>45308</v>
      </c>
      <c r="E19" s="21"/>
      <c r="F19" s="21"/>
      <c r="G19" s="21"/>
      <c r="H19" s="16">
        <f t="shared" si="1"/>
        <v>0</v>
      </c>
      <c r="I19" s="16">
        <f>+Tabel1[[#This Row],[Total]]-Tabel1[[#This Row],[Heures de nuit]]</f>
        <v>0</v>
      </c>
      <c r="J19" s="16">
        <f>MAX(0,Tabel1[[#This Row],[Fermeture de poste]]-TIME(21,0,0))+IF(Tabel1[[#This Row],[Ouverture de poste]]&lt;&gt;"",MAX(TIME(6,0,0)-Tabel1[[#This Row],[Ouverture de poste]],0),0)</f>
        <v>0</v>
      </c>
      <c r="K19" s="16">
        <f>IF(WEEKDAY(Tabel1[[#This Row],[Date]],2)=7, SUMIF(Tabel1[Semaine],Tabel1[[#This Row],[Semaine]],Tabel1[Total]),0)</f>
        <v>0</v>
      </c>
    </row>
    <row r="20" spans="1:11" ht="20.100000000000001" customHeight="1" x14ac:dyDescent="0.25">
      <c r="A20" s="4" t="str">
        <f t="shared" si="0"/>
        <v>24-3</v>
      </c>
      <c r="B20" s="22">
        <f>EOMONTH(Tabel1[[#This Row],[Date]],-1)+1</f>
        <v>45292</v>
      </c>
      <c r="C20" s="20">
        <f t="shared" si="2"/>
        <v>45309</v>
      </c>
      <c r="E20" s="21"/>
      <c r="F20" s="21"/>
      <c r="G20" s="21"/>
      <c r="H20" s="16">
        <f t="shared" si="1"/>
        <v>0</v>
      </c>
      <c r="I20" s="16">
        <f>+Tabel1[[#This Row],[Total]]-Tabel1[[#This Row],[Heures de nuit]]</f>
        <v>0</v>
      </c>
      <c r="J20" s="16">
        <f>MAX(0,Tabel1[[#This Row],[Fermeture de poste]]-TIME(21,0,0))+IF(Tabel1[[#This Row],[Ouverture de poste]]&lt;&gt;"",MAX(TIME(6,0,0)-Tabel1[[#This Row],[Ouverture de poste]],0),0)</f>
        <v>0</v>
      </c>
      <c r="K20" s="16">
        <f>IF(WEEKDAY(Tabel1[[#This Row],[Date]],2)=7, SUMIF(Tabel1[Semaine],Tabel1[[#This Row],[Semaine]],Tabel1[Total]),0)</f>
        <v>0</v>
      </c>
    </row>
    <row r="21" spans="1:11" ht="20.100000000000001" customHeight="1" x14ac:dyDescent="0.25">
      <c r="A21" s="4" t="str">
        <f t="shared" si="0"/>
        <v>24-3</v>
      </c>
      <c r="B21" s="22">
        <f>EOMONTH(Tabel1[[#This Row],[Date]],-1)+1</f>
        <v>45292</v>
      </c>
      <c r="C21" s="20">
        <f t="shared" si="2"/>
        <v>45310</v>
      </c>
      <c r="E21" s="21"/>
      <c r="F21" s="21"/>
      <c r="G21" s="21"/>
      <c r="H21" s="16">
        <f t="shared" si="1"/>
        <v>0</v>
      </c>
      <c r="I21" s="16">
        <f>+Tabel1[[#This Row],[Total]]-Tabel1[[#This Row],[Heures de nuit]]</f>
        <v>0</v>
      </c>
      <c r="J21" s="16">
        <f>MAX(0,Tabel1[[#This Row],[Fermeture de poste]]-TIME(21,0,0))+IF(Tabel1[[#This Row],[Ouverture de poste]]&lt;&gt;"",MAX(TIME(6,0,0)-Tabel1[[#This Row],[Ouverture de poste]],0),0)</f>
        <v>0</v>
      </c>
      <c r="K21" s="16">
        <f>IF(WEEKDAY(Tabel1[[#This Row],[Date]],2)=7, SUMIF(Tabel1[Semaine],Tabel1[[#This Row],[Semaine]],Tabel1[Total]),0)</f>
        <v>0</v>
      </c>
    </row>
    <row r="22" spans="1:11" ht="20.100000000000001" customHeight="1" x14ac:dyDescent="0.25">
      <c r="A22" s="4" t="str">
        <f t="shared" si="0"/>
        <v>24-3</v>
      </c>
      <c r="B22" s="22">
        <f>EOMONTH(Tabel1[[#This Row],[Date]],-1)+1</f>
        <v>45292</v>
      </c>
      <c r="C22" s="20">
        <f t="shared" si="2"/>
        <v>45311</v>
      </c>
      <c r="E22" s="21"/>
      <c r="F22" s="21"/>
      <c r="G22" s="21"/>
      <c r="H22" s="16">
        <f t="shared" si="1"/>
        <v>0</v>
      </c>
      <c r="I22" s="16">
        <f>+Tabel1[[#This Row],[Total]]-Tabel1[[#This Row],[Heures de nuit]]</f>
        <v>0</v>
      </c>
      <c r="J22" s="16">
        <f>MAX(0,Tabel1[[#This Row],[Fermeture de poste]]-TIME(21,0,0))+IF(Tabel1[[#This Row],[Ouverture de poste]]&lt;&gt;"",MAX(TIME(6,0,0)-Tabel1[[#This Row],[Ouverture de poste]],0),0)</f>
        <v>0</v>
      </c>
      <c r="K22" s="16">
        <f>IF(WEEKDAY(Tabel1[[#This Row],[Date]],2)=7, SUMIF(Tabel1[Semaine],Tabel1[[#This Row],[Semaine]],Tabel1[Total]),0)</f>
        <v>0</v>
      </c>
    </row>
    <row r="23" spans="1:11" ht="20.100000000000001" customHeight="1" x14ac:dyDescent="0.25">
      <c r="A23" s="4" t="str">
        <f t="shared" si="0"/>
        <v>24-3</v>
      </c>
      <c r="B23" s="22">
        <f>EOMONTH(Tabel1[[#This Row],[Date]],-1)+1</f>
        <v>45292</v>
      </c>
      <c r="C23" s="20">
        <f t="shared" si="2"/>
        <v>45312</v>
      </c>
      <c r="E23" s="21"/>
      <c r="F23" s="21"/>
      <c r="G23" s="21"/>
      <c r="H23" s="16">
        <f t="shared" si="1"/>
        <v>0</v>
      </c>
      <c r="I23" s="16">
        <f>+Tabel1[[#This Row],[Total]]-Tabel1[[#This Row],[Heures de nuit]]</f>
        <v>0</v>
      </c>
      <c r="J23" s="16">
        <f>MAX(0,Tabel1[[#This Row],[Fermeture de poste]]-TIME(21,0,0))+IF(Tabel1[[#This Row],[Ouverture de poste]]&lt;&gt;"",MAX(TIME(6,0,0)-Tabel1[[#This Row],[Ouverture de poste]],0),0)</f>
        <v>0</v>
      </c>
      <c r="K23" s="16">
        <f>IF(WEEKDAY(Tabel1[[#This Row],[Date]],2)=7, SUMIF(Tabel1[Semaine],Tabel1[[#This Row],[Semaine]],Tabel1[Total]),0)</f>
        <v>0</v>
      </c>
    </row>
    <row r="24" spans="1:11" ht="20.100000000000001" customHeight="1" x14ac:dyDescent="0.25">
      <c r="A24" s="4" t="str">
        <f t="shared" si="0"/>
        <v>24-4</v>
      </c>
      <c r="B24" s="22">
        <f>EOMONTH(Tabel1[[#This Row],[Date]],-1)+1</f>
        <v>45292</v>
      </c>
      <c r="C24" s="20">
        <f t="shared" si="2"/>
        <v>45313</v>
      </c>
      <c r="E24" s="21"/>
      <c r="F24" s="21"/>
      <c r="G24" s="21"/>
      <c r="H24" s="16">
        <f t="shared" si="1"/>
        <v>0</v>
      </c>
      <c r="I24" s="16">
        <f>+Tabel1[[#This Row],[Total]]-Tabel1[[#This Row],[Heures de nuit]]</f>
        <v>0</v>
      </c>
      <c r="J24" s="16">
        <f>MAX(0,Tabel1[[#This Row],[Fermeture de poste]]-TIME(21,0,0))+IF(Tabel1[[#This Row],[Ouverture de poste]]&lt;&gt;"",MAX(TIME(6,0,0)-Tabel1[[#This Row],[Ouverture de poste]],0),0)</f>
        <v>0</v>
      </c>
      <c r="K24" s="16">
        <f>IF(WEEKDAY(Tabel1[[#This Row],[Date]],2)=7, SUMIF(Tabel1[Semaine],Tabel1[[#This Row],[Semaine]],Tabel1[Total]),0)</f>
        <v>0</v>
      </c>
    </row>
    <row r="25" spans="1:11" ht="20.100000000000001" customHeight="1" x14ac:dyDescent="0.25">
      <c r="A25" s="4" t="str">
        <f t="shared" si="0"/>
        <v>24-4</v>
      </c>
      <c r="B25" s="22">
        <f>EOMONTH(Tabel1[[#This Row],[Date]],-1)+1</f>
        <v>45292</v>
      </c>
      <c r="C25" s="20">
        <f t="shared" si="2"/>
        <v>45314</v>
      </c>
      <c r="E25" s="21"/>
      <c r="F25" s="21"/>
      <c r="G25" s="21"/>
      <c r="H25" s="16">
        <f t="shared" si="1"/>
        <v>0</v>
      </c>
      <c r="I25" s="16">
        <f>+Tabel1[[#This Row],[Total]]-Tabel1[[#This Row],[Heures de nuit]]</f>
        <v>0</v>
      </c>
      <c r="J25" s="16">
        <f>MAX(0,Tabel1[[#This Row],[Fermeture de poste]]-TIME(21,0,0))+IF(Tabel1[[#This Row],[Ouverture de poste]]&lt;&gt;"",MAX(TIME(6,0,0)-Tabel1[[#This Row],[Ouverture de poste]],0),0)</f>
        <v>0</v>
      </c>
      <c r="K25" s="16">
        <f>IF(WEEKDAY(Tabel1[[#This Row],[Date]],2)=7, SUMIF(Tabel1[Semaine],Tabel1[[#This Row],[Semaine]],Tabel1[Total]),0)</f>
        <v>0</v>
      </c>
    </row>
    <row r="26" spans="1:11" ht="20.100000000000001" customHeight="1" x14ac:dyDescent="0.25">
      <c r="A26" s="4" t="str">
        <f t="shared" si="0"/>
        <v>24-4</v>
      </c>
      <c r="B26" s="22">
        <f>EOMONTH(Tabel1[[#This Row],[Date]],-1)+1</f>
        <v>45292</v>
      </c>
      <c r="C26" s="20">
        <f t="shared" si="2"/>
        <v>45315</v>
      </c>
      <c r="E26" s="21"/>
      <c r="F26" s="21"/>
      <c r="G26" s="21"/>
      <c r="H26" s="16">
        <f t="shared" si="1"/>
        <v>0</v>
      </c>
      <c r="I26" s="16">
        <f>+Tabel1[[#This Row],[Total]]-Tabel1[[#This Row],[Heures de nuit]]</f>
        <v>0</v>
      </c>
      <c r="J26" s="16">
        <f>MAX(0,Tabel1[[#This Row],[Fermeture de poste]]-TIME(21,0,0))+IF(Tabel1[[#This Row],[Ouverture de poste]]&lt;&gt;"",MAX(TIME(6,0,0)-Tabel1[[#This Row],[Ouverture de poste]],0),0)</f>
        <v>0</v>
      </c>
      <c r="K26" s="16">
        <f>IF(WEEKDAY(Tabel1[[#This Row],[Date]],2)=7, SUMIF(Tabel1[Semaine],Tabel1[[#This Row],[Semaine]],Tabel1[Total]),0)</f>
        <v>0</v>
      </c>
    </row>
    <row r="27" spans="1:11" ht="20.100000000000001" customHeight="1" x14ac:dyDescent="0.25">
      <c r="A27" s="4" t="str">
        <f t="shared" si="0"/>
        <v>24-4</v>
      </c>
      <c r="B27" s="22">
        <f>EOMONTH(Tabel1[[#This Row],[Date]],-1)+1</f>
        <v>45292</v>
      </c>
      <c r="C27" s="20">
        <f t="shared" si="2"/>
        <v>45316</v>
      </c>
      <c r="E27" s="21"/>
      <c r="F27" s="21"/>
      <c r="G27" s="21"/>
      <c r="H27" s="16">
        <f t="shared" si="1"/>
        <v>0</v>
      </c>
      <c r="I27" s="16">
        <f>+Tabel1[[#This Row],[Total]]-Tabel1[[#This Row],[Heures de nuit]]</f>
        <v>0</v>
      </c>
      <c r="J27" s="16">
        <f>MAX(0,Tabel1[[#This Row],[Fermeture de poste]]-TIME(21,0,0))+IF(Tabel1[[#This Row],[Ouverture de poste]]&lt;&gt;"",MAX(TIME(6,0,0)-Tabel1[[#This Row],[Ouverture de poste]],0),0)</f>
        <v>0</v>
      </c>
      <c r="K27" s="16">
        <f>IF(WEEKDAY(Tabel1[[#This Row],[Date]],2)=7, SUMIF(Tabel1[Semaine],Tabel1[[#This Row],[Semaine]],Tabel1[Total]),0)</f>
        <v>0</v>
      </c>
    </row>
    <row r="28" spans="1:11" ht="20.100000000000001" customHeight="1" x14ac:dyDescent="0.25">
      <c r="A28" s="4" t="str">
        <f t="shared" si="0"/>
        <v>24-4</v>
      </c>
      <c r="B28" s="22">
        <f>EOMONTH(Tabel1[[#This Row],[Date]],-1)+1</f>
        <v>45292</v>
      </c>
      <c r="C28" s="20">
        <f t="shared" si="2"/>
        <v>45317</v>
      </c>
      <c r="E28" s="21"/>
      <c r="F28" s="21"/>
      <c r="G28" s="21"/>
      <c r="H28" s="16">
        <f t="shared" si="1"/>
        <v>0</v>
      </c>
      <c r="I28" s="16">
        <f>+Tabel1[[#This Row],[Total]]-Tabel1[[#This Row],[Heures de nuit]]</f>
        <v>0</v>
      </c>
      <c r="J28" s="16">
        <f>MAX(0,Tabel1[[#This Row],[Fermeture de poste]]-TIME(21,0,0))+IF(Tabel1[[#This Row],[Ouverture de poste]]&lt;&gt;"",MAX(TIME(6,0,0)-Tabel1[[#This Row],[Ouverture de poste]],0),0)</f>
        <v>0</v>
      </c>
      <c r="K28" s="16">
        <f>IF(WEEKDAY(Tabel1[[#This Row],[Date]],2)=7, SUMIF(Tabel1[Semaine],Tabel1[[#This Row],[Semaine]],Tabel1[Total]),0)</f>
        <v>0</v>
      </c>
    </row>
    <row r="29" spans="1:11" ht="20.100000000000001" customHeight="1" x14ac:dyDescent="0.25">
      <c r="A29" s="4" t="str">
        <f t="shared" si="0"/>
        <v>24-4</v>
      </c>
      <c r="B29" s="22">
        <f>EOMONTH(Tabel1[[#This Row],[Date]],-1)+1</f>
        <v>45292</v>
      </c>
      <c r="C29" s="20">
        <f t="shared" si="2"/>
        <v>45318</v>
      </c>
      <c r="E29" s="21"/>
      <c r="F29" s="21"/>
      <c r="G29" s="21"/>
      <c r="H29" s="16">
        <f t="shared" si="1"/>
        <v>0</v>
      </c>
      <c r="I29" s="16">
        <f>+Tabel1[[#This Row],[Total]]-Tabel1[[#This Row],[Heures de nuit]]</f>
        <v>0</v>
      </c>
      <c r="J29" s="16">
        <f>MAX(0,Tabel1[[#This Row],[Fermeture de poste]]-TIME(21,0,0))+IF(Tabel1[[#This Row],[Ouverture de poste]]&lt;&gt;"",MAX(TIME(6,0,0)-Tabel1[[#This Row],[Ouverture de poste]],0),0)</f>
        <v>0</v>
      </c>
      <c r="K29" s="16">
        <f>IF(WEEKDAY(Tabel1[[#This Row],[Date]],2)=7, SUMIF(Tabel1[Semaine],Tabel1[[#This Row],[Semaine]],Tabel1[Total]),0)</f>
        <v>0</v>
      </c>
    </row>
    <row r="30" spans="1:11" ht="20.100000000000001" customHeight="1" x14ac:dyDescent="0.25">
      <c r="A30" s="4" t="str">
        <f t="shared" si="0"/>
        <v>24-4</v>
      </c>
      <c r="B30" s="22">
        <f>EOMONTH(Tabel1[[#This Row],[Date]],-1)+1</f>
        <v>45292</v>
      </c>
      <c r="C30" s="20">
        <f t="shared" si="2"/>
        <v>45319</v>
      </c>
      <c r="E30" s="21"/>
      <c r="F30" s="21"/>
      <c r="G30" s="21"/>
      <c r="H30" s="16">
        <f t="shared" si="1"/>
        <v>0</v>
      </c>
      <c r="I30" s="16">
        <f>+Tabel1[[#This Row],[Total]]-Tabel1[[#This Row],[Heures de nuit]]</f>
        <v>0</v>
      </c>
      <c r="J30" s="16">
        <f>MAX(0,Tabel1[[#This Row],[Fermeture de poste]]-TIME(21,0,0))+IF(Tabel1[[#This Row],[Ouverture de poste]]&lt;&gt;"",MAX(TIME(6,0,0)-Tabel1[[#This Row],[Ouverture de poste]],0),0)</f>
        <v>0</v>
      </c>
      <c r="K30" s="16">
        <f>IF(WEEKDAY(Tabel1[[#This Row],[Date]],2)=7, SUMIF(Tabel1[Semaine],Tabel1[[#This Row],[Semaine]],Tabel1[Total]),0)</f>
        <v>0</v>
      </c>
    </row>
    <row r="31" spans="1:11" ht="20.100000000000001" customHeight="1" x14ac:dyDescent="0.25">
      <c r="A31" s="4" t="str">
        <f t="shared" si="0"/>
        <v>24-5</v>
      </c>
      <c r="B31" s="22">
        <f>EOMONTH(Tabel1[[#This Row],[Date]],-1)+1</f>
        <v>45292</v>
      </c>
      <c r="C31" s="20">
        <f t="shared" si="2"/>
        <v>45320</v>
      </c>
      <c r="E31" s="21"/>
      <c r="F31" s="21"/>
      <c r="G31" s="21"/>
      <c r="H31" s="16">
        <f t="shared" si="1"/>
        <v>0</v>
      </c>
      <c r="I31" s="16">
        <f>+Tabel1[[#This Row],[Total]]-Tabel1[[#This Row],[Heures de nuit]]</f>
        <v>0</v>
      </c>
      <c r="J31" s="16">
        <f>MAX(0,Tabel1[[#This Row],[Fermeture de poste]]-TIME(21,0,0))+IF(Tabel1[[#This Row],[Ouverture de poste]]&lt;&gt;"",MAX(TIME(6,0,0)-Tabel1[[#This Row],[Ouverture de poste]],0),0)</f>
        <v>0</v>
      </c>
      <c r="K31" s="16">
        <f>IF(WEEKDAY(Tabel1[[#This Row],[Date]],2)=7, SUMIF(Tabel1[Semaine],Tabel1[[#This Row],[Semaine]],Tabel1[Total]),0)</f>
        <v>0</v>
      </c>
    </row>
    <row r="32" spans="1:11" ht="20.100000000000001" customHeight="1" x14ac:dyDescent="0.25">
      <c r="A32" s="4" t="str">
        <f t="shared" si="0"/>
        <v>24-5</v>
      </c>
      <c r="B32" s="22">
        <f>EOMONTH(Tabel1[[#This Row],[Date]],-1)+1</f>
        <v>45292</v>
      </c>
      <c r="C32" s="20">
        <f t="shared" si="2"/>
        <v>45321</v>
      </c>
      <c r="E32" s="21"/>
      <c r="F32" s="21"/>
      <c r="G32" s="21"/>
      <c r="H32" s="16">
        <f t="shared" si="1"/>
        <v>0</v>
      </c>
      <c r="I32" s="16">
        <f>+Tabel1[[#This Row],[Total]]-Tabel1[[#This Row],[Heures de nuit]]</f>
        <v>0</v>
      </c>
      <c r="J32" s="16">
        <f>MAX(0,Tabel1[[#This Row],[Fermeture de poste]]-TIME(21,0,0))+IF(Tabel1[[#This Row],[Ouverture de poste]]&lt;&gt;"",MAX(TIME(6,0,0)-Tabel1[[#This Row],[Ouverture de poste]],0),0)</f>
        <v>0</v>
      </c>
      <c r="K32" s="16">
        <f>IF(WEEKDAY(Tabel1[[#This Row],[Date]],2)=7, SUMIF(Tabel1[Semaine],Tabel1[[#This Row],[Semaine]],Tabel1[Total]),0)</f>
        <v>0</v>
      </c>
    </row>
    <row r="33" spans="1:11" ht="20.100000000000001" customHeight="1" x14ac:dyDescent="0.25">
      <c r="A33" s="4" t="str">
        <f t="shared" si="0"/>
        <v>24-5</v>
      </c>
      <c r="B33" s="22">
        <f>EOMONTH(Tabel1[[#This Row],[Date]],-1)+1</f>
        <v>45292</v>
      </c>
      <c r="C33" s="20">
        <f>C32+1</f>
        <v>45322</v>
      </c>
      <c r="E33" s="21"/>
      <c r="F33" s="21"/>
      <c r="G33" s="21"/>
      <c r="H33" s="16">
        <f t="shared" si="1"/>
        <v>0</v>
      </c>
      <c r="I33" s="16">
        <f>+Tabel1[[#This Row],[Total]]-Tabel1[[#This Row],[Heures de nuit]]</f>
        <v>0</v>
      </c>
      <c r="J33" s="16">
        <f>MAX(0,Tabel1[[#This Row],[Fermeture de poste]]-TIME(21,0,0))+IF(Tabel1[[#This Row],[Ouverture de poste]]&lt;&gt;"",MAX(TIME(6,0,0)-Tabel1[[#This Row],[Ouverture de poste]],0),0)</f>
        <v>0</v>
      </c>
      <c r="K33" s="16">
        <f>IF(WEEKDAY(Tabel1[[#This Row],[Date]],2)=7, SUMIF(Tabel1[Semaine],Tabel1[[#This Row],[Semaine]],Tabel1[Total]),0)</f>
        <v>0</v>
      </c>
    </row>
    <row r="34" spans="1:11" ht="20.100000000000001" customHeight="1" x14ac:dyDescent="0.25">
      <c r="A34" s="4" t="str">
        <f t="shared" si="0"/>
        <v>24-5</v>
      </c>
      <c r="B34" s="22">
        <f>EOMONTH(Tabel1[[#This Row],[Date]],-1)+1</f>
        <v>45323</v>
      </c>
      <c r="C34" s="20">
        <f t="shared" ref="C34:C97" si="3">C33+1</f>
        <v>45323</v>
      </c>
      <c r="E34" s="21"/>
      <c r="F34" s="21"/>
      <c r="G34" s="21"/>
      <c r="H34" s="16">
        <f t="shared" si="1"/>
        <v>0</v>
      </c>
      <c r="I34" s="16">
        <f>+Tabel1[[#This Row],[Total]]-Tabel1[[#This Row],[Heures de nuit]]</f>
        <v>0</v>
      </c>
      <c r="J34" s="16">
        <f>MAX(0,Tabel1[[#This Row],[Fermeture de poste]]-TIME(21,0,0))+IF(Tabel1[[#This Row],[Ouverture de poste]]&lt;&gt;"",MAX(TIME(6,0,0)-Tabel1[[#This Row],[Ouverture de poste]],0),0)</f>
        <v>0</v>
      </c>
      <c r="K34" s="16">
        <f>IF(WEEKDAY(Tabel1[[#This Row],[Date]],2)=7, SUMIF(Tabel1[Semaine],Tabel1[[#This Row],[Semaine]],Tabel1[Total]),0)</f>
        <v>0</v>
      </c>
    </row>
    <row r="35" spans="1:11" ht="20.100000000000001" customHeight="1" x14ac:dyDescent="0.25">
      <c r="A35" s="4" t="str">
        <f t="shared" si="0"/>
        <v>24-5</v>
      </c>
      <c r="B35" s="22">
        <f>EOMONTH(Tabel1[[#This Row],[Date]],-1)+1</f>
        <v>45323</v>
      </c>
      <c r="C35" s="20">
        <f t="shared" si="3"/>
        <v>45324</v>
      </c>
      <c r="E35" s="21"/>
      <c r="F35" s="21"/>
      <c r="G35" s="21"/>
      <c r="H35" s="16">
        <f t="shared" si="1"/>
        <v>0</v>
      </c>
      <c r="I35" s="16">
        <f>+Tabel1[[#This Row],[Total]]-Tabel1[[#This Row],[Heures de nuit]]</f>
        <v>0</v>
      </c>
      <c r="J35" s="16">
        <f>MAX(0,Tabel1[[#This Row],[Fermeture de poste]]-TIME(21,0,0))+IF(Tabel1[[#This Row],[Ouverture de poste]]&lt;&gt;"",MAX(TIME(6,0,0)-Tabel1[[#This Row],[Ouverture de poste]],0),0)</f>
        <v>0</v>
      </c>
      <c r="K35" s="16">
        <f>IF(WEEKDAY(Tabel1[[#This Row],[Date]],2)=7, SUMIF(Tabel1[Semaine],Tabel1[[#This Row],[Semaine]],Tabel1[Total]),0)</f>
        <v>0</v>
      </c>
    </row>
    <row r="36" spans="1:11" ht="20.100000000000001" customHeight="1" x14ac:dyDescent="0.25">
      <c r="A36" s="4" t="str">
        <f t="shared" si="0"/>
        <v>24-5</v>
      </c>
      <c r="B36" s="22">
        <f>EOMONTH(Tabel1[[#This Row],[Date]],-1)+1</f>
        <v>45323</v>
      </c>
      <c r="C36" s="20">
        <f t="shared" si="3"/>
        <v>45325</v>
      </c>
      <c r="E36" s="21"/>
      <c r="F36" s="21"/>
      <c r="G36" s="21"/>
      <c r="H36" s="16">
        <f t="shared" si="1"/>
        <v>0</v>
      </c>
      <c r="I36" s="16">
        <f>+Tabel1[[#This Row],[Total]]-Tabel1[[#This Row],[Heures de nuit]]</f>
        <v>0</v>
      </c>
      <c r="J36" s="16">
        <f>MAX(0,Tabel1[[#This Row],[Fermeture de poste]]-TIME(21,0,0))+IF(Tabel1[[#This Row],[Ouverture de poste]]&lt;&gt;"",MAX(TIME(6,0,0)-Tabel1[[#This Row],[Ouverture de poste]],0),0)</f>
        <v>0</v>
      </c>
      <c r="K36" s="16">
        <f>IF(WEEKDAY(Tabel1[[#This Row],[Date]],2)=7, SUMIF(Tabel1[Semaine],Tabel1[[#This Row],[Semaine]],Tabel1[Total]),0)</f>
        <v>0</v>
      </c>
    </row>
    <row r="37" spans="1:11" ht="20.100000000000001" customHeight="1" x14ac:dyDescent="0.25">
      <c r="A37" s="4" t="str">
        <f t="shared" si="0"/>
        <v>24-5</v>
      </c>
      <c r="B37" s="22">
        <f>EOMONTH(Tabel1[[#This Row],[Date]],-1)+1</f>
        <v>45323</v>
      </c>
      <c r="C37" s="20">
        <f t="shared" si="3"/>
        <v>45326</v>
      </c>
      <c r="E37" s="21"/>
      <c r="F37" s="21"/>
      <c r="G37" s="21"/>
      <c r="H37" s="16">
        <f t="shared" si="1"/>
        <v>0</v>
      </c>
      <c r="I37" s="16">
        <f>+Tabel1[[#This Row],[Total]]-Tabel1[[#This Row],[Heures de nuit]]</f>
        <v>0</v>
      </c>
      <c r="J37" s="16">
        <f>MAX(0,Tabel1[[#This Row],[Fermeture de poste]]-TIME(21,0,0))+IF(Tabel1[[#This Row],[Ouverture de poste]]&lt;&gt;"",MAX(TIME(6,0,0)-Tabel1[[#This Row],[Ouverture de poste]],0),0)</f>
        <v>0</v>
      </c>
      <c r="K37" s="16">
        <f>IF(WEEKDAY(Tabel1[[#This Row],[Date]],2)=7, SUMIF(Tabel1[Semaine],Tabel1[[#This Row],[Semaine]],Tabel1[Total]),0)</f>
        <v>0</v>
      </c>
    </row>
    <row r="38" spans="1:11" ht="20.100000000000001" customHeight="1" x14ac:dyDescent="0.25">
      <c r="A38" s="4" t="str">
        <f t="shared" si="0"/>
        <v>24-6</v>
      </c>
      <c r="B38" s="22">
        <f>EOMONTH(Tabel1[[#This Row],[Date]],-1)+1</f>
        <v>45323</v>
      </c>
      <c r="C38" s="20">
        <f t="shared" si="3"/>
        <v>45327</v>
      </c>
      <c r="E38" s="21"/>
      <c r="F38" s="21"/>
      <c r="G38" s="21"/>
      <c r="H38" s="16">
        <f t="shared" si="1"/>
        <v>0</v>
      </c>
      <c r="I38" s="16">
        <f>+Tabel1[[#This Row],[Total]]-Tabel1[[#This Row],[Heures de nuit]]</f>
        <v>0</v>
      </c>
      <c r="J38" s="16">
        <f>MAX(0,Tabel1[[#This Row],[Fermeture de poste]]-TIME(21,0,0))+IF(Tabel1[[#This Row],[Ouverture de poste]]&lt;&gt;"",MAX(TIME(6,0,0)-Tabel1[[#This Row],[Ouverture de poste]],0),0)</f>
        <v>0</v>
      </c>
      <c r="K38" s="16">
        <f>IF(WEEKDAY(Tabel1[[#This Row],[Date]],2)=7, SUMIF(Tabel1[Semaine],Tabel1[[#This Row],[Semaine]],Tabel1[Total]),0)</f>
        <v>0</v>
      </c>
    </row>
    <row r="39" spans="1:11" ht="20.100000000000001" customHeight="1" x14ac:dyDescent="0.25">
      <c r="A39" s="4" t="str">
        <f t="shared" si="0"/>
        <v>24-6</v>
      </c>
      <c r="B39" s="22">
        <f>EOMONTH(Tabel1[[#This Row],[Date]],-1)+1</f>
        <v>45323</v>
      </c>
      <c r="C39" s="20">
        <f t="shared" si="3"/>
        <v>45328</v>
      </c>
      <c r="E39" s="21"/>
      <c r="F39" s="21"/>
      <c r="G39" s="21"/>
      <c r="H39" s="16">
        <f t="shared" si="1"/>
        <v>0</v>
      </c>
      <c r="I39" s="16">
        <f>+Tabel1[[#This Row],[Total]]-Tabel1[[#This Row],[Heures de nuit]]</f>
        <v>0</v>
      </c>
      <c r="J39" s="16">
        <f>MAX(0,Tabel1[[#This Row],[Fermeture de poste]]-TIME(21,0,0))+IF(Tabel1[[#This Row],[Ouverture de poste]]&lt;&gt;"",MAX(TIME(6,0,0)-Tabel1[[#This Row],[Ouverture de poste]],0),0)</f>
        <v>0</v>
      </c>
      <c r="K39" s="16">
        <f>IF(WEEKDAY(Tabel1[[#This Row],[Date]],2)=7, SUMIF(Tabel1[Semaine],Tabel1[[#This Row],[Semaine]],Tabel1[Total]),0)</f>
        <v>0</v>
      </c>
    </row>
    <row r="40" spans="1:11" ht="20.100000000000001" customHeight="1" x14ac:dyDescent="0.25">
      <c r="A40" s="4" t="str">
        <f t="shared" si="0"/>
        <v>24-6</v>
      </c>
      <c r="B40" s="22">
        <f>EOMONTH(Tabel1[[#This Row],[Date]],-1)+1</f>
        <v>45323</v>
      </c>
      <c r="C40" s="20">
        <f t="shared" si="3"/>
        <v>45329</v>
      </c>
      <c r="E40" s="21"/>
      <c r="F40" s="21"/>
      <c r="G40" s="21"/>
      <c r="H40" s="16">
        <f t="shared" si="1"/>
        <v>0</v>
      </c>
      <c r="I40" s="16">
        <f>+Tabel1[[#This Row],[Total]]-Tabel1[[#This Row],[Heures de nuit]]</f>
        <v>0</v>
      </c>
      <c r="J40" s="16">
        <f>MAX(0,Tabel1[[#This Row],[Fermeture de poste]]-TIME(21,0,0))+IF(Tabel1[[#This Row],[Ouverture de poste]]&lt;&gt;"",MAX(TIME(6,0,0)-Tabel1[[#This Row],[Ouverture de poste]],0),0)</f>
        <v>0</v>
      </c>
      <c r="K40" s="16">
        <f>IF(WEEKDAY(Tabel1[[#This Row],[Date]],2)=7, SUMIF(Tabel1[Semaine],Tabel1[[#This Row],[Semaine]],Tabel1[Total]),0)</f>
        <v>0</v>
      </c>
    </row>
    <row r="41" spans="1:11" ht="20.100000000000001" customHeight="1" x14ac:dyDescent="0.25">
      <c r="A41" s="4" t="str">
        <f t="shared" si="0"/>
        <v>24-6</v>
      </c>
      <c r="B41" s="22">
        <f>EOMONTH(Tabel1[[#This Row],[Date]],-1)+1</f>
        <v>45323</v>
      </c>
      <c r="C41" s="20">
        <f t="shared" si="3"/>
        <v>45330</v>
      </c>
      <c r="E41" s="21"/>
      <c r="F41" s="21"/>
      <c r="G41" s="21"/>
      <c r="H41" s="16">
        <f t="shared" si="1"/>
        <v>0</v>
      </c>
      <c r="I41" s="16">
        <f>+Tabel1[[#This Row],[Total]]-Tabel1[[#This Row],[Heures de nuit]]</f>
        <v>0</v>
      </c>
      <c r="J41" s="16">
        <f>MAX(0,Tabel1[[#This Row],[Fermeture de poste]]-TIME(21,0,0))+IF(Tabel1[[#This Row],[Ouverture de poste]]&lt;&gt;"",MAX(TIME(6,0,0)-Tabel1[[#This Row],[Ouverture de poste]],0),0)</f>
        <v>0</v>
      </c>
      <c r="K41" s="16">
        <f>IF(WEEKDAY(Tabel1[[#This Row],[Date]],2)=7, SUMIF(Tabel1[Semaine],Tabel1[[#This Row],[Semaine]],Tabel1[Total]),0)</f>
        <v>0</v>
      </c>
    </row>
    <row r="42" spans="1:11" ht="20.100000000000001" customHeight="1" x14ac:dyDescent="0.25">
      <c r="A42" s="4" t="str">
        <f t="shared" si="0"/>
        <v>24-6</v>
      </c>
      <c r="B42" s="22">
        <f>EOMONTH(Tabel1[[#This Row],[Date]],-1)+1</f>
        <v>45323</v>
      </c>
      <c r="C42" s="20">
        <f t="shared" si="3"/>
        <v>45331</v>
      </c>
      <c r="E42" s="21"/>
      <c r="F42" s="21"/>
      <c r="G42" s="21"/>
      <c r="H42" s="16">
        <f t="shared" si="1"/>
        <v>0</v>
      </c>
      <c r="I42" s="16">
        <f>+Tabel1[[#This Row],[Total]]-Tabel1[[#This Row],[Heures de nuit]]</f>
        <v>0</v>
      </c>
      <c r="J42" s="16">
        <f>MAX(0,Tabel1[[#This Row],[Fermeture de poste]]-TIME(21,0,0))+IF(Tabel1[[#This Row],[Ouverture de poste]]&lt;&gt;"",MAX(TIME(6,0,0)-Tabel1[[#This Row],[Ouverture de poste]],0),0)</f>
        <v>0</v>
      </c>
      <c r="K42" s="16">
        <f>IF(WEEKDAY(Tabel1[[#This Row],[Date]],2)=7, SUMIF(Tabel1[Semaine],Tabel1[[#This Row],[Semaine]],Tabel1[Total]),0)</f>
        <v>0</v>
      </c>
    </row>
    <row r="43" spans="1:11" ht="20.100000000000001" customHeight="1" x14ac:dyDescent="0.25">
      <c r="A43" s="4" t="str">
        <f t="shared" si="0"/>
        <v>24-6</v>
      </c>
      <c r="B43" s="22">
        <f>EOMONTH(Tabel1[[#This Row],[Date]],-1)+1</f>
        <v>45323</v>
      </c>
      <c r="C43" s="20">
        <f t="shared" si="3"/>
        <v>45332</v>
      </c>
      <c r="E43" s="21"/>
      <c r="F43" s="21"/>
      <c r="G43" s="21"/>
      <c r="H43" s="16">
        <f t="shared" si="1"/>
        <v>0</v>
      </c>
      <c r="I43" s="16">
        <f>+Tabel1[[#This Row],[Total]]-Tabel1[[#This Row],[Heures de nuit]]</f>
        <v>0</v>
      </c>
      <c r="J43" s="16">
        <f>MAX(0,Tabel1[[#This Row],[Fermeture de poste]]-TIME(21,0,0))+IF(Tabel1[[#This Row],[Ouverture de poste]]&lt;&gt;"",MAX(TIME(6,0,0)-Tabel1[[#This Row],[Ouverture de poste]],0),0)</f>
        <v>0</v>
      </c>
      <c r="K43" s="16">
        <f>IF(WEEKDAY(Tabel1[[#This Row],[Date]],2)=7, SUMIF(Tabel1[Semaine],Tabel1[[#This Row],[Semaine]],Tabel1[Total]),0)</f>
        <v>0</v>
      </c>
    </row>
    <row r="44" spans="1:11" ht="20.100000000000001" customHeight="1" x14ac:dyDescent="0.25">
      <c r="A44" s="4" t="str">
        <f t="shared" si="0"/>
        <v>24-6</v>
      </c>
      <c r="B44" s="22">
        <f>EOMONTH(Tabel1[[#This Row],[Date]],-1)+1</f>
        <v>45323</v>
      </c>
      <c r="C44" s="20">
        <f t="shared" si="3"/>
        <v>45333</v>
      </c>
      <c r="E44" s="21"/>
      <c r="F44" s="21"/>
      <c r="G44" s="21"/>
      <c r="H44" s="16">
        <f t="shared" si="1"/>
        <v>0</v>
      </c>
      <c r="I44" s="16">
        <f>+Tabel1[[#This Row],[Total]]-Tabel1[[#This Row],[Heures de nuit]]</f>
        <v>0</v>
      </c>
      <c r="J44" s="16">
        <f>MAX(0,Tabel1[[#This Row],[Fermeture de poste]]-TIME(21,0,0))+IF(Tabel1[[#This Row],[Ouverture de poste]]&lt;&gt;"",MAX(TIME(6,0,0)-Tabel1[[#This Row],[Ouverture de poste]],0),0)</f>
        <v>0</v>
      </c>
      <c r="K44" s="16">
        <f>IF(WEEKDAY(Tabel1[[#This Row],[Date]],2)=7, SUMIF(Tabel1[Semaine],Tabel1[[#This Row],[Semaine]],Tabel1[Total]),0)</f>
        <v>0</v>
      </c>
    </row>
    <row r="45" spans="1:11" ht="20.100000000000001" customHeight="1" x14ac:dyDescent="0.25">
      <c r="A45" s="4" t="str">
        <f t="shared" si="0"/>
        <v>24-7</v>
      </c>
      <c r="B45" s="22">
        <f>EOMONTH(Tabel1[[#This Row],[Date]],-1)+1</f>
        <v>45323</v>
      </c>
      <c r="C45" s="20">
        <f t="shared" si="3"/>
        <v>45334</v>
      </c>
      <c r="E45" s="21"/>
      <c r="F45" s="21"/>
      <c r="G45" s="21"/>
      <c r="H45" s="16">
        <f t="shared" si="1"/>
        <v>0</v>
      </c>
      <c r="I45" s="16">
        <f>+Tabel1[[#This Row],[Total]]-Tabel1[[#This Row],[Heures de nuit]]</f>
        <v>0</v>
      </c>
      <c r="J45" s="16">
        <f>MAX(0,Tabel1[[#This Row],[Fermeture de poste]]-TIME(21,0,0))+IF(Tabel1[[#This Row],[Ouverture de poste]]&lt;&gt;"",MAX(TIME(6,0,0)-Tabel1[[#This Row],[Ouverture de poste]],0),0)</f>
        <v>0</v>
      </c>
      <c r="K45" s="16">
        <f>IF(WEEKDAY(Tabel1[[#This Row],[Date]],2)=7, SUMIF(Tabel1[Semaine],Tabel1[[#This Row],[Semaine]],Tabel1[Total]),0)</f>
        <v>0</v>
      </c>
    </row>
    <row r="46" spans="1:11" ht="20.100000000000001" customHeight="1" x14ac:dyDescent="0.25">
      <c r="A46" s="4" t="str">
        <f t="shared" si="0"/>
        <v>24-7</v>
      </c>
      <c r="B46" s="22">
        <f>EOMONTH(Tabel1[[#This Row],[Date]],-1)+1</f>
        <v>45323</v>
      </c>
      <c r="C46" s="20">
        <f t="shared" si="3"/>
        <v>45335</v>
      </c>
      <c r="E46" s="21"/>
      <c r="F46" s="21"/>
      <c r="G46" s="21"/>
      <c r="H46" s="16">
        <f t="shared" si="1"/>
        <v>0</v>
      </c>
      <c r="I46" s="16">
        <f>+Tabel1[[#This Row],[Total]]-Tabel1[[#This Row],[Heures de nuit]]</f>
        <v>0</v>
      </c>
      <c r="J46" s="16">
        <f>MAX(0,Tabel1[[#This Row],[Fermeture de poste]]-TIME(21,0,0))+IF(Tabel1[[#This Row],[Ouverture de poste]]&lt;&gt;"",MAX(TIME(6,0,0)-Tabel1[[#This Row],[Ouverture de poste]],0),0)</f>
        <v>0</v>
      </c>
      <c r="K46" s="16">
        <f>IF(WEEKDAY(Tabel1[[#This Row],[Date]],2)=7, SUMIF(Tabel1[Semaine],Tabel1[[#This Row],[Semaine]],Tabel1[Total]),0)</f>
        <v>0</v>
      </c>
    </row>
    <row r="47" spans="1:11" ht="20.100000000000001" customHeight="1" x14ac:dyDescent="0.25">
      <c r="A47" s="4" t="str">
        <f t="shared" si="0"/>
        <v>24-7</v>
      </c>
      <c r="B47" s="22">
        <f>EOMONTH(Tabel1[[#This Row],[Date]],-1)+1</f>
        <v>45323</v>
      </c>
      <c r="C47" s="20">
        <f t="shared" si="3"/>
        <v>45336</v>
      </c>
      <c r="E47" s="21"/>
      <c r="F47" s="21"/>
      <c r="G47" s="21"/>
      <c r="H47" s="16">
        <f t="shared" si="1"/>
        <v>0</v>
      </c>
      <c r="I47" s="16">
        <f>+Tabel1[[#This Row],[Total]]-Tabel1[[#This Row],[Heures de nuit]]</f>
        <v>0</v>
      </c>
      <c r="J47" s="16">
        <f>MAX(0,Tabel1[[#This Row],[Fermeture de poste]]-TIME(21,0,0))+IF(Tabel1[[#This Row],[Ouverture de poste]]&lt;&gt;"",MAX(TIME(6,0,0)-Tabel1[[#This Row],[Ouverture de poste]],0),0)</f>
        <v>0</v>
      </c>
      <c r="K47" s="16">
        <f>IF(WEEKDAY(Tabel1[[#This Row],[Date]],2)=7, SUMIF(Tabel1[Semaine],Tabel1[[#This Row],[Semaine]],Tabel1[Total]),0)</f>
        <v>0</v>
      </c>
    </row>
    <row r="48" spans="1:11" ht="20.100000000000001" customHeight="1" x14ac:dyDescent="0.25">
      <c r="A48" s="4" t="str">
        <f t="shared" si="0"/>
        <v>24-7</v>
      </c>
      <c r="B48" s="22">
        <f>EOMONTH(Tabel1[[#This Row],[Date]],-1)+1</f>
        <v>45323</v>
      </c>
      <c r="C48" s="20">
        <f t="shared" si="3"/>
        <v>45337</v>
      </c>
      <c r="E48" s="21"/>
      <c r="F48" s="21"/>
      <c r="G48" s="21"/>
      <c r="H48" s="16">
        <f t="shared" si="1"/>
        <v>0</v>
      </c>
      <c r="I48" s="16">
        <f>+Tabel1[[#This Row],[Total]]-Tabel1[[#This Row],[Heures de nuit]]</f>
        <v>0</v>
      </c>
      <c r="J48" s="16">
        <f>MAX(0,Tabel1[[#This Row],[Fermeture de poste]]-TIME(21,0,0))+IF(Tabel1[[#This Row],[Ouverture de poste]]&lt;&gt;"",MAX(TIME(6,0,0)-Tabel1[[#This Row],[Ouverture de poste]],0),0)</f>
        <v>0</v>
      </c>
      <c r="K48" s="16">
        <f>IF(WEEKDAY(Tabel1[[#This Row],[Date]],2)=7, SUMIF(Tabel1[Semaine],Tabel1[[#This Row],[Semaine]],Tabel1[Total]),0)</f>
        <v>0</v>
      </c>
    </row>
    <row r="49" spans="1:11" ht="20.100000000000001" customHeight="1" x14ac:dyDescent="0.25">
      <c r="A49" s="4" t="str">
        <f t="shared" si="0"/>
        <v>24-7</v>
      </c>
      <c r="B49" s="22">
        <f>EOMONTH(Tabel1[[#This Row],[Date]],-1)+1</f>
        <v>45323</v>
      </c>
      <c r="C49" s="20">
        <f t="shared" si="3"/>
        <v>45338</v>
      </c>
      <c r="E49" s="21"/>
      <c r="F49" s="21"/>
      <c r="G49" s="21"/>
      <c r="H49" s="16">
        <f t="shared" si="1"/>
        <v>0</v>
      </c>
      <c r="I49" s="16">
        <f>+Tabel1[[#This Row],[Total]]-Tabel1[[#This Row],[Heures de nuit]]</f>
        <v>0</v>
      </c>
      <c r="J49" s="16">
        <f>MAX(0,Tabel1[[#This Row],[Fermeture de poste]]-TIME(21,0,0))+IF(Tabel1[[#This Row],[Ouverture de poste]]&lt;&gt;"",MAX(TIME(6,0,0)-Tabel1[[#This Row],[Ouverture de poste]],0),0)</f>
        <v>0</v>
      </c>
      <c r="K49" s="16">
        <f>IF(WEEKDAY(Tabel1[[#This Row],[Date]],2)=7, SUMIF(Tabel1[Semaine],Tabel1[[#This Row],[Semaine]],Tabel1[Total]),0)</f>
        <v>0</v>
      </c>
    </row>
    <row r="50" spans="1:11" ht="20.100000000000001" customHeight="1" x14ac:dyDescent="0.25">
      <c r="A50" s="4" t="str">
        <f t="shared" si="0"/>
        <v>24-7</v>
      </c>
      <c r="B50" s="22">
        <f>EOMONTH(Tabel1[[#This Row],[Date]],-1)+1</f>
        <v>45323</v>
      </c>
      <c r="C50" s="20">
        <f t="shared" si="3"/>
        <v>45339</v>
      </c>
      <c r="E50" s="21"/>
      <c r="F50" s="21"/>
      <c r="G50" s="21"/>
      <c r="H50" s="16">
        <f t="shared" si="1"/>
        <v>0</v>
      </c>
      <c r="I50" s="16">
        <f>+Tabel1[[#This Row],[Total]]-Tabel1[[#This Row],[Heures de nuit]]</f>
        <v>0</v>
      </c>
      <c r="J50" s="16">
        <f>MAX(0,Tabel1[[#This Row],[Fermeture de poste]]-TIME(21,0,0))+IF(Tabel1[[#This Row],[Ouverture de poste]]&lt;&gt;"",MAX(TIME(6,0,0)-Tabel1[[#This Row],[Ouverture de poste]],0),0)</f>
        <v>0</v>
      </c>
      <c r="K50" s="16">
        <f>IF(WEEKDAY(Tabel1[[#This Row],[Date]],2)=7, SUMIF(Tabel1[Semaine],Tabel1[[#This Row],[Semaine]],Tabel1[Total]),0)</f>
        <v>0</v>
      </c>
    </row>
    <row r="51" spans="1:11" ht="20.100000000000001" customHeight="1" x14ac:dyDescent="0.25">
      <c r="A51" s="4" t="str">
        <f t="shared" si="0"/>
        <v>24-7</v>
      </c>
      <c r="B51" s="22">
        <f>EOMONTH(Tabel1[[#This Row],[Date]],-1)+1</f>
        <v>45323</v>
      </c>
      <c r="C51" s="20">
        <f t="shared" si="3"/>
        <v>45340</v>
      </c>
      <c r="E51" s="21"/>
      <c r="F51" s="21"/>
      <c r="G51" s="21"/>
      <c r="H51" s="16">
        <f t="shared" si="1"/>
        <v>0</v>
      </c>
      <c r="I51" s="16">
        <f>+Tabel1[[#This Row],[Total]]-Tabel1[[#This Row],[Heures de nuit]]</f>
        <v>0</v>
      </c>
      <c r="J51" s="16">
        <f>MAX(0,Tabel1[[#This Row],[Fermeture de poste]]-TIME(21,0,0))+IF(Tabel1[[#This Row],[Ouverture de poste]]&lt;&gt;"",MAX(TIME(6,0,0)-Tabel1[[#This Row],[Ouverture de poste]],0),0)</f>
        <v>0</v>
      </c>
      <c r="K51" s="16">
        <f>IF(WEEKDAY(Tabel1[[#This Row],[Date]],2)=7, SUMIF(Tabel1[Semaine],Tabel1[[#This Row],[Semaine]],Tabel1[Total]),0)</f>
        <v>0</v>
      </c>
    </row>
    <row r="52" spans="1:11" ht="20.100000000000001" customHeight="1" x14ac:dyDescent="0.25">
      <c r="A52" s="4" t="str">
        <f t="shared" si="0"/>
        <v>24-8</v>
      </c>
      <c r="B52" s="22">
        <f>EOMONTH(Tabel1[[#This Row],[Date]],-1)+1</f>
        <v>45323</v>
      </c>
      <c r="C52" s="20">
        <f t="shared" si="3"/>
        <v>45341</v>
      </c>
      <c r="E52" s="21"/>
      <c r="F52" s="21"/>
      <c r="G52" s="21"/>
      <c r="H52" s="16">
        <f t="shared" si="1"/>
        <v>0</v>
      </c>
      <c r="I52" s="16">
        <f>+Tabel1[[#This Row],[Total]]-Tabel1[[#This Row],[Heures de nuit]]</f>
        <v>0</v>
      </c>
      <c r="J52" s="16">
        <f>MAX(0,Tabel1[[#This Row],[Fermeture de poste]]-TIME(21,0,0))+IF(Tabel1[[#This Row],[Ouverture de poste]]&lt;&gt;"",MAX(TIME(6,0,0)-Tabel1[[#This Row],[Ouverture de poste]],0),0)</f>
        <v>0</v>
      </c>
      <c r="K52" s="16">
        <f>IF(WEEKDAY(Tabel1[[#This Row],[Date]],2)=7, SUMIF(Tabel1[Semaine],Tabel1[[#This Row],[Semaine]],Tabel1[Total]),0)</f>
        <v>0</v>
      </c>
    </row>
    <row r="53" spans="1:11" ht="20.100000000000001" customHeight="1" x14ac:dyDescent="0.25">
      <c r="A53" s="4" t="str">
        <f t="shared" si="0"/>
        <v>24-8</v>
      </c>
      <c r="B53" s="22">
        <f>EOMONTH(Tabel1[[#This Row],[Date]],-1)+1</f>
        <v>45323</v>
      </c>
      <c r="C53" s="20">
        <f t="shared" si="3"/>
        <v>45342</v>
      </c>
      <c r="E53" s="21"/>
      <c r="F53" s="21"/>
      <c r="G53" s="21"/>
      <c r="H53" s="16">
        <f t="shared" si="1"/>
        <v>0</v>
      </c>
      <c r="I53" s="16">
        <f>+Tabel1[[#This Row],[Total]]-Tabel1[[#This Row],[Heures de nuit]]</f>
        <v>0</v>
      </c>
      <c r="J53" s="16">
        <f>MAX(0,Tabel1[[#This Row],[Fermeture de poste]]-TIME(21,0,0))+IF(Tabel1[[#This Row],[Ouverture de poste]]&lt;&gt;"",MAX(TIME(6,0,0)-Tabel1[[#This Row],[Ouverture de poste]],0),0)</f>
        <v>0</v>
      </c>
      <c r="K53" s="16">
        <f>IF(WEEKDAY(Tabel1[[#This Row],[Date]],2)=7, SUMIF(Tabel1[Semaine],Tabel1[[#This Row],[Semaine]],Tabel1[Total]),0)</f>
        <v>0</v>
      </c>
    </row>
    <row r="54" spans="1:11" ht="20.100000000000001" customHeight="1" x14ac:dyDescent="0.25">
      <c r="A54" s="4" t="str">
        <f t="shared" si="0"/>
        <v>24-8</v>
      </c>
      <c r="B54" s="22">
        <f>EOMONTH(Tabel1[[#This Row],[Date]],-1)+1</f>
        <v>45323</v>
      </c>
      <c r="C54" s="20">
        <f t="shared" si="3"/>
        <v>45343</v>
      </c>
      <c r="E54" s="21"/>
      <c r="F54" s="21"/>
      <c r="G54" s="21"/>
      <c r="H54" s="16">
        <f t="shared" si="1"/>
        <v>0</v>
      </c>
      <c r="I54" s="16">
        <f>+Tabel1[[#This Row],[Total]]-Tabel1[[#This Row],[Heures de nuit]]</f>
        <v>0</v>
      </c>
      <c r="J54" s="16">
        <f>MAX(0,Tabel1[[#This Row],[Fermeture de poste]]-TIME(21,0,0))+IF(Tabel1[[#This Row],[Ouverture de poste]]&lt;&gt;"",MAX(TIME(6,0,0)-Tabel1[[#This Row],[Ouverture de poste]],0),0)</f>
        <v>0</v>
      </c>
      <c r="K54" s="16">
        <f>IF(WEEKDAY(Tabel1[[#This Row],[Date]],2)=7, SUMIF(Tabel1[Semaine],Tabel1[[#This Row],[Semaine]],Tabel1[Total]),0)</f>
        <v>0</v>
      </c>
    </row>
    <row r="55" spans="1:11" ht="20.100000000000001" customHeight="1" x14ac:dyDescent="0.25">
      <c r="A55" s="4" t="str">
        <f t="shared" si="0"/>
        <v>24-8</v>
      </c>
      <c r="B55" s="22">
        <f>EOMONTH(Tabel1[[#This Row],[Date]],-1)+1</f>
        <v>45323</v>
      </c>
      <c r="C55" s="20">
        <f t="shared" si="3"/>
        <v>45344</v>
      </c>
      <c r="E55" s="21"/>
      <c r="F55" s="21"/>
      <c r="G55" s="21"/>
      <c r="H55" s="16">
        <f t="shared" si="1"/>
        <v>0</v>
      </c>
      <c r="I55" s="16">
        <f>+Tabel1[[#This Row],[Total]]-Tabel1[[#This Row],[Heures de nuit]]</f>
        <v>0</v>
      </c>
      <c r="J55" s="16">
        <f>MAX(0,Tabel1[[#This Row],[Fermeture de poste]]-TIME(21,0,0))+IF(Tabel1[[#This Row],[Ouverture de poste]]&lt;&gt;"",MAX(TIME(6,0,0)-Tabel1[[#This Row],[Ouverture de poste]],0),0)</f>
        <v>0</v>
      </c>
      <c r="K55" s="16">
        <f>IF(WEEKDAY(Tabel1[[#This Row],[Date]],2)=7, SUMIF(Tabel1[Semaine],Tabel1[[#This Row],[Semaine]],Tabel1[Total]),0)</f>
        <v>0</v>
      </c>
    </row>
    <row r="56" spans="1:11" ht="20.100000000000001" customHeight="1" x14ac:dyDescent="0.25">
      <c r="A56" s="4" t="str">
        <f t="shared" si="0"/>
        <v>24-8</v>
      </c>
      <c r="B56" s="22">
        <f>EOMONTH(Tabel1[[#This Row],[Date]],-1)+1</f>
        <v>45323</v>
      </c>
      <c r="C56" s="20">
        <f t="shared" si="3"/>
        <v>45345</v>
      </c>
      <c r="E56" s="21"/>
      <c r="F56" s="21"/>
      <c r="G56" s="21"/>
      <c r="H56" s="16">
        <f t="shared" si="1"/>
        <v>0</v>
      </c>
      <c r="I56" s="16">
        <f>+Tabel1[[#This Row],[Total]]-Tabel1[[#This Row],[Heures de nuit]]</f>
        <v>0</v>
      </c>
      <c r="J56" s="16">
        <f>MAX(0,Tabel1[[#This Row],[Fermeture de poste]]-TIME(21,0,0))+IF(Tabel1[[#This Row],[Ouverture de poste]]&lt;&gt;"",MAX(TIME(6,0,0)-Tabel1[[#This Row],[Ouverture de poste]],0),0)</f>
        <v>0</v>
      </c>
      <c r="K56" s="16">
        <f>IF(WEEKDAY(Tabel1[[#This Row],[Date]],2)=7, SUMIF(Tabel1[Semaine],Tabel1[[#This Row],[Semaine]],Tabel1[Total]),0)</f>
        <v>0</v>
      </c>
    </row>
    <row r="57" spans="1:11" ht="20.100000000000001" customHeight="1" x14ac:dyDescent="0.25">
      <c r="A57" s="4" t="str">
        <f t="shared" si="0"/>
        <v>24-8</v>
      </c>
      <c r="B57" s="22">
        <f>EOMONTH(Tabel1[[#This Row],[Date]],-1)+1</f>
        <v>45323</v>
      </c>
      <c r="C57" s="20">
        <f t="shared" si="3"/>
        <v>45346</v>
      </c>
      <c r="E57" s="21"/>
      <c r="F57" s="21"/>
      <c r="G57" s="21"/>
      <c r="H57" s="16">
        <f t="shared" si="1"/>
        <v>0</v>
      </c>
      <c r="I57" s="16">
        <f>+Tabel1[[#This Row],[Total]]-Tabel1[[#This Row],[Heures de nuit]]</f>
        <v>0</v>
      </c>
      <c r="J57" s="16">
        <f>MAX(0,Tabel1[[#This Row],[Fermeture de poste]]-TIME(21,0,0))+IF(Tabel1[[#This Row],[Ouverture de poste]]&lt;&gt;"",MAX(TIME(6,0,0)-Tabel1[[#This Row],[Ouverture de poste]],0),0)</f>
        <v>0</v>
      </c>
      <c r="K57" s="16">
        <f>IF(WEEKDAY(Tabel1[[#This Row],[Date]],2)=7, SUMIF(Tabel1[Semaine],Tabel1[[#This Row],[Semaine]],Tabel1[Total]),0)</f>
        <v>0</v>
      </c>
    </row>
    <row r="58" spans="1:11" ht="20.100000000000001" customHeight="1" x14ac:dyDescent="0.25">
      <c r="A58" s="4" t="str">
        <f t="shared" si="0"/>
        <v>24-8</v>
      </c>
      <c r="B58" s="22">
        <f>EOMONTH(Tabel1[[#This Row],[Date]],-1)+1</f>
        <v>45323</v>
      </c>
      <c r="C58" s="20">
        <f t="shared" si="3"/>
        <v>45347</v>
      </c>
      <c r="E58" s="21"/>
      <c r="F58" s="21"/>
      <c r="G58" s="21"/>
      <c r="H58" s="16">
        <f t="shared" si="1"/>
        <v>0</v>
      </c>
      <c r="I58" s="16">
        <f>+Tabel1[[#This Row],[Total]]-Tabel1[[#This Row],[Heures de nuit]]</f>
        <v>0</v>
      </c>
      <c r="J58" s="16">
        <f>MAX(0,Tabel1[[#This Row],[Fermeture de poste]]-TIME(21,0,0))+IF(Tabel1[[#This Row],[Ouverture de poste]]&lt;&gt;"",MAX(TIME(6,0,0)-Tabel1[[#This Row],[Ouverture de poste]],0),0)</f>
        <v>0</v>
      </c>
      <c r="K58" s="16">
        <f>IF(WEEKDAY(Tabel1[[#This Row],[Date]],2)=7, SUMIF(Tabel1[Semaine],Tabel1[[#This Row],[Semaine]],Tabel1[Total]),0)</f>
        <v>0</v>
      </c>
    </row>
    <row r="59" spans="1:11" ht="20.100000000000001" customHeight="1" x14ac:dyDescent="0.25">
      <c r="A59" s="4" t="str">
        <f t="shared" si="0"/>
        <v>24-9</v>
      </c>
      <c r="B59" s="22">
        <f>EOMONTH(Tabel1[[#This Row],[Date]],-1)+1</f>
        <v>45323</v>
      </c>
      <c r="C59" s="20">
        <f t="shared" si="3"/>
        <v>45348</v>
      </c>
      <c r="E59" s="21"/>
      <c r="F59" s="21"/>
      <c r="G59" s="21"/>
      <c r="H59" s="16">
        <f t="shared" si="1"/>
        <v>0</v>
      </c>
      <c r="I59" s="16">
        <f>+Tabel1[[#This Row],[Total]]-Tabel1[[#This Row],[Heures de nuit]]</f>
        <v>0</v>
      </c>
      <c r="J59" s="16">
        <f>MAX(0,Tabel1[[#This Row],[Fermeture de poste]]-TIME(21,0,0))+IF(Tabel1[[#This Row],[Ouverture de poste]]&lt;&gt;"",MAX(TIME(6,0,0)-Tabel1[[#This Row],[Ouverture de poste]],0),0)</f>
        <v>0</v>
      </c>
      <c r="K59" s="16">
        <f>IF(WEEKDAY(Tabel1[[#This Row],[Date]],2)=7, SUMIF(Tabel1[Semaine],Tabel1[[#This Row],[Semaine]],Tabel1[Total]),0)</f>
        <v>0</v>
      </c>
    </row>
    <row r="60" spans="1:11" ht="20.100000000000001" customHeight="1" x14ac:dyDescent="0.25">
      <c r="A60" s="4" t="str">
        <f t="shared" si="0"/>
        <v>24-9</v>
      </c>
      <c r="B60" s="22">
        <f>EOMONTH(Tabel1[[#This Row],[Date]],-1)+1</f>
        <v>45323</v>
      </c>
      <c r="C60" s="20">
        <f t="shared" si="3"/>
        <v>45349</v>
      </c>
      <c r="E60" s="21"/>
      <c r="F60" s="21"/>
      <c r="G60" s="21"/>
      <c r="H60" s="16">
        <f t="shared" si="1"/>
        <v>0</v>
      </c>
      <c r="I60" s="16">
        <f>+Tabel1[[#This Row],[Total]]-Tabel1[[#This Row],[Heures de nuit]]</f>
        <v>0</v>
      </c>
      <c r="J60" s="16">
        <f>MAX(0,Tabel1[[#This Row],[Fermeture de poste]]-TIME(21,0,0))+IF(Tabel1[[#This Row],[Ouverture de poste]]&lt;&gt;"",MAX(TIME(6,0,0)-Tabel1[[#This Row],[Ouverture de poste]],0),0)</f>
        <v>0</v>
      </c>
      <c r="K60" s="16">
        <f>IF(WEEKDAY(Tabel1[[#This Row],[Date]],2)=7, SUMIF(Tabel1[Semaine],Tabel1[[#This Row],[Semaine]],Tabel1[Total]),0)</f>
        <v>0</v>
      </c>
    </row>
    <row r="61" spans="1:11" ht="20.100000000000001" customHeight="1" x14ac:dyDescent="0.25">
      <c r="A61" s="4" t="str">
        <f t="shared" si="0"/>
        <v>24-9</v>
      </c>
      <c r="B61" s="22">
        <f>EOMONTH(Tabel1[[#This Row],[Date]],-1)+1</f>
        <v>45323</v>
      </c>
      <c r="C61" s="20">
        <f t="shared" si="3"/>
        <v>45350</v>
      </c>
      <c r="E61" s="21"/>
      <c r="F61" s="21"/>
      <c r="G61" s="21"/>
      <c r="H61" s="16">
        <f t="shared" si="1"/>
        <v>0</v>
      </c>
      <c r="I61" s="16">
        <f>+Tabel1[[#This Row],[Total]]-Tabel1[[#This Row],[Heures de nuit]]</f>
        <v>0</v>
      </c>
      <c r="J61" s="16">
        <f>MAX(0,Tabel1[[#This Row],[Fermeture de poste]]-TIME(21,0,0))+IF(Tabel1[[#This Row],[Ouverture de poste]]&lt;&gt;"",MAX(TIME(6,0,0)-Tabel1[[#This Row],[Ouverture de poste]],0),0)</f>
        <v>0</v>
      </c>
      <c r="K61" s="16">
        <f>IF(WEEKDAY(Tabel1[[#This Row],[Date]],2)=7, SUMIF(Tabel1[Semaine],Tabel1[[#This Row],[Semaine]],Tabel1[Total]),0)</f>
        <v>0</v>
      </c>
    </row>
    <row r="62" spans="1:11" ht="20.100000000000001" customHeight="1" x14ac:dyDescent="0.25">
      <c r="A62" s="4" t="str">
        <f t="shared" si="0"/>
        <v>24-9</v>
      </c>
      <c r="B62" s="22">
        <f>EOMONTH(Tabel1[[#This Row],[Date]],-1)+1</f>
        <v>45323</v>
      </c>
      <c r="C62" s="20">
        <f t="shared" si="3"/>
        <v>45351</v>
      </c>
      <c r="E62" s="21"/>
      <c r="F62" s="21"/>
      <c r="G62" s="21"/>
      <c r="H62" s="16">
        <f t="shared" si="1"/>
        <v>0</v>
      </c>
      <c r="I62" s="16">
        <f>+Tabel1[[#This Row],[Total]]-Tabel1[[#This Row],[Heures de nuit]]</f>
        <v>0</v>
      </c>
      <c r="J62" s="16">
        <f>MAX(0,Tabel1[[#This Row],[Fermeture de poste]]-TIME(21,0,0))+IF(Tabel1[[#This Row],[Ouverture de poste]]&lt;&gt;"",MAX(TIME(6,0,0)-Tabel1[[#This Row],[Ouverture de poste]],0),0)</f>
        <v>0</v>
      </c>
      <c r="K62" s="16">
        <f>IF(WEEKDAY(Tabel1[[#This Row],[Date]],2)=7, SUMIF(Tabel1[Semaine],Tabel1[[#This Row],[Semaine]],Tabel1[Total]),0)</f>
        <v>0</v>
      </c>
    </row>
    <row r="63" spans="1:11" ht="20.100000000000001" customHeight="1" x14ac:dyDescent="0.25">
      <c r="A63" s="4" t="str">
        <f t="shared" si="0"/>
        <v>24-9</v>
      </c>
      <c r="B63" s="22">
        <f>EOMONTH(Tabel1[[#This Row],[Date]],-1)+1</f>
        <v>45352</v>
      </c>
      <c r="C63" s="20">
        <f t="shared" si="3"/>
        <v>45352</v>
      </c>
      <c r="E63" s="21"/>
      <c r="F63" s="21"/>
      <c r="G63" s="21"/>
      <c r="H63" s="16">
        <f t="shared" si="1"/>
        <v>0</v>
      </c>
      <c r="I63" s="16">
        <f>+Tabel1[[#This Row],[Total]]-Tabel1[[#This Row],[Heures de nuit]]</f>
        <v>0</v>
      </c>
      <c r="J63" s="16">
        <f>MAX(0,Tabel1[[#This Row],[Fermeture de poste]]-TIME(21,0,0))+IF(Tabel1[[#This Row],[Ouverture de poste]]&lt;&gt;"",MAX(TIME(6,0,0)-Tabel1[[#This Row],[Ouverture de poste]],0),0)</f>
        <v>0</v>
      </c>
      <c r="K63" s="16">
        <f>IF(WEEKDAY(Tabel1[[#This Row],[Date]],2)=7, SUMIF(Tabel1[Semaine],Tabel1[[#This Row],[Semaine]],Tabel1[Total]),0)</f>
        <v>0</v>
      </c>
    </row>
    <row r="64" spans="1:11" ht="20.100000000000001" customHeight="1" x14ac:dyDescent="0.25">
      <c r="A64" s="4" t="str">
        <f t="shared" si="0"/>
        <v>24-9</v>
      </c>
      <c r="B64" s="22">
        <f>EOMONTH(Tabel1[[#This Row],[Date]],-1)+1</f>
        <v>45352</v>
      </c>
      <c r="C64" s="20">
        <f t="shared" si="3"/>
        <v>45353</v>
      </c>
      <c r="E64" s="21"/>
      <c r="F64" s="21"/>
      <c r="G64" s="21"/>
      <c r="H64" s="16">
        <f t="shared" si="1"/>
        <v>0</v>
      </c>
      <c r="I64" s="16">
        <f>+Tabel1[[#This Row],[Total]]-Tabel1[[#This Row],[Heures de nuit]]</f>
        <v>0</v>
      </c>
      <c r="J64" s="16">
        <f>MAX(0,Tabel1[[#This Row],[Fermeture de poste]]-TIME(21,0,0))+IF(Tabel1[[#This Row],[Ouverture de poste]]&lt;&gt;"",MAX(TIME(6,0,0)-Tabel1[[#This Row],[Ouverture de poste]],0),0)</f>
        <v>0</v>
      </c>
      <c r="K64" s="16">
        <f>IF(WEEKDAY(Tabel1[[#This Row],[Date]],2)=7, SUMIF(Tabel1[Semaine],Tabel1[[#This Row],[Semaine]],Tabel1[Total]),0)</f>
        <v>0</v>
      </c>
    </row>
    <row r="65" spans="1:11" ht="20.100000000000001" customHeight="1" x14ac:dyDescent="0.25">
      <c r="A65" s="4" t="str">
        <f t="shared" si="0"/>
        <v>24-9</v>
      </c>
      <c r="B65" s="22">
        <f>EOMONTH(Tabel1[[#This Row],[Date]],-1)+1</f>
        <v>45352</v>
      </c>
      <c r="C65" s="20">
        <f t="shared" si="3"/>
        <v>45354</v>
      </c>
      <c r="E65" s="21"/>
      <c r="F65" s="21"/>
      <c r="G65" s="21"/>
      <c r="H65" s="16">
        <f t="shared" si="1"/>
        <v>0</v>
      </c>
      <c r="I65" s="16">
        <f>+Tabel1[[#This Row],[Total]]-Tabel1[[#This Row],[Heures de nuit]]</f>
        <v>0</v>
      </c>
      <c r="J65" s="16">
        <f>MAX(0,Tabel1[[#This Row],[Fermeture de poste]]-TIME(21,0,0))+IF(Tabel1[[#This Row],[Ouverture de poste]]&lt;&gt;"",MAX(TIME(6,0,0)-Tabel1[[#This Row],[Ouverture de poste]],0),0)</f>
        <v>0</v>
      </c>
      <c r="K65" s="16">
        <f>IF(WEEKDAY(Tabel1[[#This Row],[Date]],2)=7, SUMIF(Tabel1[Semaine],Tabel1[[#This Row],[Semaine]],Tabel1[Total]),0)</f>
        <v>0</v>
      </c>
    </row>
    <row r="66" spans="1:11" ht="20.100000000000001" customHeight="1" x14ac:dyDescent="0.25">
      <c r="A66" s="4" t="str">
        <f t="shared" si="0"/>
        <v>24-10</v>
      </c>
      <c r="B66" s="22">
        <f>EOMONTH(Tabel1[[#This Row],[Date]],-1)+1</f>
        <v>45352</v>
      </c>
      <c r="C66" s="20">
        <f t="shared" si="3"/>
        <v>45355</v>
      </c>
      <c r="E66" s="21"/>
      <c r="F66" s="21"/>
      <c r="G66" s="21"/>
      <c r="H66" s="16">
        <f t="shared" si="1"/>
        <v>0</v>
      </c>
      <c r="I66" s="16">
        <f>+Tabel1[[#This Row],[Total]]-Tabel1[[#This Row],[Heures de nuit]]</f>
        <v>0</v>
      </c>
      <c r="J66" s="16">
        <f>MAX(0,Tabel1[[#This Row],[Fermeture de poste]]-TIME(21,0,0))+IF(Tabel1[[#This Row],[Ouverture de poste]]&lt;&gt;"",MAX(TIME(6,0,0)-Tabel1[[#This Row],[Ouverture de poste]],0),0)</f>
        <v>0</v>
      </c>
      <c r="K66" s="16">
        <f>IF(WEEKDAY(Tabel1[[#This Row],[Date]],2)=7, SUMIF(Tabel1[Semaine],Tabel1[[#This Row],[Semaine]],Tabel1[Total]),0)</f>
        <v>0</v>
      </c>
    </row>
    <row r="67" spans="1:11" ht="20.100000000000001" customHeight="1" x14ac:dyDescent="0.25">
      <c r="A67" s="4" t="str">
        <f t="shared" ref="A67:A130" si="4">MOD(YEAR(C67-WEEKDAY(C67,2)+4),100) &amp;"-"&amp; _xlfn.ISOWEEKNUM(C67)</f>
        <v>24-10</v>
      </c>
      <c r="B67" s="22">
        <f>EOMONTH(Tabel1[[#This Row],[Date]],-1)+1</f>
        <v>45352</v>
      </c>
      <c r="C67" s="20">
        <f t="shared" si="3"/>
        <v>45356</v>
      </c>
      <c r="E67" s="21"/>
      <c r="F67" s="21"/>
      <c r="G67" s="21"/>
      <c r="H67" s="16">
        <f t="shared" ref="H67:H130" si="5">MOD(G67-E67-F67,1)</f>
        <v>0</v>
      </c>
      <c r="I67" s="16">
        <f>+Tabel1[[#This Row],[Total]]-Tabel1[[#This Row],[Heures de nuit]]</f>
        <v>0</v>
      </c>
      <c r="J67" s="16">
        <f>MAX(0,Tabel1[[#This Row],[Fermeture de poste]]-TIME(21,0,0))+IF(Tabel1[[#This Row],[Ouverture de poste]]&lt;&gt;"",MAX(TIME(6,0,0)-Tabel1[[#This Row],[Ouverture de poste]],0),0)</f>
        <v>0</v>
      </c>
      <c r="K67" s="16">
        <f>IF(WEEKDAY(Tabel1[[#This Row],[Date]],2)=7, SUMIF(Tabel1[Semaine],Tabel1[[#This Row],[Semaine]],Tabel1[Total]),0)</f>
        <v>0</v>
      </c>
    </row>
    <row r="68" spans="1:11" ht="20.100000000000001" customHeight="1" x14ac:dyDescent="0.25">
      <c r="A68" s="4" t="str">
        <f t="shared" si="4"/>
        <v>24-10</v>
      </c>
      <c r="B68" s="22">
        <f>EOMONTH(Tabel1[[#This Row],[Date]],-1)+1</f>
        <v>45352</v>
      </c>
      <c r="C68" s="20">
        <f t="shared" si="3"/>
        <v>45357</v>
      </c>
      <c r="E68" s="21"/>
      <c r="F68" s="21"/>
      <c r="G68" s="21"/>
      <c r="H68" s="16">
        <f t="shared" si="5"/>
        <v>0</v>
      </c>
      <c r="I68" s="16">
        <f>+Tabel1[[#This Row],[Total]]-Tabel1[[#This Row],[Heures de nuit]]</f>
        <v>0</v>
      </c>
      <c r="J68" s="16">
        <f>MAX(0,Tabel1[[#This Row],[Fermeture de poste]]-TIME(21,0,0))+IF(Tabel1[[#This Row],[Ouverture de poste]]&lt;&gt;"",MAX(TIME(6,0,0)-Tabel1[[#This Row],[Ouverture de poste]],0),0)</f>
        <v>0</v>
      </c>
      <c r="K68" s="16">
        <f>IF(WEEKDAY(Tabel1[[#This Row],[Date]],2)=7, SUMIF(Tabel1[Semaine],Tabel1[[#This Row],[Semaine]],Tabel1[Total]),0)</f>
        <v>0</v>
      </c>
    </row>
    <row r="69" spans="1:11" ht="20.100000000000001" customHeight="1" x14ac:dyDescent="0.25">
      <c r="A69" s="4" t="str">
        <f t="shared" si="4"/>
        <v>24-10</v>
      </c>
      <c r="B69" s="22">
        <f>EOMONTH(Tabel1[[#This Row],[Date]],-1)+1</f>
        <v>45352</v>
      </c>
      <c r="C69" s="20">
        <f t="shared" si="3"/>
        <v>45358</v>
      </c>
      <c r="E69" s="21"/>
      <c r="F69" s="21"/>
      <c r="G69" s="21"/>
      <c r="H69" s="16">
        <f t="shared" si="5"/>
        <v>0</v>
      </c>
      <c r="I69" s="16">
        <f>+Tabel1[[#This Row],[Total]]-Tabel1[[#This Row],[Heures de nuit]]</f>
        <v>0</v>
      </c>
      <c r="J69" s="16">
        <f>MAX(0,Tabel1[[#This Row],[Fermeture de poste]]-TIME(21,0,0))+IF(Tabel1[[#This Row],[Ouverture de poste]]&lt;&gt;"",MAX(TIME(6,0,0)-Tabel1[[#This Row],[Ouverture de poste]],0),0)</f>
        <v>0</v>
      </c>
      <c r="K69" s="16">
        <f>IF(WEEKDAY(Tabel1[[#This Row],[Date]],2)=7, SUMIF(Tabel1[Semaine],Tabel1[[#This Row],[Semaine]],Tabel1[Total]),0)</f>
        <v>0</v>
      </c>
    </row>
    <row r="70" spans="1:11" ht="20.100000000000001" customHeight="1" x14ac:dyDescent="0.25">
      <c r="A70" s="4" t="str">
        <f t="shared" si="4"/>
        <v>24-10</v>
      </c>
      <c r="B70" s="22">
        <f>EOMONTH(Tabel1[[#This Row],[Date]],-1)+1</f>
        <v>45352</v>
      </c>
      <c r="C70" s="20">
        <f t="shared" si="3"/>
        <v>45359</v>
      </c>
      <c r="E70" s="21"/>
      <c r="F70" s="21"/>
      <c r="G70" s="21"/>
      <c r="H70" s="16">
        <f t="shared" si="5"/>
        <v>0</v>
      </c>
      <c r="I70" s="16">
        <f>+Tabel1[[#This Row],[Total]]-Tabel1[[#This Row],[Heures de nuit]]</f>
        <v>0</v>
      </c>
      <c r="J70" s="16">
        <f>MAX(0,Tabel1[[#This Row],[Fermeture de poste]]-TIME(21,0,0))+IF(Tabel1[[#This Row],[Ouverture de poste]]&lt;&gt;"",MAX(TIME(6,0,0)-Tabel1[[#This Row],[Ouverture de poste]],0),0)</f>
        <v>0</v>
      </c>
      <c r="K70" s="16">
        <f>IF(WEEKDAY(Tabel1[[#This Row],[Date]],2)=7, SUMIF(Tabel1[Semaine],Tabel1[[#This Row],[Semaine]],Tabel1[Total]),0)</f>
        <v>0</v>
      </c>
    </row>
    <row r="71" spans="1:11" ht="20.100000000000001" customHeight="1" x14ac:dyDescent="0.25">
      <c r="A71" s="4" t="str">
        <f t="shared" si="4"/>
        <v>24-10</v>
      </c>
      <c r="B71" s="22">
        <f>EOMONTH(Tabel1[[#This Row],[Date]],-1)+1</f>
        <v>45352</v>
      </c>
      <c r="C71" s="20">
        <f t="shared" si="3"/>
        <v>45360</v>
      </c>
      <c r="E71" s="21"/>
      <c r="F71" s="21"/>
      <c r="G71" s="21"/>
      <c r="H71" s="16">
        <f t="shared" si="5"/>
        <v>0</v>
      </c>
      <c r="I71" s="16">
        <f>+Tabel1[[#This Row],[Total]]-Tabel1[[#This Row],[Heures de nuit]]</f>
        <v>0</v>
      </c>
      <c r="J71" s="16">
        <f>MAX(0,Tabel1[[#This Row],[Fermeture de poste]]-TIME(21,0,0))+IF(Tabel1[[#This Row],[Ouverture de poste]]&lt;&gt;"",MAX(TIME(6,0,0)-Tabel1[[#This Row],[Ouverture de poste]],0),0)</f>
        <v>0</v>
      </c>
      <c r="K71" s="16">
        <f>IF(WEEKDAY(Tabel1[[#This Row],[Date]],2)=7, SUMIF(Tabel1[Semaine],Tabel1[[#This Row],[Semaine]],Tabel1[Total]),0)</f>
        <v>0</v>
      </c>
    </row>
    <row r="72" spans="1:11" ht="20.100000000000001" customHeight="1" x14ac:dyDescent="0.25">
      <c r="A72" s="4" t="str">
        <f t="shared" si="4"/>
        <v>24-10</v>
      </c>
      <c r="B72" s="22">
        <f>EOMONTH(Tabel1[[#This Row],[Date]],-1)+1</f>
        <v>45352</v>
      </c>
      <c r="C72" s="20">
        <f t="shared" si="3"/>
        <v>45361</v>
      </c>
      <c r="E72" s="21"/>
      <c r="F72" s="21"/>
      <c r="G72" s="21"/>
      <c r="H72" s="16">
        <f t="shared" si="5"/>
        <v>0</v>
      </c>
      <c r="I72" s="16">
        <f>+Tabel1[[#This Row],[Total]]-Tabel1[[#This Row],[Heures de nuit]]</f>
        <v>0</v>
      </c>
      <c r="J72" s="16">
        <f>MAX(0,Tabel1[[#This Row],[Fermeture de poste]]-TIME(21,0,0))+IF(Tabel1[[#This Row],[Ouverture de poste]]&lt;&gt;"",MAX(TIME(6,0,0)-Tabel1[[#This Row],[Ouverture de poste]],0),0)</f>
        <v>0</v>
      </c>
      <c r="K72" s="16">
        <f>IF(WEEKDAY(Tabel1[[#This Row],[Date]],2)=7, SUMIF(Tabel1[Semaine],Tabel1[[#This Row],[Semaine]],Tabel1[Total]),0)</f>
        <v>0</v>
      </c>
    </row>
    <row r="73" spans="1:11" ht="20.100000000000001" customHeight="1" x14ac:dyDescent="0.25">
      <c r="A73" s="4" t="str">
        <f t="shared" si="4"/>
        <v>24-11</v>
      </c>
      <c r="B73" s="22">
        <f>EOMONTH(Tabel1[[#This Row],[Date]],-1)+1</f>
        <v>45352</v>
      </c>
      <c r="C73" s="20">
        <f t="shared" si="3"/>
        <v>45362</v>
      </c>
      <c r="E73" s="21"/>
      <c r="F73" s="21"/>
      <c r="G73" s="21"/>
      <c r="H73" s="16">
        <f t="shared" si="5"/>
        <v>0</v>
      </c>
      <c r="I73" s="16">
        <f>+Tabel1[[#This Row],[Total]]-Tabel1[[#This Row],[Heures de nuit]]</f>
        <v>0</v>
      </c>
      <c r="J73" s="16">
        <f>MAX(0,Tabel1[[#This Row],[Fermeture de poste]]-TIME(21,0,0))+IF(Tabel1[[#This Row],[Ouverture de poste]]&lt;&gt;"",MAX(TIME(6,0,0)-Tabel1[[#This Row],[Ouverture de poste]],0),0)</f>
        <v>0</v>
      </c>
      <c r="K73" s="16">
        <f>IF(WEEKDAY(Tabel1[[#This Row],[Date]],2)=7, SUMIF(Tabel1[Semaine],Tabel1[[#This Row],[Semaine]],Tabel1[Total]),0)</f>
        <v>0</v>
      </c>
    </row>
    <row r="74" spans="1:11" ht="20.100000000000001" customHeight="1" x14ac:dyDescent="0.25">
      <c r="A74" s="4" t="str">
        <f t="shared" si="4"/>
        <v>24-11</v>
      </c>
      <c r="B74" s="22">
        <f>EOMONTH(Tabel1[[#This Row],[Date]],-1)+1</f>
        <v>45352</v>
      </c>
      <c r="C74" s="20">
        <f t="shared" si="3"/>
        <v>45363</v>
      </c>
      <c r="E74" s="21"/>
      <c r="F74" s="21"/>
      <c r="G74" s="21"/>
      <c r="H74" s="16">
        <f t="shared" si="5"/>
        <v>0</v>
      </c>
      <c r="I74" s="16">
        <f>+Tabel1[[#This Row],[Total]]-Tabel1[[#This Row],[Heures de nuit]]</f>
        <v>0</v>
      </c>
      <c r="J74" s="16">
        <f>MAX(0,Tabel1[[#This Row],[Fermeture de poste]]-TIME(21,0,0))+IF(Tabel1[[#This Row],[Ouverture de poste]]&lt;&gt;"",MAX(TIME(6,0,0)-Tabel1[[#This Row],[Ouverture de poste]],0),0)</f>
        <v>0</v>
      </c>
      <c r="K74" s="16">
        <f>IF(WEEKDAY(Tabel1[[#This Row],[Date]],2)=7, SUMIF(Tabel1[Semaine],Tabel1[[#This Row],[Semaine]],Tabel1[Total]),0)</f>
        <v>0</v>
      </c>
    </row>
    <row r="75" spans="1:11" ht="20.100000000000001" customHeight="1" x14ac:dyDescent="0.25">
      <c r="A75" s="4" t="str">
        <f t="shared" si="4"/>
        <v>24-11</v>
      </c>
      <c r="B75" s="22">
        <f>EOMONTH(Tabel1[[#This Row],[Date]],-1)+1</f>
        <v>45352</v>
      </c>
      <c r="C75" s="20">
        <f t="shared" si="3"/>
        <v>45364</v>
      </c>
      <c r="E75" s="21"/>
      <c r="F75" s="21"/>
      <c r="G75" s="21"/>
      <c r="H75" s="16">
        <f t="shared" si="5"/>
        <v>0</v>
      </c>
      <c r="I75" s="16">
        <f>+Tabel1[[#This Row],[Total]]-Tabel1[[#This Row],[Heures de nuit]]</f>
        <v>0</v>
      </c>
      <c r="J75" s="16">
        <f>MAX(0,Tabel1[[#This Row],[Fermeture de poste]]-TIME(21,0,0))+IF(Tabel1[[#This Row],[Ouverture de poste]]&lt;&gt;"",MAX(TIME(6,0,0)-Tabel1[[#This Row],[Ouverture de poste]],0),0)</f>
        <v>0</v>
      </c>
      <c r="K75" s="16">
        <f>IF(WEEKDAY(Tabel1[[#This Row],[Date]],2)=7, SUMIF(Tabel1[Semaine],Tabel1[[#This Row],[Semaine]],Tabel1[Total]),0)</f>
        <v>0</v>
      </c>
    </row>
    <row r="76" spans="1:11" ht="20.100000000000001" customHeight="1" x14ac:dyDescent="0.25">
      <c r="A76" s="4" t="str">
        <f t="shared" si="4"/>
        <v>24-11</v>
      </c>
      <c r="B76" s="22">
        <f>EOMONTH(Tabel1[[#This Row],[Date]],-1)+1</f>
        <v>45352</v>
      </c>
      <c r="C76" s="20">
        <f t="shared" si="3"/>
        <v>45365</v>
      </c>
      <c r="E76" s="21"/>
      <c r="F76" s="21"/>
      <c r="G76" s="21"/>
      <c r="H76" s="16">
        <f t="shared" si="5"/>
        <v>0</v>
      </c>
      <c r="I76" s="16">
        <f>+Tabel1[[#This Row],[Total]]-Tabel1[[#This Row],[Heures de nuit]]</f>
        <v>0</v>
      </c>
      <c r="J76" s="16">
        <f>MAX(0,Tabel1[[#This Row],[Fermeture de poste]]-TIME(21,0,0))+IF(Tabel1[[#This Row],[Ouverture de poste]]&lt;&gt;"",MAX(TIME(6,0,0)-Tabel1[[#This Row],[Ouverture de poste]],0),0)</f>
        <v>0</v>
      </c>
      <c r="K76" s="16">
        <f>IF(WEEKDAY(Tabel1[[#This Row],[Date]],2)=7, SUMIF(Tabel1[Semaine],Tabel1[[#This Row],[Semaine]],Tabel1[Total]),0)</f>
        <v>0</v>
      </c>
    </row>
    <row r="77" spans="1:11" ht="20.100000000000001" customHeight="1" x14ac:dyDescent="0.25">
      <c r="A77" s="4" t="str">
        <f t="shared" si="4"/>
        <v>24-11</v>
      </c>
      <c r="B77" s="22">
        <f>EOMONTH(Tabel1[[#This Row],[Date]],-1)+1</f>
        <v>45352</v>
      </c>
      <c r="C77" s="20">
        <f t="shared" si="3"/>
        <v>45366</v>
      </c>
      <c r="E77" s="21"/>
      <c r="F77" s="21"/>
      <c r="G77" s="21"/>
      <c r="H77" s="16">
        <f t="shared" si="5"/>
        <v>0</v>
      </c>
      <c r="I77" s="16">
        <f>+Tabel1[[#This Row],[Total]]-Tabel1[[#This Row],[Heures de nuit]]</f>
        <v>0</v>
      </c>
      <c r="J77" s="16">
        <f>MAX(0,Tabel1[[#This Row],[Fermeture de poste]]-TIME(21,0,0))+IF(Tabel1[[#This Row],[Ouverture de poste]]&lt;&gt;"",MAX(TIME(6,0,0)-Tabel1[[#This Row],[Ouverture de poste]],0),0)</f>
        <v>0</v>
      </c>
      <c r="K77" s="16">
        <f>IF(WEEKDAY(Tabel1[[#This Row],[Date]],2)=7, SUMIF(Tabel1[Semaine],Tabel1[[#This Row],[Semaine]],Tabel1[Total]),0)</f>
        <v>0</v>
      </c>
    </row>
    <row r="78" spans="1:11" ht="20.100000000000001" customHeight="1" x14ac:dyDescent="0.25">
      <c r="A78" s="4" t="str">
        <f t="shared" si="4"/>
        <v>24-11</v>
      </c>
      <c r="B78" s="22">
        <f>EOMONTH(Tabel1[[#This Row],[Date]],-1)+1</f>
        <v>45352</v>
      </c>
      <c r="C78" s="20">
        <f t="shared" si="3"/>
        <v>45367</v>
      </c>
      <c r="E78" s="21"/>
      <c r="F78" s="21"/>
      <c r="G78" s="21"/>
      <c r="H78" s="16">
        <f t="shared" si="5"/>
        <v>0</v>
      </c>
      <c r="I78" s="16">
        <f>+Tabel1[[#This Row],[Total]]-Tabel1[[#This Row],[Heures de nuit]]</f>
        <v>0</v>
      </c>
      <c r="J78" s="16">
        <f>MAX(0,Tabel1[[#This Row],[Fermeture de poste]]-TIME(21,0,0))+IF(Tabel1[[#This Row],[Ouverture de poste]]&lt;&gt;"",MAX(TIME(6,0,0)-Tabel1[[#This Row],[Ouverture de poste]],0),0)</f>
        <v>0</v>
      </c>
      <c r="K78" s="16">
        <f>IF(WEEKDAY(Tabel1[[#This Row],[Date]],2)=7, SUMIF(Tabel1[Semaine],Tabel1[[#This Row],[Semaine]],Tabel1[Total]),0)</f>
        <v>0</v>
      </c>
    </row>
    <row r="79" spans="1:11" ht="20.100000000000001" customHeight="1" x14ac:dyDescent="0.25">
      <c r="A79" s="4" t="str">
        <f t="shared" si="4"/>
        <v>24-11</v>
      </c>
      <c r="B79" s="22">
        <f>EOMONTH(Tabel1[[#This Row],[Date]],-1)+1</f>
        <v>45352</v>
      </c>
      <c r="C79" s="20">
        <f t="shared" si="3"/>
        <v>45368</v>
      </c>
      <c r="E79" s="21"/>
      <c r="F79" s="21"/>
      <c r="G79" s="21"/>
      <c r="H79" s="16">
        <f t="shared" si="5"/>
        <v>0</v>
      </c>
      <c r="I79" s="16">
        <f>+Tabel1[[#This Row],[Total]]-Tabel1[[#This Row],[Heures de nuit]]</f>
        <v>0</v>
      </c>
      <c r="J79" s="16">
        <f>MAX(0,Tabel1[[#This Row],[Fermeture de poste]]-TIME(21,0,0))+IF(Tabel1[[#This Row],[Ouverture de poste]]&lt;&gt;"",MAX(TIME(6,0,0)-Tabel1[[#This Row],[Ouverture de poste]],0),0)</f>
        <v>0</v>
      </c>
      <c r="K79" s="16">
        <f>IF(WEEKDAY(Tabel1[[#This Row],[Date]],2)=7, SUMIF(Tabel1[Semaine],Tabel1[[#This Row],[Semaine]],Tabel1[Total]),0)</f>
        <v>0</v>
      </c>
    </row>
    <row r="80" spans="1:11" ht="20.100000000000001" customHeight="1" x14ac:dyDescent="0.25">
      <c r="A80" s="4" t="str">
        <f t="shared" si="4"/>
        <v>24-12</v>
      </c>
      <c r="B80" s="22">
        <f>EOMONTH(Tabel1[[#This Row],[Date]],-1)+1</f>
        <v>45352</v>
      </c>
      <c r="C80" s="20">
        <f t="shared" si="3"/>
        <v>45369</v>
      </c>
      <c r="E80" s="21"/>
      <c r="F80" s="21"/>
      <c r="G80" s="21"/>
      <c r="H80" s="16">
        <f t="shared" si="5"/>
        <v>0</v>
      </c>
      <c r="I80" s="16">
        <f>+Tabel1[[#This Row],[Total]]-Tabel1[[#This Row],[Heures de nuit]]</f>
        <v>0</v>
      </c>
      <c r="J80" s="16">
        <f>MAX(0,Tabel1[[#This Row],[Fermeture de poste]]-TIME(21,0,0))+IF(Tabel1[[#This Row],[Ouverture de poste]]&lt;&gt;"",MAX(TIME(6,0,0)-Tabel1[[#This Row],[Ouverture de poste]],0),0)</f>
        <v>0</v>
      </c>
      <c r="K80" s="16">
        <f>IF(WEEKDAY(Tabel1[[#This Row],[Date]],2)=7, SUMIF(Tabel1[Semaine],Tabel1[[#This Row],[Semaine]],Tabel1[Total]),0)</f>
        <v>0</v>
      </c>
    </row>
    <row r="81" spans="1:11" ht="20.100000000000001" customHeight="1" x14ac:dyDescent="0.25">
      <c r="A81" s="4" t="str">
        <f t="shared" si="4"/>
        <v>24-12</v>
      </c>
      <c r="B81" s="22">
        <f>EOMONTH(Tabel1[[#This Row],[Date]],-1)+1</f>
        <v>45352</v>
      </c>
      <c r="C81" s="20">
        <f t="shared" si="3"/>
        <v>45370</v>
      </c>
      <c r="E81" s="21"/>
      <c r="F81" s="21"/>
      <c r="G81" s="21"/>
      <c r="H81" s="16">
        <f t="shared" si="5"/>
        <v>0</v>
      </c>
      <c r="I81" s="16">
        <f>+Tabel1[[#This Row],[Total]]-Tabel1[[#This Row],[Heures de nuit]]</f>
        <v>0</v>
      </c>
      <c r="J81" s="16">
        <f>MAX(0,Tabel1[[#This Row],[Fermeture de poste]]-TIME(21,0,0))+IF(Tabel1[[#This Row],[Ouverture de poste]]&lt;&gt;"",MAX(TIME(6,0,0)-Tabel1[[#This Row],[Ouverture de poste]],0),0)</f>
        <v>0</v>
      </c>
      <c r="K81" s="16">
        <f>IF(WEEKDAY(Tabel1[[#This Row],[Date]],2)=7, SUMIF(Tabel1[Semaine],Tabel1[[#This Row],[Semaine]],Tabel1[Total]),0)</f>
        <v>0</v>
      </c>
    </row>
    <row r="82" spans="1:11" ht="20.100000000000001" customHeight="1" x14ac:dyDescent="0.25">
      <c r="A82" s="4" t="str">
        <f t="shared" si="4"/>
        <v>24-12</v>
      </c>
      <c r="B82" s="22">
        <f>EOMONTH(Tabel1[[#This Row],[Date]],-1)+1</f>
        <v>45352</v>
      </c>
      <c r="C82" s="20">
        <f t="shared" si="3"/>
        <v>45371</v>
      </c>
      <c r="E82" s="21"/>
      <c r="F82" s="21"/>
      <c r="G82" s="21"/>
      <c r="H82" s="16">
        <f t="shared" si="5"/>
        <v>0</v>
      </c>
      <c r="I82" s="16">
        <f>+Tabel1[[#This Row],[Total]]-Tabel1[[#This Row],[Heures de nuit]]</f>
        <v>0</v>
      </c>
      <c r="J82" s="16">
        <f>MAX(0,Tabel1[[#This Row],[Fermeture de poste]]-TIME(21,0,0))+IF(Tabel1[[#This Row],[Ouverture de poste]]&lt;&gt;"",MAX(TIME(6,0,0)-Tabel1[[#This Row],[Ouverture de poste]],0),0)</f>
        <v>0</v>
      </c>
      <c r="K82" s="16">
        <f>IF(WEEKDAY(Tabel1[[#This Row],[Date]],2)=7, SUMIF(Tabel1[Semaine],Tabel1[[#This Row],[Semaine]],Tabel1[Total]),0)</f>
        <v>0</v>
      </c>
    </row>
    <row r="83" spans="1:11" ht="20.100000000000001" customHeight="1" x14ac:dyDescent="0.25">
      <c r="A83" s="4" t="str">
        <f t="shared" si="4"/>
        <v>24-12</v>
      </c>
      <c r="B83" s="22">
        <f>EOMONTH(Tabel1[[#This Row],[Date]],-1)+1</f>
        <v>45352</v>
      </c>
      <c r="C83" s="20">
        <f t="shared" si="3"/>
        <v>45372</v>
      </c>
      <c r="E83" s="21"/>
      <c r="F83" s="21"/>
      <c r="G83" s="21"/>
      <c r="H83" s="16">
        <f t="shared" si="5"/>
        <v>0</v>
      </c>
      <c r="I83" s="16">
        <f>+Tabel1[[#This Row],[Total]]-Tabel1[[#This Row],[Heures de nuit]]</f>
        <v>0</v>
      </c>
      <c r="J83" s="16">
        <f>MAX(0,Tabel1[[#This Row],[Fermeture de poste]]-TIME(21,0,0))+IF(Tabel1[[#This Row],[Ouverture de poste]]&lt;&gt;"",MAX(TIME(6,0,0)-Tabel1[[#This Row],[Ouverture de poste]],0),0)</f>
        <v>0</v>
      </c>
      <c r="K83" s="16">
        <f>IF(WEEKDAY(Tabel1[[#This Row],[Date]],2)=7, SUMIF(Tabel1[Semaine],Tabel1[[#This Row],[Semaine]],Tabel1[Total]),0)</f>
        <v>0</v>
      </c>
    </row>
    <row r="84" spans="1:11" ht="20.100000000000001" customHeight="1" x14ac:dyDescent="0.25">
      <c r="A84" s="4" t="str">
        <f t="shared" si="4"/>
        <v>24-12</v>
      </c>
      <c r="B84" s="22">
        <f>EOMONTH(Tabel1[[#This Row],[Date]],-1)+1</f>
        <v>45352</v>
      </c>
      <c r="C84" s="20">
        <f t="shared" si="3"/>
        <v>45373</v>
      </c>
      <c r="E84" s="21"/>
      <c r="F84" s="21"/>
      <c r="G84" s="21"/>
      <c r="H84" s="16">
        <f t="shared" si="5"/>
        <v>0</v>
      </c>
      <c r="I84" s="16">
        <f>+Tabel1[[#This Row],[Total]]-Tabel1[[#This Row],[Heures de nuit]]</f>
        <v>0</v>
      </c>
      <c r="J84" s="16">
        <f>MAX(0,Tabel1[[#This Row],[Fermeture de poste]]-TIME(21,0,0))+IF(Tabel1[[#This Row],[Ouverture de poste]]&lt;&gt;"",MAX(TIME(6,0,0)-Tabel1[[#This Row],[Ouverture de poste]],0),0)</f>
        <v>0</v>
      </c>
      <c r="K84" s="16">
        <f>IF(WEEKDAY(Tabel1[[#This Row],[Date]],2)=7, SUMIF(Tabel1[Semaine],Tabel1[[#This Row],[Semaine]],Tabel1[Total]),0)</f>
        <v>0</v>
      </c>
    </row>
    <row r="85" spans="1:11" ht="20.100000000000001" customHeight="1" x14ac:dyDescent="0.25">
      <c r="A85" s="4" t="str">
        <f t="shared" si="4"/>
        <v>24-12</v>
      </c>
      <c r="B85" s="22">
        <f>EOMONTH(Tabel1[[#This Row],[Date]],-1)+1</f>
        <v>45352</v>
      </c>
      <c r="C85" s="20">
        <f t="shared" si="3"/>
        <v>45374</v>
      </c>
      <c r="E85" s="21"/>
      <c r="F85" s="21"/>
      <c r="G85" s="21"/>
      <c r="H85" s="16">
        <f t="shared" si="5"/>
        <v>0</v>
      </c>
      <c r="I85" s="16">
        <f>+Tabel1[[#This Row],[Total]]-Tabel1[[#This Row],[Heures de nuit]]</f>
        <v>0</v>
      </c>
      <c r="J85" s="16">
        <f>MAX(0,Tabel1[[#This Row],[Fermeture de poste]]-TIME(21,0,0))+IF(Tabel1[[#This Row],[Ouverture de poste]]&lt;&gt;"",MAX(TIME(6,0,0)-Tabel1[[#This Row],[Ouverture de poste]],0),0)</f>
        <v>0</v>
      </c>
      <c r="K85" s="16">
        <f>IF(WEEKDAY(Tabel1[[#This Row],[Date]],2)=7, SUMIF(Tabel1[Semaine],Tabel1[[#This Row],[Semaine]],Tabel1[Total]),0)</f>
        <v>0</v>
      </c>
    </row>
    <row r="86" spans="1:11" ht="20.100000000000001" customHeight="1" x14ac:dyDescent="0.25">
      <c r="A86" s="4" t="str">
        <f t="shared" si="4"/>
        <v>24-12</v>
      </c>
      <c r="B86" s="22">
        <f>EOMONTH(Tabel1[[#This Row],[Date]],-1)+1</f>
        <v>45352</v>
      </c>
      <c r="C86" s="20">
        <f t="shared" si="3"/>
        <v>45375</v>
      </c>
      <c r="E86" s="21"/>
      <c r="F86" s="21"/>
      <c r="G86" s="21"/>
      <c r="H86" s="16">
        <f t="shared" si="5"/>
        <v>0</v>
      </c>
      <c r="I86" s="16">
        <f>+Tabel1[[#This Row],[Total]]-Tabel1[[#This Row],[Heures de nuit]]</f>
        <v>0</v>
      </c>
      <c r="J86" s="16">
        <f>MAX(0,Tabel1[[#This Row],[Fermeture de poste]]-TIME(21,0,0))+IF(Tabel1[[#This Row],[Ouverture de poste]]&lt;&gt;"",MAX(TIME(6,0,0)-Tabel1[[#This Row],[Ouverture de poste]],0),0)</f>
        <v>0</v>
      </c>
      <c r="K86" s="16">
        <f>IF(WEEKDAY(Tabel1[[#This Row],[Date]],2)=7, SUMIF(Tabel1[Semaine],Tabel1[[#This Row],[Semaine]],Tabel1[Total]),0)</f>
        <v>0</v>
      </c>
    </row>
    <row r="87" spans="1:11" ht="20.100000000000001" customHeight="1" x14ac:dyDescent="0.25">
      <c r="A87" s="4" t="str">
        <f t="shared" si="4"/>
        <v>24-13</v>
      </c>
      <c r="B87" s="22">
        <f>EOMONTH(Tabel1[[#This Row],[Date]],-1)+1</f>
        <v>45352</v>
      </c>
      <c r="C87" s="20">
        <f t="shared" si="3"/>
        <v>45376</v>
      </c>
      <c r="E87" s="21"/>
      <c r="F87" s="21"/>
      <c r="G87" s="21"/>
      <c r="H87" s="16">
        <f t="shared" si="5"/>
        <v>0</v>
      </c>
      <c r="I87" s="16">
        <f>+Tabel1[[#This Row],[Total]]-Tabel1[[#This Row],[Heures de nuit]]</f>
        <v>0</v>
      </c>
      <c r="J87" s="16">
        <f>MAX(0,Tabel1[[#This Row],[Fermeture de poste]]-TIME(21,0,0))+IF(Tabel1[[#This Row],[Ouverture de poste]]&lt;&gt;"",MAX(TIME(6,0,0)-Tabel1[[#This Row],[Ouverture de poste]],0),0)</f>
        <v>0</v>
      </c>
      <c r="K87" s="16">
        <f>IF(WEEKDAY(Tabel1[[#This Row],[Date]],2)=7, SUMIF(Tabel1[Semaine],Tabel1[[#This Row],[Semaine]],Tabel1[Total]),0)</f>
        <v>0</v>
      </c>
    </row>
    <row r="88" spans="1:11" ht="20.100000000000001" customHeight="1" x14ac:dyDescent="0.25">
      <c r="A88" s="4" t="str">
        <f t="shared" si="4"/>
        <v>24-13</v>
      </c>
      <c r="B88" s="22">
        <f>EOMONTH(Tabel1[[#This Row],[Date]],-1)+1</f>
        <v>45352</v>
      </c>
      <c r="C88" s="20">
        <f t="shared" si="3"/>
        <v>45377</v>
      </c>
      <c r="E88" s="21"/>
      <c r="F88" s="21"/>
      <c r="G88" s="21"/>
      <c r="H88" s="16">
        <f t="shared" si="5"/>
        <v>0</v>
      </c>
      <c r="I88" s="16">
        <f>+Tabel1[[#This Row],[Total]]-Tabel1[[#This Row],[Heures de nuit]]</f>
        <v>0</v>
      </c>
      <c r="J88" s="16">
        <f>MAX(0,Tabel1[[#This Row],[Fermeture de poste]]-TIME(21,0,0))+IF(Tabel1[[#This Row],[Ouverture de poste]]&lt;&gt;"",MAX(TIME(6,0,0)-Tabel1[[#This Row],[Ouverture de poste]],0),0)</f>
        <v>0</v>
      </c>
      <c r="K88" s="16">
        <f>IF(WEEKDAY(Tabel1[[#This Row],[Date]],2)=7, SUMIF(Tabel1[Semaine],Tabel1[[#This Row],[Semaine]],Tabel1[Total]),0)</f>
        <v>0</v>
      </c>
    </row>
    <row r="89" spans="1:11" ht="20.100000000000001" customHeight="1" x14ac:dyDescent="0.25">
      <c r="A89" s="4" t="str">
        <f t="shared" si="4"/>
        <v>24-13</v>
      </c>
      <c r="B89" s="22">
        <f>EOMONTH(Tabel1[[#This Row],[Date]],-1)+1</f>
        <v>45352</v>
      </c>
      <c r="C89" s="20">
        <f t="shared" si="3"/>
        <v>45378</v>
      </c>
      <c r="E89" s="21"/>
      <c r="F89" s="21"/>
      <c r="G89" s="21"/>
      <c r="H89" s="16">
        <f t="shared" si="5"/>
        <v>0</v>
      </c>
      <c r="I89" s="16">
        <f>+Tabel1[[#This Row],[Total]]-Tabel1[[#This Row],[Heures de nuit]]</f>
        <v>0</v>
      </c>
      <c r="J89" s="16">
        <f>MAX(0,Tabel1[[#This Row],[Fermeture de poste]]-TIME(21,0,0))+IF(Tabel1[[#This Row],[Ouverture de poste]]&lt;&gt;"",MAX(TIME(6,0,0)-Tabel1[[#This Row],[Ouverture de poste]],0),0)</f>
        <v>0</v>
      </c>
      <c r="K89" s="16">
        <f>IF(WEEKDAY(Tabel1[[#This Row],[Date]],2)=7, SUMIF(Tabel1[Semaine],Tabel1[[#This Row],[Semaine]],Tabel1[Total]),0)</f>
        <v>0</v>
      </c>
    </row>
    <row r="90" spans="1:11" ht="20.100000000000001" customHeight="1" x14ac:dyDescent="0.25">
      <c r="A90" s="4" t="str">
        <f t="shared" si="4"/>
        <v>24-13</v>
      </c>
      <c r="B90" s="22">
        <f>EOMONTH(Tabel1[[#This Row],[Date]],-1)+1</f>
        <v>45352</v>
      </c>
      <c r="C90" s="20">
        <f t="shared" si="3"/>
        <v>45379</v>
      </c>
      <c r="E90" s="21"/>
      <c r="F90" s="21"/>
      <c r="G90" s="21"/>
      <c r="H90" s="16">
        <f t="shared" si="5"/>
        <v>0</v>
      </c>
      <c r="I90" s="16">
        <f>+Tabel1[[#This Row],[Total]]-Tabel1[[#This Row],[Heures de nuit]]</f>
        <v>0</v>
      </c>
      <c r="J90" s="16">
        <f>MAX(0,Tabel1[[#This Row],[Fermeture de poste]]-TIME(21,0,0))+IF(Tabel1[[#This Row],[Ouverture de poste]]&lt;&gt;"",MAX(TIME(6,0,0)-Tabel1[[#This Row],[Ouverture de poste]],0),0)</f>
        <v>0</v>
      </c>
      <c r="K90" s="16">
        <f>IF(WEEKDAY(Tabel1[[#This Row],[Date]],2)=7, SUMIF(Tabel1[Semaine],Tabel1[[#This Row],[Semaine]],Tabel1[Total]),0)</f>
        <v>0</v>
      </c>
    </row>
    <row r="91" spans="1:11" ht="20.100000000000001" customHeight="1" x14ac:dyDescent="0.25">
      <c r="A91" s="4" t="str">
        <f t="shared" si="4"/>
        <v>24-13</v>
      </c>
      <c r="B91" s="22">
        <f>EOMONTH(Tabel1[[#This Row],[Date]],-1)+1</f>
        <v>45352</v>
      </c>
      <c r="C91" s="20">
        <f t="shared" si="3"/>
        <v>45380</v>
      </c>
      <c r="E91" s="21"/>
      <c r="F91" s="21"/>
      <c r="G91" s="21"/>
      <c r="H91" s="16">
        <f t="shared" si="5"/>
        <v>0</v>
      </c>
      <c r="I91" s="16">
        <f>+Tabel1[[#This Row],[Total]]-Tabel1[[#This Row],[Heures de nuit]]</f>
        <v>0</v>
      </c>
      <c r="J91" s="16">
        <f>MAX(0,Tabel1[[#This Row],[Fermeture de poste]]-TIME(21,0,0))+IF(Tabel1[[#This Row],[Ouverture de poste]]&lt;&gt;"",MAX(TIME(6,0,0)-Tabel1[[#This Row],[Ouverture de poste]],0),0)</f>
        <v>0</v>
      </c>
      <c r="K91" s="16">
        <f>IF(WEEKDAY(Tabel1[[#This Row],[Date]],2)=7, SUMIF(Tabel1[Semaine],Tabel1[[#This Row],[Semaine]],Tabel1[Total]),0)</f>
        <v>0</v>
      </c>
    </row>
    <row r="92" spans="1:11" ht="20.100000000000001" customHeight="1" x14ac:dyDescent="0.25">
      <c r="A92" s="4" t="str">
        <f t="shared" si="4"/>
        <v>24-13</v>
      </c>
      <c r="B92" s="22">
        <f>EOMONTH(Tabel1[[#This Row],[Date]],-1)+1</f>
        <v>45352</v>
      </c>
      <c r="C92" s="20">
        <f t="shared" si="3"/>
        <v>45381</v>
      </c>
      <c r="E92" s="21"/>
      <c r="F92" s="21"/>
      <c r="G92" s="21"/>
      <c r="H92" s="16">
        <f t="shared" si="5"/>
        <v>0</v>
      </c>
      <c r="I92" s="16">
        <f>+Tabel1[[#This Row],[Total]]-Tabel1[[#This Row],[Heures de nuit]]</f>
        <v>0</v>
      </c>
      <c r="J92" s="16">
        <f>MAX(0,Tabel1[[#This Row],[Fermeture de poste]]-TIME(21,0,0))+IF(Tabel1[[#This Row],[Ouverture de poste]]&lt;&gt;"",MAX(TIME(6,0,0)-Tabel1[[#This Row],[Ouverture de poste]],0),0)</f>
        <v>0</v>
      </c>
      <c r="K92" s="16">
        <f>IF(WEEKDAY(Tabel1[[#This Row],[Date]],2)=7, SUMIF(Tabel1[Semaine],Tabel1[[#This Row],[Semaine]],Tabel1[Total]),0)</f>
        <v>0</v>
      </c>
    </row>
    <row r="93" spans="1:11" ht="20.100000000000001" customHeight="1" x14ac:dyDescent="0.25">
      <c r="A93" s="4" t="str">
        <f t="shared" si="4"/>
        <v>24-13</v>
      </c>
      <c r="B93" s="22">
        <f>EOMONTH(Tabel1[[#This Row],[Date]],-1)+1</f>
        <v>45352</v>
      </c>
      <c r="C93" s="20">
        <f t="shared" si="3"/>
        <v>45382</v>
      </c>
      <c r="E93" s="21"/>
      <c r="F93" s="21"/>
      <c r="G93" s="21"/>
      <c r="H93" s="16">
        <f t="shared" si="5"/>
        <v>0</v>
      </c>
      <c r="I93" s="16">
        <f>+Tabel1[[#This Row],[Total]]-Tabel1[[#This Row],[Heures de nuit]]</f>
        <v>0</v>
      </c>
      <c r="J93" s="16">
        <f>MAX(0,Tabel1[[#This Row],[Fermeture de poste]]-TIME(21,0,0))+IF(Tabel1[[#This Row],[Ouverture de poste]]&lt;&gt;"",MAX(TIME(6,0,0)-Tabel1[[#This Row],[Ouverture de poste]],0),0)</f>
        <v>0</v>
      </c>
      <c r="K93" s="16">
        <f>IF(WEEKDAY(Tabel1[[#This Row],[Date]],2)=7, SUMIF(Tabel1[Semaine],Tabel1[[#This Row],[Semaine]],Tabel1[Total]),0)</f>
        <v>0</v>
      </c>
    </row>
    <row r="94" spans="1:11" ht="20.100000000000001" customHeight="1" x14ac:dyDescent="0.25">
      <c r="A94" s="4" t="str">
        <f t="shared" si="4"/>
        <v>24-14</v>
      </c>
      <c r="B94" s="22">
        <f>EOMONTH(Tabel1[[#This Row],[Date]],-1)+1</f>
        <v>45383</v>
      </c>
      <c r="C94" s="20">
        <f t="shared" si="3"/>
        <v>45383</v>
      </c>
      <c r="E94" s="21"/>
      <c r="F94" s="21"/>
      <c r="G94" s="21"/>
      <c r="H94" s="16">
        <f t="shared" si="5"/>
        <v>0</v>
      </c>
      <c r="I94" s="16">
        <f>+Tabel1[[#This Row],[Total]]-Tabel1[[#This Row],[Heures de nuit]]</f>
        <v>0</v>
      </c>
      <c r="J94" s="16">
        <f>MAX(0,Tabel1[[#This Row],[Fermeture de poste]]-TIME(21,0,0))+IF(Tabel1[[#This Row],[Ouverture de poste]]&lt;&gt;"",MAX(TIME(6,0,0)-Tabel1[[#This Row],[Ouverture de poste]],0),0)</f>
        <v>0</v>
      </c>
      <c r="K94" s="16">
        <f>IF(WEEKDAY(Tabel1[[#This Row],[Date]],2)=7, SUMIF(Tabel1[Semaine],Tabel1[[#This Row],[Semaine]],Tabel1[Total]),0)</f>
        <v>0</v>
      </c>
    </row>
    <row r="95" spans="1:11" ht="20.100000000000001" customHeight="1" x14ac:dyDescent="0.25">
      <c r="A95" s="4" t="str">
        <f t="shared" si="4"/>
        <v>24-14</v>
      </c>
      <c r="B95" s="22">
        <f>EOMONTH(Tabel1[[#This Row],[Date]],-1)+1</f>
        <v>45383</v>
      </c>
      <c r="C95" s="20">
        <f t="shared" si="3"/>
        <v>45384</v>
      </c>
      <c r="E95" s="21"/>
      <c r="F95" s="21"/>
      <c r="G95" s="21"/>
      <c r="H95" s="16">
        <f t="shared" si="5"/>
        <v>0</v>
      </c>
      <c r="I95" s="16">
        <f>+Tabel1[[#This Row],[Total]]-Tabel1[[#This Row],[Heures de nuit]]</f>
        <v>0</v>
      </c>
      <c r="J95" s="16">
        <f>MAX(0,Tabel1[[#This Row],[Fermeture de poste]]-TIME(21,0,0))+IF(Tabel1[[#This Row],[Ouverture de poste]]&lt;&gt;"",MAX(TIME(6,0,0)-Tabel1[[#This Row],[Ouverture de poste]],0),0)</f>
        <v>0</v>
      </c>
      <c r="K95" s="16">
        <f>IF(WEEKDAY(Tabel1[[#This Row],[Date]],2)=7, SUMIF(Tabel1[Semaine],Tabel1[[#This Row],[Semaine]],Tabel1[Total]),0)</f>
        <v>0</v>
      </c>
    </row>
    <row r="96" spans="1:11" ht="20.100000000000001" customHeight="1" x14ac:dyDescent="0.25">
      <c r="A96" s="4" t="str">
        <f t="shared" si="4"/>
        <v>24-14</v>
      </c>
      <c r="B96" s="22">
        <f>EOMONTH(Tabel1[[#This Row],[Date]],-1)+1</f>
        <v>45383</v>
      </c>
      <c r="C96" s="20">
        <f t="shared" si="3"/>
        <v>45385</v>
      </c>
      <c r="E96" s="21"/>
      <c r="F96" s="21"/>
      <c r="G96" s="21"/>
      <c r="H96" s="16">
        <f t="shared" si="5"/>
        <v>0</v>
      </c>
      <c r="I96" s="16">
        <f>+Tabel1[[#This Row],[Total]]-Tabel1[[#This Row],[Heures de nuit]]</f>
        <v>0</v>
      </c>
      <c r="J96" s="16">
        <f>MAX(0,Tabel1[[#This Row],[Fermeture de poste]]-TIME(21,0,0))+IF(Tabel1[[#This Row],[Ouverture de poste]]&lt;&gt;"",MAX(TIME(6,0,0)-Tabel1[[#This Row],[Ouverture de poste]],0),0)</f>
        <v>0</v>
      </c>
      <c r="K96" s="16">
        <f>IF(WEEKDAY(Tabel1[[#This Row],[Date]],2)=7, SUMIF(Tabel1[Semaine],Tabel1[[#This Row],[Semaine]],Tabel1[Total]),0)</f>
        <v>0</v>
      </c>
    </row>
    <row r="97" spans="1:11" ht="20.100000000000001" customHeight="1" x14ac:dyDescent="0.25">
      <c r="A97" s="4" t="str">
        <f t="shared" si="4"/>
        <v>24-14</v>
      </c>
      <c r="B97" s="22">
        <f>EOMONTH(Tabel1[[#This Row],[Date]],-1)+1</f>
        <v>45383</v>
      </c>
      <c r="C97" s="20">
        <f t="shared" si="3"/>
        <v>45386</v>
      </c>
      <c r="E97" s="21"/>
      <c r="F97" s="21"/>
      <c r="G97" s="21"/>
      <c r="H97" s="16">
        <f t="shared" si="5"/>
        <v>0</v>
      </c>
      <c r="I97" s="16">
        <f>+Tabel1[[#This Row],[Total]]-Tabel1[[#This Row],[Heures de nuit]]</f>
        <v>0</v>
      </c>
      <c r="J97" s="16">
        <f>MAX(0,Tabel1[[#This Row],[Fermeture de poste]]-TIME(21,0,0))+IF(Tabel1[[#This Row],[Ouverture de poste]]&lt;&gt;"",MAX(TIME(6,0,0)-Tabel1[[#This Row],[Ouverture de poste]],0),0)</f>
        <v>0</v>
      </c>
      <c r="K97" s="16">
        <f>IF(WEEKDAY(Tabel1[[#This Row],[Date]],2)=7, SUMIF(Tabel1[Semaine],Tabel1[[#This Row],[Semaine]],Tabel1[Total]),0)</f>
        <v>0</v>
      </c>
    </row>
    <row r="98" spans="1:11" ht="20.100000000000001" customHeight="1" x14ac:dyDescent="0.25">
      <c r="A98" s="4" t="str">
        <f t="shared" si="4"/>
        <v>24-14</v>
      </c>
      <c r="B98" s="22">
        <f>EOMONTH(Tabel1[[#This Row],[Date]],-1)+1</f>
        <v>45383</v>
      </c>
      <c r="C98" s="20">
        <f t="shared" ref="C98:C161" si="6">C97+1</f>
        <v>45387</v>
      </c>
      <c r="E98" s="21"/>
      <c r="F98" s="21"/>
      <c r="G98" s="21"/>
      <c r="H98" s="16">
        <f t="shared" si="5"/>
        <v>0</v>
      </c>
      <c r="I98" s="16">
        <f>+Tabel1[[#This Row],[Total]]-Tabel1[[#This Row],[Heures de nuit]]</f>
        <v>0</v>
      </c>
      <c r="J98" s="16">
        <f>MAX(0,Tabel1[[#This Row],[Fermeture de poste]]-TIME(21,0,0))+IF(Tabel1[[#This Row],[Ouverture de poste]]&lt;&gt;"",MAX(TIME(6,0,0)-Tabel1[[#This Row],[Ouverture de poste]],0),0)</f>
        <v>0</v>
      </c>
      <c r="K98" s="16">
        <f>IF(WEEKDAY(Tabel1[[#This Row],[Date]],2)=7, SUMIF(Tabel1[Semaine],Tabel1[[#This Row],[Semaine]],Tabel1[Total]),0)</f>
        <v>0</v>
      </c>
    </row>
    <row r="99" spans="1:11" ht="20.100000000000001" customHeight="1" x14ac:dyDescent="0.25">
      <c r="A99" s="4" t="str">
        <f t="shared" si="4"/>
        <v>24-14</v>
      </c>
      <c r="B99" s="22">
        <f>EOMONTH(Tabel1[[#This Row],[Date]],-1)+1</f>
        <v>45383</v>
      </c>
      <c r="C99" s="20">
        <f t="shared" si="6"/>
        <v>45388</v>
      </c>
      <c r="E99" s="21"/>
      <c r="F99" s="21"/>
      <c r="G99" s="21"/>
      <c r="H99" s="16">
        <f t="shared" si="5"/>
        <v>0</v>
      </c>
      <c r="I99" s="16">
        <f>+Tabel1[[#This Row],[Total]]-Tabel1[[#This Row],[Heures de nuit]]</f>
        <v>0</v>
      </c>
      <c r="J99" s="16">
        <f>MAX(0,Tabel1[[#This Row],[Fermeture de poste]]-TIME(21,0,0))+IF(Tabel1[[#This Row],[Ouverture de poste]]&lt;&gt;"",MAX(TIME(6,0,0)-Tabel1[[#This Row],[Ouverture de poste]],0),0)</f>
        <v>0</v>
      </c>
      <c r="K99" s="16">
        <f>IF(WEEKDAY(Tabel1[[#This Row],[Date]],2)=7, SUMIF(Tabel1[Semaine],Tabel1[[#This Row],[Semaine]],Tabel1[Total]),0)</f>
        <v>0</v>
      </c>
    </row>
    <row r="100" spans="1:11" ht="20.100000000000001" customHeight="1" x14ac:dyDescent="0.25">
      <c r="A100" s="4" t="str">
        <f t="shared" si="4"/>
        <v>24-14</v>
      </c>
      <c r="B100" s="22">
        <f>EOMONTH(Tabel1[[#This Row],[Date]],-1)+1</f>
        <v>45383</v>
      </c>
      <c r="C100" s="20">
        <f t="shared" si="6"/>
        <v>45389</v>
      </c>
      <c r="E100" s="21"/>
      <c r="F100" s="21"/>
      <c r="G100" s="21"/>
      <c r="H100" s="16">
        <f t="shared" si="5"/>
        <v>0</v>
      </c>
      <c r="I100" s="16">
        <f>+Tabel1[[#This Row],[Total]]-Tabel1[[#This Row],[Heures de nuit]]</f>
        <v>0</v>
      </c>
      <c r="J100" s="16">
        <f>MAX(0,Tabel1[[#This Row],[Fermeture de poste]]-TIME(21,0,0))+IF(Tabel1[[#This Row],[Ouverture de poste]]&lt;&gt;"",MAX(TIME(6,0,0)-Tabel1[[#This Row],[Ouverture de poste]],0),0)</f>
        <v>0</v>
      </c>
      <c r="K100" s="16">
        <f>IF(WEEKDAY(Tabel1[[#This Row],[Date]],2)=7, SUMIF(Tabel1[Semaine],Tabel1[[#This Row],[Semaine]],Tabel1[Total]),0)</f>
        <v>0</v>
      </c>
    </row>
    <row r="101" spans="1:11" ht="20.100000000000001" customHeight="1" x14ac:dyDescent="0.25">
      <c r="A101" s="4" t="str">
        <f t="shared" si="4"/>
        <v>24-15</v>
      </c>
      <c r="B101" s="22">
        <f>EOMONTH(Tabel1[[#This Row],[Date]],-1)+1</f>
        <v>45383</v>
      </c>
      <c r="C101" s="20">
        <f t="shared" si="6"/>
        <v>45390</v>
      </c>
      <c r="E101" s="21"/>
      <c r="F101" s="21"/>
      <c r="G101" s="21"/>
      <c r="H101" s="16">
        <f t="shared" si="5"/>
        <v>0</v>
      </c>
      <c r="I101" s="16">
        <f>+Tabel1[[#This Row],[Total]]-Tabel1[[#This Row],[Heures de nuit]]</f>
        <v>0</v>
      </c>
      <c r="J101" s="16">
        <f>MAX(0,Tabel1[[#This Row],[Fermeture de poste]]-TIME(21,0,0))+IF(Tabel1[[#This Row],[Ouverture de poste]]&lt;&gt;"",MAX(TIME(6,0,0)-Tabel1[[#This Row],[Ouverture de poste]],0),0)</f>
        <v>0</v>
      </c>
      <c r="K101" s="16">
        <f>IF(WEEKDAY(Tabel1[[#This Row],[Date]],2)=7, SUMIF(Tabel1[Semaine],Tabel1[[#This Row],[Semaine]],Tabel1[Total]),0)</f>
        <v>0</v>
      </c>
    </row>
    <row r="102" spans="1:11" ht="20.100000000000001" customHeight="1" x14ac:dyDescent="0.25">
      <c r="A102" s="4" t="str">
        <f t="shared" si="4"/>
        <v>24-15</v>
      </c>
      <c r="B102" s="22">
        <f>EOMONTH(Tabel1[[#This Row],[Date]],-1)+1</f>
        <v>45383</v>
      </c>
      <c r="C102" s="20">
        <f t="shared" si="6"/>
        <v>45391</v>
      </c>
      <c r="E102" s="21"/>
      <c r="F102" s="21"/>
      <c r="G102" s="21"/>
      <c r="H102" s="16">
        <f t="shared" si="5"/>
        <v>0</v>
      </c>
      <c r="I102" s="16">
        <f>+Tabel1[[#This Row],[Total]]-Tabel1[[#This Row],[Heures de nuit]]</f>
        <v>0</v>
      </c>
      <c r="J102" s="16">
        <f>MAX(0,Tabel1[[#This Row],[Fermeture de poste]]-TIME(21,0,0))+IF(Tabel1[[#This Row],[Ouverture de poste]]&lt;&gt;"",MAX(TIME(6,0,0)-Tabel1[[#This Row],[Ouverture de poste]],0),0)</f>
        <v>0</v>
      </c>
      <c r="K102" s="16">
        <f>IF(WEEKDAY(Tabel1[[#This Row],[Date]],2)=7, SUMIF(Tabel1[Semaine],Tabel1[[#This Row],[Semaine]],Tabel1[Total]),0)</f>
        <v>0</v>
      </c>
    </row>
    <row r="103" spans="1:11" ht="20.100000000000001" customHeight="1" x14ac:dyDescent="0.25">
      <c r="A103" s="4" t="str">
        <f t="shared" si="4"/>
        <v>24-15</v>
      </c>
      <c r="B103" s="22">
        <f>EOMONTH(Tabel1[[#This Row],[Date]],-1)+1</f>
        <v>45383</v>
      </c>
      <c r="C103" s="20">
        <f t="shared" si="6"/>
        <v>45392</v>
      </c>
      <c r="E103" s="21"/>
      <c r="F103" s="21"/>
      <c r="G103" s="21"/>
      <c r="H103" s="16">
        <f t="shared" si="5"/>
        <v>0</v>
      </c>
      <c r="I103" s="16">
        <f>+Tabel1[[#This Row],[Total]]-Tabel1[[#This Row],[Heures de nuit]]</f>
        <v>0</v>
      </c>
      <c r="J103" s="16">
        <f>MAX(0,Tabel1[[#This Row],[Fermeture de poste]]-TIME(21,0,0))+IF(Tabel1[[#This Row],[Ouverture de poste]]&lt;&gt;"",MAX(TIME(6,0,0)-Tabel1[[#This Row],[Ouverture de poste]],0),0)</f>
        <v>0</v>
      </c>
      <c r="K103" s="16">
        <f>IF(WEEKDAY(Tabel1[[#This Row],[Date]],2)=7, SUMIF(Tabel1[Semaine],Tabel1[[#This Row],[Semaine]],Tabel1[Total]),0)</f>
        <v>0</v>
      </c>
    </row>
    <row r="104" spans="1:11" ht="20.100000000000001" customHeight="1" x14ac:dyDescent="0.25">
      <c r="A104" s="4" t="str">
        <f t="shared" si="4"/>
        <v>24-15</v>
      </c>
      <c r="B104" s="22">
        <f>EOMONTH(Tabel1[[#This Row],[Date]],-1)+1</f>
        <v>45383</v>
      </c>
      <c r="C104" s="20">
        <f t="shared" si="6"/>
        <v>45393</v>
      </c>
      <c r="E104" s="21"/>
      <c r="F104" s="21"/>
      <c r="G104" s="21"/>
      <c r="H104" s="16">
        <f t="shared" si="5"/>
        <v>0</v>
      </c>
      <c r="I104" s="16">
        <f>+Tabel1[[#This Row],[Total]]-Tabel1[[#This Row],[Heures de nuit]]</f>
        <v>0</v>
      </c>
      <c r="J104" s="16">
        <f>MAX(0,Tabel1[[#This Row],[Fermeture de poste]]-TIME(21,0,0))+IF(Tabel1[[#This Row],[Ouverture de poste]]&lt;&gt;"",MAX(TIME(6,0,0)-Tabel1[[#This Row],[Ouverture de poste]],0),0)</f>
        <v>0</v>
      </c>
      <c r="K104" s="16">
        <f>IF(WEEKDAY(Tabel1[[#This Row],[Date]],2)=7, SUMIF(Tabel1[Semaine],Tabel1[[#This Row],[Semaine]],Tabel1[Total]),0)</f>
        <v>0</v>
      </c>
    </row>
    <row r="105" spans="1:11" ht="20.100000000000001" customHeight="1" x14ac:dyDescent="0.25">
      <c r="A105" s="4" t="str">
        <f t="shared" si="4"/>
        <v>24-15</v>
      </c>
      <c r="B105" s="22">
        <f>EOMONTH(Tabel1[[#This Row],[Date]],-1)+1</f>
        <v>45383</v>
      </c>
      <c r="C105" s="20">
        <f t="shared" si="6"/>
        <v>45394</v>
      </c>
      <c r="E105" s="21"/>
      <c r="F105" s="21"/>
      <c r="G105" s="21"/>
      <c r="H105" s="16">
        <f t="shared" si="5"/>
        <v>0</v>
      </c>
      <c r="I105" s="16">
        <f>+Tabel1[[#This Row],[Total]]-Tabel1[[#This Row],[Heures de nuit]]</f>
        <v>0</v>
      </c>
      <c r="J105" s="16">
        <f>MAX(0,Tabel1[[#This Row],[Fermeture de poste]]-TIME(21,0,0))+IF(Tabel1[[#This Row],[Ouverture de poste]]&lt;&gt;"",MAX(TIME(6,0,0)-Tabel1[[#This Row],[Ouverture de poste]],0),0)</f>
        <v>0</v>
      </c>
      <c r="K105" s="16">
        <f>IF(WEEKDAY(Tabel1[[#This Row],[Date]],2)=7, SUMIF(Tabel1[Semaine],Tabel1[[#This Row],[Semaine]],Tabel1[Total]),0)</f>
        <v>0</v>
      </c>
    </row>
    <row r="106" spans="1:11" ht="20.100000000000001" customHeight="1" x14ac:dyDescent="0.25">
      <c r="A106" s="4" t="str">
        <f t="shared" si="4"/>
        <v>24-15</v>
      </c>
      <c r="B106" s="22">
        <f>EOMONTH(Tabel1[[#This Row],[Date]],-1)+1</f>
        <v>45383</v>
      </c>
      <c r="C106" s="20">
        <f t="shared" si="6"/>
        <v>45395</v>
      </c>
      <c r="E106" s="21"/>
      <c r="F106" s="21"/>
      <c r="G106" s="21"/>
      <c r="H106" s="16">
        <f t="shared" si="5"/>
        <v>0</v>
      </c>
      <c r="I106" s="16">
        <f>+Tabel1[[#This Row],[Total]]-Tabel1[[#This Row],[Heures de nuit]]</f>
        <v>0</v>
      </c>
      <c r="J106" s="16">
        <f>MAX(0,Tabel1[[#This Row],[Fermeture de poste]]-TIME(21,0,0))+IF(Tabel1[[#This Row],[Ouverture de poste]]&lt;&gt;"",MAX(TIME(6,0,0)-Tabel1[[#This Row],[Ouverture de poste]],0),0)</f>
        <v>0</v>
      </c>
      <c r="K106" s="16">
        <f>IF(WEEKDAY(Tabel1[[#This Row],[Date]],2)=7, SUMIF(Tabel1[Semaine],Tabel1[[#This Row],[Semaine]],Tabel1[Total]),0)</f>
        <v>0</v>
      </c>
    </row>
    <row r="107" spans="1:11" ht="20.100000000000001" customHeight="1" x14ac:dyDescent="0.25">
      <c r="A107" s="4" t="str">
        <f t="shared" si="4"/>
        <v>24-15</v>
      </c>
      <c r="B107" s="22">
        <f>EOMONTH(Tabel1[[#This Row],[Date]],-1)+1</f>
        <v>45383</v>
      </c>
      <c r="C107" s="20">
        <f t="shared" si="6"/>
        <v>45396</v>
      </c>
      <c r="E107" s="21"/>
      <c r="F107" s="21"/>
      <c r="G107" s="21"/>
      <c r="H107" s="16">
        <f t="shared" si="5"/>
        <v>0</v>
      </c>
      <c r="I107" s="16">
        <f>+Tabel1[[#This Row],[Total]]-Tabel1[[#This Row],[Heures de nuit]]</f>
        <v>0</v>
      </c>
      <c r="J107" s="16">
        <f>MAX(0,Tabel1[[#This Row],[Fermeture de poste]]-TIME(21,0,0))+IF(Tabel1[[#This Row],[Ouverture de poste]]&lt;&gt;"",MAX(TIME(6,0,0)-Tabel1[[#This Row],[Ouverture de poste]],0),0)</f>
        <v>0</v>
      </c>
      <c r="K107" s="16">
        <f>IF(WEEKDAY(Tabel1[[#This Row],[Date]],2)=7, SUMIF(Tabel1[Semaine],Tabel1[[#This Row],[Semaine]],Tabel1[Total]),0)</f>
        <v>0</v>
      </c>
    </row>
    <row r="108" spans="1:11" ht="20.100000000000001" customHeight="1" x14ac:dyDescent="0.25">
      <c r="A108" s="4" t="str">
        <f t="shared" si="4"/>
        <v>24-16</v>
      </c>
      <c r="B108" s="22">
        <f>EOMONTH(Tabel1[[#This Row],[Date]],-1)+1</f>
        <v>45383</v>
      </c>
      <c r="C108" s="20">
        <f t="shared" si="6"/>
        <v>45397</v>
      </c>
      <c r="E108" s="21"/>
      <c r="F108" s="21"/>
      <c r="G108" s="21"/>
      <c r="H108" s="16">
        <f t="shared" si="5"/>
        <v>0</v>
      </c>
      <c r="I108" s="16">
        <f>+Tabel1[[#This Row],[Total]]-Tabel1[[#This Row],[Heures de nuit]]</f>
        <v>0</v>
      </c>
      <c r="J108" s="16">
        <f>MAX(0,Tabel1[[#This Row],[Fermeture de poste]]-TIME(21,0,0))+IF(Tabel1[[#This Row],[Ouverture de poste]]&lt;&gt;"",MAX(TIME(6,0,0)-Tabel1[[#This Row],[Ouverture de poste]],0),0)</f>
        <v>0</v>
      </c>
      <c r="K108" s="16">
        <f>IF(WEEKDAY(Tabel1[[#This Row],[Date]],2)=7, SUMIF(Tabel1[Semaine],Tabel1[[#This Row],[Semaine]],Tabel1[Total]),0)</f>
        <v>0</v>
      </c>
    </row>
    <row r="109" spans="1:11" ht="20.100000000000001" customHeight="1" x14ac:dyDescent="0.25">
      <c r="A109" s="4" t="str">
        <f t="shared" si="4"/>
        <v>24-16</v>
      </c>
      <c r="B109" s="22">
        <f>EOMONTH(Tabel1[[#This Row],[Date]],-1)+1</f>
        <v>45383</v>
      </c>
      <c r="C109" s="20">
        <f t="shared" si="6"/>
        <v>45398</v>
      </c>
      <c r="E109" s="21"/>
      <c r="F109" s="21"/>
      <c r="G109" s="21"/>
      <c r="H109" s="16">
        <f t="shared" si="5"/>
        <v>0</v>
      </c>
      <c r="I109" s="16">
        <f>+Tabel1[[#This Row],[Total]]-Tabel1[[#This Row],[Heures de nuit]]</f>
        <v>0</v>
      </c>
      <c r="J109" s="16">
        <f>MAX(0,Tabel1[[#This Row],[Fermeture de poste]]-TIME(21,0,0))+IF(Tabel1[[#This Row],[Ouverture de poste]]&lt;&gt;"",MAX(TIME(6,0,0)-Tabel1[[#This Row],[Ouverture de poste]],0),0)</f>
        <v>0</v>
      </c>
      <c r="K109" s="16">
        <f>IF(WEEKDAY(Tabel1[[#This Row],[Date]],2)=7, SUMIF(Tabel1[Semaine],Tabel1[[#This Row],[Semaine]],Tabel1[Total]),0)</f>
        <v>0</v>
      </c>
    </row>
    <row r="110" spans="1:11" ht="20.100000000000001" customHeight="1" x14ac:dyDescent="0.25">
      <c r="A110" s="4" t="str">
        <f t="shared" si="4"/>
        <v>24-16</v>
      </c>
      <c r="B110" s="22">
        <f>EOMONTH(Tabel1[[#This Row],[Date]],-1)+1</f>
        <v>45383</v>
      </c>
      <c r="C110" s="20">
        <f t="shared" si="6"/>
        <v>45399</v>
      </c>
      <c r="E110" s="21"/>
      <c r="F110" s="21"/>
      <c r="G110" s="21"/>
      <c r="H110" s="16">
        <f t="shared" si="5"/>
        <v>0</v>
      </c>
      <c r="I110" s="16">
        <f>+Tabel1[[#This Row],[Total]]-Tabel1[[#This Row],[Heures de nuit]]</f>
        <v>0</v>
      </c>
      <c r="J110" s="16">
        <f>MAX(0,Tabel1[[#This Row],[Fermeture de poste]]-TIME(21,0,0))+IF(Tabel1[[#This Row],[Ouverture de poste]]&lt;&gt;"",MAX(TIME(6,0,0)-Tabel1[[#This Row],[Ouverture de poste]],0),0)</f>
        <v>0</v>
      </c>
      <c r="K110" s="16">
        <f>IF(WEEKDAY(Tabel1[[#This Row],[Date]],2)=7, SUMIF(Tabel1[Semaine],Tabel1[[#This Row],[Semaine]],Tabel1[Total]),0)</f>
        <v>0</v>
      </c>
    </row>
    <row r="111" spans="1:11" ht="20.100000000000001" customHeight="1" x14ac:dyDescent="0.25">
      <c r="A111" s="4" t="str">
        <f t="shared" si="4"/>
        <v>24-16</v>
      </c>
      <c r="B111" s="22">
        <f>EOMONTH(Tabel1[[#This Row],[Date]],-1)+1</f>
        <v>45383</v>
      </c>
      <c r="C111" s="20">
        <f t="shared" si="6"/>
        <v>45400</v>
      </c>
      <c r="E111" s="21"/>
      <c r="F111" s="21"/>
      <c r="G111" s="21"/>
      <c r="H111" s="16">
        <f t="shared" si="5"/>
        <v>0</v>
      </c>
      <c r="I111" s="16">
        <f>+Tabel1[[#This Row],[Total]]-Tabel1[[#This Row],[Heures de nuit]]</f>
        <v>0</v>
      </c>
      <c r="J111" s="16">
        <f>MAX(0,Tabel1[[#This Row],[Fermeture de poste]]-TIME(21,0,0))+IF(Tabel1[[#This Row],[Ouverture de poste]]&lt;&gt;"",MAX(TIME(6,0,0)-Tabel1[[#This Row],[Ouverture de poste]],0),0)</f>
        <v>0</v>
      </c>
      <c r="K111" s="16">
        <f>IF(WEEKDAY(Tabel1[[#This Row],[Date]],2)=7, SUMIF(Tabel1[Semaine],Tabel1[[#This Row],[Semaine]],Tabel1[Total]),0)</f>
        <v>0</v>
      </c>
    </row>
    <row r="112" spans="1:11" ht="20.100000000000001" customHeight="1" x14ac:dyDescent="0.25">
      <c r="A112" s="4" t="str">
        <f t="shared" si="4"/>
        <v>24-16</v>
      </c>
      <c r="B112" s="22">
        <f>EOMONTH(Tabel1[[#This Row],[Date]],-1)+1</f>
        <v>45383</v>
      </c>
      <c r="C112" s="20">
        <f t="shared" si="6"/>
        <v>45401</v>
      </c>
      <c r="E112" s="21"/>
      <c r="F112" s="21"/>
      <c r="G112" s="21"/>
      <c r="H112" s="16">
        <f t="shared" si="5"/>
        <v>0</v>
      </c>
      <c r="I112" s="16">
        <f>+Tabel1[[#This Row],[Total]]-Tabel1[[#This Row],[Heures de nuit]]</f>
        <v>0</v>
      </c>
      <c r="J112" s="16">
        <f>MAX(0,Tabel1[[#This Row],[Fermeture de poste]]-TIME(21,0,0))+IF(Tabel1[[#This Row],[Ouverture de poste]]&lt;&gt;"",MAX(TIME(6,0,0)-Tabel1[[#This Row],[Ouverture de poste]],0),0)</f>
        <v>0</v>
      </c>
      <c r="K112" s="16">
        <f>IF(WEEKDAY(Tabel1[[#This Row],[Date]],2)=7, SUMIF(Tabel1[Semaine],Tabel1[[#This Row],[Semaine]],Tabel1[Total]),0)</f>
        <v>0</v>
      </c>
    </row>
    <row r="113" spans="1:11" ht="20.100000000000001" customHeight="1" x14ac:dyDescent="0.25">
      <c r="A113" s="4" t="str">
        <f t="shared" si="4"/>
        <v>24-16</v>
      </c>
      <c r="B113" s="22">
        <f>EOMONTH(Tabel1[[#This Row],[Date]],-1)+1</f>
        <v>45383</v>
      </c>
      <c r="C113" s="20">
        <f t="shared" si="6"/>
        <v>45402</v>
      </c>
      <c r="E113" s="21"/>
      <c r="F113" s="21"/>
      <c r="G113" s="21"/>
      <c r="H113" s="16">
        <f t="shared" si="5"/>
        <v>0</v>
      </c>
      <c r="I113" s="16">
        <f>+Tabel1[[#This Row],[Total]]-Tabel1[[#This Row],[Heures de nuit]]</f>
        <v>0</v>
      </c>
      <c r="J113" s="16">
        <f>MAX(0,Tabel1[[#This Row],[Fermeture de poste]]-TIME(21,0,0))+IF(Tabel1[[#This Row],[Ouverture de poste]]&lt;&gt;"",MAX(TIME(6,0,0)-Tabel1[[#This Row],[Ouverture de poste]],0),0)</f>
        <v>0</v>
      </c>
      <c r="K113" s="16">
        <f>IF(WEEKDAY(Tabel1[[#This Row],[Date]],2)=7, SUMIF(Tabel1[Semaine],Tabel1[[#This Row],[Semaine]],Tabel1[Total]),0)</f>
        <v>0</v>
      </c>
    </row>
    <row r="114" spans="1:11" ht="20.100000000000001" customHeight="1" x14ac:dyDescent="0.25">
      <c r="A114" s="4" t="str">
        <f t="shared" si="4"/>
        <v>24-16</v>
      </c>
      <c r="B114" s="22">
        <f>EOMONTH(Tabel1[[#This Row],[Date]],-1)+1</f>
        <v>45383</v>
      </c>
      <c r="C114" s="20">
        <f t="shared" si="6"/>
        <v>45403</v>
      </c>
      <c r="E114" s="21"/>
      <c r="F114" s="21"/>
      <c r="G114" s="21"/>
      <c r="H114" s="16">
        <f t="shared" si="5"/>
        <v>0</v>
      </c>
      <c r="I114" s="16">
        <f>+Tabel1[[#This Row],[Total]]-Tabel1[[#This Row],[Heures de nuit]]</f>
        <v>0</v>
      </c>
      <c r="J114" s="16">
        <f>MAX(0,Tabel1[[#This Row],[Fermeture de poste]]-TIME(21,0,0))+IF(Tabel1[[#This Row],[Ouverture de poste]]&lt;&gt;"",MAX(TIME(6,0,0)-Tabel1[[#This Row],[Ouverture de poste]],0),0)</f>
        <v>0</v>
      </c>
      <c r="K114" s="16">
        <f>IF(WEEKDAY(Tabel1[[#This Row],[Date]],2)=7, SUMIF(Tabel1[Semaine],Tabel1[[#This Row],[Semaine]],Tabel1[Total]),0)</f>
        <v>0</v>
      </c>
    </row>
    <row r="115" spans="1:11" ht="20.100000000000001" customHeight="1" x14ac:dyDescent="0.25">
      <c r="A115" s="4" t="str">
        <f t="shared" si="4"/>
        <v>24-17</v>
      </c>
      <c r="B115" s="22">
        <f>EOMONTH(Tabel1[[#This Row],[Date]],-1)+1</f>
        <v>45383</v>
      </c>
      <c r="C115" s="20">
        <f t="shared" si="6"/>
        <v>45404</v>
      </c>
      <c r="E115" s="21"/>
      <c r="F115" s="21"/>
      <c r="G115" s="21"/>
      <c r="H115" s="16">
        <f t="shared" si="5"/>
        <v>0</v>
      </c>
      <c r="I115" s="16">
        <f>+Tabel1[[#This Row],[Total]]-Tabel1[[#This Row],[Heures de nuit]]</f>
        <v>0</v>
      </c>
      <c r="J115" s="16">
        <f>MAX(0,Tabel1[[#This Row],[Fermeture de poste]]-TIME(21,0,0))+IF(Tabel1[[#This Row],[Ouverture de poste]]&lt;&gt;"",MAX(TIME(6,0,0)-Tabel1[[#This Row],[Ouverture de poste]],0),0)</f>
        <v>0</v>
      </c>
      <c r="K115" s="16">
        <f>IF(WEEKDAY(Tabel1[[#This Row],[Date]],2)=7, SUMIF(Tabel1[Semaine],Tabel1[[#This Row],[Semaine]],Tabel1[Total]),0)</f>
        <v>0</v>
      </c>
    </row>
    <row r="116" spans="1:11" ht="20.100000000000001" customHeight="1" x14ac:dyDescent="0.25">
      <c r="A116" s="4" t="str">
        <f t="shared" si="4"/>
        <v>24-17</v>
      </c>
      <c r="B116" s="22">
        <f>EOMONTH(Tabel1[[#This Row],[Date]],-1)+1</f>
        <v>45383</v>
      </c>
      <c r="C116" s="20">
        <f t="shared" si="6"/>
        <v>45405</v>
      </c>
      <c r="E116" s="21"/>
      <c r="F116" s="21"/>
      <c r="G116" s="21"/>
      <c r="H116" s="16">
        <f t="shared" si="5"/>
        <v>0</v>
      </c>
      <c r="I116" s="16">
        <f>+Tabel1[[#This Row],[Total]]-Tabel1[[#This Row],[Heures de nuit]]</f>
        <v>0</v>
      </c>
      <c r="J116" s="16">
        <f>MAX(0,Tabel1[[#This Row],[Fermeture de poste]]-TIME(21,0,0))+IF(Tabel1[[#This Row],[Ouverture de poste]]&lt;&gt;"",MAX(TIME(6,0,0)-Tabel1[[#This Row],[Ouverture de poste]],0),0)</f>
        <v>0</v>
      </c>
      <c r="K116" s="16">
        <f>IF(WEEKDAY(Tabel1[[#This Row],[Date]],2)=7, SUMIF(Tabel1[Semaine],Tabel1[[#This Row],[Semaine]],Tabel1[Total]),0)</f>
        <v>0</v>
      </c>
    </row>
    <row r="117" spans="1:11" ht="20.100000000000001" customHeight="1" x14ac:dyDescent="0.25">
      <c r="A117" s="4" t="str">
        <f t="shared" si="4"/>
        <v>24-17</v>
      </c>
      <c r="B117" s="22">
        <f>EOMONTH(Tabel1[[#This Row],[Date]],-1)+1</f>
        <v>45383</v>
      </c>
      <c r="C117" s="20">
        <f t="shared" si="6"/>
        <v>45406</v>
      </c>
      <c r="E117" s="21"/>
      <c r="F117" s="21"/>
      <c r="G117" s="21"/>
      <c r="H117" s="16">
        <f t="shared" si="5"/>
        <v>0</v>
      </c>
      <c r="I117" s="16">
        <f>+Tabel1[[#This Row],[Total]]-Tabel1[[#This Row],[Heures de nuit]]</f>
        <v>0</v>
      </c>
      <c r="J117" s="16">
        <f>MAX(0,Tabel1[[#This Row],[Fermeture de poste]]-TIME(21,0,0))+IF(Tabel1[[#This Row],[Ouverture de poste]]&lt;&gt;"",MAX(TIME(6,0,0)-Tabel1[[#This Row],[Ouverture de poste]],0),0)</f>
        <v>0</v>
      </c>
      <c r="K117" s="16">
        <f>IF(WEEKDAY(Tabel1[[#This Row],[Date]],2)=7, SUMIF(Tabel1[Semaine],Tabel1[[#This Row],[Semaine]],Tabel1[Total]),0)</f>
        <v>0</v>
      </c>
    </row>
    <row r="118" spans="1:11" ht="20.100000000000001" customHeight="1" x14ac:dyDescent="0.25">
      <c r="A118" s="4" t="str">
        <f t="shared" si="4"/>
        <v>24-17</v>
      </c>
      <c r="B118" s="22">
        <f>EOMONTH(Tabel1[[#This Row],[Date]],-1)+1</f>
        <v>45383</v>
      </c>
      <c r="C118" s="20">
        <f t="shared" si="6"/>
        <v>45407</v>
      </c>
      <c r="E118" s="21"/>
      <c r="F118" s="21"/>
      <c r="G118" s="21"/>
      <c r="H118" s="16">
        <f t="shared" si="5"/>
        <v>0</v>
      </c>
      <c r="I118" s="16">
        <f>+Tabel1[[#This Row],[Total]]-Tabel1[[#This Row],[Heures de nuit]]</f>
        <v>0</v>
      </c>
      <c r="J118" s="16">
        <f>MAX(0,Tabel1[[#This Row],[Fermeture de poste]]-TIME(21,0,0))+IF(Tabel1[[#This Row],[Ouverture de poste]]&lt;&gt;"",MAX(TIME(6,0,0)-Tabel1[[#This Row],[Ouverture de poste]],0),0)</f>
        <v>0</v>
      </c>
      <c r="K118" s="16">
        <f>IF(WEEKDAY(Tabel1[[#This Row],[Date]],2)=7, SUMIF(Tabel1[Semaine],Tabel1[[#This Row],[Semaine]],Tabel1[Total]),0)</f>
        <v>0</v>
      </c>
    </row>
    <row r="119" spans="1:11" ht="20.100000000000001" customHeight="1" x14ac:dyDescent="0.25">
      <c r="A119" s="4" t="str">
        <f t="shared" si="4"/>
        <v>24-17</v>
      </c>
      <c r="B119" s="22">
        <f>EOMONTH(Tabel1[[#This Row],[Date]],-1)+1</f>
        <v>45383</v>
      </c>
      <c r="C119" s="20">
        <f t="shared" si="6"/>
        <v>45408</v>
      </c>
      <c r="E119" s="21"/>
      <c r="F119" s="21"/>
      <c r="G119" s="21"/>
      <c r="H119" s="16">
        <f t="shared" si="5"/>
        <v>0</v>
      </c>
      <c r="I119" s="16">
        <f>+Tabel1[[#This Row],[Total]]-Tabel1[[#This Row],[Heures de nuit]]</f>
        <v>0</v>
      </c>
      <c r="J119" s="16">
        <f>MAX(0,Tabel1[[#This Row],[Fermeture de poste]]-TIME(21,0,0))+IF(Tabel1[[#This Row],[Ouverture de poste]]&lt;&gt;"",MAX(TIME(6,0,0)-Tabel1[[#This Row],[Ouverture de poste]],0),0)</f>
        <v>0</v>
      </c>
      <c r="K119" s="16">
        <f>IF(WEEKDAY(Tabel1[[#This Row],[Date]],2)=7, SUMIF(Tabel1[Semaine],Tabel1[[#This Row],[Semaine]],Tabel1[Total]),0)</f>
        <v>0</v>
      </c>
    </row>
    <row r="120" spans="1:11" ht="20.100000000000001" customHeight="1" x14ac:dyDescent="0.25">
      <c r="A120" s="4" t="str">
        <f t="shared" si="4"/>
        <v>24-17</v>
      </c>
      <c r="B120" s="22">
        <f>EOMONTH(Tabel1[[#This Row],[Date]],-1)+1</f>
        <v>45383</v>
      </c>
      <c r="C120" s="20">
        <f t="shared" si="6"/>
        <v>45409</v>
      </c>
      <c r="E120" s="21"/>
      <c r="F120" s="21"/>
      <c r="G120" s="21"/>
      <c r="H120" s="16">
        <f t="shared" si="5"/>
        <v>0</v>
      </c>
      <c r="I120" s="16">
        <f>+Tabel1[[#This Row],[Total]]-Tabel1[[#This Row],[Heures de nuit]]</f>
        <v>0</v>
      </c>
      <c r="J120" s="16">
        <f>MAX(0,Tabel1[[#This Row],[Fermeture de poste]]-TIME(21,0,0))+IF(Tabel1[[#This Row],[Ouverture de poste]]&lt;&gt;"",MAX(TIME(6,0,0)-Tabel1[[#This Row],[Ouverture de poste]],0),0)</f>
        <v>0</v>
      </c>
      <c r="K120" s="16">
        <f>IF(WEEKDAY(Tabel1[[#This Row],[Date]],2)=7, SUMIF(Tabel1[Semaine],Tabel1[[#This Row],[Semaine]],Tabel1[Total]),0)</f>
        <v>0</v>
      </c>
    </row>
    <row r="121" spans="1:11" ht="20.100000000000001" customHeight="1" x14ac:dyDescent="0.25">
      <c r="A121" s="4" t="str">
        <f t="shared" si="4"/>
        <v>24-17</v>
      </c>
      <c r="B121" s="22">
        <f>EOMONTH(Tabel1[[#This Row],[Date]],-1)+1</f>
        <v>45383</v>
      </c>
      <c r="C121" s="20">
        <f t="shared" si="6"/>
        <v>45410</v>
      </c>
      <c r="E121" s="21"/>
      <c r="F121" s="21"/>
      <c r="G121" s="21"/>
      <c r="H121" s="16">
        <f t="shared" si="5"/>
        <v>0</v>
      </c>
      <c r="I121" s="16">
        <f>+Tabel1[[#This Row],[Total]]-Tabel1[[#This Row],[Heures de nuit]]</f>
        <v>0</v>
      </c>
      <c r="J121" s="16">
        <f>MAX(0,Tabel1[[#This Row],[Fermeture de poste]]-TIME(21,0,0))+IF(Tabel1[[#This Row],[Ouverture de poste]]&lt;&gt;"",MAX(TIME(6,0,0)-Tabel1[[#This Row],[Ouverture de poste]],0),0)</f>
        <v>0</v>
      </c>
      <c r="K121" s="16">
        <f>IF(WEEKDAY(Tabel1[[#This Row],[Date]],2)=7, SUMIF(Tabel1[Semaine],Tabel1[[#This Row],[Semaine]],Tabel1[Total]),0)</f>
        <v>0</v>
      </c>
    </row>
    <row r="122" spans="1:11" ht="20.100000000000001" customHeight="1" x14ac:dyDescent="0.25">
      <c r="A122" s="4" t="str">
        <f t="shared" si="4"/>
        <v>24-18</v>
      </c>
      <c r="B122" s="22">
        <f>EOMONTH(Tabel1[[#This Row],[Date]],-1)+1</f>
        <v>45383</v>
      </c>
      <c r="C122" s="20">
        <f t="shared" si="6"/>
        <v>45411</v>
      </c>
      <c r="E122" s="21"/>
      <c r="F122" s="21"/>
      <c r="G122" s="21"/>
      <c r="H122" s="16">
        <f t="shared" si="5"/>
        <v>0</v>
      </c>
      <c r="I122" s="16">
        <f>+Tabel1[[#This Row],[Total]]-Tabel1[[#This Row],[Heures de nuit]]</f>
        <v>0</v>
      </c>
      <c r="J122" s="16">
        <f>MAX(0,Tabel1[[#This Row],[Fermeture de poste]]-TIME(21,0,0))+IF(Tabel1[[#This Row],[Ouverture de poste]]&lt;&gt;"",MAX(TIME(6,0,0)-Tabel1[[#This Row],[Ouverture de poste]],0),0)</f>
        <v>0</v>
      </c>
      <c r="K122" s="16">
        <f>IF(WEEKDAY(Tabel1[[#This Row],[Date]],2)=7, SUMIF(Tabel1[Semaine],Tabel1[[#This Row],[Semaine]],Tabel1[Total]),0)</f>
        <v>0</v>
      </c>
    </row>
    <row r="123" spans="1:11" ht="20.100000000000001" customHeight="1" x14ac:dyDescent="0.25">
      <c r="A123" s="4" t="str">
        <f t="shared" si="4"/>
        <v>24-18</v>
      </c>
      <c r="B123" s="22">
        <f>EOMONTH(Tabel1[[#This Row],[Date]],-1)+1</f>
        <v>45383</v>
      </c>
      <c r="C123" s="20">
        <f t="shared" si="6"/>
        <v>45412</v>
      </c>
      <c r="E123" s="21"/>
      <c r="F123" s="21"/>
      <c r="G123" s="21"/>
      <c r="H123" s="16">
        <f t="shared" si="5"/>
        <v>0</v>
      </c>
      <c r="I123" s="16">
        <f>+Tabel1[[#This Row],[Total]]-Tabel1[[#This Row],[Heures de nuit]]</f>
        <v>0</v>
      </c>
      <c r="J123" s="16">
        <f>MAX(0,Tabel1[[#This Row],[Fermeture de poste]]-TIME(21,0,0))+IF(Tabel1[[#This Row],[Ouverture de poste]]&lt;&gt;"",MAX(TIME(6,0,0)-Tabel1[[#This Row],[Ouverture de poste]],0),0)</f>
        <v>0</v>
      </c>
      <c r="K123" s="16">
        <f>IF(WEEKDAY(Tabel1[[#This Row],[Date]],2)=7, SUMIF(Tabel1[Semaine],Tabel1[[#This Row],[Semaine]],Tabel1[Total]),0)</f>
        <v>0</v>
      </c>
    </row>
    <row r="124" spans="1:11" ht="20.100000000000001" customHeight="1" x14ac:dyDescent="0.25">
      <c r="A124" s="4" t="str">
        <f t="shared" si="4"/>
        <v>24-18</v>
      </c>
      <c r="B124" s="22">
        <f>EOMONTH(Tabel1[[#This Row],[Date]],-1)+1</f>
        <v>45413</v>
      </c>
      <c r="C124" s="20">
        <f t="shared" si="6"/>
        <v>45413</v>
      </c>
      <c r="E124" s="21"/>
      <c r="F124" s="21"/>
      <c r="G124" s="21"/>
      <c r="H124" s="16">
        <f t="shared" si="5"/>
        <v>0</v>
      </c>
      <c r="I124" s="16">
        <f>+Tabel1[[#This Row],[Total]]-Tabel1[[#This Row],[Heures de nuit]]</f>
        <v>0</v>
      </c>
      <c r="J124" s="16">
        <f>MAX(0,Tabel1[[#This Row],[Fermeture de poste]]-TIME(21,0,0))+IF(Tabel1[[#This Row],[Ouverture de poste]]&lt;&gt;"",MAX(TIME(6,0,0)-Tabel1[[#This Row],[Ouverture de poste]],0),0)</f>
        <v>0</v>
      </c>
      <c r="K124" s="16">
        <f>IF(WEEKDAY(Tabel1[[#This Row],[Date]],2)=7, SUMIF(Tabel1[Semaine],Tabel1[[#This Row],[Semaine]],Tabel1[Total]),0)</f>
        <v>0</v>
      </c>
    </row>
    <row r="125" spans="1:11" ht="20.100000000000001" customHeight="1" x14ac:dyDescent="0.25">
      <c r="A125" s="4" t="str">
        <f t="shared" si="4"/>
        <v>24-18</v>
      </c>
      <c r="B125" s="22">
        <f>EOMONTH(Tabel1[[#This Row],[Date]],-1)+1</f>
        <v>45413</v>
      </c>
      <c r="C125" s="20">
        <f t="shared" si="6"/>
        <v>45414</v>
      </c>
      <c r="E125" s="21"/>
      <c r="F125" s="21"/>
      <c r="G125" s="21"/>
      <c r="H125" s="16">
        <f t="shared" si="5"/>
        <v>0</v>
      </c>
      <c r="I125" s="16">
        <f>+Tabel1[[#This Row],[Total]]-Tabel1[[#This Row],[Heures de nuit]]</f>
        <v>0</v>
      </c>
      <c r="J125" s="16">
        <f>MAX(0,Tabel1[[#This Row],[Fermeture de poste]]-TIME(21,0,0))+IF(Tabel1[[#This Row],[Ouverture de poste]]&lt;&gt;"",MAX(TIME(6,0,0)-Tabel1[[#This Row],[Ouverture de poste]],0),0)</f>
        <v>0</v>
      </c>
      <c r="K125" s="16">
        <f>IF(WEEKDAY(Tabel1[[#This Row],[Date]],2)=7, SUMIF(Tabel1[Semaine],Tabel1[[#This Row],[Semaine]],Tabel1[Total]),0)</f>
        <v>0</v>
      </c>
    </row>
    <row r="126" spans="1:11" ht="20.100000000000001" customHeight="1" x14ac:dyDescent="0.25">
      <c r="A126" s="4" t="str">
        <f t="shared" si="4"/>
        <v>24-18</v>
      </c>
      <c r="B126" s="22">
        <f>EOMONTH(Tabel1[[#This Row],[Date]],-1)+1</f>
        <v>45413</v>
      </c>
      <c r="C126" s="20">
        <f t="shared" si="6"/>
        <v>45415</v>
      </c>
      <c r="E126" s="21"/>
      <c r="F126" s="21"/>
      <c r="G126" s="21"/>
      <c r="H126" s="16">
        <f t="shared" si="5"/>
        <v>0</v>
      </c>
      <c r="I126" s="16">
        <f>+Tabel1[[#This Row],[Total]]-Tabel1[[#This Row],[Heures de nuit]]</f>
        <v>0</v>
      </c>
      <c r="J126" s="16">
        <f>MAX(0,Tabel1[[#This Row],[Fermeture de poste]]-TIME(21,0,0))+IF(Tabel1[[#This Row],[Ouverture de poste]]&lt;&gt;"",MAX(TIME(6,0,0)-Tabel1[[#This Row],[Ouverture de poste]],0),0)</f>
        <v>0</v>
      </c>
      <c r="K126" s="16">
        <f>IF(WEEKDAY(Tabel1[[#This Row],[Date]],2)=7, SUMIF(Tabel1[Semaine],Tabel1[[#This Row],[Semaine]],Tabel1[Total]),0)</f>
        <v>0</v>
      </c>
    </row>
    <row r="127" spans="1:11" ht="20.100000000000001" customHeight="1" x14ac:dyDescent="0.25">
      <c r="A127" s="4" t="str">
        <f t="shared" si="4"/>
        <v>24-18</v>
      </c>
      <c r="B127" s="22">
        <f>EOMONTH(Tabel1[[#This Row],[Date]],-1)+1</f>
        <v>45413</v>
      </c>
      <c r="C127" s="20">
        <f t="shared" si="6"/>
        <v>45416</v>
      </c>
      <c r="E127" s="21"/>
      <c r="F127" s="21"/>
      <c r="G127" s="21"/>
      <c r="H127" s="16">
        <f t="shared" si="5"/>
        <v>0</v>
      </c>
      <c r="I127" s="16">
        <f>+Tabel1[[#This Row],[Total]]-Tabel1[[#This Row],[Heures de nuit]]</f>
        <v>0</v>
      </c>
      <c r="J127" s="16">
        <f>MAX(0,Tabel1[[#This Row],[Fermeture de poste]]-TIME(21,0,0))+IF(Tabel1[[#This Row],[Ouverture de poste]]&lt;&gt;"",MAX(TIME(6,0,0)-Tabel1[[#This Row],[Ouverture de poste]],0),0)</f>
        <v>0</v>
      </c>
      <c r="K127" s="16">
        <f>IF(WEEKDAY(Tabel1[[#This Row],[Date]],2)=7, SUMIF(Tabel1[Semaine],Tabel1[[#This Row],[Semaine]],Tabel1[Total]),0)</f>
        <v>0</v>
      </c>
    </row>
    <row r="128" spans="1:11" ht="20.100000000000001" customHeight="1" x14ac:dyDescent="0.25">
      <c r="A128" s="4" t="str">
        <f t="shared" si="4"/>
        <v>24-18</v>
      </c>
      <c r="B128" s="22">
        <f>EOMONTH(Tabel1[[#This Row],[Date]],-1)+1</f>
        <v>45413</v>
      </c>
      <c r="C128" s="20">
        <f t="shared" si="6"/>
        <v>45417</v>
      </c>
      <c r="E128" s="21"/>
      <c r="F128" s="21"/>
      <c r="G128" s="21"/>
      <c r="H128" s="16">
        <f t="shared" si="5"/>
        <v>0</v>
      </c>
      <c r="I128" s="16">
        <f>+Tabel1[[#This Row],[Total]]-Tabel1[[#This Row],[Heures de nuit]]</f>
        <v>0</v>
      </c>
      <c r="J128" s="16">
        <f>MAX(0,Tabel1[[#This Row],[Fermeture de poste]]-TIME(21,0,0))+IF(Tabel1[[#This Row],[Ouverture de poste]]&lt;&gt;"",MAX(TIME(6,0,0)-Tabel1[[#This Row],[Ouverture de poste]],0),0)</f>
        <v>0</v>
      </c>
      <c r="K128" s="16">
        <f>IF(WEEKDAY(Tabel1[[#This Row],[Date]],2)=7, SUMIF(Tabel1[Semaine],Tabel1[[#This Row],[Semaine]],Tabel1[Total]),0)</f>
        <v>0</v>
      </c>
    </row>
    <row r="129" spans="1:11" ht="20.100000000000001" customHeight="1" x14ac:dyDescent="0.25">
      <c r="A129" s="4" t="str">
        <f t="shared" si="4"/>
        <v>24-19</v>
      </c>
      <c r="B129" s="22">
        <f>EOMONTH(Tabel1[[#This Row],[Date]],-1)+1</f>
        <v>45413</v>
      </c>
      <c r="C129" s="20">
        <f t="shared" si="6"/>
        <v>45418</v>
      </c>
      <c r="E129" s="21"/>
      <c r="F129" s="21"/>
      <c r="G129" s="21"/>
      <c r="H129" s="16">
        <f t="shared" si="5"/>
        <v>0</v>
      </c>
      <c r="I129" s="16">
        <f>+Tabel1[[#This Row],[Total]]-Tabel1[[#This Row],[Heures de nuit]]</f>
        <v>0</v>
      </c>
      <c r="J129" s="16">
        <f>MAX(0,Tabel1[[#This Row],[Fermeture de poste]]-TIME(21,0,0))+IF(Tabel1[[#This Row],[Ouverture de poste]]&lt;&gt;"",MAX(TIME(6,0,0)-Tabel1[[#This Row],[Ouverture de poste]],0),0)</f>
        <v>0</v>
      </c>
      <c r="K129" s="16">
        <f>IF(WEEKDAY(Tabel1[[#This Row],[Date]],2)=7, SUMIF(Tabel1[Semaine],Tabel1[[#This Row],[Semaine]],Tabel1[Total]),0)</f>
        <v>0</v>
      </c>
    </row>
    <row r="130" spans="1:11" ht="20.100000000000001" customHeight="1" x14ac:dyDescent="0.25">
      <c r="A130" s="4" t="str">
        <f t="shared" si="4"/>
        <v>24-19</v>
      </c>
      <c r="B130" s="22">
        <f>EOMONTH(Tabel1[[#This Row],[Date]],-1)+1</f>
        <v>45413</v>
      </c>
      <c r="C130" s="20">
        <f t="shared" si="6"/>
        <v>45419</v>
      </c>
      <c r="E130" s="21"/>
      <c r="F130" s="21"/>
      <c r="G130" s="21"/>
      <c r="H130" s="16">
        <f t="shared" si="5"/>
        <v>0</v>
      </c>
      <c r="I130" s="16">
        <f>+Tabel1[[#This Row],[Total]]-Tabel1[[#This Row],[Heures de nuit]]</f>
        <v>0</v>
      </c>
      <c r="J130" s="16">
        <f>MAX(0,Tabel1[[#This Row],[Fermeture de poste]]-TIME(21,0,0))+IF(Tabel1[[#This Row],[Ouverture de poste]]&lt;&gt;"",MAX(TIME(6,0,0)-Tabel1[[#This Row],[Ouverture de poste]],0),0)</f>
        <v>0</v>
      </c>
      <c r="K130" s="16">
        <f>IF(WEEKDAY(Tabel1[[#This Row],[Date]],2)=7, SUMIF(Tabel1[Semaine],Tabel1[[#This Row],[Semaine]],Tabel1[Total]),0)</f>
        <v>0</v>
      </c>
    </row>
    <row r="131" spans="1:11" ht="20.100000000000001" customHeight="1" x14ac:dyDescent="0.25">
      <c r="A131" s="4" t="str">
        <f t="shared" ref="A131:A194" si="7">MOD(YEAR(C131-WEEKDAY(C131,2)+4),100) &amp;"-"&amp; _xlfn.ISOWEEKNUM(C131)</f>
        <v>24-19</v>
      </c>
      <c r="B131" s="22">
        <f>EOMONTH(Tabel1[[#This Row],[Date]],-1)+1</f>
        <v>45413</v>
      </c>
      <c r="C131" s="20">
        <f t="shared" si="6"/>
        <v>45420</v>
      </c>
      <c r="E131" s="21"/>
      <c r="F131" s="21"/>
      <c r="G131" s="21"/>
      <c r="H131" s="16">
        <f t="shared" ref="H131:H194" si="8">MOD(G131-E131-F131,1)</f>
        <v>0</v>
      </c>
      <c r="I131" s="16">
        <f>+Tabel1[[#This Row],[Total]]-Tabel1[[#This Row],[Heures de nuit]]</f>
        <v>0</v>
      </c>
      <c r="J131" s="16">
        <f>MAX(0,Tabel1[[#This Row],[Fermeture de poste]]-TIME(21,0,0))+IF(Tabel1[[#This Row],[Ouverture de poste]]&lt;&gt;"",MAX(TIME(6,0,0)-Tabel1[[#This Row],[Ouverture de poste]],0),0)</f>
        <v>0</v>
      </c>
      <c r="K131" s="16">
        <f>IF(WEEKDAY(Tabel1[[#This Row],[Date]],2)=7, SUMIF(Tabel1[Semaine],Tabel1[[#This Row],[Semaine]],Tabel1[Total]),0)</f>
        <v>0</v>
      </c>
    </row>
    <row r="132" spans="1:11" ht="20.100000000000001" customHeight="1" x14ac:dyDescent="0.25">
      <c r="A132" s="4" t="str">
        <f t="shared" si="7"/>
        <v>24-19</v>
      </c>
      <c r="B132" s="22">
        <f>EOMONTH(Tabel1[[#This Row],[Date]],-1)+1</f>
        <v>45413</v>
      </c>
      <c r="C132" s="20">
        <f t="shared" si="6"/>
        <v>45421</v>
      </c>
      <c r="E132" s="21"/>
      <c r="F132" s="21"/>
      <c r="G132" s="21"/>
      <c r="H132" s="16">
        <f t="shared" si="8"/>
        <v>0</v>
      </c>
      <c r="I132" s="16">
        <f>+Tabel1[[#This Row],[Total]]-Tabel1[[#This Row],[Heures de nuit]]</f>
        <v>0</v>
      </c>
      <c r="J132" s="16">
        <f>MAX(0,Tabel1[[#This Row],[Fermeture de poste]]-TIME(21,0,0))+IF(Tabel1[[#This Row],[Ouverture de poste]]&lt;&gt;"",MAX(TIME(6,0,0)-Tabel1[[#This Row],[Ouverture de poste]],0),0)</f>
        <v>0</v>
      </c>
      <c r="K132" s="16">
        <f>IF(WEEKDAY(Tabel1[[#This Row],[Date]],2)=7, SUMIF(Tabel1[Semaine],Tabel1[[#This Row],[Semaine]],Tabel1[Total]),0)</f>
        <v>0</v>
      </c>
    </row>
    <row r="133" spans="1:11" ht="20.100000000000001" customHeight="1" x14ac:dyDescent="0.25">
      <c r="A133" s="4" t="str">
        <f t="shared" si="7"/>
        <v>24-19</v>
      </c>
      <c r="B133" s="22">
        <f>EOMONTH(Tabel1[[#This Row],[Date]],-1)+1</f>
        <v>45413</v>
      </c>
      <c r="C133" s="20">
        <f t="shared" si="6"/>
        <v>45422</v>
      </c>
      <c r="E133" s="21"/>
      <c r="F133" s="21"/>
      <c r="G133" s="21"/>
      <c r="H133" s="16">
        <f t="shared" si="8"/>
        <v>0</v>
      </c>
      <c r="I133" s="16">
        <f>+Tabel1[[#This Row],[Total]]-Tabel1[[#This Row],[Heures de nuit]]</f>
        <v>0</v>
      </c>
      <c r="J133" s="16">
        <f>MAX(0,Tabel1[[#This Row],[Fermeture de poste]]-TIME(21,0,0))+IF(Tabel1[[#This Row],[Ouverture de poste]]&lt;&gt;"",MAX(TIME(6,0,0)-Tabel1[[#This Row],[Ouverture de poste]],0),0)</f>
        <v>0</v>
      </c>
      <c r="K133" s="16">
        <f>IF(WEEKDAY(Tabel1[[#This Row],[Date]],2)=7, SUMIF(Tabel1[Semaine],Tabel1[[#This Row],[Semaine]],Tabel1[Total]),0)</f>
        <v>0</v>
      </c>
    </row>
    <row r="134" spans="1:11" ht="20.100000000000001" customHeight="1" x14ac:dyDescent="0.25">
      <c r="A134" s="4" t="str">
        <f t="shared" si="7"/>
        <v>24-19</v>
      </c>
      <c r="B134" s="22">
        <f>EOMONTH(Tabel1[[#This Row],[Date]],-1)+1</f>
        <v>45413</v>
      </c>
      <c r="C134" s="20">
        <f t="shared" si="6"/>
        <v>45423</v>
      </c>
      <c r="E134" s="21"/>
      <c r="F134" s="21"/>
      <c r="G134" s="21"/>
      <c r="H134" s="16">
        <f t="shared" si="8"/>
        <v>0</v>
      </c>
      <c r="I134" s="16">
        <f>+Tabel1[[#This Row],[Total]]-Tabel1[[#This Row],[Heures de nuit]]</f>
        <v>0</v>
      </c>
      <c r="J134" s="16">
        <f>MAX(0,Tabel1[[#This Row],[Fermeture de poste]]-TIME(21,0,0))+IF(Tabel1[[#This Row],[Ouverture de poste]]&lt;&gt;"",MAX(TIME(6,0,0)-Tabel1[[#This Row],[Ouverture de poste]],0),0)</f>
        <v>0</v>
      </c>
      <c r="K134" s="16">
        <f>IF(WEEKDAY(Tabel1[[#This Row],[Date]],2)=7, SUMIF(Tabel1[Semaine],Tabel1[[#This Row],[Semaine]],Tabel1[Total]),0)</f>
        <v>0</v>
      </c>
    </row>
    <row r="135" spans="1:11" ht="20.100000000000001" customHeight="1" x14ac:dyDescent="0.25">
      <c r="A135" s="4" t="str">
        <f t="shared" si="7"/>
        <v>24-19</v>
      </c>
      <c r="B135" s="22">
        <f>EOMONTH(Tabel1[[#This Row],[Date]],-1)+1</f>
        <v>45413</v>
      </c>
      <c r="C135" s="20">
        <f t="shared" si="6"/>
        <v>45424</v>
      </c>
      <c r="E135" s="21"/>
      <c r="F135" s="21"/>
      <c r="G135" s="21"/>
      <c r="H135" s="16">
        <f t="shared" si="8"/>
        <v>0</v>
      </c>
      <c r="I135" s="16">
        <f>+Tabel1[[#This Row],[Total]]-Tabel1[[#This Row],[Heures de nuit]]</f>
        <v>0</v>
      </c>
      <c r="J135" s="16">
        <f>MAX(0,Tabel1[[#This Row],[Fermeture de poste]]-TIME(21,0,0))+IF(Tabel1[[#This Row],[Ouverture de poste]]&lt;&gt;"",MAX(TIME(6,0,0)-Tabel1[[#This Row],[Ouverture de poste]],0),0)</f>
        <v>0</v>
      </c>
      <c r="K135" s="16">
        <f>IF(WEEKDAY(Tabel1[[#This Row],[Date]],2)=7, SUMIF(Tabel1[Semaine],Tabel1[[#This Row],[Semaine]],Tabel1[Total]),0)</f>
        <v>0</v>
      </c>
    </row>
    <row r="136" spans="1:11" ht="20.100000000000001" customHeight="1" x14ac:dyDescent="0.25">
      <c r="A136" s="4" t="str">
        <f t="shared" si="7"/>
        <v>24-20</v>
      </c>
      <c r="B136" s="22">
        <f>EOMONTH(Tabel1[[#This Row],[Date]],-1)+1</f>
        <v>45413</v>
      </c>
      <c r="C136" s="20">
        <f t="shared" si="6"/>
        <v>45425</v>
      </c>
      <c r="E136" s="21"/>
      <c r="F136" s="21"/>
      <c r="G136" s="21"/>
      <c r="H136" s="16">
        <f t="shared" si="8"/>
        <v>0</v>
      </c>
      <c r="I136" s="16">
        <f>+Tabel1[[#This Row],[Total]]-Tabel1[[#This Row],[Heures de nuit]]</f>
        <v>0</v>
      </c>
      <c r="J136" s="16">
        <f>MAX(0,Tabel1[[#This Row],[Fermeture de poste]]-TIME(21,0,0))+IF(Tabel1[[#This Row],[Ouverture de poste]]&lt;&gt;"",MAX(TIME(6,0,0)-Tabel1[[#This Row],[Ouverture de poste]],0),0)</f>
        <v>0</v>
      </c>
      <c r="K136" s="16">
        <f>IF(WEEKDAY(Tabel1[[#This Row],[Date]],2)=7, SUMIF(Tabel1[Semaine],Tabel1[[#This Row],[Semaine]],Tabel1[Total]),0)</f>
        <v>0</v>
      </c>
    </row>
    <row r="137" spans="1:11" ht="20.100000000000001" customHeight="1" x14ac:dyDescent="0.25">
      <c r="A137" s="4" t="str">
        <f t="shared" si="7"/>
        <v>24-20</v>
      </c>
      <c r="B137" s="22">
        <f>EOMONTH(Tabel1[[#This Row],[Date]],-1)+1</f>
        <v>45413</v>
      </c>
      <c r="C137" s="20">
        <f t="shared" si="6"/>
        <v>45426</v>
      </c>
      <c r="E137" s="21"/>
      <c r="F137" s="21"/>
      <c r="G137" s="21"/>
      <c r="H137" s="16">
        <f t="shared" si="8"/>
        <v>0</v>
      </c>
      <c r="I137" s="16">
        <f>+Tabel1[[#This Row],[Total]]-Tabel1[[#This Row],[Heures de nuit]]</f>
        <v>0</v>
      </c>
      <c r="J137" s="16">
        <f>MAX(0,Tabel1[[#This Row],[Fermeture de poste]]-TIME(21,0,0))+IF(Tabel1[[#This Row],[Ouverture de poste]]&lt;&gt;"",MAX(TIME(6,0,0)-Tabel1[[#This Row],[Ouverture de poste]],0),0)</f>
        <v>0</v>
      </c>
      <c r="K137" s="16">
        <f>IF(WEEKDAY(Tabel1[[#This Row],[Date]],2)=7, SUMIF(Tabel1[Semaine],Tabel1[[#This Row],[Semaine]],Tabel1[Total]),0)</f>
        <v>0</v>
      </c>
    </row>
    <row r="138" spans="1:11" ht="20.100000000000001" customHeight="1" x14ac:dyDescent="0.25">
      <c r="A138" s="4" t="str">
        <f t="shared" si="7"/>
        <v>24-20</v>
      </c>
      <c r="B138" s="22">
        <f>EOMONTH(Tabel1[[#This Row],[Date]],-1)+1</f>
        <v>45413</v>
      </c>
      <c r="C138" s="20">
        <f t="shared" si="6"/>
        <v>45427</v>
      </c>
      <c r="E138" s="21"/>
      <c r="F138" s="21"/>
      <c r="G138" s="21"/>
      <c r="H138" s="16">
        <f t="shared" si="8"/>
        <v>0</v>
      </c>
      <c r="I138" s="16">
        <f>+Tabel1[[#This Row],[Total]]-Tabel1[[#This Row],[Heures de nuit]]</f>
        <v>0</v>
      </c>
      <c r="J138" s="16">
        <f>MAX(0,Tabel1[[#This Row],[Fermeture de poste]]-TIME(21,0,0))+IF(Tabel1[[#This Row],[Ouverture de poste]]&lt;&gt;"",MAX(TIME(6,0,0)-Tabel1[[#This Row],[Ouverture de poste]],0),0)</f>
        <v>0</v>
      </c>
      <c r="K138" s="16">
        <f>IF(WEEKDAY(Tabel1[[#This Row],[Date]],2)=7, SUMIF(Tabel1[Semaine],Tabel1[[#This Row],[Semaine]],Tabel1[Total]),0)</f>
        <v>0</v>
      </c>
    </row>
    <row r="139" spans="1:11" ht="20.100000000000001" customHeight="1" x14ac:dyDescent="0.25">
      <c r="A139" s="4" t="str">
        <f t="shared" si="7"/>
        <v>24-20</v>
      </c>
      <c r="B139" s="22">
        <f>EOMONTH(Tabel1[[#This Row],[Date]],-1)+1</f>
        <v>45413</v>
      </c>
      <c r="C139" s="20">
        <f t="shared" si="6"/>
        <v>45428</v>
      </c>
      <c r="E139" s="21"/>
      <c r="F139" s="21"/>
      <c r="G139" s="21"/>
      <c r="H139" s="16">
        <f t="shared" si="8"/>
        <v>0</v>
      </c>
      <c r="I139" s="16">
        <f>+Tabel1[[#This Row],[Total]]-Tabel1[[#This Row],[Heures de nuit]]</f>
        <v>0</v>
      </c>
      <c r="J139" s="16">
        <f>MAX(0,Tabel1[[#This Row],[Fermeture de poste]]-TIME(21,0,0))+IF(Tabel1[[#This Row],[Ouverture de poste]]&lt;&gt;"",MAX(TIME(6,0,0)-Tabel1[[#This Row],[Ouverture de poste]],0),0)</f>
        <v>0</v>
      </c>
      <c r="K139" s="16">
        <f>IF(WEEKDAY(Tabel1[[#This Row],[Date]],2)=7, SUMIF(Tabel1[Semaine],Tabel1[[#This Row],[Semaine]],Tabel1[Total]),0)</f>
        <v>0</v>
      </c>
    </row>
    <row r="140" spans="1:11" ht="20.100000000000001" customHeight="1" x14ac:dyDescent="0.25">
      <c r="A140" s="4" t="str">
        <f t="shared" si="7"/>
        <v>24-20</v>
      </c>
      <c r="B140" s="22">
        <f>EOMONTH(Tabel1[[#This Row],[Date]],-1)+1</f>
        <v>45413</v>
      </c>
      <c r="C140" s="20">
        <f t="shared" si="6"/>
        <v>45429</v>
      </c>
      <c r="E140" s="21"/>
      <c r="F140" s="21"/>
      <c r="G140" s="21"/>
      <c r="H140" s="16">
        <f t="shared" si="8"/>
        <v>0</v>
      </c>
      <c r="I140" s="16">
        <f>+Tabel1[[#This Row],[Total]]-Tabel1[[#This Row],[Heures de nuit]]</f>
        <v>0</v>
      </c>
      <c r="J140" s="16">
        <f>MAX(0,Tabel1[[#This Row],[Fermeture de poste]]-TIME(21,0,0))+IF(Tabel1[[#This Row],[Ouverture de poste]]&lt;&gt;"",MAX(TIME(6,0,0)-Tabel1[[#This Row],[Ouverture de poste]],0),0)</f>
        <v>0</v>
      </c>
      <c r="K140" s="16">
        <f>IF(WEEKDAY(Tabel1[[#This Row],[Date]],2)=7, SUMIF(Tabel1[Semaine],Tabel1[[#This Row],[Semaine]],Tabel1[Total]),0)</f>
        <v>0</v>
      </c>
    </row>
    <row r="141" spans="1:11" ht="20.100000000000001" customHeight="1" x14ac:dyDescent="0.25">
      <c r="A141" s="4" t="str">
        <f t="shared" si="7"/>
        <v>24-20</v>
      </c>
      <c r="B141" s="22">
        <f>EOMONTH(Tabel1[[#This Row],[Date]],-1)+1</f>
        <v>45413</v>
      </c>
      <c r="C141" s="20">
        <f t="shared" si="6"/>
        <v>45430</v>
      </c>
      <c r="E141" s="21"/>
      <c r="F141" s="21"/>
      <c r="G141" s="21"/>
      <c r="H141" s="16">
        <f t="shared" si="8"/>
        <v>0</v>
      </c>
      <c r="I141" s="16">
        <f>+Tabel1[[#This Row],[Total]]-Tabel1[[#This Row],[Heures de nuit]]</f>
        <v>0</v>
      </c>
      <c r="J141" s="16">
        <f>MAX(0,Tabel1[[#This Row],[Fermeture de poste]]-TIME(21,0,0))+IF(Tabel1[[#This Row],[Ouverture de poste]]&lt;&gt;"",MAX(TIME(6,0,0)-Tabel1[[#This Row],[Ouverture de poste]],0),0)</f>
        <v>0</v>
      </c>
      <c r="K141" s="16">
        <f>IF(WEEKDAY(Tabel1[[#This Row],[Date]],2)=7, SUMIF(Tabel1[Semaine],Tabel1[[#This Row],[Semaine]],Tabel1[Total]),0)</f>
        <v>0</v>
      </c>
    </row>
    <row r="142" spans="1:11" ht="20.100000000000001" customHeight="1" x14ac:dyDescent="0.25">
      <c r="A142" s="4" t="str">
        <f t="shared" si="7"/>
        <v>24-20</v>
      </c>
      <c r="B142" s="22">
        <f>EOMONTH(Tabel1[[#This Row],[Date]],-1)+1</f>
        <v>45413</v>
      </c>
      <c r="C142" s="20">
        <f t="shared" si="6"/>
        <v>45431</v>
      </c>
      <c r="E142" s="21"/>
      <c r="F142" s="21"/>
      <c r="G142" s="21"/>
      <c r="H142" s="16">
        <f t="shared" si="8"/>
        <v>0</v>
      </c>
      <c r="I142" s="16">
        <f>+Tabel1[[#This Row],[Total]]-Tabel1[[#This Row],[Heures de nuit]]</f>
        <v>0</v>
      </c>
      <c r="J142" s="16">
        <f>MAX(0,Tabel1[[#This Row],[Fermeture de poste]]-TIME(21,0,0))+IF(Tabel1[[#This Row],[Ouverture de poste]]&lt;&gt;"",MAX(TIME(6,0,0)-Tabel1[[#This Row],[Ouverture de poste]],0),0)</f>
        <v>0</v>
      </c>
      <c r="K142" s="16">
        <f>IF(WEEKDAY(Tabel1[[#This Row],[Date]],2)=7, SUMIF(Tabel1[Semaine],Tabel1[[#This Row],[Semaine]],Tabel1[Total]),0)</f>
        <v>0</v>
      </c>
    </row>
    <row r="143" spans="1:11" ht="20.100000000000001" customHeight="1" x14ac:dyDescent="0.25">
      <c r="A143" s="4" t="str">
        <f t="shared" si="7"/>
        <v>24-21</v>
      </c>
      <c r="B143" s="22">
        <f>EOMONTH(Tabel1[[#This Row],[Date]],-1)+1</f>
        <v>45413</v>
      </c>
      <c r="C143" s="20">
        <f t="shared" si="6"/>
        <v>45432</v>
      </c>
      <c r="E143" s="21"/>
      <c r="F143" s="21"/>
      <c r="G143" s="21"/>
      <c r="H143" s="16">
        <f t="shared" si="8"/>
        <v>0</v>
      </c>
      <c r="I143" s="16">
        <f>+Tabel1[[#This Row],[Total]]-Tabel1[[#This Row],[Heures de nuit]]</f>
        <v>0</v>
      </c>
      <c r="J143" s="16">
        <f>MAX(0,Tabel1[[#This Row],[Fermeture de poste]]-TIME(21,0,0))+IF(Tabel1[[#This Row],[Ouverture de poste]]&lt;&gt;"",MAX(TIME(6,0,0)-Tabel1[[#This Row],[Ouverture de poste]],0),0)</f>
        <v>0</v>
      </c>
      <c r="K143" s="16">
        <f>IF(WEEKDAY(Tabel1[[#This Row],[Date]],2)=7, SUMIF(Tabel1[Semaine],Tabel1[[#This Row],[Semaine]],Tabel1[Total]),0)</f>
        <v>0</v>
      </c>
    </row>
    <row r="144" spans="1:11" ht="20.100000000000001" customHeight="1" x14ac:dyDescent="0.25">
      <c r="A144" s="4" t="str">
        <f t="shared" si="7"/>
        <v>24-21</v>
      </c>
      <c r="B144" s="22">
        <f>EOMONTH(Tabel1[[#This Row],[Date]],-1)+1</f>
        <v>45413</v>
      </c>
      <c r="C144" s="20">
        <f t="shared" si="6"/>
        <v>45433</v>
      </c>
      <c r="E144" s="21"/>
      <c r="F144" s="21"/>
      <c r="G144" s="21"/>
      <c r="H144" s="16">
        <f t="shared" si="8"/>
        <v>0</v>
      </c>
      <c r="I144" s="16">
        <f>+Tabel1[[#This Row],[Total]]-Tabel1[[#This Row],[Heures de nuit]]</f>
        <v>0</v>
      </c>
      <c r="J144" s="16">
        <f>MAX(0,Tabel1[[#This Row],[Fermeture de poste]]-TIME(21,0,0))+IF(Tabel1[[#This Row],[Ouverture de poste]]&lt;&gt;"",MAX(TIME(6,0,0)-Tabel1[[#This Row],[Ouverture de poste]],0),0)</f>
        <v>0</v>
      </c>
      <c r="K144" s="16">
        <f>IF(WEEKDAY(Tabel1[[#This Row],[Date]],2)=7, SUMIF(Tabel1[Semaine],Tabel1[[#This Row],[Semaine]],Tabel1[Total]),0)</f>
        <v>0</v>
      </c>
    </row>
    <row r="145" spans="1:11" ht="20.100000000000001" customHeight="1" x14ac:dyDescent="0.25">
      <c r="A145" s="4" t="str">
        <f t="shared" si="7"/>
        <v>24-21</v>
      </c>
      <c r="B145" s="22">
        <f>EOMONTH(Tabel1[[#This Row],[Date]],-1)+1</f>
        <v>45413</v>
      </c>
      <c r="C145" s="20">
        <f t="shared" si="6"/>
        <v>45434</v>
      </c>
      <c r="E145" s="21"/>
      <c r="F145" s="21"/>
      <c r="G145" s="21"/>
      <c r="H145" s="16">
        <f t="shared" si="8"/>
        <v>0</v>
      </c>
      <c r="I145" s="16">
        <f>+Tabel1[[#This Row],[Total]]-Tabel1[[#This Row],[Heures de nuit]]</f>
        <v>0</v>
      </c>
      <c r="J145" s="16">
        <f>MAX(0,Tabel1[[#This Row],[Fermeture de poste]]-TIME(21,0,0))+IF(Tabel1[[#This Row],[Ouverture de poste]]&lt;&gt;"",MAX(TIME(6,0,0)-Tabel1[[#This Row],[Ouverture de poste]],0),0)</f>
        <v>0</v>
      </c>
      <c r="K145" s="16">
        <f>IF(WEEKDAY(Tabel1[[#This Row],[Date]],2)=7, SUMIF(Tabel1[Semaine],Tabel1[[#This Row],[Semaine]],Tabel1[Total]),0)</f>
        <v>0</v>
      </c>
    </row>
    <row r="146" spans="1:11" ht="20.100000000000001" customHeight="1" x14ac:dyDescent="0.25">
      <c r="A146" s="4" t="str">
        <f t="shared" si="7"/>
        <v>24-21</v>
      </c>
      <c r="B146" s="22">
        <f>EOMONTH(Tabel1[[#This Row],[Date]],-1)+1</f>
        <v>45413</v>
      </c>
      <c r="C146" s="20">
        <f t="shared" si="6"/>
        <v>45435</v>
      </c>
      <c r="E146" s="21"/>
      <c r="F146" s="21"/>
      <c r="G146" s="21"/>
      <c r="H146" s="16">
        <f t="shared" si="8"/>
        <v>0</v>
      </c>
      <c r="I146" s="16">
        <f>+Tabel1[[#This Row],[Total]]-Tabel1[[#This Row],[Heures de nuit]]</f>
        <v>0</v>
      </c>
      <c r="J146" s="16">
        <f>MAX(0,Tabel1[[#This Row],[Fermeture de poste]]-TIME(21,0,0))+IF(Tabel1[[#This Row],[Ouverture de poste]]&lt;&gt;"",MAX(TIME(6,0,0)-Tabel1[[#This Row],[Ouverture de poste]],0),0)</f>
        <v>0</v>
      </c>
      <c r="K146" s="16">
        <f>IF(WEEKDAY(Tabel1[[#This Row],[Date]],2)=7, SUMIF(Tabel1[Semaine],Tabel1[[#This Row],[Semaine]],Tabel1[Total]),0)</f>
        <v>0</v>
      </c>
    </row>
    <row r="147" spans="1:11" ht="20.100000000000001" customHeight="1" x14ac:dyDescent="0.25">
      <c r="A147" s="4" t="str">
        <f t="shared" si="7"/>
        <v>24-21</v>
      </c>
      <c r="B147" s="22">
        <f>EOMONTH(Tabel1[[#This Row],[Date]],-1)+1</f>
        <v>45413</v>
      </c>
      <c r="C147" s="20">
        <f t="shared" si="6"/>
        <v>45436</v>
      </c>
      <c r="E147" s="21"/>
      <c r="F147" s="21"/>
      <c r="G147" s="21"/>
      <c r="H147" s="16">
        <f t="shared" si="8"/>
        <v>0</v>
      </c>
      <c r="I147" s="16">
        <f>+Tabel1[[#This Row],[Total]]-Tabel1[[#This Row],[Heures de nuit]]</f>
        <v>0</v>
      </c>
      <c r="J147" s="16">
        <f>MAX(0,Tabel1[[#This Row],[Fermeture de poste]]-TIME(21,0,0))+IF(Tabel1[[#This Row],[Ouverture de poste]]&lt;&gt;"",MAX(TIME(6,0,0)-Tabel1[[#This Row],[Ouverture de poste]],0),0)</f>
        <v>0</v>
      </c>
      <c r="K147" s="16">
        <f>IF(WEEKDAY(Tabel1[[#This Row],[Date]],2)=7, SUMIF(Tabel1[Semaine],Tabel1[[#This Row],[Semaine]],Tabel1[Total]),0)</f>
        <v>0</v>
      </c>
    </row>
    <row r="148" spans="1:11" ht="20.100000000000001" customHeight="1" x14ac:dyDescent="0.25">
      <c r="A148" s="4" t="str">
        <f t="shared" si="7"/>
        <v>24-21</v>
      </c>
      <c r="B148" s="22">
        <f>EOMONTH(Tabel1[[#This Row],[Date]],-1)+1</f>
        <v>45413</v>
      </c>
      <c r="C148" s="20">
        <f t="shared" si="6"/>
        <v>45437</v>
      </c>
      <c r="E148" s="21"/>
      <c r="F148" s="21"/>
      <c r="G148" s="21"/>
      <c r="H148" s="16">
        <f t="shared" si="8"/>
        <v>0</v>
      </c>
      <c r="I148" s="16">
        <f>+Tabel1[[#This Row],[Total]]-Tabel1[[#This Row],[Heures de nuit]]</f>
        <v>0</v>
      </c>
      <c r="J148" s="16">
        <f>MAX(0,Tabel1[[#This Row],[Fermeture de poste]]-TIME(21,0,0))+IF(Tabel1[[#This Row],[Ouverture de poste]]&lt;&gt;"",MAX(TIME(6,0,0)-Tabel1[[#This Row],[Ouverture de poste]],0),0)</f>
        <v>0</v>
      </c>
      <c r="K148" s="16">
        <f>IF(WEEKDAY(Tabel1[[#This Row],[Date]],2)=7, SUMIF(Tabel1[Semaine],Tabel1[[#This Row],[Semaine]],Tabel1[Total]),0)</f>
        <v>0</v>
      </c>
    </row>
    <row r="149" spans="1:11" ht="20.100000000000001" customHeight="1" x14ac:dyDescent="0.25">
      <c r="A149" s="4" t="str">
        <f t="shared" si="7"/>
        <v>24-21</v>
      </c>
      <c r="B149" s="22">
        <f>EOMONTH(Tabel1[[#This Row],[Date]],-1)+1</f>
        <v>45413</v>
      </c>
      <c r="C149" s="20">
        <f t="shared" si="6"/>
        <v>45438</v>
      </c>
      <c r="E149" s="21"/>
      <c r="F149" s="21"/>
      <c r="G149" s="21"/>
      <c r="H149" s="16">
        <f t="shared" si="8"/>
        <v>0</v>
      </c>
      <c r="I149" s="16">
        <f>+Tabel1[[#This Row],[Total]]-Tabel1[[#This Row],[Heures de nuit]]</f>
        <v>0</v>
      </c>
      <c r="J149" s="16">
        <f>MAX(0,Tabel1[[#This Row],[Fermeture de poste]]-TIME(21,0,0))+IF(Tabel1[[#This Row],[Ouverture de poste]]&lt;&gt;"",MAX(TIME(6,0,0)-Tabel1[[#This Row],[Ouverture de poste]],0),0)</f>
        <v>0</v>
      </c>
      <c r="K149" s="16">
        <f>IF(WEEKDAY(Tabel1[[#This Row],[Date]],2)=7, SUMIF(Tabel1[Semaine],Tabel1[[#This Row],[Semaine]],Tabel1[Total]),0)</f>
        <v>0</v>
      </c>
    </row>
    <row r="150" spans="1:11" ht="20.100000000000001" customHeight="1" x14ac:dyDescent="0.25">
      <c r="A150" s="4" t="str">
        <f t="shared" si="7"/>
        <v>24-22</v>
      </c>
      <c r="B150" s="22">
        <f>EOMONTH(Tabel1[[#This Row],[Date]],-1)+1</f>
        <v>45413</v>
      </c>
      <c r="C150" s="20">
        <f t="shared" si="6"/>
        <v>45439</v>
      </c>
      <c r="E150" s="21"/>
      <c r="F150" s="21"/>
      <c r="G150" s="21"/>
      <c r="H150" s="16">
        <f t="shared" si="8"/>
        <v>0</v>
      </c>
      <c r="I150" s="16">
        <f>+Tabel1[[#This Row],[Total]]-Tabel1[[#This Row],[Heures de nuit]]</f>
        <v>0</v>
      </c>
      <c r="J150" s="16">
        <f>MAX(0,Tabel1[[#This Row],[Fermeture de poste]]-TIME(21,0,0))+IF(Tabel1[[#This Row],[Ouverture de poste]]&lt;&gt;"",MAX(TIME(6,0,0)-Tabel1[[#This Row],[Ouverture de poste]],0),0)</f>
        <v>0</v>
      </c>
      <c r="K150" s="16">
        <f>IF(WEEKDAY(Tabel1[[#This Row],[Date]],2)=7, SUMIF(Tabel1[Semaine],Tabel1[[#This Row],[Semaine]],Tabel1[Total]),0)</f>
        <v>0</v>
      </c>
    </row>
    <row r="151" spans="1:11" ht="20.100000000000001" customHeight="1" x14ac:dyDescent="0.25">
      <c r="A151" s="4" t="str">
        <f t="shared" si="7"/>
        <v>24-22</v>
      </c>
      <c r="B151" s="22">
        <f>EOMONTH(Tabel1[[#This Row],[Date]],-1)+1</f>
        <v>45413</v>
      </c>
      <c r="C151" s="20">
        <f t="shared" si="6"/>
        <v>45440</v>
      </c>
      <c r="E151" s="21"/>
      <c r="F151" s="21"/>
      <c r="G151" s="21"/>
      <c r="H151" s="16">
        <f t="shared" si="8"/>
        <v>0</v>
      </c>
      <c r="I151" s="16">
        <f>+Tabel1[[#This Row],[Total]]-Tabel1[[#This Row],[Heures de nuit]]</f>
        <v>0</v>
      </c>
      <c r="J151" s="16">
        <f>MAX(0,Tabel1[[#This Row],[Fermeture de poste]]-TIME(21,0,0))+IF(Tabel1[[#This Row],[Ouverture de poste]]&lt;&gt;"",MAX(TIME(6,0,0)-Tabel1[[#This Row],[Ouverture de poste]],0),0)</f>
        <v>0</v>
      </c>
      <c r="K151" s="16">
        <f>IF(WEEKDAY(Tabel1[[#This Row],[Date]],2)=7, SUMIF(Tabel1[Semaine],Tabel1[[#This Row],[Semaine]],Tabel1[Total]),0)</f>
        <v>0</v>
      </c>
    </row>
    <row r="152" spans="1:11" ht="20.100000000000001" customHeight="1" x14ac:dyDescent="0.25">
      <c r="A152" s="4" t="str">
        <f t="shared" si="7"/>
        <v>24-22</v>
      </c>
      <c r="B152" s="22">
        <f>EOMONTH(Tabel1[[#This Row],[Date]],-1)+1</f>
        <v>45413</v>
      </c>
      <c r="C152" s="20">
        <f t="shared" si="6"/>
        <v>45441</v>
      </c>
      <c r="E152" s="21"/>
      <c r="F152" s="21"/>
      <c r="G152" s="21"/>
      <c r="H152" s="16">
        <f t="shared" si="8"/>
        <v>0</v>
      </c>
      <c r="I152" s="16">
        <f>+Tabel1[[#This Row],[Total]]-Tabel1[[#This Row],[Heures de nuit]]</f>
        <v>0</v>
      </c>
      <c r="J152" s="16">
        <f>MAX(0,Tabel1[[#This Row],[Fermeture de poste]]-TIME(21,0,0))+IF(Tabel1[[#This Row],[Ouverture de poste]]&lt;&gt;"",MAX(TIME(6,0,0)-Tabel1[[#This Row],[Ouverture de poste]],0),0)</f>
        <v>0</v>
      </c>
      <c r="K152" s="16">
        <f>IF(WEEKDAY(Tabel1[[#This Row],[Date]],2)=7, SUMIF(Tabel1[Semaine],Tabel1[[#This Row],[Semaine]],Tabel1[Total]),0)</f>
        <v>0</v>
      </c>
    </row>
    <row r="153" spans="1:11" ht="20.100000000000001" customHeight="1" x14ac:dyDescent="0.25">
      <c r="A153" s="4" t="str">
        <f t="shared" si="7"/>
        <v>24-22</v>
      </c>
      <c r="B153" s="22">
        <f>EOMONTH(Tabel1[[#This Row],[Date]],-1)+1</f>
        <v>45413</v>
      </c>
      <c r="C153" s="20">
        <f t="shared" si="6"/>
        <v>45442</v>
      </c>
      <c r="E153" s="21"/>
      <c r="F153" s="21"/>
      <c r="G153" s="21"/>
      <c r="H153" s="16">
        <f t="shared" si="8"/>
        <v>0</v>
      </c>
      <c r="I153" s="16">
        <f>+Tabel1[[#This Row],[Total]]-Tabel1[[#This Row],[Heures de nuit]]</f>
        <v>0</v>
      </c>
      <c r="J153" s="16">
        <f>MAX(0,Tabel1[[#This Row],[Fermeture de poste]]-TIME(21,0,0))+IF(Tabel1[[#This Row],[Ouverture de poste]]&lt;&gt;"",MAX(TIME(6,0,0)-Tabel1[[#This Row],[Ouverture de poste]],0),0)</f>
        <v>0</v>
      </c>
      <c r="K153" s="16">
        <f>IF(WEEKDAY(Tabel1[[#This Row],[Date]],2)=7, SUMIF(Tabel1[Semaine],Tabel1[[#This Row],[Semaine]],Tabel1[Total]),0)</f>
        <v>0</v>
      </c>
    </row>
    <row r="154" spans="1:11" ht="20.100000000000001" customHeight="1" x14ac:dyDescent="0.25">
      <c r="A154" s="4" t="str">
        <f t="shared" si="7"/>
        <v>24-22</v>
      </c>
      <c r="B154" s="22">
        <f>EOMONTH(Tabel1[[#This Row],[Date]],-1)+1</f>
        <v>45413</v>
      </c>
      <c r="C154" s="20">
        <f t="shared" si="6"/>
        <v>45443</v>
      </c>
      <c r="E154" s="21"/>
      <c r="F154" s="21"/>
      <c r="G154" s="21"/>
      <c r="H154" s="16">
        <f t="shared" si="8"/>
        <v>0</v>
      </c>
      <c r="I154" s="16">
        <f>+Tabel1[[#This Row],[Total]]-Tabel1[[#This Row],[Heures de nuit]]</f>
        <v>0</v>
      </c>
      <c r="J154" s="16">
        <f>MAX(0,Tabel1[[#This Row],[Fermeture de poste]]-TIME(21,0,0))+IF(Tabel1[[#This Row],[Ouverture de poste]]&lt;&gt;"",MAX(TIME(6,0,0)-Tabel1[[#This Row],[Ouverture de poste]],0),0)</f>
        <v>0</v>
      </c>
      <c r="K154" s="16">
        <f>IF(WEEKDAY(Tabel1[[#This Row],[Date]],2)=7, SUMIF(Tabel1[Semaine],Tabel1[[#This Row],[Semaine]],Tabel1[Total]),0)</f>
        <v>0</v>
      </c>
    </row>
    <row r="155" spans="1:11" ht="20.100000000000001" customHeight="1" x14ac:dyDescent="0.25">
      <c r="A155" s="4" t="str">
        <f t="shared" si="7"/>
        <v>24-22</v>
      </c>
      <c r="B155" s="22">
        <f>EOMONTH(Tabel1[[#This Row],[Date]],-1)+1</f>
        <v>45444</v>
      </c>
      <c r="C155" s="20">
        <f t="shared" si="6"/>
        <v>45444</v>
      </c>
      <c r="E155" s="21"/>
      <c r="F155" s="21"/>
      <c r="G155" s="21"/>
      <c r="H155" s="16">
        <f t="shared" si="8"/>
        <v>0</v>
      </c>
      <c r="I155" s="16">
        <f>+Tabel1[[#This Row],[Total]]-Tabel1[[#This Row],[Heures de nuit]]</f>
        <v>0</v>
      </c>
      <c r="J155" s="16">
        <f>MAX(0,Tabel1[[#This Row],[Fermeture de poste]]-TIME(21,0,0))+IF(Tabel1[[#This Row],[Ouverture de poste]]&lt;&gt;"",MAX(TIME(6,0,0)-Tabel1[[#This Row],[Ouverture de poste]],0),0)</f>
        <v>0</v>
      </c>
      <c r="K155" s="16">
        <f>IF(WEEKDAY(Tabel1[[#This Row],[Date]],2)=7, SUMIF(Tabel1[Semaine],Tabel1[[#This Row],[Semaine]],Tabel1[Total]),0)</f>
        <v>0</v>
      </c>
    </row>
    <row r="156" spans="1:11" ht="20.100000000000001" customHeight="1" x14ac:dyDescent="0.25">
      <c r="A156" s="4" t="str">
        <f t="shared" si="7"/>
        <v>24-22</v>
      </c>
      <c r="B156" s="22">
        <f>EOMONTH(Tabel1[[#This Row],[Date]],-1)+1</f>
        <v>45444</v>
      </c>
      <c r="C156" s="20">
        <f t="shared" si="6"/>
        <v>45445</v>
      </c>
      <c r="E156" s="21"/>
      <c r="F156" s="21"/>
      <c r="G156" s="21"/>
      <c r="H156" s="16">
        <f t="shared" si="8"/>
        <v>0</v>
      </c>
      <c r="I156" s="16">
        <f>+Tabel1[[#This Row],[Total]]-Tabel1[[#This Row],[Heures de nuit]]</f>
        <v>0</v>
      </c>
      <c r="J156" s="16">
        <f>MAX(0,Tabel1[[#This Row],[Fermeture de poste]]-TIME(21,0,0))+IF(Tabel1[[#This Row],[Ouverture de poste]]&lt;&gt;"",MAX(TIME(6,0,0)-Tabel1[[#This Row],[Ouverture de poste]],0),0)</f>
        <v>0</v>
      </c>
      <c r="K156" s="16">
        <f>IF(WEEKDAY(Tabel1[[#This Row],[Date]],2)=7, SUMIF(Tabel1[Semaine],Tabel1[[#This Row],[Semaine]],Tabel1[Total]),0)</f>
        <v>0</v>
      </c>
    </row>
    <row r="157" spans="1:11" ht="20.100000000000001" customHeight="1" x14ac:dyDescent="0.25">
      <c r="A157" s="4" t="str">
        <f t="shared" si="7"/>
        <v>24-23</v>
      </c>
      <c r="B157" s="22">
        <f>EOMONTH(Tabel1[[#This Row],[Date]],-1)+1</f>
        <v>45444</v>
      </c>
      <c r="C157" s="20">
        <f t="shared" si="6"/>
        <v>45446</v>
      </c>
      <c r="E157" s="21"/>
      <c r="F157" s="21"/>
      <c r="G157" s="21"/>
      <c r="H157" s="16">
        <f t="shared" si="8"/>
        <v>0</v>
      </c>
      <c r="I157" s="16">
        <f>+Tabel1[[#This Row],[Total]]-Tabel1[[#This Row],[Heures de nuit]]</f>
        <v>0</v>
      </c>
      <c r="J157" s="16">
        <f>MAX(0,Tabel1[[#This Row],[Fermeture de poste]]-TIME(21,0,0))+IF(Tabel1[[#This Row],[Ouverture de poste]]&lt;&gt;"",MAX(TIME(6,0,0)-Tabel1[[#This Row],[Ouverture de poste]],0),0)</f>
        <v>0</v>
      </c>
      <c r="K157" s="16">
        <f>IF(WEEKDAY(Tabel1[[#This Row],[Date]],2)=7, SUMIF(Tabel1[Semaine],Tabel1[[#This Row],[Semaine]],Tabel1[Total]),0)</f>
        <v>0</v>
      </c>
    </row>
    <row r="158" spans="1:11" ht="20.100000000000001" customHeight="1" x14ac:dyDescent="0.25">
      <c r="A158" s="4" t="str">
        <f t="shared" si="7"/>
        <v>24-23</v>
      </c>
      <c r="B158" s="22">
        <f>EOMONTH(Tabel1[[#This Row],[Date]],-1)+1</f>
        <v>45444</v>
      </c>
      <c r="C158" s="20">
        <f t="shared" si="6"/>
        <v>45447</v>
      </c>
      <c r="E158" s="21"/>
      <c r="F158" s="21"/>
      <c r="G158" s="21"/>
      <c r="H158" s="16">
        <f t="shared" si="8"/>
        <v>0</v>
      </c>
      <c r="I158" s="16">
        <f>+Tabel1[[#This Row],[Total]]-Tabel1[[#This Row],[Heures de nuit]]</f>
        <v>0</v>
      </c>
      <c r="J158" s="16">
        <f>MAX(0,Tabel1[[#This Row],[Fermeture de poste]]-TIME(21,0,0))+IF(Tabel1[[#This Row],[Ouverture de poste]]&lt;&gt;"",MAX(TIME(6,0,0)-Tabel1[[#This Row],[Ouverture de poste]],0),0)</f>
        <v>0</v>
      </c>
      <c r="K158" s="16">
        <f>IF(WEEKDAY(Tabel1[[#This Row],[Date]],2)=7, SUMIF(Tabel1[Semaine],Tabel1[[#This Row],[Semaine]],Tabel1[Total]),0)</f>
        <v>0</v>
      </c>
    </row>
    <row r="159" spans="1:11" ht="20.100000000000001" customHeight="1" x14ac:dyDescent="0.25">
      <c r="A159" s="4" t="str">
        <f t="shared" si="7"/>
        <v>24-23</v>
      </c>
      <c r="B159" s="22">
        <f>EOMONTH(Tabel1[[#This Row],[Date]],-1)+1</f>
        <v>45444</v>
      </c>
      <c r="C159" s="20">
        <f t="shared" si="6"/>
        <v>45448</v>
      </c>
      <c r="E159" s="21"/>
      <c r="F159" s="21"/>
      <c r="G159" s="21"/>
      <c r="H159" s="16">
        <f t="shared" si="8"/>
        <v>0</v>
      </c>
      <c r="I159" s="16">
        <f>+Tabel1[[#This Row],[Total]]-Tabel1[[#This Row],[Heures de nuit]]</f>
        <v>0</v>
      </c>
      <c r="J159" s="16">
        <f>MAX(0,Tabel1[[#This Row],[Fermeture de poste]]-TIME(21,0,0))+IF(Tabel1[[#This Row],[Ouverture de poste]]&lt;&gt;"",MAX(TIME(6,0,0)-Tabel1[[#This Row],[Ouverture de poste]],0),0)</f>
        <v>0</v>
      </c>
      <c r="K159" s="16">
        <f>IF(WEEKDAY(Tabel1[[#This Row],[Date]],2)=7, SUMIF(Tabel1[Semaine],Tabel1[[#This Row],[Semaine]],Tabel1[Total]),0)</f>
        <v>0</v>
      </c>
    </row>
    <row r="160" spans="1:11" ht="20.100000000000001" customHeight="1" x14ac:dyDescent="0.25">
      <c r="A160" s="4" t="str">
        <f t="shared" si="7"/>
        <v>24-23</v>
      </c>
      <c r="B160" s="22">
        <f>EOMONTH(Tabel1[[#This Row],[Date]],-1)+1</f>
        <v>45444</v>
      </c>
      <c r="C160" s="20">
        <f t="shared" si="6"/>
        <v>45449</v>
      </c>
      <c r="E160" s="21"/>
      <c r="F160" s="21"/>
      <c r="G160" s="21"/>
      <c r="H160" s="16">
        <f t="shared" si="8"/>
        <v>0</v>
      </c>
      <c r="I160" s="16">
        <f>+Tabel1[[#This Row],[Total]]-Tabel1[[#This Row],[Heures de nuit]]</f>
        <v>0</v>
      </c>
      <c r="J160" s="16">
        <f>MAX(0,Tabel1[[#This Row],[Fermeture de poste]]-TIME(21,0,0))+IF(Tabel1[[#This Row],[Ouverture de poste]]&lt;&gt;"",MAX(TIME(6,0,0)-Tabel1[[#This Row],[Ouverture de poste]],0),0)</f>
        <v>0</v>
      </c>
      <c r="K160" s="16">
        <f>IF(WEEKDAY(Tabel1[[#This Row],[Date]],2)=7, SUMIF(Tabel1[Semaine],Tabel1[[#This Row],[Semaine]],Tabel1[Total]),0)</f>
        <v>0</v>
      </c>
    </row>
    <row r="161" spans="1:11" ht="20.100000000000001" customHeight="1" x14ac:dyDescent="0.25">
      <c r="A161" s="4" t="str">
        <f t="shared" si="7"/>
        <v>24-23</v>
      </c>
      <c r="B161" s="22">
        <f>EOMONTH(Tabel1[[#This Row],[Date]],-1)+1</f>
        <v>45444</v>
      </c>
      <c r="C161" s="20">
        <f t="shared" si="6"/>
        <v>45450</v>
      </c>
      <c r="E161" s="21"/>
      <c r="F161" s="21"/>
      <c r="G161" s="21"/>
      <c r="H161" s="16">
        <f t="shared" si="8"/>
        <v>0</v>
      </c>
      <c r="I161" s="16">
        <f>+Tabel1[[#This Row],[Total]]-Tabel1[[#This Row],[Heures de nuit]]</f>
        <v>0</v>
      </c>
      <c r="J161" s="16">
        <f>MAX(0,Tabel1[[#This Row],[Fermeture de poste]]-TIME(21,0,0))+IF(Tabel1[[#This Row],[Ouverture de poste]]&lt;&gt;"",MAX(TIME(6,0,0)-Tabel1[[#This Row],[Ouverture de poste]],0),0)</f>
        <v>0</v>
      </c>
      <c r="K161" s="16">
        <f>IF(WEEKDAY(Tabel1[[#This Row],[Date]],2)=7, SUMIF(Tabel1[Semaine],Tabel1[[#This Row],[Semaine]],Tabel1[Total]),0)</f>
        <v>0</v>
      </c>
    </row>
    <row r="162" spans="1:11" ht="20.100000000000001" customHeight="1" x14ac:dyDescent="0.25">
      <c r="A162" s="4" t="str">
        <f t="shared" si="7"/>
        <v>24-23</v>
      </c>
      <c r="B162" s="22">
        <f>EOMONTH(Tabel1[[#This Row],[Date]],-1)+1</f>
        <v>45444</v>
      </c>
      <c r="C162" s="20">
        <f t="shared" ref="C162:C225" si="9">C161+1</f>
        <v>45451</v>
      </c>
      <c r="E162" s="21"/>
      <c r="F162" s="21"/>
      <c r="G162" s="21"/>
      <c r="H162" s="16">
        <f t="shared" si="8"/>
        <v>0</v>
      </c>
      <c r="I162" s="16">
        <f>+Tabel1[[#This Row],[Total]]-Tabel1[[#This Row],[Heures de nuit]]</f>
        <v>0</v>
      </c>
      <c r="J162" s="16">
        <f>MAX(0,Tabel1[[#This Row],[Fermeture de poste]]-TIME(21,0,0))+IF(Tabel1[[#This Row],[Ouverture de poste]]&lt;&gt;"",MAX(TIME(6,0,0)-Tabel1[[#This Row],[Ouverture de poste]],0),0)</f>
        <v>0</v>
      </c>
      <c r="K162" s="16">
        <f>IF(WEEKDAY(Tabel1[[#This Row],[Date]],2)=7, SUMIF(Tabel1[Semaine],Tabel1[[#This Row],[Semaine]],Tabel1[Total]),0)</f>
        <v>0</v>
      </c>
    </row>
    <row r="163" spans="1:11" ht="20.100000000000001" customHeight="1" x14ac:dyDescent="0.25">
      <c r="A163" s="4" t="str">
        <f t="shared" si="7"/>
        <v>24-23</v>
      </c>
      <c r="B163" s="22">
        <f>EOMONTH(Tabel1[[#This Row],[Date]],-1)+1</f>
        <v>45444</v>
      </c>
      <c r="C163" s="20">
        <f t="shared" si="9"/>
        <v>45452</v>
      </c>
      <c r="E163" s="21"/>
      <c r="F163" s="21"/>
      <c r="G163" s="21"/>
      <c r="H163" s="16">
        <f t="shared" si="8"/>
        <v>0</v>
      </c>
      <c r="I163" s="16">
        <f>+Tabel1[[#This Row],[Total]]-Tabel1[[#This Row],[Heures de nuit]]</f>
        <v>0</v>
      </c>
      <c r="J163" s="16">
        <f>MAX(0,Tabel1[[#This Row],[Fermeture de poste]]-TIME(21,0,0))+IF(Tabel1[[#This Row],[Ouverture de poste]]&lt;&gt;"",MAX(TIME(6,0,0)-Tabel1[[#This Row],[Ouverture de poste]],0),0)</f>
        <v>0</v>
      </c>
      <c r="K163" s="16">
        <f>IF(WEEKDAY(Tabel1[[#This Row],[Date]],2)=7, SUMIF(Tabel1[Semaine],Tabel1[[#This Row],[Semaine]],Tabel1[Total]),0)</f>
        <v>0</v>
      </c>
    </row>
    <row r="164" spans="1:11" ht="20.100000000000001" customHeight="1" x14ac:dyDescent="0.25">
      <c r="A164" s="4" t="str">
        <f t="shared" si="7"/>
        <v>24-24</v>
      </c>
      <c r="B164" s="22">
        <f>EOMONTH(Tabel1[[#This Row],[Date]],-1)+1</f>
        <v>45444</v>
      </c>
      <c r="C164" s="20">
        <f t="shared" si="9"/>
        <v>45453</v>
      </c>
      <c r="E164" s="21"/>
      <c r="F164" s="21"/>
      <c r="G164" s="21"/>
      <c r="H164" s="16">
        <f t="shared" si="8"/>
        <v>0</v>
      </c>
      <c r="I164" s="16">
        <f>+Tabel1[[#This Row],[Total]]-Tabel1[[#This Row],[Heures de nuit]]</f>
        <v>0</v>
      </c>
      <c r="J164" s="16">
        <f>MAX(0,Tabel1[[#This Row],[Fermeture de poste]]-TIME(21,0,0))+IF(Tabel1[[#This Row],[Ouverture de poste]]&lt;&gt;"",MAX(TIME(6,0,0)-Tabel1[[#This Row],[Ouverture de poste]],0),0)</f>
        <v>0</v>
      </c>
      <c r="K164" s="16">
        <f>IF(WEEKDAY(Tabel1[[#This Row],[Date]],2)=7, SUMIF(Tabel1[Semaine],Tabel1[[#This Row],[Semaine]],Tabel1[Total]),0)</f>
        <v>0</v>
      </c>
    </row>
    <row r="165" spans="1:11" ht="20.100000000000001" customHeight="1" x14ac:dyDescent="0.25">
      <c r="A165" s="4" t="str">
        <f t="shared" si="7"/>
        <v>24-24</v>
      </c>
      <c r="B165" s="22">
        <f>EOMONTH(Tabel1[[#This Row],[Date]],-1)+1</f>
        <v>45444</v>
      </c>
      <c r="C165" s="20">
        <f t="shared" si="9"/>
        <v>45454</v>
      </c>
      <c r="E165" s="21"/>
      <c r="F165" s="21"/>
      <c r="G165" s="21"/>
      <c r="H165" s="16">
        <f t="shared" si="8"/>
        <v>0</v>
      </c>
      <c r="I165" s="16">
        <f>+Tabel1[[#This Row],[Total]]-Tabel1[[#This Row],[Heures de nuit]]</f>
        <v>0</v>
      </c>
      <c r="J165" s="16">
        <f>MAX(0,Tabel1[[#This Row],[Fermeture de poste]]-TIME(21,0,0))+IF(Tabel1[[#This Row],[Ouverture de poste]]&lt;&gt;"",MAX(TIME(6,0,0)-Tabel1[[#This Row],[Ouverture de poste]],0),0)</f>
        <v>0</v>
      </c>
      <c r="K165" s="16">
        <f>IF(WEEKDAY(Tabel1[[#This Row],[Date]],2)=7, SUMIF(Tabel1[Semaine],Tabel1[[#This Row],[Semaine]],Tabel1[Total]),0)</f>
        <v>0</v>
      </c>
    </row>
    <row r="166" spans="1:11" ht="20.100000000000001" customHeight="1" x14ac:dyDescent="0.25">
      <c r="A166" s="4" t="str">
        <f t="shared" si="7"/>
        <v>24-24</v>
      </c>
      <c r="B166" s="22">
        <f>EOMONTH(Tabel1[[#This Row],[Date]],-1)+1</f>
        <v>45444</v>
      </c>
      <c r="C166" s="20">
        <f t="shared" si="9"/>
        <v>45455</v>
      </c>
      <c r="E166" s="21"/>
      <c r="F166" s="21"/>
      <c r="G166" s="21"/>
      <c r="H166" s="16">
        <f t="shared" si="8"/>
        <v>0</v>
      </c>
      <c r="I166" s="16">
        <f>+Tabel1[[#This Row],[Total]]-Tabel1[[#This Row],[Heures de nuit]]</f>
        <v>0</v>
      </c>
      <c r="J166" s="16">
        <f>MAX(0,Tabel1[[#This Row],[Fermeture de poste]]-TIME(21,0,0))+IF(Tabel1[[#This Row],[Ouverture de poste]]&lt;&gt;"",MAX(TIME(6,0,0)-Tabel1[[#This Row],[Ouverture de poste]],0),0)</f>
        <v>0</v>
      </c>
      <c r="K166" s="16">
        <f>IF(WEEKDAY(Tabel1[[#This Row],[Date]],2)=7, SUMIF(Tabel1[Semaine],Tabel1[[#This Row],[Semaine]],Tabel1[Total]),0)</f>
        <v>0</v>
      </c>
    </row>
    <row r="167" spans="1:11" ht="20.100000000000001" customHeight="1" x14ac:dyDescent="0.25">
      <c r="A167" s="4" t="str">
        <f t="shared" si="7"/>
        <v>24-24</v>
      </c>
      <c r="B167" s="22">
        <f>EOMONTH(Tabel1[[#This Row],[Date]],-1)+1</f>
        <v>45444</v>
      </c>
      <c r="C167" s="20">
        <f t="shared" si="9"/>
        <v>45456</v>
      </c>
      <c r="E167" s="21"/>
      <c r="F167" s="21"/>
      <c r="G167" s="21"/>
      <c r="H167" s="16">
        <f t="shared" si="8"/>
        <v>0</v>
      </c>
      <c r="I167" s="16">
        <f>+Tabel1[[#This Row],[Total]]-Tabel1[[#This Row],[Heures de nuit]]</f>
        <v>0</v>
      </c>
      <c r="J167" s="16">
        <f>MAX(0,Tabel1[[#This Row],[Fermeture de poste]]-TIME(21,0,0))+IF(Tabel1[[#This Row],[Ouverture de poste]]&lt;&gt;"",MAX(TIME(6,0,0)-Tabel1[[#This Row],[Ouverture de poste]],0),0)</f>
        <v>0</v>
      </c>
      <c r="K167" s="16">
        <f>IF(WEEKDAY(Tabel1[[#This Row],[Date]],2)=7, SUMIF(Tabel1[Semaine],Tabel1[[#This Row],[Semaine]],Tabel1[Total]),0)</f>
        <v>0</v>
      </c>
    </row>
    <row r="168" spans="1:11" ht="20.100000000000001" customHeight="1" x14ac:dyDescent="0.25">
      <c r="A168" s="4" t="str">
        <f t="shared" si="7"/>
        <v>24-24</v>
      </c>
      <c r="B168" s="22">
        <f>EOMONTH(Tabel1[[#This Row],[Date]],-1)+1</f>
        <v>45444</v>
      </c>
      <c r="C168" s="20">
        <f t="shared" si="9"/>
        <v>45457</v>
      </c>
      <c r="E168" s="21"/>
      <c r="F168" s="21"/>
      <c r="G168" s="21"/>
      <c r="H168" s="16">
        <f t="shared" si="8"/>
        <v>0</v>
      </c>
      <c r="I168" s="16">
        <f>+Tabel1[[#This Row],[Total]]-Tabel1[[#This Row],[Heures de nuit]]</f>
        <v>0</v>
      </c>
      <c r="J168" s="16">
        <f>MAX(0,Tabel1[[#This Row],[Fermeture de poste]]-TIME(21,0,0))+IF(Tabel1[[#This Row],[Ouverture de poste]]&lt;&gt;"",MAX(TIME(6,0,0)-Tabel1[[#This Row],[Ouverture de poste]],0),0)</f>
        <v>0</v>
      </c>
      <c r="K168" s="16">
        <f>IF(WEEKDAY(Tabel1[[#This Row],[Date]],2)=7, SUMIF(Tabel1[Semaine],Tabel1[[#This Row],[Semaine]],Tabel1[Total]),0)</f>
        <v>0</v>
      </c>
    </row>
    <row r="169" spans="1:11" ht="20.100000000000001" customHeight="1" x14ac:dyDescent="0.25">
      <c r="A169" s="4" t="str">
        <f t="shared" si="7"/>
        <v>24-24</v>
      </c>
      <c r="B169" s="22">
        <f>EOMONTH(Tabel1[[#This Row],[Date]],-1)+1</f>
        <v>45444</v>
      </c>
      <c r="C169" s="20">
        <f t="shared" si="9"/>
        <v>45458</v>
      </c>
      <c r="E169" s="21"/>
      <c r="F169" s="21"/>
      <c r="G169" s="21"/>
      <c r="H169" s="16">
        <f t="shared" si="8"/>
        <v>0</v>
      </c>
      <c r="I169" s="16">
        <f>+Tabel1[[#This Row],[Total]]-Tabel1[[#This Row],[Heures de nuit]]</f>
        <v>0</v>
      </c>
      <c r="J169" s="16">
        <f>MAX(0,Tabel1[[#This Row],[Fermeture de poste]]-TIME(21,0,0))+IF(Tabel1[[#This Row],[Ouverture de poste]]&lt;&gt;"",MAX(TIME(6,0,0)-Tabel1[[#This Row],[Ouverture de poste]],0),0)</f>
        <v>0</v>
      </c>
      <c r="K169" s="16">
        <f>IF(WEEKDAY(Tabel1[[#This Row],[Date]],2)=7, SUMIF(Tabel1[Semaine],Tabel1[[#This Row],[Semaine]],Tabel1[Total]),0)</f>
        <v>0</v>
      </c>
    </row>
    <row r="170" spans="1:11" ht="20.100000000000001" customHeight="1" x14ac:dyDescent="0.25">
      <c r="A170" s="4" t="str">
        <f t="shared" si="7"/>
        <v>24-24</v>
      </c>
      <c r="B170" s="22">
        <f>EOMONTH(Tabel1[[#This Row],[Date]],-1)+1</f>
        <v>45444</v>
      </c>
      <c r="C170" s="20">
        <f t="shared" si="9"/>
        <v>45459</v>
      </c>
      <c r="E170" s="21"/>
      <c r="F170" s="21"/>
      <c r="G170" s="21"/>
      <c r="H170" s="16">
        <f t="shared" si="8"/>
        <v>0</v>
      </c>
      <c r="I170" s="16">
        <f>+Tabel1[[#This Row],[Total]]-Tabel1[[#This Row],[Heures de nuit]]</f>
        <v>0</v>
      </c>
      <c r="J170" s="16">
        <f>MAX(0,Tabel1[[#This Row],[Fermeture de poste]]-TIME(21,0,0))+IF(Tabel1[[#This Row],[Ouverture de poste]]&lt;&gt;"",MAX(TIME(6,0,0)-Tabel1[[#This Row],[Ouverture de poste]],0),0)</f>
        <v>0</v>
      </c>
      <c r="K170" s="16">
        <f>IF(WEEKDAY(Tabel1[[#This Row],[Date]],2)=7, SUMIF(Tabel1[Semaine],Tabel1[[#This Row],[Semaine]],Tabel1[Total]),0)</f>
        <v>0</v>
      </c>
    </row>
    <row r="171" spans="1:11" ht="20.100000000000001" customHeight="1" x14ac:dyDescent="0.25">
      <c r="A171" s="4" t="str">
        <f t="shared" si="7"/>
        <v>24-25</v>
      </c>
      <c r="B171" s="22">
        <f>EOMONTH(Tabel1[[#This Row],[Date]],-1)+1</f>
        <v>45444</v>
      </c>
      <c r="C171" s="20">
        <f t="shared" si="9"/>
        <v>45460</v>
      </c>
      <c r="E171" s="21"/>
      <c r="F171" s="21"/>
      <c r="G171" s="21"/>
      <c r="H171" s="16">
        <f t="shared" si="8"/>
        <v>0</v>
      </c>
      <c r="I171" s="16">
        <f>+Tabel1[[#This Row],[Total]]-Tabel1[[#This Row],[Heures de nuit]]</f>
        <v>0</v>
      </c>
      <c r="J171" s="16">
        <f>MAX(0,Tabel1[[#This Row],[Fermeture de poste]]-TIME(21,0,0))+IF(Tabel1[[#This Row],[Ouverture de poste]]&lt;&gt;"",MAX(TIME(6,0,0)-Tabel1[[#This Row],[Ouverture de poste]],0),0)</f>
        <v>0</v>
      </c>
      <c r="K171" s="16">
        <f>IF(WEEKDAY(Tabel1[[#This Row],[Date]],2)=7, SUMIF(Tabel1[Semaine],Tabel1[[#This Row],[Semaine]],Tabel1[Total]),0)</f>
        <v>0</v>
      </c>
    </row>
    <row r="172" spans="1:11" ht="20.100000000000001" customHeight="1" x14ac:dyDescent="0.25">
      <c r="A172" s="4" t="str">
        <f t="shared" si="7"/>
        <v>24-25</v>
      </c>
      <c r="B172" s="22">
        <f>EOMONTH(Tabel1[[#This Row],[Date]],-1)+1</f>
        <v>45444</v>
      </c>
      <c r="C172" s="20">
        <f t="shared" si="9"/>
        <v>45461</v>
      </c>
      <c r="E172" s="21"/>
      <c r="F172" s="21"/>
      <c r="G172" s="21"/>
      <c r="H172" s="16">
        <f t="shared" si="8"/>
        <v>0</v>
      </c>
      <c r="I172" s="16">
        <f>+Tabel1[[#This Row],[Total]]-Tabel1[[#This Row],[Heures de nuit]]</f>
        <v>0</v>
      </c>
      <c r="J172" s="16">
        <f>MAX(0,Tabel1[[#This Row],[Fermeture de poste]]-TIME(21,0,0))+IF(Tabel1[[#This Row],[Ouverture de poste]]&lt;&gt;"",MAX(TIME(6,0,0)-Tabel1[[#This Row],[Ouverture de poste]],0),0)</f>
        <v>0</v>
      </c>
      <c r="K172" s="16">
        <f>IF(WEEKDAY(Tabel1[[#This Row],[Date]],2)=7, SUMIF(Tabel1[Semaine],Tabel1[[#This Row],[Semaine]],Tabel1[Total]),0)</f>
        <v>0</v>
      </c>
    </row>
    <row r="173" spans="1:11" ht="20.100000000000001" customHeight="1" x14ac:dyDescent="0.25">
      <c r="A173" s="4" t="str">
        <f t="shared" si="7"/>
        <v>24-25</v>
      </c>
      <c r="B173" s="22">
        <f>EOMONTH(Tabel1[[#This Row],[Date]],-1)+1</f>
        <v>45444</v>
      </c>
      <c r="C173" s="20">
        <f t="shared" si="9"/>
        <v>45462</v>
      </c>
      <c r="E173" s="21"/>
      <c r="F173" s="21"/>
      <c r="G173" s="21"/>
      <c r="H173" s="16">
        <f t="shared" si="8"/>
        <v>0</v>
      </c>
      <c r="I173" s="16">
        <f>+Tabel1[[#This Row],[Total]]-Tabel1[[#This Row],[Heures de nuit]]</f>
        <v>0</v>
      </c>
      <c r="J173" s="16">
        <f>MAX(0,Tabel1[[#This Row],[Fermeture de poste]]-TIME(21,0,0))+IF(Tabel1[[#This Row],[Ouverture de poste]]&lt;&gt;"",MAX(TIME(6,0,0)-Tabel1[[#This Row],[Ouverture de poste]],0),0)</f>
        <v>0</v>
      </c>
      <c r="K173" s="16">
        <f>IF(WEEKDAY(Tabel1[[#This Row],[Date]],2)=7, SUMIF(Tabel1[Semaine],Tabel1[[#This Row],[Semaine]],Tabel1[Total]),0)</f>
        <v>0</v>
      </c>
    </row>
    <row r="174" spans="1:11" ht="20.100000000000001" customHeight="1" x14ac:dyDescent="0.25">
      <c r="A174" s="4" t="str">
        <f t="shared" si="7"/>
        <v>24-25</v>
      </c>
      <c r="B174" s="22">
        <f>EOMONTH(Tabel1[[#This Row],[Date]],-1)+1</f>
        <v>45444</v>
      </c>
      <c r="C174" s="20">
        <f t="shared" si="9"/>
        <v>45463</v>
      </c>
      <c r="E174" s="21"/>
      <c r="F174" s="21"/>
      <c r="G174" s="21"/>
      <c r="H174" s="16">
        <f t="shared" si="8"/>
        <v>0</v>
      </c>
      <c r="I174" s="16">
        <f>+Tabel1[[#This Row],[Total]]-Tabel1[[#This Row],[Heures de nuit]]</f>
        <v>0</v>
      </c>
      <c r="J174" s="16">
        <f>MAX(0,Tabel1[[#This Row],[Fermeture de poste]]-TIME(21,0,0))+IF(Tabel1[[#This Row],[Ouverture de poste]]&lt;&gt;"",MAX(TIME(6,0,0)-Tabel1[[#This Row],[Ouverture de poste]],0),0)</f>
        <v>0</v>
      </c>
      <c r="K174" s="16">
        <f>IF(WEEKDAY(Tabel1[[#This Row],[Date]],2)=7, SUMIF(Tabel1[Semaine],Tabel1[[#This Row],[Semaine]],Tabel1[Total]),0)</f>
        <v>0</v>
      </c>
    </row>
    <row r="175" spans="1:11" ht="20.100000000000001" customHeight="1" x14ac:dyDescent="0.25">
      <c r="A175" s="4" t="str">
        <f t="shared" si="7"/>
        <v>24-25</v>
      </c>
      <c r="B175" s="22">
        <f>EOMONTH(Tabel1[[#This Row],[Date]],-1)+1</f>
        <v>45444</v>
      </c>
      <c r="C175" s="20">
        <f t="shared" si="9"/>
        <v>45464</v>
      </c>
      <c r="E175" s="21"/>
      <c r="F175" s="21"/>
      <c r="G175" s="21"/>
      <c r="H175" s="16">
        <f t="shared" si="8"/>
        <v>0</v>
      </c>
      <c r="I175" s="16">
        <f>+Tabel1[[#This Row],[Total]]-Tabel1[[#This Row],[Heures de nuit]]</f>
        <v>0</v>
      </c>
      <c r="J175" s="16">
        <f>MAX(0,Tabel1[[#This Row],[Fermeture de poste]]-TIME(21,0,0))+IF(Tabel1[[#This Row],[Ouverture de poste]]&lt;&gt;"",MAX(TIME(6,0,0)-Tabel1[[#This Row],[Ouverture de poste]],0),0)</f>
        <v>0</v>
      </c>
      <c r="K175" s="16">
        <f>IF(WEEKDAY(Tabel1[[#This Row],[Date]],2)=7, SUMIF(Tabel1[Semaine],Tabel1[[#This Row],[Semaine]],Tabel1[Total]),0)</f>
        <v>0</v>
      </c>
    </row>
    <row r="176" spans="1:11" ht="20.100000000000001" customHeight="1" x14ac:dyDescent="0.25">
      <c r="A176" s="4" t="str">
        <f t="shared" si="7"/>
        <v>24-25</v>
      </c>
      <c r="B176" s="22">
        <f>EOMONTH(Tabel1[[#This Row],[Date]],-1)+1</f>
        <v>45444</v>
      </c>
      <c r="C176" s="20">
        <f t="shared" si="9"/>
        <v>45465</v>
      </c>
      <c r="E176" s="21"/>
      <c r="F176" s="21"/>
      <c r="G176" s="21"/>
      <c r="H176" s="16">
        <f t="shared" si="8"/>
        <v>0</v>
      </c>
      <c r="I176" s="16">
        <f>+Tabel1[[#This Row],[Total]]-Tabel1[[#This Row],[Heures de nuit]]</f>
        <v>0</v>
      </c>
      <c r="J176" s="16">
        <f>MAX(0,Tabel1[[#This Row],[Fermeture de poste]]-TIME(21,0,0))+IF(Tabel1[[#This Row],[Ouverture de poste]]&lt;&gt;"",MAX(TIME(6,0,0)-Tabel1[[#This Row],[Ouverture de poste]],0),0)</f>
        <v>0</v>
      </c>
      <c r="K176" s="16">
        <f>IF(WEEKDAY(Tabel1[[#This Row],[Date]],2)=7, SUMIF(Tabel1[Semaine],Tabel1[[#This Row],[Semaine]],Tabel1[Total]),0)</f>
        <v>0</v>
      </c>
    </row>
    <row r="177" spans="1:11" ht="20.100000000000001" customHeight="1" x14ac:dyDescent="0.25">
      <c r="A177" s="4" t="str">
        <f t="shared" si="7"/>
        <v>24-25</v>
      </c>
      <c r="B177" s="22">
        <f>EOMONTH(Tabel1[[#This Row],[Date]],-1)+1</f>
        <v>45444</v>
      </c>
      <c r="C177" s="20">
        <f t="shared" si="9"/>
        <v>45466</v>
      </c>
      <c r="E177" s="21"/>
      <c r="F177" s="21"/>
      <c r="G177" s="21"/>
      <c r="H177" s="16">
        <f t="shared" si="8"/>
        <v>0</v>
      </c>
      <c r="I177" s="16">
        <f>+Tabel1[[#This Row],[Total]]-Tabel1[[#This Row],[Heures de nuit]]</f>
        <v>0</v>
      </c>
      <c r="J177" s="16">
        <f>MAX(0,Tabel1[[#This Row],[Fermeture de poste]]-TIME(21,0,0))+IF(Tabel1[[#This Row],[Ouverture de poste]]&lt;&gt;"",MAX(TIME(6,0,0)-Tabel1[[#This Row],[Ouverture de poste]],0),0)</f>
        <v>0</v>
      </c>
      <c r="K177" s="16">
        <f>IF(WEEKDAY(Tabel1[[#This Row],[Date]],2)=7, SUMIF(Tabel1[Semaine],Tabel1[[#This Row],[Semaine]],Tabel1[Total]),0)</f>
        <v>0</v>
      </c>
    </row>
    <row r="178" spans="1:11" ht="20.100000000000001" customHeight="1" x14ac:dyDescent="0.25">
      <c r="A178" s="4" t="str">
        <f t="shared" si="7"/>
        <v>24-26</v>
      </c>
      <c r="B178" s="22">
        <f>EOMONTH(Tabel1[[#This Row],[Date]],-1)+1</f>
        <v>45444</v>
      </c>
      <c r="C178" s="20">
        <f t="shared" si="9"/>
        <v>45467</v>
      </c>
      <c r="E178" s="21"/>
      <c r="F178" s="21"/>
      <c r="G178" s="21"/>
      <c r="H178" s="16">
        <f t="shared" si="8"/>
        <v>0</v>
      </c>
      <c r="I178" s="16">
        <f>+Tabel1[[#This Row],[Total]]-Tabel1[[#This Row],[Heures de nuit]]</f>
        <v>0</v>
      </c>
      <c r="J178" s="16">
        <f>MAX(0,Tabel1[[#This Row],[Fermeture de poste]]-TIME(21,0,0))+IF(Tabel1[[#This Row],[Ouverture de poste]]&lt;&gt;"",MAX(TIME(6,0,0)-Tabel1[[#This Row],[Ouverture de poste]],0),0)</f>
        <v>0</v>
      </c>
      <c r="K178" s="16">
        <f>IF(WEEKDAY(Tabel1[[#This Row],[Date]],2)=7, SUMIF(Tabel1[Semaine],Tabel1[[#This Row],[Semaine]],Tabel1[Total]),0)</f>
        <v>0</v>
      </c>
    </row>
    <row r="179" spans="1:11" ht="20.100000000000001" customHeight="1" x14ac:dyDescent="0.25">
      <c r="A179" s="4" t="str">
        <f t="shared" si="7"/>
        <v>24-26</v>
      </c>
      <c r="B179" s="22">
        <f>EOMONTH(Tabel1[[#This Row],[Date]],-1)+1</f>
        <v>45444</v>
      </c>
      <c r="C179" s="20">
        <f t="shared" si="9"/>
        <v>45468</v>
      </c>
      <c r="E179" s="21"/>
      <c r="F179" s="21"/>
      <c r="G179" s="21"/>
      <c r="H179" s="16">
        <f t="shared" si="8"/>
        <v>0</v>
      </c>
      <c r="I179" s="16">
        <f>+Tabel1[[#This Row],[Total]]-Tabel1[[#This Row],[Heures de nuit]]</f>
        <v>0</v>
      </c>
      <c r="J179" s="16">
        <f>MAX(0,Tabel1[[#This Row],[Fermeture de poste]]-TIME(21,0,0))+IF(Tabel1[[#This Row],[Ouverture de poste]]&lt;&gt;"",MAX(TIME(6,0,0)-Tabel1[[#This Row],[Ouverture de poste]],0),0)</f>
        <v>0</v>
      </c>
      <c r="K179" s="16">
        <f>IF(WEEKDAY(Tabel1[[#This Row],[Date]],2)=7, SUMIF(Tabel1[Semaine],Tabel1[[#This Row],[Semaine]],Tabel1[Total]),0)</f>
        <v>0</v>
      </c>
    </row>
    <row r="180" spans="1:11" ht="20.100000000000001" customHeight="1" x14ac:dyDescent="0.25">
      <c r="A180" s="4" t="str">
        <f t="shared" si="7"/>
        <v>24-26</v>
      </c>
      <c r="B180" s="22">
        <f>EOMONTH(Tabel1[[#This Row],[Date]],-1)+1</f>
        <v>45444</v>
      </c>
      <c r="C180" s="20">
        <f t="shared" si="9"/>
        <v>45469</v>
      </c>
      <c r="E180" s="21"/>
      <c r="F180" s="21"/>
      <c r="G180" s="21"/>
      <c r="H180" s="16">
        <f t="shared" si="8"/>
        <v>0</v>
      </c>
      <c r="I180" s="16">
        <f>+Tabel1[[#This Row],[Total]]-Tabel1[[#This Row],[Heures de nuit]]</f>
        <v>0</v>
      </c>
      <c r="J180" s="16">
        <f>MAX(0,Tabel1[[#This Row],[Fermeture de poste]]-TIME(21,0,0))+IF(Tabel1[[#This Row],[Ouverture de poste]]&lt;&gt;"",MAX(TIME(6,0,0)-Tabel1[[#This Row],[Ouverture de poste]],0),0)</f>
        <v>0</v>
      </c>
      <c r="K180" s="16">
        <f>IF(WEEKDAY(Tabel1[[#This Row],[Date]],2)=7, SUMIF(Tabel1[Semaine],Tabel1[[#This Row],[Semaine]],Tabel1[Total]),0)</f>
        <v>0</v>
      </c>
    </row>
    <row r="181" spans="1:11" ht="20.100000000000001" customHeight="1" x14ac:dyDescent="0.25">
      <c r="A181" s="4" t="str">
        <f t="shared" si="7"/>
        <v>24-26</v>
      </c>
      <c r="B181" s="22">
        <f>EOMONTH(Tabel1[[#This Row],[Date]],-1)+1</f>
        <v>45444</v>
      </c>
      <c r="C181" s="20">
        <f t="shared" si="9"/>
        <v>45470</v>
      </c>
      <c r="E181" s="21"/>
      <c r="F181" s="21"/>
      <c r="G181" s="21"/>
      <c r="H181" s="16">
        <f t="shared" si="8"/>
        <v>0</v>
      </c>
      <c r="I181" s="16">
        <f>+Tabel1[[#This Row],[Total]]-Tabel1[[#This Row],[Heures de nuit]]</f>
        <v>0</v>
      </c>
      <c r="J181" s="16">
        <f>MAX(0,Tabel1[[#This Row],[Fermeture de poste]]-TIME(21,0,0))+IF(Tabel1[[#This Row],[Ouverture de poste]]&lt;&gt;"",MAX(TIME(6,0,0)-Tabel1[[#This Row],[Ouverture de poste]],0),0)</f>
        <v>0</v>
      </c>
      <c r="K181" s="16">
        <f>IF(WEEKDAY(Tabel1[[#This Row],[Date]],2)=7, SUMIF(Tabel1[Semaine],Tabel1[[#This Row],[Semaine]],Tabel1[Total]),0)</f>
        <v>0</v>
      </c>
    </row>
    <row r="182" spans="1:11" ht="20.100000000000001" customHeight="1" x14ac:dyDescent="0.25">
      <c r="A182" s="4" t="str">
        <f t="shared" si="7"/>
        <v>24-26</v>
      </c>
      <c r="B182" s="22">
        <f>EOMONTH(Tabel1[[#This Row],[Date]],-1)+1</f>
        <v>45444</v>
      </c>
      <c r="C182" s="20">
        <f t="shared" si="9"/>
        <v>45471</v>
      </c>
      <c r="E182" s="21"/>
      <c r="F182" s="21"/>
      <c r="G182" s="21"/>
      <c r="H182" s="16">
        <f t="shared" si="8"/>
        <v>0</v>
      </c>
      <c r="I182" s="16">
        <f>+Tabel1[[#This Row],[Total]]-Tabel1[[#This Row],[Heures de nuit]]</f>
        <v>0</v>
      </c>
      <c r="J182" s="16">
        <f>MAX(0,Tabel1[[#This Row],[Fermeture de poste]]-TIME(21,0,0))+IF(Tabel1[[#This Row],[Ouverture de poste]]&lt;&gt;"",MAX(TIME(6,0,0)-Tabel1[[#This Row],[Ouverture de poste]],0),0)</f>
        <v>0</v>
      </c>
      <c r="K182" s="16">
        <f>IF(WEEKDAY(Tabel1[[#This Row],[Date]],2)=7, SUMIF(Tabel1[Semaine],Tabel1[[#This Row],[Semaine]],Tabel1[Total]),0)</f>
        <v>0</v>
      </c>
    </row>
    <row r="183" spans="1:11" ht="20.100000000000001" customHeight="1" x14ac:dyDescent="0.25">
      <c r="A183" s="4" t="str">
        <f t="shared" si="7"/>
        <v>24-26</v>
      </c>
      <c r="B183" s="22">
        <f>EOMONTH(Tabel1[[#This Row],[Date]],-1)+1</f>
        <v>45444</v>
      </c>
      <c r="C183" s="20">
        <f t="shared" si="9"/>
        <v>45472</v>
      </c>
      <c r="E183" s="21"/>
      <c r="F183" s="21"/>
      <c r="G183" s="21"/>
      <c r="H183" s="16">
        <f t="shared" si="8"/>
        <v>0</v>
      </c>
      <c r="I183" s="16">
        <f>+Tabel1[[#This Row],[Total]]-Tabel1[[#This Row],[Heures de nuit]]</f>
        <v>0</v>
      </c>
      <c r="J183" s="16">
        <f>MAX(0,Tabel1[[#This Row],[Fermeture de poste]]-TIME(21,0,0))+IF(Tabel1[[#This Row],[Ouverture de poste]]&lt;&gt;"",MAX(TIME(6,0,0)-Tabel1[[#This Row],[Ouverture de poste]],0),0)</f>
        <v>0</v>
      </c>
      <c r="K183" s="16">
        <f>IF(WEEKDAY(Tabel1[[#This Row],[Date]],2)=7, SUMIF(Tabel1[Semaine],Tabel1[[#This Row],[Semaine]],Tabel1[Total]),0)</f>
        <v>0</v>
      </c>
    </row>
    <row r="184" spans="1:11" ht="20.100000000000001" customHeight="1" x14ac:dyDescent="0.25">
      <c r="A184" s="4" t="str">
        <f t="shared" si="7"/>
        <v>24-26</v>
      </c>
      <c r="B184" s="22">
        <f>EOMONTH(Tabel1[[#This Row],[Date]],-1)+1</f>
        <v>45444</v>
      </c>
      <c r="C184" s="20">
        <f t="shared" si="9"/>
        <v>45473</v>
      </c>
      <c r="E184" s="21"/>
      <c r="F184" s="21"/>
      <c r="G184" s="21"/>
      <c r="H184" s="16">
        <f t="shared" si="8"/>
        <v>0</v>
      </c>
      <c r="I184" s="16">
        <f>+Tabel1[[#This Row],[Total]]-Tabel1[[#This Row],[Heures de nuit]]</f>
        <v>0</v>
      </c>
      <c r="J184" s="16">
        <f>MAX(0,Tabel1[[#This Row],[Fermeture de poste]]-TIME(21,0,0))+IF(Tabel1[[#This Row],[Ouverture de poste]]&lt;&gt;"",MAX(TIME(6,0,0)-Tabel1[[#This Row],[Ouverture de poste]],0),0)</f>
        <v>0</v>
      </c>
      <c r="K184" s="16">
        <f>IF(WEEKDAY(Tabel1[[#This Row],[Date]],2)=7, SUMIF(Tabel1[Semaine],Tabel1[[#This Row],[Semaine]],Tabel1[Total]),0)</f>
        <v>0</v>
      </c>
    </row>
    <row r="185" spans="1:11" ht="20.100000000000001" customHeight="1" x14ac:dyDescent="0.25">
      <c r="A185" s="4" t="str">
        <f t="shared" si="7"/>
        <v>24-27</v>
      </c>
      <c r="B185" s="22">
        <f>EOMONTH(Tabel1[[#This Row],[Date]],-1)+1</f>
        <v>45474</v>
      </c>
      <c r="C185" s="20">
        <f t="shared" si="9"/>
        <v>45474</v>
      </c>
      <c r="E185" s="21"/>
      <c r="F185" s="21"/>
      <c r="G185" s="21"/>
      <c r="H185" s="16">
        <f t="shared" si="8"/>
        <v>0</v>
      </c>
      <c r="I185" s="16">
        <f>+Tabel1[[#This Row],[Total]]-Tabel1[[#This Row],[Heures de nuit]]</f>
        <v>0</v>
      </c>
      <c r="J185" s="16">
        <f>MAX(0,Tabel1[[#This Row],[Fermeture de poste]]-TIME(21,0,0))+IF(Tabel1[[#This Row],[Ouverture de poste]]&lt;&gt;"",MAX(TIME(6,0,0)-Tabel1[[#This Row],[Ouverture de poste]],0),0)</f>
        <v>0</v>
      </c>
      <c r="K185" s="16">
        <f>IF(WEEKDAY(Tabel1[[#This Row],[Date]],2)=7, SUMIF(Tabel1[Semaine],Tabel1[[#This Row],[Semaine]],Tabel1[Total]),0)</f>
        <v>0</v>
      </c>
    </row>
    <row r="186" spans="1:11" ht="20.100000000000001" customHeight="1" x14ac:dyDescent="0.25">
      <c r="A186" s="4" t="str">
        <f t="shared" si="7"/>
        <v>24-27</v>
      </c>
      <c r="B186" s="22">
        <f>EOMONTH(Tabel1[[#This Row],[Date]],-1)+1</f>
        <v>45474</v>
      </c>
      <c r="C186" s="20">
        <f t="shared" si="9"/>
        <v>45475</v>
      </c>
      <c r="E186" s="21"/>
      <c r="F186" s="21"/>
      <c r="G186" s="21"/>
      <c r="H186" s="16">
        <f t="shared" si="8"/>
        <v>0</v>
      </c>
      <c r="I186" s="16">
        <f>+Tabel1[[#This Row],[Total]]-Tabel1[[#This Row],[Heures de nuit]]</f>
        <v>0</v>
      </c>
      <c r="J186" s="16">
        <f>MAX(0,Tabel1[[#This Row],[Fermeture de poste]]-TIME(21,0,0))+IF(Tabel1[[#This Row],[Ouverture de poste]]&lt;&gt;"",MAX(TIME(6,0,0)-Tabel1[[#This Row],[Ouverture de poste]],0),0)</f>
        <v>0</v>
      </c>
      <c r="K186" s="16">
        <f>IF(WEEKDAY(Tabel1[[#This Row],[Date]],2)=7, SUMIF(Tabel1[Semaine],Tabel1[[#This Row],[Semaine]],Tabel1[Total]),0)</f>
        <v>0</v>
      </c>
    </row>
    <row r="187" spans="1:11" ht="20.100000000000001" customHeight="1" x14ac:dyDescent="0.25">
      <c r="A187" s="4" t="str">
        <f t="shared" si="7"/>
        <v>24-27</v>
      </c>
      <c r="B187" s="22">
        <f>EOMONTH(Tabel1[[#This Row],[Date]],-1)+1</f>
        <v>45474</v>
      </c>
      <c r="C187" s="20">
        <f t="shared" si="9"/>
        <v>45476</v>
      </c>
      <c r="E187" s="21"/>
      <c r="F187" s="21"/>
      <c r="G187" s="21"/>
      <c r="H187" s="16">
        <f t="shared" si="8"/>
        <v>0</v>
      </c>
      <c r="I187" s="16">
        <f>+Tabel1[[#This Row],[Total]]-Tabel1[[#This Row],[Heures de nuit]]</f>
        <v>0</v>
      </c>
      <c r="J187" s="16">
        <f>MAX(0,Tabel1[[#This Row],[Fermeture de poste]]-TIME(21,0,0))+IF(Tabel1[[#This Row],[Ouverture de poste]]&lt;&gt;"",MAX(TIME(6,0,0)-Tabel1[[#This Row],[Ouverture de poste]],0),0)</f>
        <v>0</v>
      </c>
      <c r="K187" s="16">
        <f>IF(WEEKDAY(Tabel1[[#This Row],[Date]],2)=7, SUMIF(Tabel1[Semaine],Tabel1[[#This Row],[Semaine]],Tabel1[Total]),0)</f>
        <v>0</v>
      </c>
    </row>
    <row r="188" spans="1:11" ht="20.100000000000001" customHeight="1" x14ac:dyDescent="0.25">
      <c r="A188" s="4" t="str">
        <f t="shared" si="7"/>
        <v>24-27</v>
      </c>
      <c r="B188" s="22">
        <f>EOMONTH(Tabel1[[#This Row],[Date]],-1)+1</f>
        <v>45474</v>
      </c>
      <c r="C188" s="20">
        <f t="shared" si="9"/>
        <v>45477</v>
      </c>
      <c r="E188" s="21"/>
      <c r="F188" s="21"/>
      <c r="G188" s="21"/>
      <c r="H188" s="16">
        <f t="shared" si="8"/>
        <v>0</v>
      </c>
      <c r="I188" s="16">
        <f>+Tabel1[[#This Row],[Total]]-Tabel1[[#This Row],[Heures de nuit]]</f>
        <v>0</v>
      </c>
      <c r="J188" s="16">
        <f>MAX(0,Tabel1[[#This Row],[Fermeture de poste]]-TIME(21,0,0))+IF(Tabel1[[#This Row],[Ouverture de poste]]&lt;&gt;"",MAX(TIME(6,0,0)-Tabel1[[#This Row],[Ouverture de poste]],0),0)</f>
        <v>0</v>
      </c>
      <c r="K188" s="16">
        <f>IF(WEEKDAY(Tabel1[[#This Row],[Date]],2)=7, SUMIF(Tabel1[Semaine],Tabel1[[#This Row],[Semaine]],Tabel1[Total]),0)</f>
        <v>0</v>
      </c>
    </row>
    <row r="189" spans="1:11" ht="20.100000000000001" customHeight="1" x14ac:dyDescent="0.25">
      <c r="A189" s="4" t="str">
        <f t="shared" si="7"/>
        <v>24-27</v>
      </c>
      <c r="B189" s="22">
        <f>EOMONTH(Tabel1[[#This Row],[Date]],-1)+1</f>
        <v>45474</v>
      </c>
      <c r="C189" s="20">
        <f t="shared" si="9"/>
        <v>45478</v>
      </c>
      <c r="E189" s="21"/>
      <c r="F189" s="21"/>
      <c r="G189" s="21"/>
      <c r="H189" s="16">
        <f t="shared" si="8"/>
        <v>0</v>
      </c>
      <c r="I189" s="16">
        <f>+Tabel1[[#This Row],[Total]]-Tabel1[[#This Row],[Heures de nuit]]</f>
        <v>0</v>
      </c>
      <c r="J189" s="16">
        <f>MAX(0,Tabel1[[#This Row],[Fermeture de poste]]-TIME(21,0,0))+IF(Tabel1[[#This Row],[Ouverture de poste]]&lt;&gt;"",MAX(TIME(6,0,0)-Tabel1[[#This Row],[Ouverture de poste]],0),0)</f>
        <v>0</v>
      </c>
      <c r="K189" s="16">
        <f>IF(WEEKDAY(Tabel1[[#This Row],[Date]],2)=7, SUMIF(Tabel1[Semaine],Tabel1[[#This Row],[Semaine]],Tabel1[Total]),0)</f>
        <v>0</v>
      </c>
    </row>
    <row r="190" spans="1:11" ht="20.100000000000001" customHeight="1" x14ac:dyDescent="0.25">
      <c r="A190" s="4" t="str">
        <f t="shared" si="7"/>
        <v>24-27</v>
      </c>
      <c r="B190" s="22">
        <f>EOMONTH(Tabel1[[#This Row],[Date]],-1)+1</f>
        <v>45474</v>
      </c>
      <c r="C190" s="20">
        <f t="shared" si="9"/>
        <v>45479</v>
      </c>
      <c r="E190" s="21"/>
      <c r="F190" s="21"/>
      <c r="G190" s="21"/>
      <c r="H190" s="16">
        <f t="shared" si="8"/>
        <v>0</v>
      </c>
      <c r="I190" s="16">
        <f>+Tabel1[[#This Row],[Total]]-Tabel1[[#This Row],[Heures de nuit]]</f>
        <v>0</v>
      </c>
      <c r="J190" s="16">
        <f>MAX(0,Tabel1[[#This Row],[Fermeture de poste]]-TIME(21,0,0))+IF(Tabel1[[#This Row],[Ouverture de poste]]&lt;&gt;"",MAX(TIME(6,0,0)-Tabel1[[#This Row],[Ouverture de poste]],0),0)</f>
        <v>0</v>
      </c>
      <c r="K190" s="16">
        <f>IF(WEEKDAY(Tabel1[[#This Row],[Date]],2)=7, SUMIF(Tabel1[Semaine],Tabel1[[#This Row],[Semaine]],Tabel1[Total]),0)</f>
        <v>0</v>
      </c>
    </row>
    <row r="191" spans="1:11" ht="20.100000000000001" customHeight="1" x14ac:dyDescent="0.25">
      <c r="A191" s="4" t="str">
        <f t="shared" si="7"/>
        <v>24-27</v>
      </c>
      <c r="B191" s="22">
        <f>EOMONTH(Tabel1[[#This Row],[Date]],-1)+1</f>
        <v>45474</v>
      </c>
      <c r="C191" s="20">
        <f t="shared" si="9"/>
        <v>45480</v>
      </c>
      <c r="E191" s="21"/>
      <c r="F191" s="21"/>
      <c r="G191" s="21"/>
      <c r="H191" s="16">
        <f t="shared" si="8"/>
        <v>0</v>
      </c>
      <c r="I191" s="16">
        <f>+Tabel1[[#This Row],[Total]]-Tabel1[[#This Row],[Heures de nuit]]</f>
        <v>0</v>
      </c>
      <c r="J191" s="16">
        <f>MAX(0,Tabel1[[#This Row],[Fermeture de poste]]-TIME(21,0,0))+IF(Tabel1[[#This Row],[Ouverture de poste]]&lt;&gt;"",MAX(TIME(6,0,0)-Tabel1[[#This Row],[Ouverture de poste]],0),0)</f>
        <v>0</v>
      </c>
      <c r="K191" s="16">
        <f>IF(WEEKDAY(Tabel1[[#This Row],[Date]],2)=7, SUMIF(Tabel1[Semaine],Tabel1[[#This Row],[Semaine]],Tabel1[Total]),0)</f>
        <v>0</v>
      </c>
    </row>
    <row r="192" spans="1:11" ht="20.100000000000001" customHeight="1" x14ac:dyDescent="0.25">
      <c r="A192" s="4" t="str">
        <f t="shared" si="7"/>
        <v>24-28</v>
      </c>
      <c r="B192" s="22">
        <f>EOMONTH(Tabel1[[#This Row],[Date]],-1)+1</f>
        <v>45474</v>
      </c>
      <c r="C192" s="20">
        <f t="shared" si="9"/>
        <v>45481</v>
      </c>
      <c r="E192" s="21"/>
      <c r="F192" s="21"/>
      <c r="G192" s="21"/>
      <c r="H192" s="16">
        <f t="shared" si="8"/>
        <v>0</v>
      </c>
      <c r="I192" s="16">
        <f>+Tabel1[[#This Row],[Total]]-Tabel1[[#This Row],[Heures de nuit]]</f>
        <v>0</v>
      </c>
      <c r="J192" s="16">
        <f>MAX(0,Tabel1[[#This Row],[Fermeture de poste]]-TIME(21,0,0))+IF(Tabel1[[#This Row],[Ouverture de poste]]&lt;&gt;"",MAX(TIME(6,0,0)-Tabel1[[#This Row],[Ouverture de poste]],0),0)</f>
        <v>0</v>
      </c>
      <c r="K192" s="16">
        <f>IF(WEEKDAY(Tabel1[[#This Row],[Date]],2)=7, SUMIF(Tabel1[Semaine],Tabel1[[#This Row],[Semaine]],Tabel1[Total]),0)</f>
        <v>0</v>
      </c>
    </row>
    <row r="193" spans="1:11" ht="20.100000000000001" customHeight="1" x14ac:dyDescent="0.25">
      <c r="A193" s="4" t="str">
        <f t="shared" si="7"/>
        <v>24-28</v>
      </c>
      <c r="B193" s="22">
        <f>EOMONTH(Tabel1[[#This Row],[Date]],-1)+1</f>
        <v>45474</v>
      </c>
      <c r="C193" s="20">
        <f t="shared" si="9"/>
        <v>45482</v>
      </c>
      <c r="E193" s="21"/>
      <c r="F193" s="21"/>
      <c r="G193" s="21"/>
      <c r="H193" s="16">
        <f t="shared" si="8"/>
        <v>0</v>
      </c>
      <c r="I193" s="16">
        <f>+Tabel1[[#This Row],[Total]]-Tabel1[[#This Row],[Heures de nuit]]</f>
        <v>0</v>
      </c>
      <c r="J193" s="16">
        <f>MAX(0,Tabel1[[#This Row],[Fermeture de poste]]-TIME(21,0,0))+IF(Tabel1[[#This Row],[Ouverture de poste]]&lt;&gt;"",MAX(TIME(6,0,0)-Tabel1[[#This Row],[Ouverture de poste]],0),0)</f>
        <v>0</v>
      </c>
      <c r="K193" s="16">
        <f>IF(WEEKDAY(Tabel1[[#This Row],[Date]],2)=7, SUMIF(Tabel1[Semaine],Tabel1[[#This Row],[Semaine]],Tabel1[Total]),0)</f>
        <v>0</v>
      </c>
    </row>
    <row r="194" spans="1:11" ht="20.100000000000001" customHeight="1" x14ac:dyDescent="0.25">
      <c r="A194" s="4" t="str">
        <f t="shared" si="7"/>
        <v>24-28</v>
      </c>
      <c r="B194" s="22">
        <f>EOMONTH(Tabel1[[#This Row],[Date]],-1)+1</f>
        <v>45474</v>
      </c>
      <c r="C194" s="20">
        <f t="shared" si="9"/>
        <v>45483</v>
      </c>
      <c r="E194" s="21"/>
      <c r="F194" s="21"/>
      <c r="G194" s="21"/>
      <c r="H194" s="16">
        <f t="shared" si="8"/>
        <v>0</v>
      </c>
      <c r="I194" s="16">
        <f>+Tabel1[[#This Row],[Total]]-Tabel1[[#This Row],[Heures de nuit]]</f>
        <v>0</v>
      </c>
      <c r="J194" s="16">
        <f>MAX(0,Tabel1[[#This Row],[Fermeture de poste]]-TIME(21,0,0))+IF(Tabel1[[#This Row],[Ouverture de poste]]&lt;&gt;"",MAX(TIME(6,0,0)-Tabel1[[#This Row],[Ouverture de poste]],0),0)</f>
        <v>0</v>
      </c>
      <c r="K194" s="16">
        <f>IF(WEEKDAY(Tabel1[[#This Row],[Date]],2)=7, SUMIF(Tabel1[Semaine],Tabel1[[#This Row],[Semaine]],Tabel1[Total]),0)</f>
        <v>0</v>
      </c>
    </row>
    <row r="195" spans="1:11" ht="20.100000000000001" customHeight="1" x14ac:dyDescent="0.25">
      <c r="A195" s="4" t="str">
        <f t="shared" ref="A195:A258" si="10">MOD(YEAR(C195-WEEKDAY(C195,2)+4),100) &amp;"-"&amp; _xlfn.ISOWEEKNUM(C195)</f>
        <v>24-28</v>
      </c>
      <c r="B195" s="22">
        <f>EOMONTH(Tabel1[[#This Row],[Date]],-1)+1</f>
        <v>45474</v>
      </c>
      <c r="C195" s="20">
        <f t="shared" si="9"/>
        <v>45484</v>
      </c>
      <c r="E195" s="21"/>
      <c r="F195" s="21"/>
      <c r="G195" s="21"/>
      <c r="H195" s="16">
        <f t="shared" ref="H195:H258" si="11">MOD(G195-E195-F195,1)</f>
        <v>0</v>
      </c>
      <c r="I195" s="16">
        <f>+Tabel1[[#This Row],[Total]]-Tabel1[[#This Row],[Heures de nuit]]</f>
        <v>0</v>
      </c>
      <c r="J195" s="16">
        <f>MAX(0,Tabel1[[#This Row],[Fermeture de poste]]-TIME(21,0,0))+IF(Tabel1[[#This Row],[Ouverture de poste]]&lt;&gt;"",MAX(TIME(6,0,0)-Tabel1[[#This Row],[Ouverture de poste]],0),0)</f>
        <v>0</v>
      </c>
      <c r="K195" s="16">
        <f>IF(WEEKDAY(Tabel1[[#This Row],[Date]],2)=7, SUMIF(Tabel1[Semaine],Tabel1[[#This Row],[Semaine]],Tabel1[Total]),0)</f>
        <v>0</v>
      </c>
    </row>
    <row r="196" spans="1:11" ht="20.100000000000001" customHeight="1" x14ac:dyDescent="0.25">
      <c r="A196" s="4" t="str">
        <f t="shared" si="10"/>
        <v>24-28</v>
      </c>
      <c r="B196" s="22">
        <f>EOMONTH(Tabel1[[#This Row],[Date]],-1)+1</f>
        <v>45474</v>
      </c>
      <c r="C196" s="20">
        <f t="shared" si="9"/>
        <v>45485</v>
      </c>
      <c r="E196" s="21"/>
      <c r="F196" s="21"/>
      <c r="G196" s="21"/>
      <c r="H196" s="16">
        <f t="shared" si="11"/>
        <v>0</v>
      </c>
      <c r="I196" s="16">
        <f>+Tabel1[[#This Row],[Total]]-Tabel1[[#This Row],[Heures de nuit]]</f>
        <v>0</v>
      </c>
      <c r="J196" s="16">
        <f>MAX(0,Tabel1[[#This Row],[Fermeture de poste]]-TIME(21,0,0))+IF(Tabel1[[#This Row],[Ouverture de poste]]&lt;&gt;"",MAX(TIME(6,0,0)-Tabel1[[#This Row],[Ouverture de poste]],0),0)</f>
        <v>0</v>
      </c>
      <c r="K196" s="16">
        <f>IF(WEEKDAY(Tabel1[[#This Row],[Date]],2)=7, SUMIF(Tabel1[Semaine],Tabel1[[#This Row],[Semaine]],Tabel1[Total]),0)</f>
        <v>0</v>
      </c>
    </row>
    <row r="197" spans="1:11" ht="20.100000000000001" customHeight="1" x14ac:dyDescent="0.25">
      <c r="A197" s="4" t="str">
        <f t="shared" si="10"/>
        <v>24-28</v>
      </c>
      <c r="B197" s="22">
        <f>EOMONTH(Tabel1[[#This Row],[Date]],-1)+1</f>
        <v>45474</v>
      </c>
      <c r="C197" s="20">
        <f t="shared" si="9"/>
        <v>45486</v>
      </c>
      <c r="E197" s="21"/>
      <c r="F197" s="21"/>
      <c r="G197" s="21"/>
      <c r="H197" s="16">
        <f t="shared" si="11"/>
        <v>0</v>
      </c>
      <c r="I197" s="16">
        <f>+Tabel1[[#This Row],[Total]]-Tabel1[[#This Row],[Heures de nuit]]</f>
        <v>0</v>
      </c>
      <c r="J197" s="16">
        <f>MAX(0,Tabel1[[#This Row],[Fermeture de poste]]-TIME(21,0,0))+IF(Tabel1[[#This Row],[Ouverture de poste]]&lt;&gt;"",MAX(TIME(6,0,0)-Tabel1[[#This Row],[Ouverture de poste]],0),0)</f>
        <v>0</v>
      </c>
      <c r="K197" s="16">
        <f>IF(WEEKDAY(Tabel1[[#This Row],[Date]],2)=7, SUMIF(Tabel1[Semaine],Tabel1[[#This Row],[Semaine]],Tabel1[Total]),0)</f>
        <v>0</v>
      </c>
    </row>
    <row r="198" spans="1:11" ht="20.100000000000001" customHeight="1" x14ac:dyDescent="0.25">
      <c r="A198" s="4" t="str">
        <f t="shared" si="10"/>
        <v>24-28</v>
      </c>
      <c r="B198" s="22">
        <f>EOMONTH(Tabel1[[#This Row],[Date]],-1)+1</f>
        <v>45474</v>
      </c>
      <c r="C198" s="20">
        <f t="shared" si="9"/>
        <v>45487</v>
      </c>
      <c r="E198" s="21"/>
      <c r="F198" s="21"/>
      <c r="G198" s="21"/>
      <c r="H198" s="16">
        <f t="shared" si="11"/>
        <v>0</v>
      </c>
      <c r="I198" s="16">
        <f>+Tabel1[[#This Row],[Total]]-Tabel1[[#This Row],[Heures de nuit]]</f>
        <v>0</v>
      </c>
      <c r="J198" s="16">
        <f>MAX(0,Tabel1[[#This Row],[Fermeture de poste]]-TIME(21,0,0))+IF(Tabel1[[#This Row],[Ouverture de poste]]&lt;&gt;"",MAX(TIME(6,0,0)-Tabel1[[#This Row],[Ouverture de poste]],0),0)</f>
        <v>0</v>
      </c>
      <c r="K198" s="16">
        <f>IF(WEEKDAY(Tabel1[[#This Row],[Date]],2)=7, SUMIF(Tabel1[Semaine],Tabel1[[#This Row],[Semaine]],Tabel1[Total]),0)</f>
        <v>0</v>
      </c>
    </row>
    <row r="199" spans="1:11" ht="20.100000000000001" customHeight="1" x14ac:dyDescent="0.25">
      <c r="A199" s="4" t="str">
        <f t="shared" si="10"/>
        <v>24-29</v>
      </c>
      <c r="B199" s="22">
        <f>EOMONTH(Tabel1[[#This Row],[Date]],-1)+1</f>
        <v>45474</v>
      </c>
      <c r="C199" s="20">
        <f t="shared" si="9"/>
        <v>45488</v>
      </c>
      <c r="E199" s="21"/>
      <c r="F199" s="21"/>
      <c r="G199" s="21"/>
      <c r="H199" s="16">
        <f t="shared" si="11"/>
        <v>0</v>
      </c>
      <c r="I199" s="16">
        <f>+Tabel1[[#This Row],[Total]]-Tabel1[[#This Row],[Heures de nuit]]</f>
        <v>0</v>
      </c>
      <c r="J199" s="16">
        <f>MAX(0,Tabel1[[#This Row],[Fermeture de poste]]-TIME(21,0,0))+IF(Tabel1[[#This Row],[Ouverture de poste]]&lt;&gt;"",MAX(TIME(6,0,0)-Tabel1[[#This Row],[Ouverture de poste]],0),0)</f>
        <v>0</v>
      </c>
      <c r="K199" s="16">
        <f>IF(WEEKDAY(Tabel1[[#This Row],[Date]],2)=7, SUMIF(Tabel1[Semaine],Tabel1[[#This Row],[Semaine]],Tabel1[Total]),0)</f>
        <v>0</v>
      </c>
    </row>
    <row r="200" spans="1:11" ht="20.100000000000001" customHeight="1" x14ac:dyDescent="0.25">
      <c r="A200" s="4" t="str">
        <f t="shared" si="10"/>
        <v>24-29</v>
      </c>
      <c r="B200" s="22">
        <f>EOMONTH(Tabel1[[#This Row],[Date]],-1)+1</f>
        <v>45474</v>
      </c>
      <c r="C200" s="20">
        <f t="shared" si="9"/>
        <v>45489</v>
      </c>
      <c r="E200" s="21"/>
      <c r="F200" s="21"/>
      <c r="G200" s="21"/>
      <c r="H200" s="16">
        <f t="shared" si="11"/>
        <v>0</v>
      </c>
      <c r="I200" s="16">
        <f>+Tabel1[[#This Row],[Total]]-Tabel1[[#This Row],[Heures de nuit]]</f>
        <v>0</v>
      </c>
      <c r="J200" s="16">
        <f>MAX(0,Tabel1[[#This Row],[Fermeture de poste]]-TIME(21,0,0))+IF(Tabel1[[#This Row],[Ouverture de poste]]&lt;&gt;"",MAX(TIME(6,0,0)-Tabel1[[#This Row],[Ouverture de poste]],0),0)</f>
        <v>0</v>
      </c>
      <c r="K200" s="16">
        <f>IF(WEEKDAY(Tabel1[[#This Row],[Date]],2)=7, SUMIF(Tabel1[Semaine],Tabel1[[#This Row],[Semaine]],Tabel1[Total]),0)</f>
        <v>0</v>
      </c>
    </row>
    <row r="201" spans="1:11" ht="20.100000000000001" customHeight="1" x14ac:dyDescent="0.25">
      <c r="A201" s="4" t="str">
        <f t="shared" si="10"/>
        <v>24-29</v>
      </c>
      <c r="B201" s="22">
        <f>EOMONTH(Tabel1[[#This Row],[Date]],-1)+1</f>
        <v>45474</v>
      </c>
      <c r="C201" s="20">
        <f t="shared" si="9"/>
        <v>45490</v>
      </c>
      <c r="E201" s="21"/>
      <c r="F201" s="21"/>
      <c r="G201" s="21"/>
      <c r="H201" s="16">
        <f t="shared" si="11"/>
        <v>0</v>
      </c>
      <c r="I201" s="16">
        <f>+Tabel1[[#This Row],[Total]]-Tabel1[[#This Row],[Heures de nuit]]</f>
        <v>0</v>
      </c>
      <c r="J201" s="16">
        <f>MAX(0,Tabel1[[#This Row],[Fermeture de poste]]-TIME(21,0,0))+IF(Tabel1[[#This Row],[Ouverture de poste]]&lt;&gt;"",MAX(TIME(6,0,0)-Tabel1[[#This Row],[Ouverture de poste]],0),0)</f>
        <v>0</v>
      </c>
      <c r="K201" s="16">
        <f>IF(WEEKDAY(Tabel1[[#This Row],[Date]],2)=7, SUMIF(Tabel1[Semaine],Tabel1[[#This Row],[Semaine]],Tabel1[Total]),0)</f>
        <v>0</v>
      </c>
    </row>
    <row r="202" spans="1:11" ht="20.100000000000001" customHeight="1" x14ac:dyDescent="0.25">
      <c r="A202" s="4" t="str">
        <f t="shared" si="10"/>
        <v>24-29</v>
      </c>
      <c r="B202" s="22">
        <f>EOMONTH(Tabel1[[#This Row],[Date]],-1)+1</f>
        <v>45474</v>
      </c>
      <c r="C202" s="20">
        <f t="shared" si="9"/>
        <v>45491</v>
      </c>
      <c r="E202" s="21"/>
      <c r="F202" s="21"/>
      <c r="G202" s="21"/>
      <c r="H202" s="16">
        <f t="shared" si="11"/>
        <v>0</v>
      </c>
      <c r="I202" s="16">
        <f>+Tabel1[[#This Row],[Total]]-Tabel1[[#This Row],[Heures de nuit]]</f>
        <v>0</v>
      </c>
      <c r="J202" s="16">
        <f>MAX(0,Tabel1[[#This Row],[Fermeture de poste]]-TIME(21,0,0))+IF(Tabel1[[#This Row],[Ouverture de poste]]&lt;&gt;"",MAX(TIME(6,0,0)-Tabel1[[#This Row],[Ouverture de poste]],0),0)</f>
        <v>0</v>
      </c>
      <c r="K202" s="16">
        <f>IF(WEEKDAY(Tabel1[[#This Row],[Date]],2)=7, SUMIF(Tabel1[Semaine],Tabel1[[#This Row],[Semaine]],Tabel1[Total]),0)</f>
        <v>0</v>
      </c>
    </row>
    <row r="203" spans="1:11" ht="20.100000000000001" customHeight="1" x14ac:dyDescent="0.25">
      <c r="A203" s="4" t="str">
        <f t="shared" si="10"/>
        <v>24-29</v>
      </c>
      <c r="B203" s="22">
        <f>EOMONTH(Tabel1[[#This Row],[Date]],-1)+1</f>
        <v>45474</v>
      </c>
      <c r="C203" s="20">
        <f t="shared" si="9"/>
        <v>45492</v>
      </c>
      <c r="E203" s="21"/>
      <c r="F203" s="21"/>
      <c r="G203" s="21"/>
      <c r="H203" s="16">
        <f t="shared" si="11"/>
        <v>0</v>
      </c>
      <c r="I203" s="16">
        <f>+Tabel1[[#This Row],[Total]]-Tabel1[[#This Row],[Heures de nuit]]</f>
        <v>0</v>
      </c>
      <c r="J203" s="16">
        <f>MAX(0,Tabel1[[#This Row],[Fermeture de poste]]-TIME(21,0,0))+IF(Tabel1[[#This Row],[Ouverture de poste]]&lt;&gt;"",MAX(TIME(6,0,0)-Tabel1[[#This Row],[Ouverture de poste]],0),0)</f>
        <v>0</v>
      </c>
      <c r="K203" s="16">
        <f>IF(WEEKDAY(Tabel1[[#This Row],[Date]],2)=7, SUMIF(Tabel1[Semaine],Tabel1[[#This Row],[Semaine]],Tabel1[Total]),0)</f>
        <v>0</v>
      </c>
    </row>
    <row r="204" spans="1:11" ht="20.100000000000001" customHeight="1" x14ac:dyDescent="0.25">
      <c r="A204" s="4" t="str">
        <f t="shared" si="10"/>
        <v>24-29</v>
      </c>
      <c r="B204" s="22">
        <f>EOMONTH(Tabel1[[#This Row],[Date]],-1)+1</f>
        <v>45474</v>
      </c>
      <c r="C204" s="20">
        <f t="shared" si="9"/>
        <v>45493</v>
      </c>
      <c r="E204" s="21"/>
      <c r="F204" s="21"/>
      <c r="G204" s="21"/>
      <c r="H204" s="16">
        <f t="shared" si="11"/>
        <v>0</v>
      </c>
      <c r="I204" s="16">
        <f>+Tabel1[[#This Row],[Total]]-Tabel1[[#This Row],[Heures de nuit]]</f>
        <v>0</v>
      </c>
      <c r="J204" s="16">
        <f>MAX(0,Tabel1[[#This Row],[Fermeture de poste]]-TIME(21,0,0))+IF(Tabel1[[#This Row],[Ouverture de poste]]&lt;&gt;"",MAX(TIME(6,0,0)-Tabel1[[#This Row],[Ouverture de poste]],0),0)</f>
        <v>0</v>
      </c>
      <c r="K204" s="16">
        <f>IF(WEEKDAY(Tabel1[[#This Row],[Date]],2)=7, SUMIF(Tabel1[Semaine],Tabel1[[#This Row],[Semaine]],Tabel1[Total]),0)</f>
        <v>0</v>
      </c>
    </row>
    <row r="205" spans="1:11" ht="20.100000000000001" customHeight="1" x14ac:dyDescent="0.25">
      <c r="A205" s="4" t="str">
        <f t="shared" si="10"/>
        <v>24-29</v>
      </c>
      <c r="B205" s="22">
        <f>EOMONTH(Tabel1[[#This Row],[Date]],-1)+1</f>
        <v>45474</v>
      </c>
      <c r="C205" s="20">
        <f t="shared" si="9"/>
        <v>45494</v>
      </c>
      <c r="E205" s="21"/>
      <c r="F205" s="21"/>
      <c r="G205" s="21"/>
      <c r="H205" s="16">
        <f t="shared" si="11"/>
        <v>0</v>
      </c>
      <c r="I205" s="16">
        <f>+Tabel1[[#This Row],[Total]]-Tabel1[[#This Row],[Heures de nuit]]</f>
        <v>0</v>
      </c>
      <c r="J205" s="16">
        <f>MAX(0,Tabel1[[#This Row],[Fermeture de poste]]-TIME(21,0,0))+IF(Tabel1[[#This Row],[Ouverture de poste]]&lt;&gt;"",MAX(TIME(6,0,0)-Tabel1[[#This Row],[Ouverture de poste]],0),0)</f>
        <v>0</v>
      </c>
      <c r="K205" s="16">
        <f>IF(WEEKDAY(Tabel1[[#This Row],[Date]],2)=7, SUMIF(Tabel1[Semaine],Tabel1[[#This Row],[Semaine]],Tabel1[Total]),0)</f>
        <v>0</v>
      </c>
    </row>
    <row r="206" spans="1:11" ht="20.100000000000001" customHeight="1" x14ac:dyDescent="0.25">
      <c r="A206" s="4" t="str">
        <f t="shared" si="10"/>
        <v>24-30</v>
      </c>
      <c r="B206" s="22">
        <f>EOMONTH(Tabel1[[#This Row],[Date]],-1)+1</f>
        <v>45474</v>
      </c>
      <c r="C206" s="20">
        <f t="shared" si="9"/>
        <v>45495</v>
      </c>
      <c r="E206" s="21"/>
      <c r="F206" s="21"/>
      <c r="G206" s="21"/>
      <c r="H206" s="16">
        <f t="shared" si="11"/>
        <v>0</v>
      </c>
      <c r="I206" s="16">
        <f>+Tabel1[[#This Row],[Total]]-Tabel1[[#This Row],[Heures de nuit]]</f>
        <v>0</v>
      </c>
      <c r="J206" s="16">
        <f>MAX(0,Tabel1[[#This Row],[Fermeture de poste]]-TIME(21,0,0))+IF(Tabel1[[#This Row],[Ouverture de poste]]&lt;&gt;"",MAX(TIME(6,0,0)-Tabel1[[#This Row],[Ouverture de poste]],0),0)</f>
        <v>0</v>
      </c>
      <c r="K206" s="16">
        <f>IF(WEEKDAY(Tabel1[[#This Row],[Date]],2)=7, SUMIF(Tabel1[Semaine],Tabel1[[#This Row],[Semaine]],Tabel1[Total]),0)</f>
        <v>0</v>
      </c>
    </row>
    <row r="207" spans="1:11" ht="20.100000000000001" customHeight="1" x14ac:dyDescent="0.25">
      <c r="A207" s="4" t="str">
        <f t="shared" si="10"/>
        <v>24-30</v>
      </c>
      <c r="B207" s="22">
        <f>EOMONTH(Tabel1[[#This Row],[Date]],-1)+1</f>
        <v>45474</v>
      </c>
      <c r="C207" s="20">
        <f t="shared" si="9"/>
        <v>45496</v>
      </c>
      <c r="E207" s="21"/>
      <c r="F207" s="21"/>
      <c r="G207" s="21"/>
      <c r="H207" s="16">
        <f t="shared" si="11"/>
        <v>0</v>
      </c>
      <c r="I207" s="16">
        <f>+Tabel1[[#This Row],[Total]]-Tabel1[[#This Row],[Heures de nuit]]</f>
        <v>0</v>
      </c>
      <c r="J207" s="16">
        <f>MAX(0,Tabel1[[#This Row],[Fermeture de poste]]-TIME(21,0,0))+IF(Tabel1[[#This Row],[Ouverture de poste]]&lt;&gt;"",MAX(TIME(6,0,0)-Tabel1[[#This Row],[Ouverture de poste]],0),0)</f>
        <v>0</v>
      </c>
      <c r="K207" s="16">
        <f>IF(WEEKDAY(Tabel1[[#This Row],[Date]],2)=7, SUMIF(Tabel1[Semaine],Tabel1[[#This Row],[Semaine]],Tabel1[Total]),0)</f>
        <v>0</v>
      </c>
    </row>
    <row r="208" spans="1:11" ht="20.100000000000001" customHeight="1" x14ac:dyDescent="0.25">
      <c r="A208" s="4" t="str">
        <f t="shared" si="10"/>
        <v>24-30</v>
      </c>
      <c r="B208" s="22">
        <f>EOMONTH(Tabel1[[#This Row],[Date]],-1)+1</f>
        <v>45474</v>
      </c>
      <c r="C208" s="20">
        <f t="shared" si="9"/>
        <v>45497</v>
      </c>
      <c r="E208" s="21"/>
      <c r="F208" s="21"/>
      <c r="G208" s="21"/>
      <c r="H208" s="16">
        <f t="shared" si="11"/>
        <v>0</v>
      </c>
      <c r="I208" s="16">
        <f>+Tabel1[[#This Row],[Total]]-Tabel1[[#This Row],[Heures de nuit]]</f>
        <v>0</v>
      </c>
      <c r="J208" s="16">
        <f>MAX(0,Tabel1[[#This Row],[Fermeture de poste]]-TIME(21,0,0))+IF(Tabel1[[#This Row],[Ouverture de poste]]&lt;&gt;"",MAX(TIME(6,0,0)-Tabel1[[#This Row],[Ouverture de poste]],0),0)</f>
        <v>0</v>
      </c>
      <c r="K208" s="16">
        <f>IF(WEEKDAY(Tabel1[[#This Row],[Date]],2)=7, SUMIF(Tabel1[Semaine],Tabel1[[#This Row],[Semaine]],Tabel1[Total]),0)</f>
        <v>0</v>
      </c>
    </row>
    <row r="209" spans="1:11" ht="20.100000000000001" customHeight="1" x14ac:dyDescent="0.25">
      <c r="A209" s="4" t="str">
        <f t="shared" si="10"/>
        <v>24-30</v>
      </c>
      <c r="B209" s="22">
        <f>EOMONTH(Tabel1[[#This Row],[Date]],-1)+1</f>
        <v>45474</v>
      </c>
      <c r="C209" s="20">
        <f t="shared" si="9"/>
        <v>45498</v>
      </c>
      <c r="E209" s="21"/>
      <c r="F209" s="21"/>
      <c r="G209" s="21"/>
      <c r="H209" s="16">
        <f t="shared" si="11"/>
        <v>0</v>
      </c>
      <c r="I209" s="16">
        <f>+Tabel1[[#This Row],[Total]]-Tabel1[[#This Row],[Heures de nuit]]</f>
        <v>0</v>
      </c>
      <c r="J209" s="16">
        <f>MAX(0,Tabel1[[#This Row],[Fermeture de poste]]-TIME(21,0,0))+IF(Tabel1[[#This Row],[Ouverture de poste]]&lt;&gt;"",MAX(TIME(6,0,0)-Tabel1[[#This Row],[Ouverture de poste]],0),0)</f>
        <v>0</v>
      </c>
      <c r="K209" s="16">
        <f>IF(WEEKDAY(Tabel1[[#This Row],[Date]],2)=7, SUMIF(Tabel1[Semaine],Tabel1[[#This Row],[Semaine]],Tabel1[Total]),0)</f>
        <v>0</v>
      </c>
    </row>
    <row r="210" spans="1:11" ht="20.100000000000001" customHeight="1" x14ac:dyDescent="0.25">
      <c r="A210" s="4" t="str">
        <f t="shared" si="10"/>
        <v>24-30</v>
      </c>
      <c r="B210" s="22">
        <f>EOMONTH(Tabel1[[#This Row],[Date]],-1)+1</f>
        <v>45474</v>
      </c>
      <c r="C210" s="20">
        <f t="shared" si="9"/>
        <v>45499</v>
      </c>
      <c r="E210" s="21"/>
      <c r="F210" s="21"/>
      <c r="G210" s="21"/>
      <c r="H210" s="16">
        <f t="shared" si="11"/>
        <v>0</v>
      </c>
      <c r="I210" s="16">
        <f>+Tabel1[[#This Row],[Total]]-Tabel1[[#This Row],[Heures de nuit]]</f>
        <v>0</v>
      </c>
      <c r="J210" s="16">
        <f>MAX(0,Tabel1[[#This Row],[Fermeture de poste]]-TIME(21,0,0))+IF(Tabel1[[#This Row],[Ouverture de poste]]&lt;&gt;"",MAX(TIME(6,0,0)-Tabel1[[#This Row],[Ouverture de poste]],0),0)</f>
        <v>0</v>
      </c>
      <c r="K210" s="16">
        <f>IF(WEEKDAY(Tabel1[[#This Row],[Date]],2)=7, SUMIF(Tabel1[Semaine],Tabel1[[#This Row],[Semaine]],Tabel1[Total]),0)</f>
        <v>0</v>
      </c>
    </row>
    <row r="211" spans="1:11" ht="20.100000000000001" customHeight="1" x14ac:dyDescent="0.25">
      <c r="A211" s="4" t="str">
        <f t="shared" si="10"/>
        <v>24-30</v>
      </c>
      <c r="B211" s="22">
        <f>EOMONTH(Tabel1[[#This Row],[Date]],-1)+1</f>
        <v>45474</v>
      </c>
      <c r="C211" s="20">
        <f t="shared" si="9"/>
        <v>45500</v>
      </c>
      <c r="E211" s="21"/>
      <c r="F211" s="21"/>
      <c r="G211" s="21"/>
      <c r="H211" s="16">
        <f t="shared" si="11"/>
        <v>0</v>
      </c>
      <c r="I211" s="16">
        <f>+Tabel1[[#This Row],[Total]]-Tabel1[[#This Row],[Heures de nuit]]</f>
        <v>0</v>
      </c>
      <c r="J211" s="16">
        <f>MAX(0,Tabel1[[#This Row],[Fermeture de poste]]-TIME(21,0,0))+IF(Tabel1[[#This Row],[Ouverture de poste]]&lt;&gt;"",MAX(TIME(6,0,0)-Tabel1[[#This Row],[Ouverture de poste]],0),0)</f>
        <v>0</v>
      </c>
      <c r="K211" s="16">
        <f>IF(WEEKDAY(Tabel1[[#This Row],[Date]],2)=7, SUMIF(Tabel1[Semaine],Tabel1[[#This Row],[Semaine]],Tabel1[Total]),0)</f>
        <v>0</v>
      </c>
    </row>
    <row r="212" spans="1:11" ht="20.100000000000001" customHeight="1" x14ac:dyDescent="0.25">
      <c r="A212" s="4" t="str">
        <f t="shared" si="10"/>
        <v>24-30</v>
      </c>
      <c r="B212" s="22">
        <f>EOMONTH(Tabel1[[#This Row],[Date]],-1)+1</f>
        <v>45474</v>
      </c>
      <c r="C212" s="20">
        <f t="shared" si="9"/>
        <v>45501</v>
      </c>
      <c r="E212" s="21"/>
      <c r="F212" s="21"/>
      <c r="G212" s="21"/>
      <c r="H212" s="16">
        <f t="shared" si="11"/>
        <v>0</v>
      </c>
      <c r="I212" s="16">
        <f>+Tabel1[[#This Row],[Total]]-Tabel1[[#This Row],[Heures de nuit]]</f>
        <v>0</v>
      </c>
      <c r="J212" s="16">
        <f>MAX(0,Tabel1[[#This Row],[Fermeture de poste]]-TIME(21,0,0))+IF(Tabel1[[#This Row],[Ouverture de poste]]&lt;&gt;"",MAX(TIME(6,0,0)-Tabel1[[#This Row],[Ouverture de poste]],0),0)</f>
        <v>0</v>
      </c>
      <c r="K212" s="16">
        <f>IF(WEEKDAY(Tabel1[[#This Row],[Date]],2)=7, SUMIF(Tabel1[Semaine],Tabel1[[#This Row],[Semaine]],Tabel1[Total]),0)</f>
        <v>0</v>
      </c>
    </row>
    <row r="213" spans="1:11" ht="20.100000000000001" customHeight="1" x14ac:dyDescent="0.25">
      <c r="A213" s="4" t="str">
        <f t="shared" si="10"/>
        <v>24-31</v>
      </c>
      <c r="B213" s="22">
        <f>EOMONTH(Tabel1[[#This Row],[Date]],-1)+1</f>
        <v>45474</v>
      </c>
      <c r="C213" s="20">
        <f t="shared" si="9"/>
        <v>45502</v>
      </c>
      <c r="E213" s="21"/>
      <c r="F213" s="21"/>
      <c r="G213" s="21"/>
      <c r="H213" s="16">
        <f t="shared" si="11"/>
        <v>0</v>
      </c>
      <c r="I213" s="16">
        <f>+Tabel1[[#This Row],[Total]]-Tabel1[[#This Row],[Heures de nuit]]</f>
        <v>0</v>
      </c>
      <c r="J213" s="16">
        <f>MAX(0,Tabel1[[#This Row],[Fermeture de poste]]-TIME(21,0,0))+IF(Tabel1[[#This Row],[Ouverture de poste]]&lt;&gt;"",MAX(TIME(6,0,0)-Tabel1[[#This Row],[Ouverture de poste]],0),0)</f>
        <v>0</v>
      </c>
      <c r="K213" s="16">
        <f>IF(WEEKDAY(Tabel1[[#This Row],[Date]],2)=7, SUMIF(Tabel1[Semaine],Tabel1[[#This Row],[Semaine]],Tabel1[Total]),0)</f>
        <v>0</v>
      </c>
    </row>
    <row r="214" spans="1:11" ht="20.100000000000001" customHeight="1" x14ac:dyDescent="0.25">
      <c r="A214" s="4" t="str">
        <f t="shared" si="10"/>
        <v>24-31</v>
      </c>
      <c r="B214" s="22">
        <f>EOMONTH(Tabel1[[#This Row],[Date]],-1)+1</f>
        <v>45474</v>
      </c>
      <c r="C214" s="20">
        <f t="shared" si="9"/>
        <v>45503</v>
      </c>
      <c r="E214" s="21"/>
      <c r="F214" s="21"/>
      <c r="G214" s="21"/>
      <c r="H214" s="16">
        <f t="shared" si="11"/>
        <v>0</v>
      </c>
      <c r="I214" s="16">
        <f>+Tabel1[[#This Row],[Total]]-Tabel1[[#This Row],[Heures de nuit]]</f>
        <v>0</v>
      </c>
      <c r="J214" s="16">
        <f>MAX(0,Tabel1[[#This Row],[Fermeture de poste]]-TIME(21,0,0))+IF(Tabel1[[#This Row],[Ouverture de poste]]&lt;&gt;"",MAX(TIME(6,0,0)-Tabel1[[#This Row],[Ouverture de poste]],0),0)</f>
        <v>0</v>
      </c>
      <c r="K214" s="16">
        <f>IF(WEEKDAY(Tabel1[[#This Row],[Date]],2)=7, SUMIF(Tabel1[Semaine],Tabel1[[#This Row],[Semaine]],Tabel1[Total]),0)</f>
        <v>0</v>
      </c>
    </row>
    <row r="215" spans="1:11" ht="20.100000000000001" customHeight="1" x14ac:dyDescent="0.25">
      <c r="A215" s="4" t="str">
        <f t="shared" si="10"/>
        <v>24-31</v>
      </c>
      <c r="B215" s="22">
        <f>EOMONTH(Tabel1[[#This Row],[Date]],-1)+1</f>
        <v>45474</v>
      </c>
      <c r="C215" s="20">
        <f t="shared" si="9"/>
        <v>45504</v>
      </c>
      <c r="E215" s="21"/>
      <c r="F215" s="21"/>
      <c r="G215" s="21"/>
      <c r="H215" s="16">
        <f t="shared" si="11"/>
        <v>0</v>
      </c>
      <c r="I215" s="16">
        <f>+Tabel1[[#This Row],[Total]]-Tabel1[[#This Row],[Heures de nuit]]</f>
        <v>0</v>
      </c>
      <c r="J215" s="16">
        <f>MAX(0,Tabel1[[#This Row],[Fermeture de poste]]-TIME(21,0,0))+IF(Tabel1[[#This Row],[Ouverture de poste]]&lt;&gt;"",MAX(TIME(6,0,0)-Tabel1[[#This Row],[Ouverture de poste]],0),0)</f>
        <v>0</v>
      </c>
      <c r="K215" s="16">
        <f>IF(WEEKDAY(Tabel1[[#This Row],[Date]],2)=7, SUMIF(Tabel1[Semaine],Tabel1[[#This Row],[Semaine]],Tabel1[Total]),0)</f>
        <v>0</v>
      </c>
    </row>
    <row r="216" spans="1:11" ht="20.100000000000001" customHeight="1" x14ac:dyDescent="0.25">
      <c r="A216" s="4" t="str">
        <f t="shared" si="10"/>
        <v>24-31</v>
      </c>
      <c r="B216" s="22">
        <f>EOMONTH(Tabel1[[#This Row],[Date]],-1)+1</f>
        <v>45505</v>
      </c>
      <c r="C216" s="20">
        <f t="shared" si="9"/>
        <v>45505</v>
      </c>
      <c r="E216" s="21"/>
      <c r="F216" s="21"/>
      <c r="G216" s="21"/>
      <c r="H216" s="16">
        <f t="shared" si="11"/>
        <v>0</v>
      </c>
      <c r="I216" s="16">
        <f>+Tabel1[[#This Row],[Total]]-Tabel1[[#This Row],[Heures de nuit]]</f>
        <v>0</v>
      </c>
      <c r="J216" s="16">
        <f>MAX(0,Tabel1[[#This Row],[Fermeture de poste]]-TIME(21,0,0))+IF(Tabel1[[#This Row],[Ouverture de poste]]&lt;&gt;"",MAX(TIME(6,0,0)-Tabel1[[#This Row],[Ouverture de poste]],0),0)</f>
        <v>0</v>
      </c>
      <c r="K216" s="16">
        <f>IF(WEEKDAY(Tabel1[[#This Row],[Date]],2)=7, SUMIF(Tabel1[Semaine],Tabel1[[#This Row],[Semaine]],Tabel1[Total]),0)</f>
        <v>0</v>
      </c>
    </row>
    <row r="217" spans="1:11" ht="20.100000000000001" customHeight="1" x14ac:dyDescent="0.25">
      <c r="A217" s="4" t="str">
        <f t="shared" si="10"/>
        <v>24-31</v>
      </c>
      <c r="B217" s="22">
        <f>EOMONTH(Tabel1[[#This Row],[Date]],-1)+1</f>
        <v>45505</v>
      </c>
      <c r="C217" s="20">
        <f t="shared" si="9"/>
        <v>45506</v>
      </c>
      <c r="E217" s="21"/>
      <c r="F217" s="21"/>
      <c r="G217" s="21"/>
      <c r="H217" s="16">
        <f t="shared" si="11"/>
        <v>0</v>
      </c>
      <c r="I217" s="16">
        <f>+Tabel1[[#This Row],[Total]]-Tabel1[[#This Row],[Heures de nuit]]</f>
        <v>0</v>
      </c>
      <c r="J217" s="16">
        <f>MAX(0,Tabel1[[#This Row],[Fermeture de poste]]-TIME(21,0,0))+IF(Tabel1[[#This Row],[Ouverture de poste]]&lt;&gt;"",MAX(TIME(6,0,0)-Tabel1[[#This Row],[Ouverture de poste]],0),0)</f>
        <v>0</v>
      </c>
      <c r="K217" s="16">
        <f>IF(WEEKDAY(Tabel1[[#This Row],[Date]],2)=7, SUMIF(Tabel1[Semaine],Tabel1[[#This Row],[Semaine]],Tabel1[Total]),0)</f>
        <v>0</v>
      </c>
    </row>
    <row r="218" spans="1:11" ht="20.100000000000001" customHeight="1" x14ac:dyDescent="0.25">
      <c r="A218" s="4" t="str">
        <f t="shared" si="10"/>
        <v>24-31</v>
      </c>
      <c r="B218" s="22">
        <f>EOMONTH(Tabel1[[#This Row],[Date]],-1)+1</f>
        <v>45505</v>
      </c>
      <c r="C218" s="20">
        <f t="shared" si="9"/>
        <v>45507</v>
      </c>
      <c r="E218" s="21"/>
      <c r="F218" s="21"/>
      <c r="G218" s="21"/>
      <c r="H218" s="16">
        <f t="shared" si="11"/>
        <v>0</v>
      </c>
      <c r="I218" s="16">
        <f>+Tabel1[[#This Row],[Total]]-Tabel1[[#This Row],[Heures de nuit]]</f>
        <v>0</v>
      </c>
      <c r="J218" s="16">
        <f>MAX(0,Tabel1[[#This Row],[Fermeture de poste]]-TIME(21,0,0))+IF(Tabel1[[#This Row],[Ouverture de poste]]&lt;&gt;"",MAX(TIME(6,0,0)-Tabel1[[#This Row],[Ouverture de poste]],0),0)</f>
        <v>0</v>
      </c>
      <c r="K218" s="16">
        <f>IF(WEEKDAY(Tabel1[[#This Row],[Date]],2)=7, SUMIF(Tabel1[Semaine],Tabel1[[#This Row],[Semaine]],Tabel1[Total]),0)</f>
        <v>0</v>
      </c>
    </row>
    <row r="219" spans="1:11" ht="20.100000000000001" customHeight="1" x14ac:dyDescent="0.25">
      <c r="A219" s="4" t="str">
        <f t="shared" si="10"/>
        <v>24-31</v>
      </c>
      <c r="B219" s="22">
        <f>EOMONTH(Tabel1[[#This Row],[Date]],-1)+1</f>
        <v>45505</v>
      </c>
      <c r="C219" s="20">
        <f t="shared" si="9"/>
        <v>45508</v>
      </c>
      <c r="E219" s="21"/>
      <c r="F219" s="21"/>
      <c r="G219" s="21"/>
      <c r="H219" s="16">
        <f t="shared" si="11"/>
        <v>0</v>
      </c>
      <c r="I219" s="16">
        <f>+Tabel1[[#This Row],[Total]]-Tabel1[[#This Row],[Heures de nuit]]</f>
        <v>0</v>
      </c>
      <c r="J219" s="16">
        <f>MAX(0,Tabel1[[#This Row],[Fermeture de poste]]-TIME(21,0,0))+IF(Tabel1[[#This Row],[Ouverture de poste]]&lt;&gt;"",MAX(TIME(6,0,0)-Tabel1[[#This Row],[Ouverture de poste]],0),0)</f>
        <v>0</v>
      </c>
      <c r="K219" s="16">
        <f>IF(WEEKDAY(Tabel1[[#This Row],[Date]],2)=7, SUMIF(Tabel1[Semaine],Tabel1[[#This Row],[Semaine]],Tabel1[Total]),0)</f>
        <v>0</v>
      </c>
    </row>
    <row r="220" spans="1:11" ht="20.100000000000001" customHeight="1" x14ac:dyDescent="0.25">
      <c r="A220" s="4" t="str">
        <f t="shared" si="10"/>
        <v>24-32</v>
      </c>
      <c r="B220" s="22">
        <f>EOMONTH(Tabel1[[#This Row],[Date]],-1)+1</f>
        <v>45505</v>
      </c>
      <c r="C220" s="20">
        <f t="shared" si="9"/>
        <v>45509</v>
      </c>
      <c r="E220" s="21"/>
      <c r="F220" s="21"/>
      <c r="G220" s="21"/>
      <c r="H220" s="16">
        <f t="shared" si="11"/>
        <v>0</v>
      </c>
      <c r="I220" s="16">
        <f>+Tabel1[[#This Row],[Total]]-Tabel1[[#This Row],[Heures de nuit]]</f>
        <v>0</v>
      </c>
      <c r="J220" s="16">
        <f>MAX(0,Tabel1[[#This Row],[Fermeture de poste]]-TIME(21,0,0))+IF(Tabel1[[#This Row],[Ouverture de poste]]&lt;&gt;"",MAX(TIME(6,0,0)-Tabel1[[#This Row],[Ouverture de poste]],0),0)</f>
        <v>0</v>
      </c>
      <c r="K220" s="16">
        <f>IF(WEEKDAY(Tabel1[[#This Row],[Date]],2)=7, SUMIF(Tabel1[Semaine],Tabel1[[#This Row],[Semaine]],Tabel1[Total]),0)</f>
        <v>0</v>
      </c>
    </row>
    <row r="221" spans="1:11" ht="20.100000000000001" customHeight="1" x14ac:dyDescent="0.25">
      <c r="A221" s="4" t="str">
        <f t="shared" si="10"/>
        <v>24-32</v>
      </c>
      <c r="B221" s="22">
        <f>EOMONTH(Tabel1[[#This Row],[Date]],-1)+1</f>
        <v>45505</v>
      </c>
      <c r="C221" s="20">
        <f t="shared" si="9"/>
        <v>45510</v>
      </c>
      <c r="E221" s="21"/>
      <c r="F221" s="21"/>
      <c r="G221" s="21"/>
      <c r="H221" s="16">
        <f t="shared" si="11"/>
        <v>0</v>
      </c>
      <c r="I221" s="16">
        <f>+Tabel1[[#This Row],[Total]]-Tabel1[[#This Row],[Heures de nuit]]</f>
        <v>0</v>
      </c>
      <c r="J221" s="16">
        <f>MAX(0,Tabel1[[#This Row],[Fermeture de poste]]-TIME(21,0,0))+IF(Tabel1[[#This Row],[Ouverture de poste]]&lt;&gt;"",MAX(TIME(6,0,0)-Tabel1[[#This Row],[Ouverture de poste]],0),0)</f>
        <v>0</v>
      </c>
      <c r="K221" s="16">
        <f>IF(WEEKDAY(Tabel1[[#This Row],[Date]],2)=7, SUMIF(Tabel1[Semaine],Tabel1[[#This Row],[Semaine]],Tabel1[Total]),0)</f>
        <v>0</v>
      </c>
    </row>
    <row r="222" spans="1:11" ht="20.100000000000001" customHeight="1" x14ac:dyDescent="0.25">
      <c r="A222" s="4" t="str">
        <f t="shared" si="10"/>
        <v>24-32</v>
      </c>
      <c r="B222" s="22">
        <f>EOMONTH(Tabel1[[#This Row],[Date]],-1)+1</f>
        <v>45505</v>
      </c>
      <c r="C222" s="20">
        <f t="shared" si="9"/>
        <v>45511</v>
      </c>
      <c r="E222" s="21"/>
      <c r="F222" s="21"/>
      <c r="G222" s="21"/>
      <c r="H222" s="16">
        <f t="shared" si="11"/>
        <v>0</v>
      </c>
      <c r="I222" s="16">
        <f>+Tabel1[[#This Row],[Total]]-Tabel1[[#This Row],[Heures de nuit]]</f>
        <v>0</v>
      </c>
      <c r="J222" s="16">
        <f>MAX(0,Tabel1[[#This Row],[Fermeture de poste]]-TIME(21,0,0))+IF(Tabel1[[#This Row],[Ouverture de poste]]&lt;&gt;"",MAX(TIME(6,0,0)-Tabel1[[#This Row],[Ouverture de poste]],0),0)</f>
        <v>0</v>
      </c>
      <c r="K222" s="16">
        <f>IF(WEEKDAY(Tabel1[[#This Row],[Date]],2)=7, SUMIF(Tabel1[Semaine],Tabel1[[#This Row],[Semaine]],Tabel1[Total]),0)</f>
        <v>0</v>
      </c>
    </row>
    <row r="223" spans="1:11" ht="20.100000000000001" customHeight="1" x14ac:dyDescent="0.25">
      <c r="A223" s="4" t="str">
        <f t="shared" si="10"/>
        <v>24-32</v>
      </c>
      <c r="B223" s="22">
        <f>EOMONTH(Tabel1[[#This Row],[Date]],-1)+1</f>
        <v>45505</v>
      </c>
      <c r="C223" s="20">
        <f t="shared" si="9"/>
        <v>45512</v>
      </c>
      <c r="E223" s="21"/>
      <c r="F223" s="21"/>
      <c r="G223" s="21"/>
      <c r="H223" s="16">
        <f t="shared" si="11"/>
        <v>0</v>
      </c>
      <c r="I223" s="16">
        <f>+Tabel1[[#This Row],[Total]]-Tabel1[[#This Row],[Heures de nuit]]</f>
        <v>0</v>
      </c>
      <c r="J223" s="16">
        <f>MAX(0,Tabel1[[#This Row],[Fermeture de poste]]-TIME(21,0,0))+IF(Tabel1[[#This Row],[Ouverture de poste]]&lt;&gt;"",MAX(TIME(6,0,0)-Tabel1[[#This Row],[Ouverture de poste]],0),0)</f>
        <v>0</v>
      </c>
      <c r="K223" s="16">
        <f>IF(WEEKDAY(Tabel1[[#This Row],[Date]],2)=7, SUMIF(Tabel1[Semaine],Tabel1[[#This Row],[Semaine]],Tabel1[Total]),0)</f>
        <v>0</v>
      </c>
    </row>
    <row r="224" spans="1:11" ht="20.100000000000001" customHeight="1" x14ac:dyDescent="0.25">
      <c r="A224" s="4" t="str">
        <f t="shared" si="10"/>
        <v>24-32</v>
      </c>
      <c r="B224" s="22">
        <f>EOMONTH(Tabel1[[#This Row],[Date]],-1)+1</f>
        <v>45505</v>
      </c>
      <c r="C224" s="20">
        <f t="shared" si="9"/>
        <v>45513</v>
      </c>
      <c r="E224" s="21"/>
      <c r="F224" s="21"/>
      <c r="G224" s="21"/>
      <c r="H224" s="16">
        <f t="shared" si="11"/>
        <v>0</v>
      </c>
      <c r="I224" s="16">
        <f>+Tabel1[[#This Row],[Total]]-Tabel1[[#This Row],[Heures de nuit]]</f>
        <v>0</v>
      </c>
      <c r="J224" s="16">
        <f>MAX(0,Tabel1[[#This Row],[Fermeture de poste]]-TIME(21,0,0))+IF(Tabel1[[#This Row],[Ouverture de poste]]&lt;&gt;"",MAX(TIME(6,0,0)-Tabel1[[#This Row],[Ouverture de poste]],0),0)</f>
        <v>0</v>
      </c>
      <c r="K224" s="16">
        <f>IF(WEEKDAY(Tabel1[[#This Row],[Date]],2)=7, SUMIF(Tabel1[Semaine],Tabel1[[#This Row],[Semaine]],Tabel1[Total]),0)</f>
        <v>0</v>
      </c>
    </row>
    <row r="225" spans="1:11" ht="20.100000000000001" customHeight="1" x14ac:dyDescent="0.25">
      <c r="A225" s="4" t="str">
        <f t="shared" si="10"/>
        <v>24-32</v>
      </c>
      <c r="B225" s="22">
        <f>EOMONTH(Tabel1[[#This Row],[Date]],-1)+1</f>
        <v>45505</v>
      </c>
      <c r="C225" s="20">
        <f t="shared" si="9"/>
        <v>45514</v>
      </c>
      <c r="E225" s="21"/>
      <c r="F225" s="21"/>
      <c r="G225" s="21"/>
      <c r="H225" s="16">
        <f t="shared" si="11"/>
        <v>0</v>
      </c>
      <c r="I225" s="16">
        <f>+Tabel1[[#This Row],[Total]]-Tabel1[[#This Row],[Heures de nuit]]</f>
        <v>0</v>
      </c>
      <c r="J225" s="16">
        <f>MAX(0,Tabel1[[#This Row],[Fermeture de poste]]-TIME(21,0,0))+IF(Tabel1[[#This Row],[Ouverture de poste]]&lt;&gt;"",MAX(TIME(6,0,0)-Tabel1[[#This Row],[Ouverture de poste]],0),0)</f>
        <v>0</v>
      </c>
      <c r="K225" s="16">
        <f>IF(WEEKDAY(Tabel1[[#This Row],[Date]],2)=7, SUMIF(Tabel1[Semaine],Tabel1[[#This Row],[Semaine]],Tabel1[Total]),0)</f>
        <v>0</v>
      </c>
    </row>
    <row r="226" spans="1:11" ht="20.100000000000001" customHeight="1" x14ac:dyDescent="0.25">
      <c r="A226" s="4" t="str">
        <f t="shared" si="10"/>
        <v>24-32</v>
      </c>
      <c r="B226" s="22">
        <f>EOMONTH(Tabel1[[#This Row],[Date]],-1)+1</f>
        <v>45505</v>
      </c>
      <c r="C226" s="20">
        <f t="shared" ref="C226:C289" si="12">C225+1</f>
        <v>45515</v>
      </c>
      <c r="E226" s="21"/>
      <c r="F226" s="21"/>
      <c r="G226" s="21"/>
      <c r="H226" s="16">
        <f t="shared" si="11"/>
        <v>0</v>
      </c>
      <c r="I226" s="16">
        <f>+Tabel1[[#This Row],[Total]]-Tabel1[[#This Row],[Heures de nuit]]</f>
        <v>0</v>
      </c>
      <c r="J226" s="16">
        <f>MAX(0,Tabel1[[#This Row],[Fermeture de poste]]-TIME(21,0,0))+IF(Tabel1[[#This Row],[Ouverture de poste]]&lt;&gt;"",MAX(TIME(6,0,0)-Tabel1[[#This Row],[Ouverture de poste]],0),0)</f>
        <v>0</v>
      </c>
      <c r="K226" s="16">
        <f>IF(WEEKDAY(Tabel1[[#This Row],[Date]],2)=7, SUMIF(Tabel1[Semaine],Tabel1[[#This Row],[Semaine]],Tabel1[Total]),0)</f>
        <v>0</v>
      </c>
    </row>
    <row r="227" spans="1:11" ht="20.100000000000001" customHeight="1" x14ac:dyDescent="0.25">
      <c r="A227" s="4" t="str">
        <f t="shared" si="10"/>
        <v>24-33</v>
      </c>
      <c r="B227" s="22">
        <f>EOMONTH(Tabel1[[#This Row],[Date]],-1)+1</f>
        <v>45505</v>
      </c>
      <c r="C227" s="20">
        <f t="shared" si="12"/>
        <v>45516</v>
      </c>
      <c r="E227" s="21"/>
      <c r="F227" s="21"/>
      <c r="G227" s="21"/>
      <c r="H227" s="16">
        <f t="shared" si="11"/>
        <v>0</v>
      </c>
      <c r="I227" s="16">
        <f>+Tabel1[[#This Row],[Total]]-Tabel1[[#This Row],[Heures de nuit]]</f>
        <v>0</v>
      </c>
      <c r="J227" s="16">
        <f>MAX(0,Tabel1[[#This Row],[Fermeture de poste]]-TIME(21,0,0))+IF(Tabel1[[#This Row],[Ouverture de poste]]&lt;&gt;"",MAX(TIME(6,0,0)-Tabel1[[#This Row],[Ouverture de poste]],0),0)</f>
        <v>0</v>
      </c>
      <c r="K227" s="16">
        <f>IF(WEEKDAY(Tabel1[[#This Row],[Date]],2)=7, SUMIF(Tabel1[Semaine],Tabel1[[#This Row],[Semaine]],Tabel1[Total]),0)</f>
        <v>0</v>
      </c>
    </row>
    <row r="228" spans="1:11" ht="20.100000000000001" customHeight="1" x14ac:dyDescent="0.25">
      <c r="A228" s="4" t="str">
        <f t="shared" si="10"/>
        <v>24-33</v>
      </c>
      <c r="B228" s="22">
        <f>EOMONTH(Tabel1[[#This Row],[Date]],-1)+1</f>
        <v>45505</v>
      </c>
      <c r="C228" s="20">
        <f t="shared" si="12"/>
        <v>45517</v>
      </c>
      <c r="E228" s="21"/>
      <c r="F228" s="21"/>
      <c r="G228" s="21"/>
      <c r="H228" s="16">
        <f t="shared" si="11"/>
        <v>0</v>
      </c>
      <c r="I228" s="16">
        <f>+Tabel1[[#This Row],[Total]]-Tabel1[[#This Row],[Heures de nuit]]</f>
        <v>0</v>
      </c>
      <c r="J228" s="16">
        <f>MAX(0,Tabel1[[#This Row],[Fermeture de poste]]-TIME(21,0,0))+IF(Tabel1[[#This Row],[Ouverture de poste]]&lt;&gt;"",MAX(TIME(6,0,0)-Tabel1[[#This Row],[Ouverture de poste]],0),0)</f>
        <v>0</v>
      </c>
      <c r="K228" s="16">
        <f>IF(WEEKDAY(Tabel1[[#This Row],[Date]],2)=7, SUMIF(Tabel1[Semaine],Tabel1[[#This Row],[Semaine]],Tabel1[Total]),0)</f>
        <v>0</v>
      </c>
    </row>
    <row r="229" spans="1:11" ht="20.100000000000001" customHeight="1" x14ac:dyDescent="0.25">
      <c r="A229" s="4" t="str">
        <f t="shared" si="10"/>
        <v>24-33</v>
      </c>
      <c r="B229" s="22">
        <f>EOMONTH(Tabel1[[#This Row],[Date]],-1)+1</f>
        <v>45505</v>
      </c>
      <c r="C229" s="20">
        <f t="shared" si="12"/>
        <v>45518</v>
      </c>
      <c r="E229" s="21"/>
      <c r="F229" s="21"/>
      <c r="G229" s="21"/>
      <c r="H229" s="16">
        <f t="shared" si="11"/>
        <v>0</v>
      </c>
      <c r="I229" s="16">
        <f>+Tabel1[[#This Row],[Total]]-Tabel1[[#This Row],[Heures de nuit]]</f>
        <v>0</v>
      </c>
      <c r="J229" s="16">
        <f>MAX(0,Tabel1[[#This Row],[Fermeture de poste]]-TIME(21,0,0))+IF(Tabel1[[#This Row],[Ouverture de poste]]&lt;&gt;"",MAX(TIME(6,0,0)-Tabel1[[#This Row],[Ouverture de poste]],0),0)</f>
        <v>0</v>
      </c>
      <c r="K229" s="16">
        <f>IF(WEEKDAY(Tabel1[[#This Row],[Date]],2)=7, SUMIF(Tabel1[Semaine],Tabel1[[#This Row],[Semaine]],Tabel1[Total]),0)</f>
        <v>0</v>
      </c>
    </row>
    <row r="230" spans="1:11" ht="20.100000000000001" customHeight="1" x14ac:dyDescent="0.25">
      <c r="A230" s="4" t="str">
        <f t="shared" si="10"/>
        <v>24-33</v>
      </c>
      <c r="B230" s="22">
        <f>EOMONTH(Tabel1[[#This Row],[Date]],-1)+1</f>
        <v>45505</v>
      </c>
      <c r="C230" s="20">
        <f t="shared" si="12"/>
        <v>45519</v>
      </c>
      <c r="E230" s="21"/>
      <c r="F230" s="21"/>
      <c r="G230" s="21"/>
      <c r="H230" s="16">
        <f t="shared" si="11"/>
        <v>0</v>
      </c>
      <c r="I230" s="16">
        <f>+Tabel1[[#This Row],[Total]]-Tabel1[[#This Row],[Heures de nuit]]</f>
        <v>0</v>
      </c>
      <c r="J230" s="16">
        <f>MAX(0,Tabel1[[#This Row],[Fermeture de poste]]-TIME(21,0,0))+IF(Tabel1[[#This Row],[Ouverture de poste]]&lt;&gt;"",MAX(TIME(6,0,0)-Tabel1[[#This Row],[Ouverture de poste]],0),0)</f>
        <v>0</v>
      </c>
      <c r="K230" s="16">
        <f>IF(WEEKDAY(Tabel1[[#This Row],[Date]],2)=7, SUMIF(Tabel1[Semaine],Tabel1[[#This Row],[Semaine]],Tabel1[Total]),0)</f>
        <v>0</v>
      </c>
    </row>
    <row r="231" spans="1:11" ht="20.100000000000001" customHeight="1" x14ac:dyDescent="0.25">
      <c r="A231" s="4" t="str">
        <f t="shared" si="10"/>
        <v>24-33</v>
      </c>
      <c r="B231" s="22">
        <f>EOMONTH(Tabel1[[#This Row],[Date]],-1)+1</f>
        <v>45505</v>
      </c>
      <c r="C231" s="20">
        <f t="shared" si="12"/>
        <v>45520</v>
      </c>
      <c r="E231" s="21"/>
      <c r="F231" s="21"/>
      <c r="G231" s="21"/>
      <c r="H231" s="16">
        <f t="shared" si="11"/>
        <v>0</v>
      </c>
      <c r="I231" s="16">
        <f>+Tabel1[[#This Row],[Total]]-Tabel1[[#This Row],[Heures de nuit]]</f>
        <v>0</v>
      </c>
      <c r="J231" s="16">
        <f>MAX(0,Tabel1[[#This Row],[Fermeture de poste]]-TIME(21,0,0))+IF(Tabel1[[#This Row],[Ouverture de poste]]&lt;&gt;"",MAX(TIME(6,0,0)-Tabel1[[#This Row],[Ouverture de poste]],0),0)</f>
        <v>0</v>
      </c>
      <c r="K231" s="16">
        <f>IF(WEEKDAY(Tabel1[[#This Row],[Date]],2)=7, SUMIF(Tabel1[Semaine],Tabel1[[#This Row],[Semaine]],Tabel1[Total]),0)</f>
        <v>0</v>
      </c>
    </row>
    <row r="232" spans="1:11" ht="20.100000000000001" customHeight="1" x14ac:dyDescent="0.25">
      <c r="A232" s="4" t="str">
        <f t="shared" si="10"/>
        <v>24-33</v>
      </c>
      <c r="B232" s="22">
        <f>EOMONTH(Tabel1[[#This Row],[Date]],-1)+1</f>
        <v>45505</v>
      </c>
      <c r="C232" s="20">
        <f t="shared" si="12"/>
        <v>45521</v>
      </c>
      <c r="E232" s="21"/>
      <c r="F232" s="21"/>
      <c r="G232" s="21"/>
      <c r="H232" s="16">
        <f t="shared" si="11"/>
        <v>0</v>
      </c>
      <c r="I232" s="16">
        <f>+Tabel1[[#This Row],[Total]]-Tabel1[[#This Row],[Heures de nuit]]</f>
        <v>0</v>
      </c>
      <c r="J232" s="16">
        <f>MAX(0,Tabel1[[#This Row],[Fermeture de poste]]-TIME(21,0,0))+IF(Tabel1[[#This Row],[Ouverture de poste]]&lt;&gt;"",MAX(TIME(6,0,0)-Tabel1[[#This Row],[Ouverture de poste]],0),0)</f>
        <v>0</v>
      </c>
      <c r="K232" s="16">
        <f>IF(WEEKDAY(Tabel1[[#This Row],[Date]],2)=7, SUMIF(Tabel1[Semaine],Tabel1[[#This Row],[Semaine]],Tabel1[Total]),0)</f>
        <v>0</v>
      </c>
    </row>
    <row r="233" spans="1:11" ht="20.100000000000001" customHeight="1" x14ac:dyDescent="0.25">
      <c r="A233" s="4" t="str">
        <f t="shared" si="10"/>
        <v>24-33</v>
      </c>
      <c r="B233" s="22">
        <f>EOMONTH(Tabel1[[#This Row],[Date]],-1)+1</f>
        <v>45505</v>
      </c>
      <c r="C233" s="20">
        <f t="shared" si="12"/>
        <v>45522</v>
      </c>
      <c r="E233" s="21"/>
      <c r="F233" s="21"/>
      <c r="G233" s="21"/>
      <c r="H233" s="16">
        <f t="shared" si="11"/>
        <v>0</v>
      </c>
      <c r="I233" s="16">
        <f>+Tabel1[[#This Row],[Total]]-Tabel1[[#This Row],[Heures de nuit]]</f>
        <v>0</v>
      </c>
      <c r="J233" s="16">
        <f>MAX(0,Tabel1[[#This Row],[Fermeture de poste]]-TIME(21,0,0))+IF(Tabel1[[#This Row],[Ouverture de poste]]&lt;&gt;"",MAX(TIME(6,0,0)-Tabel1[[#This Row],[Ouverture de poste]],0),0)</f>
        <v>0</v>
      </c>
      <c r="K233" s="16">
        <f>IF(WEEKDAY(Tabel1[[#This Row],[Date]],2)=7, SUMIF(Tabel1[Semaine],Tabel1[[#This Row],[Semaine]],Tabel1[Total]),0)</f>
        <v>0</v>
      </c>
    </row>
    <row r="234" spans="1:11" ht="20.100000000000001" customHeight="1" x14ac:dyDescent="0.25">
      <c r="A234" s="4" t="str">
        <f t="shared" si="10"/>
        <v>24-34</v>
      </c>
      <c r="B234" s="22">
        <f>EOMONTH(Tabel1[[#This Row],[Date]],-1)+1</f>
        <v>45505</v>
      </c>
      <c r="C234" s="20">
        <f t="shared" si="12"/>
        <v>45523</v>
      </c>
      <c r="E234" s="21"/>
      <c r="F234" s="21"/>
      <c r="G234" s="21"/>
      <c r="H234" s="16">
        <f t="shared" si="11"/>
        <v>0</v>
      </c>
      <c r="I234" s="16">
        <f>+Tabel1[[#This Row],[Total]]-Tabel1[[#This Row],[Heures de nuit]]</f>
        <v>0</v>
      </c>
      <c r="J234" s="16">
        <f>MAX(0,Tabel1[[#This Row],[Fermeture de poste]]-TIME(21,0,0))+IF(Tabel1[[#This Row],[Ouverture de poste]]&lt;&gt;"",MAX(TIME(6,0,0)-Tabel1[[#This Row],[Ouverture de poste]],0),0)</f>
        <v>0</v>
      </c>
      <c r="K234" s="16">
        <f>IF(WEEKDAY(Tabel1[[#This Row],[Date]],2)=7, SUMIF(Tabel1[Semaine],Tabel1[[#This Row],[Semaine]],Tabel1[Total]),0)</f>
        <v>0</v>
      </c>
    </row>
    <row r="235" spans="1:11" ht="20.100000000000001" customHeight="1" x14ac:dyDescent="0.25">
      <c r="A235" s="4" t="str">
        <f t="shared" si="10"/>
        <v>24-34</v>
      </c>
      <c r="B235" s="22">
        <f>EOMONTH(Tabel1[[#This Row],[Date]],-1)+1</f>
        <v>45505</v>
      </c>
      <c r="C235" s="20">
        <f t="shared" si="12"/>
        <v>45524</v>
      </c>
      <c r="E235" s="21"/>
      <c r="F235" s="21"/>
      <c r="G235" s="21"/>
      <c r="H235" s="16">
        <f t="shared" si="11"/>
        <v>0</v>
      </c>
      <c r="I235" s="16">
        <f>+Tabel1[[#This Row],[Total]]-Tabel1[[#This Row],[Heures de nuit]]</f>
        <v>0</v>
      </c>
      <c r="J235" s="16">
        <f>MAX(0,Tabel1[[#This Row],[Fermeture de poste]]-TIME(21,0,0))+IF(Tabel1[[#This Row],[Ouverture de poste]]&lt;&gt;"",MAX(TIME(6,0,0)-Tabel1[[#This Row],[Ouverture de poste]],0),0)</f>
        <v>0</v>
      </c>
      <c r="K235" s="16">
        <f>IF(WEEKDAY(Tabel1[[#This Row],[Date]],2)=7, SUMIF(Tabel1[Semaine],Tabel1[[#This Row],[Semaine]],Tabel1[Total]),0)</f>
        <v>0</v>
      </c>
    </row>
    <row r="236" spans="1:11" ht="20.100000000000001" customHeight="1" x14ac:dyDescent="0.25">
      <c r="A236" s="4" t="str">
        <f t="shared" si="10"/>
        <v>24-34</v>
      </c>
      <c r="B236" s="22">
        <f>EOMONTH(Tabel1[[#This Row],[Date]],-1)+1</f>
        <v>45505</v>
      </c>
      <c r="C236" s="20">
        <f t="shared" si="12"/>
        <v>45525</v>
      </c>
      <c r="E236" s="21"/>
      <c r="F236" s="21"/>
      <c r="G236" s="21"/>
      <c r="H236" s="16">
        <f t="shared" si="11"/>
        <v>0</v>
      </c>
      <c r="I236" s="16">
        <f>+Tabel1[[#This Row],[Total]]-Tabel1[[#This Row],[Heures de nuit]]</f>
        <v>0</v>
      </c>
      <c r="J236" s="16">
        <f>MAX(0,Tabel1[[#This Row],[Fermeture de poste]]-TIME(21,0,0))+IF(Tabel1[[#This Row],[Ouverture de poste]]&lt;&gt;"",MAX(TIME(6,0,0)-Tabel1[[#This Row],[Ouverture de poste]],0),0)</f>
        <v>0</v>
      </c>
      <c r="K236" s="16">
        <f>IF(WEEKDAY(Tabel1[[#This Row],[Date]],2)=7, SUMIF(Tabel1[Semaine],Tabel1[[#This Row],[Semaine]],Tabel1[Total]),0)</f>
        <v>0</v>
      </c>
    </row>
    <row r="237" spans="1:11" ht="20.100000000000001" customHeight="1" x14ac:dyDescent="0.25">
      <c r="A237" s="4" t="str">
        <f t="shared" si="10"/>
        <v>24-34</v>
      </c>
      <c r="B237" s="22">
        <f>EOMONTH(Tabel1[[#This Row],[Date]],-1)+1</f>
        <v>45505</v>
      </c>
      <c r="C237" s="20">
        <f t="shared" si="12"/>
        <v>45526</v>
      </c>
      <c r="E237" s="21"/>
      <c r="F237" s="21"/>
      <c r="G237" s="21"/>
      <c r="H237" s="16">
        <f t="shared" si="11"/>
        <v>0</v>
      </c>
      <c r="I237" s="16">
        <f>+Tabel1[[#This Row],[Total]]-Tabel1[[#This Row],[Heures de nuit]]</f>
        <v>0</v>
      </c>
      <c r="J237" s="16">
        <f>MAX(0,Tabel1[[#This Row],[Fermeture de poste]]-TIME(21,0,0))+IF(Tabel1[[#This Row],[Ouverture de poste]]&lt;&gt;"",MAX(TIME(6,0,0)-Tabel1[[#This Row],[Ouverture de poste]],0),0)</f>
        <v>0</v>
      </c>
      <c r="K237" s="16">
        <f>IF(WEEKDAY(Tabel1[[#This Row],[Date]],2)=7, SUMIF(Tabel1[Semaine],Tabel1[[#This Row],[Semaine]],Tabel1[Total]),0)</f>
        <v>0</v>
      </c>
    </row>
    <row r="238" spans="1:11" ht="20.100000000000001" customHeight="1" x14ac:dyDescent="0.25">
      <c r="A238" s="4" t="str">
        <f t="shared" si="10"/>
        <v>24-34</v>
      </c>
      <c r="B238" s="22">
        <f>EOMONTH(Tabel1[[#This Row],[Date]],-1)+1</f>
        <v>45505</v>
      </c>
      <c r="C238" s="20">
        <f t="shared" si="12"/>
        <v>45527</v>
      </c>
      <c r="E238" s="21"/>
      <c r="F238" s="21"/>
      <c r="G238" s="21"/>
      <c r="H238" s="16">
        <f t="shared" si="11"/>
        <v>0</v>
      </c>
      <c r="I238" s="16">
        <f>+Tabel1[[#This Row],[Total]]-Tabel1[[#This Row],[Heures de nuit]]</f>
        <v>0</v>
      </c>
      <c r="J238" s="16">
        <f>MAX(0,Tabel1[[#This Row],[Fermeture de poste]]-TIME(21,0,0))+IF(Tabel1[[#This Row],[Ouverture de poste]]&lt;&gt;"",MAX(TIME(6,0,0)-Tabel1[[#This Row],[Ouverture de poste]],0),0)</f>
        <v>0</v>
      </c>
      <c r="K238" s="16">
        <f>IF(WEEKDAY(Tabel1[[#This Row],[Date]],2)=7, SUMIF(Tabel1[Semaine],Tabel1[[#This Row],[Semaine]],Tabel1[Total]),0)</f>
        <v>0</v>
      </c>
    </row>
    <row r="239" spans="1:11" ht="20.100000000000001" customHeight="1" x14ac:dyDescent="0.25">
      <c r="A239" s="4" t="str">
        <f t="shared" si="10"/>
        <v>24-34</v>
      </c>
      <c r="B239" s="22">
        <f>EOMONTH(Tabel1[[#This Row],[Date]],-1)+1</f>
        <v>45505</v>
      </c>
      <c r="C239" s="20">
        <f t="shared" si="12"/>
        <v>45528</v>
      </c>
      <c r="E239" s="21"/>
      <c r="F239" s="21"/>
      <c r="G239" s="21"/>
      <c r="H239" s="16">
        <f t="shared" si="11"/>
        <v>0</v>
      </c>
      <c r="I239" s="16">
        <f>+Tabel1[[#This Row],[Total]]-Tabel1[[#This Row],[Heures de nuit]]</f>
        <v>0</v>
      </c>
      <c r="J239" s="16">
        <f>MAX(0,Tabel1[[#This Row],[Fermeture de poste]]-TIME(21,0,0))+IF(Tabel1[[#This Row],[Ouverture de poste]]&lt;&gt;"",MAX(TIME(6,0,0)-Tabel1[[#This Row],[Ouverture de poste]],0),0)</f>
        <v>0</v>
      </c>
      <c r="K239" s="16">
        <f>IF(WEEKDAY(Tabel1[[#This Row],[Date]],2)=7, SUMIF(Tabel1[Semaine],Tabel1[[#This Row],[Semaine]],Tabel1[Total]),0)</f>
        <v>0</v>
      </c>
    </row>
    <row r="240" spans="1:11" ht="20.100000000000001" customHeight="1" x14ac:dyDescent="0.25">
      <c r="A240" s="4" t="str">
        <f t="shared" si="10"/>
        <v>24-34</v>
      </c>
      <c r="B240" s="22">
        <f>EOMONTH(Tabel1[[#This Row],[Date]],-1)+1</f>
        <v>45505</v>
      </c>
      <c r="C240" s="20">
        <f t="shared" si="12"/>
        <v>45529</v>
      </c>
      <c r="E240" s="21"/>
      <c r="F240" s="21"/>
      <c r="G240" s="21"/>
      <c r="H240" s="16">
        <f t="shared" si="11"/>
        <v>0</v>
      </c>
      <c r="I240" s="16">
        <f>+Tabel1[[#This Row],[Total]]-Tabel1[[#This Row],[Heures de nuit]]</f>
        <v>0</v>
      </c>
      <c r="J240" s="16">
        <f>MAX(0,Tabel1[[#This Row],[Fermeture de poste]]-TIME(21,0,0))+IF(Tabel1[[#This Row],[Ouverture de poste]]&lt;&gt;"",MAX(TIME(6,0,0)-Tabel1[[#This Row],[Ouverture de poste]],0),0)</f>
        <v>0</v>
      </c>
      <c r="K240" s="16">
        <f>IF(WEEKDAY(Tabel1[[#This Row],[Date]],2)=7, SUMIF(Tabel1[Semaine],Tabel1[[#This Row],[Semaine]],Tabel1[Total]),0)</f>
        <v>0</v>
      </c>
    </row>
    <row r="241" spans="1:11" ht="20.100000000000001" customHeight="1" x14ac:dyDescent="0.25">
      <c r="A241" s="4" t="str">
        <f t="shared" si="10"/>
        <v>24-35</v>
      </c>
      <c r="B241" s="22">
        <f>EOMONTH(Tabel1[[#This Row],[Date]],-1)+1</f>
        <v>45505</v>
      </c>
      <c r="C241" s="20">
        <f t="shared" si="12"/>
        <v>45530</v>
      </c>
      <c r="E241" s="21"/>
      <c r="F241" s="21"/>
      <c r="G241" s="21"/>
      <c r="H241" s="16">
        <f t="shared" si="11"/>
        <v>0</v>
      </c>
      <c r="I241" s="16">
        <f>+Tabel1[[#This Row],[Total]]-Tabel1[[#This Row],[Heures de nuit]]</f>
        <v>0</v>
      </c>
      <c r="J241" s="16">
        <f>MAX(0,Tabel1[[#This Row],[Fermeture de poste]]-TIME(21,0,0))+IF(Tabel1[[#This Row],[Ouverture de poste]]&lt;&gt;"",MAX(TIME(6,0,0)-Tabel1[[#This Row],[Ouverture de poste]],0),0)</f>
        <v>0</v>
      </c>
      <c r="K241" s="16">
        <f>IF(WEEKDAY(Tabel1[[#This Row],[Date]],2)=7, SUMIF(Tabel1[Semaine],Tabel1[[#This Row],[Semaine]],Tabel1[Total]),0)</f>
        <v>0</v>
      </c>
    </row>
    <row r="242" spans="1:11" ht="20.100000000000001" customHeight="1" x14ac:dyDescent="0.25">
      <c r="A242" s="4" t="str">
        <f t="shared" si="10"/>
        <v>24-35</v>
      </c>
      <c r="B242" s="22">
        <f>EOMONTH(Tabel1[[#This Row],[Date]],-1)+1</f>
        <v>45505</v>
      </c>
      <c r="C242" s="20">
        <f t="shared" si="12"/>
        <v>45531</v>
      </c>
      <c r="E242" s="21"/>
      <c r="F242" s="21"/>
      <c r="G242" s="21"/>
      <c r="H242" s="16">
        <f t="shared" si="11"/>
        <v>0</v>
      </c>
      <c r="I242" s="16">
        <f>+Tabel1[[#This Row],[Total]]-Tabel1[[#This Row],[Heures de nuit]]</f>
        <v>0</v>
      </c>
      <c r="J242" s="16">
        <f>MAX(0,Tabel1[[#This Row],[Fermeture de poste]]-TIME(21,0,0))+IF(Tabel1[[#This Row],[Ouverture de poste]]&lt;&gt;"",MAX(TIME(6,0,0)-Tabel1[[#This Row],[Ouverture de poste]],0),0)</f>
        <v>0</v>
      </c>
      <c r="K242" s="16">
        <f>IF(WEEKDAY(Tabel1[[#This Row],[Date]],2)=7, SUMIF(Tabel1[Semaine],Tabel1[[#This Row],[Semaine]],Tabel1[Total]),0)</f>
        <v>0</v>
      </c>
    </row>
    <row r="243" spans="1:11" ht="20.100000000000001" customHeight="1" x14ac:dyDescent="0.25">
      <c r="A243" s="4" t="str">
        <f t="shared" si="10"/>
        <v>24-35</v>
      </c>
      <c r="B243" s="22">
        <f>EOMONTH(Tabel1[[#This Row],[Date]],-1)+1</f>
        <v>45505</v>
      </c>
      <c r="C243" s="20">
        <f t="shared" si="12"/>
        <v>45532</v>
      </c>
      <c r="E243" s="21"/>
      <c r="F243" s="21"/>
      <c r="G243" s="21"/>
      <c r="H243" s="16">
        <f t="shared" si="11"/>
        <v>0</v>
      </c>
      <c r="I243" s="16">
        <f>+Tabel1[[#This Row],[Total]]-Tabel1[[#This Row],[Heures de nuit]]</f>
        <v>0</v>
      </c>
      <c r="J243" s="16">
        <f>MAX(0,Tabel1[[#This Row],[Fermeture de poste]]-TIME(21,0,0))+IF(Tabel1[[#This Row],[Ouverture de poste]]&lt;&gt;"",MAX(TIME(6,0,0)-Tabel1[[#This Row],[Ouverture de poste]],0),0)</f>
        <v>0</v>
      </c>
      <c r="K243" s="16">
        <f>IF(WEEKDAY(Tabel1[[#This Row],[Date]],2)=7, SUMIF(Tabel1[Semaine],Tabel1[[#This Row],[Semaine]],Tabel1[Total]),0)</f>
        <v>0</v>
      </c>
    </row>
    <row r="244" spans="1:11" ht="20.100000000000001" customHeight="1" x14ac:dyDescent="0.25">
      <c r="A244" s="4" t="str">
        <f t="shared" si="10"/>
        <v>24-35</v>
      </c>
      <c r="B244" s="22">
        <f>EOMONTH(Tabel1[[#This Row],[Date]],-1)+1</f>
        <v>45505</v>
      </c>
      <c r="C244" s="20">
        <f t="shared" si="12"/>
        <v>45533</v>
      </c>
      <c r="E244" s="21"/>
      <c r="F244" s="21"/>
      <c r="G244" s="21"/>
      <c r="H244" s="16">
        <f t="shared" si="11"/>
        <v>0</v>
      </c>
      <c r="I244" s="16">
        <f>+Tabel1[[#This Row],[Total]]-Tabel1[[#This Row],[Heures de nuit]]</f>
        <v>0</v>
      </c>
      <c r="J244" s="16">
        <f>MAX(0,Tabel1[[#This Row],[Fermeture de poste]]-TIME(21,0,0))+IF(Tabel1[[#This Row],[Ouverture de poste]]&lt;&gt;"",MAX(TIME(6,0,0)-Tabel1[[#This Row],[Ouverture de poste]],0),0)</f>
        <v>0</v>
      </c>
      <c r="K244" s="16">
        <f>IF(WEEKDAY(Tabel1[[#This Row],[Date]],2)=7, SUMIF(Tabel1[Semaine],Tabel1[[#This Row],[Semaine]],Tabel1[Total]),0)</f>
        <v>0</v>
      </c>
    </row>
    <row r="245" spans="1:11" ht="20.100000000000001" customHeight="1" x14ac:dyDescent="0.25">
      <c r="A245" s="4" t="str">
        <f t="shared" si="10"/>
        <v>24-35</v>
      </c>
      <c r="B245" s="22">
        <f>EOMONTH(Tabel1[[#This Row],[Date]],-1)+1</f>
        <v>45505</v>
      </c>
      <c r="C245" s="20">
        <f t="shared" si="12"/>
        <v>45534</v>
      </c>
      <c r="E245" s="21"/>
      <c r="F245" s="21"/>
      <c r="G245" s="21"/>
      <c r="H245" s="16">
        <f t="shared" si="11"/>
        <v>0</v>
      </c>
      <c r="I245" s="16">
        <f>+Tabel1[[#This Row],[Total]]-Tabel1[[#This Row],[Heures de nuit]]</f>
        <v>0</v>
      </c>
      <c r="J245" s="16">
        <f>MAX(0,Tabel1[[#This Row],[Fermeture de poste]]-TIME(21,0,0))+IF(Tabel1[[#This Row],[Ouverture de poste]]&lt;&gt;"",MAX(TIME(6,0,0)-Tabel1[[#This Row],[Ouverture de poste]],0),0)</f>
        <v>0</v>
      </c>
      <c r="K245" s="16">
        <f>IF(WEEKDAY(Tabel1[[#This Row],[Date]],2)=7, SUMIF(Tabel1[Semaine],Tabel1[[#This Row],[Semaine]],Tabel1[Total]),0)</f>
        <v>0</v>
      </c>
    </row>
    <row r="246" spans="1:11" ht="20.100000000000001" customHeight="1" x14ac:dyDescent="0.25">
      <c r="A246" s="4" t="str">
        <f t="shared" si="10"/>
        <v>24-35</v>
      </c>
      <c r="B246" s="22">
        <f>EOMONTH(Tabel1[[#This Row],[Date]],-1)+1</f>
        <v>45505</v>
      </c>
      <c r="C246" s="20">
        <f t="shared" si="12"/>
        <v>45535</v>
      </c>
      <c r="E246" s="21"/>
      <c r="F246" s="21"/>
      <c r="G246" s="21"/>
      <c r="H246" s="16">
        <f t="shared" si="11"/>
        <v>0</v>
      </c>
      <c r="I246" s="16">
        <f>+Tabel1[[#This Row],[Total]]-Tabel1[[#This Row],[Heures de nuit]]</f>
        <v>0</v>
      </c>
      <c r="J246" s="16">
        <f>MAX(0,Tabel1[[#This Row],[Fermeture de poste]]-TIME(21,0,0))+IF(Tabel1[[#This Row],[Ouverture de poste]]&lt;&gt;"",MAX(TIME(6,0,0)-Tabel1[[#This Row],[Ouverture de poste]],0),0)</f>
        <v>0</v>
      </c>
      <c r="K246" s="16">
        <f>IF(WEEKDAY(Tabel1[[#This Row],[Date]],2)=7, SUMIF(Tabel1[Semaine],Tabel1[[#This Row],[Semaine]],Tabel1[Total]),0)</f>
        <v>0</v>
      </c>
    </row>
    <row r="247" spans="1:11" ht="20.100000000000001" customHeight="1" x14ac:dyDescent="0.25">
      <c r="A247" s="4" t="str">
        <f t="shared" si="10"/>
        <v>24-35</v>
      </c>
      <c r="B247" s="22">
        <f>EOMONTH(Tabel1[[#This Row],[Date]],-1)+1</f>
        <v>45536</v>
      </c>
      <c r="C247" s="20">
        <f t="shared" si="12"/>
        <v>45536</v>
      </c>
      <c r="E247" s="21"/>
      <c r="F247" s="21"/>
      <c r="G247" s="21"/>
      <c r="H247" s="16">
        <f t="shared" si="11"/>
        <v>0</v>
      </c>
      <c r="I247" s="16">
        <f>+Tabel1[[#This Row],[Total]]-Tabel1[[#This Row],[Heures de nuit]]</f>
        <v>0</v>
      </c>
      <c r="J247" s="16">
        <f>MAX(0,Tabel1[[#This Row],[Fermeture de poste]]-TIME(21,0,0))+IF(Tabel1[[#This Row],[Ouverture de poste]]&lt;&gt;"",MAX(TIME(6,0,0)-Tabel1[[#This Row],[Ouverture de poste]],0),0)</f>
        <v>0</v>
      </c>
      <c r="K247" s="16">
        <f>IF(WEEKDAY(Tabel1[[#This Row],[Date]],2)=7, SUMIF(Tabel1[Semaine],Tabel1[[#This Row],[Semaine]],Tabel1[Total]),0)</f>
        <v>0</v>
      </c>
    </row>
    <row r="248" spans="1:11" ht="20.100000000000001" customHeight="1" x14ac:dyDescent="0.25">
      <c r="A248" s="4" t="str">
        <f t="shared" si="10"/>
        <v>24-36</v>
      </c>
      <c r="B248" s="22">
        <f>EOMONTH(Tabel1[[#This Row],[Date]],-1)+1</f>
        <v>45536</v>
      </c>
      <c r="C248" s="20">
        <f t="shared" si="12"/>
        <v>45537</v>
      </c>
      <c r="E248" s="21"/>
      <c r="F248" s="21"/>
      <c r="G248" s="21"/>
      <c r="H248" s="16">
        <f t="shared" si="11"/>
        <v>0</v>
      </c>
      <c r="I248" s="16">
        <f>+Tabel1[[#This Row],[Total]]-Tabel1[[#This Row],[Heures de nuit]]</f>
        <v>0</v>
      </c>
      <c r="J248" s="16">
        <f>MAX(0,Tabel1[[#This Row],[Fermeture de poste]]-TIME(21,0,0))+IF(Tabel1[[#This Row],[Ouverture de poste]]&lt;&gt;"",MAX(TIME(6,0,0)-Tabel1[[#This Row],[Ouverture de poste]],0),0)</f>
        <v>0</v>
      </c>
      <c r="K248" s="16">
        <f>IF(WEEKDAY(Tabel1[[#This Row],[Date]],2)=7, SUMIF(Tabel1[Semaine],Tabel1[[#This Row],[Semaine]],Tabel1[Total]),0)</f>
        <v>0</v>
      </c>
    </row>
    <row r="249" spans="1:11" ht="20.100000000000001" customHeight="1" x14ac:dyDescent="0.25">
      <c r="A249" s="4" t="str">
        <f t="shared" si="10"/>
        <v>24-36</v>
      </c>
      <c r="B249" s="22">
        <f>EOMONTH(Tabel1[[#This Row],[Date]],-1)+1</f>
        <v>45536</v>
      </c>
      <c r="C249" s="20">
        <f t="shared" si="12"/>
        <v>45538</v>
      </c>
      <c r="E249" s="21"/>
      <c r="F249" s="21"/>
      <c r="G249" s="21"/>
      <c r="H249" s="16">
        <f t="shared" si="11"/>
        <v>0</v>
      </c>
      <c r="I249" s="16">
        <f>+Tabel1[[#This Row],[Total]]-Tabel1[[#This Row],[Heures de nuit]]</f>
        <v>0</v>
      </c>
      <c r="J249" s="16">
        <f>MAX(0,Tabel1[[#This Row],[Fermeture de poste]]-TIME(21,0,0))+IF(Tabel1[[#This Row],[Ouverture de poste]]&lt;&gt;"",MAX(TIME(6,0,0)-Tabel1[[#This Row],[Ouverture de poste]],0),0)</f>
        <v>0</v>
      </c>
      <c r="K249" s="16">
        <f>IF(WEEKDAY(Tabel1[[#This Row],[Date]],2)=7, SUMIF(Tabel1[Semaine],Tabel1[[#This Row],[Semaine]],Tabel1[Total]),0)</f>
        <v>0</v>
      </c>
    </row>
    <row r="250" spans="1:11" ht="20.100000000000001" customHeight="1" x14ac:dyDescent="0.25">
      <c r="A250" s="4" t="str">
        <f t="shared" si="10"/>
        <v>24-36</v>
      </c>
      <c r="B250" s="22">
        <f>EOMONTH(Tabel1[[#This Row],[Date]],-1)+1</f>
        <v>45536</v>
      </c>
      <c r="C250" s="20">
        <f t="shared" si="12"/>
        <v>45539</v>
      </c>
      <c r="E250" s="21"/>
      <c r="F250" s="21"/>
      <c r="G250" s="21"/>
      <c r="H250" s="16">
        <f t="shared" si="11"/>
        <v>0</v>
      </c>
      <c r="I250" s="16">
        <f>+Tabel1[[#This Row],[Total]]-Tabel1[[#This Row],[Heures de nuit]]</f>
        <v>0</v>
      </c>
      <c r="J250" s="16">
        <f>MAX(0,Tabel1[[#This Row],[Fermeture de poste]]-TIME(21,0,0))+IF(Tabel1[[#This Row],[Ouverture de poste]]&lt;&gt;"",MAX(TIME(6,0,0)-Tabel1[[#This Row],[Ouverture de poste]],0),0)</f>
        <v>0</v>
      </c>
      <c r="K250" s="16">
        <f>IF(WEEKDAY(Tabel1[[#This Row],[Date]],2)=7, SUMIF(Tabel1[Semaine],Tabel1[[#This Row],[Semaine]],Tabel1[Total]),0)</f>
        <v>0</v>
      </c>
    </row>
    <row r="251" spans="1:11" ht="20.100000000000001" customHeight="1" x14ac:dyDescent="0.25">
      <c r="A251" s="4" t="str">
        <f t="shared" si="10"/>
        <v>24-36</v>
      </c>
      <c r="B251" s="22">
        <f>EOMONTH(Tabel1[[#This Row],[Date]],-1)+1</f>
        <v>45536</v>
      </c>
      <c r="C251" s="20">
        <f t="shared" si="12"/>
        <v>45540</v>
      </c>
      <c r="E251" s="21"/>
      <c r="F251" s="21"/>
      <c r="G251" s="21"/>
      <c r="H251" s="16">
        <f t="shared" si="11"/>
        <v>0</v>
      </c>
      <c r="I251" s="16">
        <f>+Tabel1[[#This Row],[Total]]-Tabel1[[#This Row],[Heures de nuit]]</f>
        <v>0</v>
      </c>
      <c r="J251" s="16">
        <f>MAX(0,Tabel1[[#This Row],[Fermeture de poste]]-TIME(21,0,0))+IF(Tabel1[[#This Row],[Ouverture de poste]]&lt;&gt;"",MAX(TIME(6,0,0)-Tabel1[[#This Row],[Ouverture de poste]],0),0)</f>
        <v>0</v>
      </c>
      <c r="K251" s="16">
        <f>IF(WEEKDAY(Tabel1[[#This Row],[Date]],2)=7, SUMIF(Tabel1[Semaine],Tabel1[[#This Row],[Semaine]],Tabel1[Total]),0)</f>
        <v>0</v>
      </c>
    </row>
    <row r="252" spans="1:11" ht="20.100000000000001" customHeight="1" x14ac:dyDescent="0.25">
      <c r="A252" s="4" t="str">
        <f t="shared" si="10"/>
        <v>24-36</v>
      </c>
      <c r="B252" s="22">
        <f>EOMONTH(Tabel1[[#This Row],[Date]],-1)+1</f>
        <v>45536</v>
      </c>
      <c r="C252" s="20">
        <f t="shared" si="12"/>
        <v>45541</v>
      </c>
      <c r="E252" s="21"/>
      <c r="F252" s="21"/>
      <c r="G252" s="21"/>
      <c r="H252" s="16">
        <f t="shared" si="11"/>
        <v>0</v>
      </c>
      <c r="I252" s="16">
        <f>+Tabel1[[#This Row],[Total]]-Tabel1[[#This Row],[Heures de nuit]]</f>
        <v>0</v>
      </c>
      <c r="J252" s="16">
        <f>MAX(0,Tabel1[[#This Row],[Fermeture de poste]]-TIME(21,0,0))+IF(Tabel1[[#This Row],[Ouverture de poste]]&lt;&gt;"",MAX(TIME(6,0,0)-Tabel1[[#This Row],[Ouverture de poste]],0),0)</f>
        <v>0</v>
      </c>
      <c r="K252" s="16">
        <f>IF(WEEKDAY(Tabel1[[#This Row],[Date]],2)=7, SUMIF(Tabel1[Semaine],Tabel1[[#This Row],[Semaine]],Tabel1[Total]),0)</f>
        <v>0</v>
      </c>
    </row>
    <row r="253" spans="1:11" ht="20.100000000000001" customHeight="1" x14ac:dyDescent="0.25">
      <c r="A253" s="4" t="str">
        <f t="shared" si="10"/>
        <v>24-36</v>
      </c>
      <c r="B253" s="22">
        <f>EOMONTH(Tabel1[[#This Row],[Date]],-1)+1</f>
        <v>45536</v>
      </c>
      <c r="C253" s="20">
        <f t="shared" si="12"/>
        <v>45542</v>
      </c>
      <c r="E253" s="21"/>
      <c r="F253" s="21"/>
      <c r="G253" s="21"/>
      <c r="H253" s="16">
        <f t="shared" si="11"/>
        <v>0</v>
      </c>
      <c r="I253" s="16">
        <f>+Tabel1[[#This Row],[Total]]-Tabel1[[#This Row],[Heures de nuit]]</f>
        <v>0</v>
      </c>
      <c r="J253" s="16">
        <f>MAX(0,Tabel1[[#This Row],[Fermeture de poste]]-TIME(21,0,0))+IF(Tabel1[[#This Row],[Ouverture de poste]]&lt;&gt;"",MAX(TIME(6,0,0)-Tabel1[[#This Row],[Ouverture de poste]],0),0)</f>
        <v>0</v>
      </c>
      <c r="K253" s="16">
        <f>IF(WEEKDAY(Tabel1[[#This Row],[Date]],2)=7, SUMIF(Tabel1[Semaine],Tabel1[[#This Row],[Semaine]],Tabel1[Total]),0)</f>
        <v>0</v>
      </c>
    </row>
    <row r="254" spans="1:11" ht="20.100000000000001" customHeight="1" x14ac:dyDescent="0.25">
      <c r="A254" s="4" t="str">
        <f t="shared" si="10"/>
        <v>24-36</v>
      </c>
      <c r="B254" s="22">
        <f>EOMONTH(Tabel1[[#This Row],[Date]],-1)+1</f>
        <v>45536</v>
      </c>
      <c r="C254" s="20">
        <f t="shared" si="12"/>
        <v>45543</v>
      </c>
      <c r="E254" s="21"/>
      <c r="F254" s="21"/>
      <c r="G254" s="21"/>
      <c r="H254" s="16">
        <f t="shared" si="11"/>
        <v>0</v>
      </c>
      <c r="I254" s="16">
        <f>+Tabel1[[#This Row],[Total]]-Tabel1[[#This Row],[Heures de nuit]]</f>
        <v>0</v>
      </c>
      <c r="J254" s="16">
        <f>MAX(0,Tabel1[[#This Row],[Fermeture de poste]]-TIME(21,0,0))+IF(Tabel1[[#This Row],[Ouverture de poste]]&lt;&gt;"",MAX(TIME(6,0,0)-Tabel1[[#This Row],[Ouverture de poste]],0),0)</f>
        <v>0</v>
      </c>
      <c r="K254" s="16">
        <f>IF(WEEKDAY(Tabel1[[#This Row],[Date]],2)=7, SUMIF(Tabel1[Semaine],Tabel1[[#This Row],[Semaine]],Tabel1[Total]),0)</f>
        <v>0</v>
      </c>
    </row>
    <row r="255" spans="1:11" ht="20.100000000000001" customHeight="1" x14ac:dyDescent="0.25">
      <c r="A255" s="4" t="str">
        <f t="shared" si="10"/>
        <v>24-37</v>
      </c>
      <c r="B255" s="22">
        <f>EOMONTH(Tabel1[[#This Row],[Date]],-1)+1</f>
        <v>45536</v>
      </c>
      <c r="C255" s="20">
        <f t="shared" si="12"/>
        <v>45544</v>
      </c>
      <c r="E255" s="21"/>
      <c r="F255" s="21"/>
      <c r="G255" s="21"/>
      <c r="H255" s="16">
        <f t="shared" si="11"/>
        <v>0</v>
      </c>
      <c r="I255" s="16">
        <f>+Tabel1[[#This Row],[Total]]-Tabel1[[#This Row],[Heures de nuit]]</f>
        <v>0</v>
      </c>
      <c r="J255" s="16">
        <f>MAX(0,Tabel1[[#This Row],[Fermeture de poste]]-TIME(21,0,0))+IF(Tabel1[[#This Row],[Ouverture de poste]]&lt;&gt;"",MAX(TIME(6,0,0)-Tabel1[[#This Row],[Ouverture de poste]],0),0)</f>
        <v>0</v>
      </c>
      <c r="K255" s="16">
        <f>IF(WEEKDAY(Tabel1[[#This Row],[Date]],2)=7, SUMIF(Tabel1[Semaine],Tabel1[[#This Row],[Semaine]],Tabel1[Total]),0)</f>
        <v>0</v>
      </c>
    </row>
    <row r="256" spans="1:11" ht="20.100000000000001" customHeight="1" x14ac:dyDescent="0.25">
      <c r="A256" s="4" t="str">
        <f t="shared" si="10"/>
        <v>24-37</v>
      </c>
      <c r="B256" s="22">
        <f>EOMONTH(Tabel1[[#This Row],[Date]],-1)+1</f>
        <v>45536</v>
      </c>
      <c r="C256" s="20">
        <f t="shared" si="12"/>
        <v>45545</v>
      </c>
      <c r="E256" s="21"/>
      <c r="F256" s="21"/>
      <c r="G256" s="21"/>
      <c r="H256" s="16">
        <f t="shared" si="11"/>
        <v>0</v>
      </c>
      <c r="I256" s="16">
        <f>+Tabel1[[#This Row],[Total]]-Tabel1[[#This Row],[Heures de nuit]]</f>
        <v>0</v>
      </c>
      <c r="J256" s="16">
        <f>MAX(0,Tabel1[[#This Row],[Fermeture de poste]]-TIME(21,0,0))+IF(Tabel1[[#This Row],[Ouverture de poste]]&lt;&gt;"",MAX(TIME(6,0,0)-Tabel1[[#This Row],[Ouverture de poste]],0),0)</f>
        <v>0</v>
      </c>
      <c r="K256" s="16">
        <f>IF(WEEKDAY(Tabel1[[#This Row],[Date]],2)=7, SUMIF(Tabel1[Semaine],Tabel1[[#This Row],[Semaine]],Tabel1[Total]),0)</f>
        <v>0</v>
      </c>
    </row>
    <row r="257" spans="1:11" ht="20.100000000000001" customHeight="1" x14ac:dyDescent="0.25">
      <c r="A257" s="4" t="str">
        <f t="shared" si="10"/>
        <v>24-37</v>
      </c>
      <c r="B257" s="22">
        <f>EOMONTH(Tabel1[[#This Row],[Date]],-1)+1</f>
        <v>45536</v>
      </c>
      <c r="C257" s="20">
        <f t="shared" si="12"/>
        <v>45546</v>
      </c>
      <c r="E257" s="21"/>
      <c r="F257" s="21"/>
      <c r="G257" s="21"/>
      <c r="H257" s="16">
        <f t="shared" si="11"/>
        <v>0</v>
      </c>
      <c r="I257" s="16">
        <f>+Tabel1[[#This Row],[Total]]-Tabel1[[#This Row],[Heures de nuit]]</f>
        <v>0</v>
      </c>
      <c r="J257" s="16">
        <f>MAX(0,Tabel1[[#This Row],[Fermeture de poste]]-TIME(21,0,0))+IF(Tabel1[[#This Row],[Ouverture de poste]]&lt;&gt;"",MAX(TIME(6,0,0)-Tabel1[[#This Row],[Ouverture de poste]],0),0)</f>
        <v>0</v>
      </c>
      <c r="K257" s="16">
        <f>IF(WEEKDAY(Tabel1[[#This Row],[Date]],2)=7, SUMIF(Tabel1[Semaine],Tabel1[[#This Row],[Semaine]],Tabel1[Total]),0)</f>
        <v>0</v>
      </c>
    </row>
    <row r="258" spans="1:11" ht="20.100000000000001" customHeight="1" x14ac:dyDescent="0.25">
      <c r="A258" s="4" t="str">
        <f t="shared" si="10"/>
        <v>24-37</v>
      </c>
      <c r="B258" s="22">
        <f>EOMONTH(Tabel1[[#This Row],[Date]],-1)+1</f>
        <v>45536</v>
      </c>
      <c r="C258" s="20">
        <f t="shared" si="12"/>
        <v>45547</v>
      </c>
      <c r="E258" s="21"/>
      <c r="F258" s="21"/>
      <c r="G258" s="21"/>
      <c r="H258" s="16">
        <f t="shared" si="11"/>
        <v>0</v>
      </c>
      <c r="I258" s="16">
        <f>+Tabel1[[#This Row],[Total]]-Tabel1[[#This Row],[Heures de nuit]]</f>
        <v>0</v>
      </c>
      <c r="J258" s="16">
        <f>MAX(0,Tabel1[[#This Row],[Fermeture de poste]]-TIME(21,0,0))+IF(Tabel1[[#This Row],[Ouverture de poste]]&lt;&gt;"",MAX(TIME(6,0,0)-Tabel1[[#This Row],[Ouverture de poste]],0),0)</f>
        <v>0</v>
      </c>
      <c r="K258" s="16">
        <f>IF(WEEKDAY(Tabel1[[#This Row],[Date]],2)=7, SUMIF(Tabel1[Semaine],Tabel1[[#This Row],[Semaine]],Tabel1[Total]),0)</f>
        <v>0</v>
      </c>
    </row>
    <row r="259" spans="1:11" ht="20.100000000000001" customHeight="1" x14ac:dyDescent="0.25">
      <c r="A259" s="4" t="str">
        <f t="shared" ref="A259:A322" si="13">MOD(YEAR(C259-WEEKDAY(C259,2)+4),100) &amp;"-"&amp; _xlfn.ISOWEEKNUM(C259)</f>
        <v>24-37</v>
      </c>
      <c r="B259" s="22">
        <f>EOMONTH(Tabel1[[#This Row],[Date]],-1)+1</f>
        <v>45536</v>
      </c>
      <c r="C259" s="20">
        <f t="shared" si="12"/>
        <v>45548</v>
      </c>
      <c r="E259" s="21"/>
      <c r="F259" s="21"/>
      <c r="G259" s="21"/>
      <c r="H259" s="16">
        <f t="shared" ref="H259:H322" si="14">MOD(G259-E259-F259,1)</f>
        <v>0</v>
      </c>
      <c r="I259" s="16">
        <f>+Tabel1[[#This Row],[Total]]-Tabel1[[#This Row],[Heures de nuit]]</f>
        <v>0</v>
      </c>
      <c r="J259" s="16">
        <f>MAX(0,Tabel1[[#This Row],[Fermeture de poste]]-TIME(21,0,0))+IF(Tabel1[[#This Row],[Ouverture de poste]]&lt;&gt;"",MAX(TIME(6,0,0)-Tabel1[[#This Row],[Ouverture de poste]],0),0)</f>
        <v>0</v>
      </c>
      <c r="K259" s="16">
        <f>IF(WEEKDAY(Tabel1[[#This Row],[Date]],2)=7, SUMIF(Tabel1[Semaine],Tabel1[[#This Row],[Semaine]],Tabel1[Total]),0)</f>
        <v>0</v>
      </c>
    </row>
    <row r="260" spans="1:11" ht="20.100000000000001" customHeight="1" x14ac:dyDescent="0.25">
      <c r="A260" s="4" t="str">
        <f t="shared" si="13"/>
        <v>24-37</v>
      </c>
      <c r="B260" s="22">
        <f>EOMONTH(Tabel1[[#This Row],[Date]],-1)+1</f>
        <v>45536</v>
      </c>
      <c r="C260" s="20">
        <f t="shared" si="12"/>
        <v>45549</v>
      </c>
      <c r="E260" s="21"/>
      <c r="F260" s="21"/>
      <c r="G260" s="21"/>
      <c r="H260" s="16">
        <f t="shared" si="14"/>
        <v>0</v>
      </c>
      <c r="I260" s="16">
        <f>+Tabel1[[#This Row],[Total]]-Tabel1[[#This Row],[Heures de nuit]]</f>
        <v>0</v>
      </c>
      <c r="J260" s="16">
        <f>MAX(0,Tabel1[[#This Row],[Fermeture de poste]]-TIME(21,0,0))+IF(Tabel1[[#This Row],[Ouverture de poste]]&lt;&gt;"",MAX(TIME(6,0,0)-Tabel1[[#This Row],[Ouverture de poste]],0),0)</f>
        <v>0</v>
      </c>
      <c r="K260" s="16">
        <f>IF(WEEKDAY(Tabel1[[#This Row],[Date]],2)=7, SUMIF(Tabel1[Semaine],Tabel1[[#This Row],[Semaine]],Tabel1[Total]),0)</f>
        <v>0</v>
      </c>
    </row>
    <row r="261" spans="1:11" ht="20.100000000000001" customHeight="1" x14ac:dyDescent="0.25">
      <c r="A261" s="4" t="str">
        <f t="shared" si="13"/>
        <v>24-37</v>
      </c>
      <c r="B261" s="22">
        <f>EOMONTH(Tabel1[[#This Row],[Date]],-1)+1</f>
        <v>45536</v>
      </c>
      <c r="C261" s="20">
        <f t="shared" si="12"/>
        <v>45550</v>
      </c>
      <c r="E261" s="21"/>
      <c r="F261" s="21"/>
      <c r="G261" s="21"/>
      <c r="H261" s="16">
        <f t="shared" si="14"/>
        <v>0</v>
      </c>
      <c r="I261" s="16">
        <f>+Tabel1[[#This Row],[Total]]-Tabel1[[#This Row],[Heures de nuit]]</f>
        <v>0</v>
      </c>
      <c r="J261" s="16">
        <f>MAX(0,Tabel1[[#This Row],[Fermeture de poste]]-TIME(21,0,0))+IF(Tabel1[[#This Row],[Ouverture de poste]]&lt;&gt;"",MAX(TIME(6,0,0)-Tabel1[[#This Row],[Ouverture de poste]],0),0)</f>
        <v>0</v>
      </c>
      <c r="K261" s="16">
        <f>IF(WEEKDAY(Tabel1[[#This Row],[Date]],2)=7, SUMIF(Tabel1[Semaine],Tabel1[[#This Row],[Semaine]],Tabel1[Total]),0)</f>
        <v>0</v>
      </c>
    </row>
    <row r="262" spans="1:11" ht="20.100000000000001" customHeight="1" x14ac:dyDescent="0.25">
      <c r="A262" s="4" t="str">
        <f t="shared" si="13"/>
        <v>24-38</v>
      </c>
      <c r="B262" s="22">
        <f>EOMONTH(Tabel1[[#This Row],[Date]],-1)+1</f>
        <v>45536</v>
      </c>
      <c r="C262" s="20">
        <f t="shared" si="12"/>
        <v>45551</v>
      </c>
      <c r="E262" s="21"/>
      <c r="F262" s="21"/>
      <c r="G262" s="21"/>
      <c r="H262" s="16">
        <f t="shared" si="14"/>
        <v>0</v>
      </c>
      <c r="I262" s="16">
        <f>+Tabel1[[#This Row],[Total]]-Tabel1[[#This Row],[Heures de nuit]]</f>
        <v>0</v>
      </c>
      <c r="J262" s="16">
        <f>MAX(0,Tabel1[[#This Row],[Fermeture de poste]]-TIME(21,0,0))+IF(Tabel1[[#This Row],[Ouverture de poste]]&lt;&gt;"",MAX(TIME(6,0,0)-Tabel1[[#This Row],[Ouverture de poste]],0),0)</f>
        <v>0</v>
      </c>
      <c r="K262" s="16">
        <f>IF(WEEKDAY(Tabel1[[#This Row],[Date]],2)=7, SUMIF(Tabel1[Semaine],Tabel1[[#This Row],[Semaine]],Tabel1[Total]),0)</f>
        <v>0</v>
      </c>
    </row>
    <row r="263" spans="1:11" ht="20.100000000000001" customHeight="1" x14ac:dyDescent="0.25">
      <c r="A263" s="4" t="str">
        <f t="shared" si="13"/>
        <v>24-38</v>
      </c>
      <c r="B263" s="22">
        <f>EOMONTH(Tabel1[[#This Row],[Date]],-1)+1</f>
        <v>45536</v>
      </c>
      <c r="C263" s="20">
        <f t="shared" si="12"/>
        <v>45552</v>
      </c>
      <c r="E263" s="21"/>
      <c r="F263" s="21"/>
      <c r="G263" s="21"/>
      <c r="H263" s="16">
        <f t="shared" si="14"/>
        <v>0</v>
      </c>
      <c r="I263" s="16">
        <f>+Tabel1[[#This Row],[Total]]-Tabel1[[#This Row],[Heures de nuit]]</f>
        <v>0</v>
      </c>
      <c r="J263" s="16">
        <f>MAX(0,Tabel1[[#This Row],[Fermeture de poste]]-TIME(21,0,0))+IF(Tabel1[[#This Row],[Ouverture de poste]]&lt;&gt;"",MAX(TIME(6,0,0)-Tabel1[[#This Row],[Ouverture de poste]],0),0)</f>
        <v>0</v>
      </c>
      <c r="K263" s="16">
        <f>IF(WEEKDAY(Tabel1[[#This Row],[Date]],2)=7, SUMIF(Tabel1[Semaine],Tabel1[[#This Row],[Semaine]],Tabel1[Total]),0)</f>
        <v>0</v>
      </c>
    </row>
    <row r="264" spans="1:11" ht="20.100000000000001" customHeight="1" x14ac:dyDescent="0.25">
      <c r="A264" s="4" t="str">
        <f t="shared" si="13"/>
        <v>24-38</v>
      </c>
      <c r="B264" s="22">
        <f>EOMONTH(Tabel1[[#This Row],[Date]],-1)+1</f>
        <v>45536</v>
      </c>
      <c r="C264" s="20">
        <f t="shared" si="12"/>
        <v>45553</v>
      </c>
      <c r="E264" s="21"/>
      <c r="F264" s="21"/>
      <c r="G264" s="21"/>
      <c r="H264" s="16">
        <f t="shared" si="14"/>
        <v>0</v>
      </c>
      <c r="I264" s="16">
        <f>+Tabel1[[#This Row],[Total]]-Tabel1[[#This Row],[Heures de nuit]]</f>
        <v>0</v>
      </c>
      <c r="J264" s="16">
        <f>MAX(0,Tabel1[[#This Row],[Fermeture de poste]]-TIME(21,0,0))+IF(Tabel1[[#This Row],[Ouverture de poste]]&lt;&gt;"",MAX(TIME(6,0,0)-Tabel1[[#This Row],[Ouverture de poste]],0),0)</f>
        <v>0</v>
      </c>
      <c r="K264" s="16">
        <f>IF(WEEKDAY(Tabel1[[#This Row],[Date]],2)=7, SUMIF(Tabel1[Semaine],Tabel1[[#This Row],[Semaine]],Tabel1[Total]),0)</f>
        <v>0</v>
      </c>
    </row>
    <row r="265" spans="1:11" ht="20.100000000000001" customHeight="1" x14ac:dyDescent="0.25">
      <c r="A265" s="4" t="str">
        <f t="shared" si="13"/>
        <v>24-38</v>
      </c>
      <c r="B265" s="22">
        <f>EOMONTH(Tabel1[[#This Row],[Date]],-1)+1</f>
        <v>45536</v>
      </c>
      <c r="C265" s="20">
        <f t="shared" si="12"/>
        <v>45554</v>
      </c>
      <c r="E265" s="21"/>
      <c r="F265" s="21"/>
      <c r="G265" s="21"/>
      <c r="H265" s="16">
        <f t="shared" si="14"/>
        <v>0</v>
      </c>
      <c r="I265" s="16">
        <f>+Tabel1[[#This Row],[Total]]-Tabel1[[#This Row],[Heures de nuit]]</f>
        <v>0</v>
      </c>
      <c r="J265" s="16">
        <f>MAX(0,Tabel1[[#This Row],[Fermeture de poste]]-TIME(21,0,0))+IF(Tabel1[[#This Row],[Ouverture de poste]]&lt;&gt;"",MAX(TIME(6,0,0)-Tabel1[[#This Row],[Ouverture de poste]],0),0)</f>
        <v>0</v>
      </c>
      <c r="K265" s="16">
        <f>IF(WEEKDAY(Tabel1[[#This Row],[Date]],2)=7, SUMIF(Tabel1[Semaine],Tabel1[[#This Row],[Semaine]],Tabel1[Total]),0)</f>
        <v>0</v>
      </c>
    </row>
    <row r="266" spans="1:11" ht="20.100000000000001" customHeight="1" x14ac:dyDescent="0.25">
      <c r="A266" s="4" t="str">
        <f t="shared" si="13"/>
        <v>24-38</v>
      </c>
      <c r="B266" s="22">
        <f>EOMONTH(Tabel1[[#This Row],[Date]],-1)+1</f>
        <v>45536</v>
      </c>
      <c r="C266" s="20">
        <f t="shared" si="12"/>
        <v>45555</v>
      </c>
      <c r="E266" s="21"/>
      <c r="F266" s="21"/>
      <c r="G266" s="21"/>
      <c r="H266" s="16">
        <f t="shared" si="14"/>
        <v>0</v>
      </c>
      <c r="I266" s="16">
        <f>+Tabel1[[#This Row],[Total]]-Tabel1[[#This Row],[Heures de nuit]]</f>
        <v>0</v>
      </c>
      <c r="J266" s="16">
        <f>MAX(0,Tabel1[[#This Row],[Fermeture de poste]]-TIME(21,0,0))+IF(Tabel1[[#This Row],[Ouverture de poste]]&lt;&gt;"",MAX(TIME(6,0,0)-Tabel1[[#This Row],[Ouverture de poste]],0),0)</f>
        <v>0</v>
      </c>
      <c r="K266" s="16">
        <f>IF(WEEKDAY(Tabel1[[#This Row],[Date]],2)=7, SUMIF(Tabel1[Semaine],Tabel1[[#This Row],[Semaine]],Tabel1[Total]),0)</f>
        <v>0</v>
      </c>
    </row>
    <row r="267" spans="1:11" ht="20.100000000000001" customHeight="1" x14ac:dyDescent="0.25">
      <c r="A267" s="4" t="str">
        <f t="shared" si="13"/>
        <v>24-38</v>
      </c>
      <c r="B267" s="22">
        <f>EOMONTH(Tabel1[[#This Row],[Date]],-1)+1</f>
        <v>45536</v>
      </c>
      <c r="C267" s="20">
        <f t="shared" si="12"/>
        <v>45556</v>
      </c>
      <c r="E267" s="21"/>
      <c r="F267" s="21"/>
      <c r="G267" s="21"/>
      <c r="H267" s="16">
        <f t="shared" si="14"/>
        <v>0</v>
      </c>
      <c r="I267" s="16">
        <f>+Tabel1[[#This Row],[Total]]-Tabel1[[#This Row],[Heures de nuit]]</f>
        <v>0</v>
      </c>
      <c r="J267" s="16">
        <f>MAX(0,Tabel1[[#This Row],[Fermeture de poste]]-TIME(21,0,0))+IF(Tabel1[[#This Row],[Ouverture de poste]]&lt;&gt;"",MAX(TIME(6,0,0)-Tabel1[[#This Row],[Ouverture de poste]],0),0)</f>
        <v>0</v>
      </c>
      <c r="K267" s="16">
        <f>IF(WEEKDAY(Tabel1[[#This Row],[Date]],2)=7, SUMIF(Tabel1[Semaine],Tabel1[[#This Row],[Semaine]],Tabel1[Total]),0)</f>
        <v>0</v>
      </c>
    </row>
    <row r="268" spans="1:11" ht="20.100000000000001" customHeight="1" x14ac:dyDescent="0.25">
      <c r="A268" s="4" t="str">
        <f t="shared" si="13"/>
        <v>24-38</v>
      </c>
      <c r="B268" s="22">
        <f>EOMONTH(Tabel1[[#This Row],[Date]],-1)+1</f>
        <v>45536</v>
      </c>
      <c r="C268" s="20">
        <f t="shared" si="12"/>
        <v>45557</v>
      </c>
      <c r="E268" s="21"/>
      <c r="F268" s="21"/>
      <c r="G268" s="21"/>
      <c r="H268" s="16">
        <f t="shared" si="14"/>
        <v>0</v>
      </c>
      <c r="I268" s="16">
        <f>+Tabel1[[#This Row],[Total]]-Tabel1[[#This Row],[Heures de nuit]]</f>
        <v>0</v>
      </c>
      <c r="J268" s="16">
        <f>MAX(0,Tabel1[[#This Row],[Fermeture de poste]]-TIME(21,0,0))+IF(Tabel1[[#This Row],[Ouverture de poste]]&lt;&gt;"",MAX(TIME(6,0,0)-Tabel1[[#This Row],[Ouverture de poste]],0),0)</f>
        <v>0</v>
      </c>
      <c r="K268" s="16">
        <f>IF(WEEKDAY(Tabel1[[#This Row],[Date]],2)=7, SUMIF(Tabel1[Semaine],Tabel1[[#This Row],[Semaine]],Tabel1[Total]),0)</f>
        <v>0</v>
      </c>
    </row>
    <row r="269" spans="1:11" ht="20.100000000000001" customHeight="1" x14ac:dyDescent="0.25">
      <c r="A269" s="4" t="str">
        <f t="shared" si="13"/>
        <v>24-39</v>
      </c>
      <c r="B269" s="22">
        <f>EOMONTH(Tabel1[[#This Row],[Date]],-1)+1</f>
        <v>45536</v>
      </c>
      <c r="C269" s="20">
        <f t="shared" si="12"/>
        <v>45558</v>
      </c>
      <c r="E269" s="21"/>
      <c r="F269" s="21"/>
      <c r="G269" s="21"/>
      <c r="H269" s="16">
        <f t="shared" si="14"/>
        <v>0</v>
      </c>
      <c r="I269" s="16">
        <f>+Tabel1[[#This Row],[Total]]-Tabel1[[#This Row],[Heures de nuit]]</f>
        <v>0</v>
      </c>
      <c r="J269" s="16">
        <f>MAX(0,Tabel1[[#This Row],[Fermeture de poste]]-TIME(21,0,0))+IF(Tabel1[[#This Row],[Ouverture de poste]]&lt;&gt;"",MAX(TIME(6,0,0)-Tabel1[[#This Row],[Ouverture de poste]],0),0)</f>
        <v>0</v>
      </c>
      <c r="K269" s="16">
        <f>IF(WEEKDAY(Tabel1[[#This Row],[Date]],2)=7, SUMIF(Tabel1[Semaine],Tabel1[[#This Row],[Semaine]],Tabel1[Total]),0)</f>
        <v>0</v>
      </c>
    </row>
    <row r="270" spans="1:11" ht="20.100000000000001" customHeight="1" x14ac:dyDescent="0.25">
      <c r="A270" s="4" t="str">
        <f t="shared" si="13"/>
        <v>24-39</v>
      </c>
      <c r="B270" s="22">
        <f>EOMONTH(Tabel1[[#This Row],[Date]],-1)+1</f>
        <v>45536</v>
      </c>
      <c r="C270" s="20">
        <f t="shared" si="12"/>
        <v>45559</v>
      </c>
      <c r="E270" s="21"/>
      <c r="F270" s="21"/>
      <c r="G270" s="21"/>
      <c r="H270" s="16">
        <f t="shared" si="14"/>
        <v>0</v>
      </c>
      <c r="I270" s="16">
        <f>+Tabel1[[#This Row],[Total]]-Tabel1[[#This Row],[Heures de nuit]]</f>
        <v>0</v>
      </c>
      <c r="J270" s="16">
        <f>MAX(0,Tabel1[[#This Row],[Fermeture de poste]]-TIME(21,0,0))+IF(Tabel1[[#This Row],[Ouverture de poste]]&lt;&gt;"",MAX(TIME(6,0,0)-Tabel1[[#This Row],[Ouverture de poste]],0),0)</f>
        <v>0</v>
      </c>
      <c r="K270" s="16">
        <f>IF(WEEKDAY(Tabel1[[#This Row],[Date]],2)=7, SUMIF(Tabel1[Semaine],Tabel1[[#This Row],[Semaine]],Tabel1[Total]),0)</f>
        <v>0</v>
      </c>
    </row>
    <row r="271" spans="1:11" ht="20.100000000000001" customHeight="1" x14ac:dyDescent="0.25">
      <c r="A271" s="4" t="str">
        <f t="shared" si="13"/>
        <v>24-39</v>
      </c>
      <c r="B271" s="22">
        <f>EOMONTH(Tabel1[[#This Row],[Date]],-1)+1</f>
        <v>45536</v>
      </c>
      <c r="C271" s="20">
        <f t="shared" si="12"/>
        <v>45560</v>
      </c>
      <c r="E271" s="21"/>
      <c r="F271" s="21"/>
      <c r="G271" s="21"/>
      <c r="H271" s="16">
        <f t="shared" si="14"/>
        <v>0</v>
      </c>
      <c r="I271" s="16">
        <f>+Tabel1[[#This Row],[Total]]-Tabel1[[#This Row],[Heures de nuit]]</f>
        <v>0</v>
      </c>
      <c r="J271" s="16">
        <f>MAX(0,Tabel1[[#This Row],[Fermeture de poste]]-TIME(21,0,0))+IF(Tabel1[[#This Row],[Ouverture de poste]]&lt;&gt;"",MAX(TIME(6,0,0)-Tabel1[[#This Row],[Ouverture de poste]],0),0)</f>
        <v>0</v>
      </c>
      <c r="K271" s="16">
        <f>IF(WEEKDAY(Tabel1[[#This Row],[Date]],2)=7, SUMIF(Tabel1[Semaine],Tabel1[[#This Row],[Semaine]],Tabel1[Total]),0)</f>
        <v>0</v>
      </c>
    </row>
    <row r="272" spans="1:11" ht="20.100000000000001" customHeight="1" x14ac:dyDescent="0.25">
      <c r="A272" s="4" t="str">
        <f t="shared" si="13"/>
        <v>24-39</v>
      </c>
      <c r="B272" s="22">
        <f>EOMONTH(Tabel1[[#This Row],[Date]],-1)+1</f>
        <v>45536</v>
      </c>
      <c r="C272" s="20">
        <f t="shared" si="12"/>
        <v>45561</v>
      </c>
      <c r="E272" s="21"/>
      <c r="F272" s="21"/>
      <c r="G272" s="21"/>
      <c r="H272" s="16">
        <f t="shared" si="14"/>
        <v>0</v>
      </c>
      <c r="I272" s="16">
        <f>+Tabel1[[#This Row],[Total]]-Tabel1[[#This Row],[Heures de nuit]]</f>
        <v>0</v>
      </c>
      <c r="J272" s="16">
        <f>MAX(0,Tabel1[[#This Row],[Fermeture de poste]]-TIME(21,0,0))+IF(Tabel1[[#This Row],[Ouverture de poste]]&lt;&gt;"",MAX(TIME(6,0,0)-Tabel1[[#This Row],[Ouverture de poste]],0),0)</f>
        <v>0</v>
      </c>
      <c r="K272" s="16">
        <f>IF(WEEKDAY(Tabel1[[#This Row],[Date]],2)=7, SUMIF(Tabel1[Semaine],Tabel1[[#This Row],[Semaine]],Tabel1[Total]),0)</f>
        <v>0</v>
      </c>
    </row>
    <row r="273" spans="1:11" ht="20.100000000000001" customHeight="1" x14ac:dyDescent="0.25">
      <c r="A273" s="4" t="str">
        <f t="shared" si="13"/>
        <v>24-39</v>
      </c>
      <c r="B273" s="22">
        <f>EOMONTH(Tabel1[[#This Row],[Date]],-1)+1</f>
        <v>45536</v>
      </c>
      <c r="C273" s="20">
        <f t="shared" si="12"/>
        <v>45562</v>
      </c>
      <c r="E273" s="21"/>
      <c r="F273" s="21"/>
      <c r="G273" s="21"/>
      <c r="H273" s="16">
        <f t="shared" si="14"/>
        <v>0</v>
      </c>
      <c r="I273" s="16">
        <f>+Tabel1[[#This Row],[Total]]-Tabel1[[#This Row],[Heures de nuit]]</f>
        <v>0</v>
      </c>
      <c r="J273" s="16">
        <f>MAX(0,Tabel1[[#This Row],[Fermeture de poste]]-TIME(21,0,0))+IF(Tabel1[[#This Row],[Ouverture de poste]]&lt;&gt;"",MAX(TIME(6,0,0)-Tabel1[[#This Row],[Ouverture de poste]],0),0)</f>
        <v>0</v>
      </c>
      <c r="K273" s="16">
        <f>IF(WEEKDAY(Tabel1[[#This Row],[Date]],2)=7, SUMIF(Tabel1[Semaine],Tabel1[[#This Row],[Semaine]],Tabel1[Total]),0)</f>
        <v>0</v>
      </c>
    </row>
    <row r="274" spans="1:11" ht="20.100000000000001" customHeight="1" x14ac:dyDescent="0.25">
      <c r="A274" s="4" t="str">
        <f t="shared" si="13"/>
        <v>24-39</v>
      </c>
      <c r="B274" s="22">
        <f>EOMONTH(Tabel1[[#This Row],[Date]],-1)+1</f>
        <v>45536</v>
      </c>
      <c r="C274" s="20">
        <f t="shared" si="12"/>
        <v>45563</v>
      </c>
      <c r="E274" s="21"/>
      <c r="F274" s="21"/>
      <c r="G274" s="21"/>
      <c r="H274" s="16">
        <f t="shared" si="14"/>
        <v>0</v>
      </c>
      <c r="I274" s="16">
        <f>+Tabel1[[#This Row],[Total]]-Tabel1[[#This Row],[Heures de nuit]]</f>
        <v>0</v>
      </c>
      <c r="J274" s="16">
        <f>MAX(0,Tabel1[[#This Row],[Fermeture de poste]]-TIME(21,0,0))+IF(Tabel1[[#This Row],[Ouverture de poste]]&lt;&gt;"",MAX(TIME(6,0,0)-Tabel1[[#This Row],[Ouverture de poste]],0),0)</f>
        <v>0</v>
      </c>
      <c r="K274" s="16">
        <f>IF(WEEKDAY(Tabel1[[#This Row],[Date]],2)=7, SUMIF(Tabel1[Semaine],Tabel1[[#This Row],[Semaine]],Tabel1[Total]),0)</f>
        <v>0</v>
      </c>
    </row>
    <row r="275" spans="1:11" ht="20.100000000000001" customHeight="1" x14ac:dyDescent="0.25">
      <c r="A275" s="4" t="str">
        <f t="shared" si="13"/>
        <v>24-39</v>
      </c>
      <c r="B275" s="22">
        <f>EOMONTH(Tabel1[[#This Row],[Date]],-1)+1</f>
        <v>45536</v>
      </c>
      <c r="C275" s="20">
        <f t="shared" si="12"/>
        <v>45564</v>
      </c>
      <c r="E275" s="21"/>
      <c r="F275" s="21"/>
      <c r="G275" s="21"/>
      <c r="H275" s="16">
        <f t="shared" si="14"/>
        <v>0</v>
      </c>
      <c r="I275" s="16">
        <f>+Tabel1[[#This Row],[Total]]-Tabel1[[#This Row],[Heures de nuit]]</f>
        <v>0</v>
      </c>
      <c r="J275" s="16">
        <f>MAX(0,Tabel1[[#This Row],[Fermeture de poste]]-TIME(21,0,0))+IF(Tabel1[[#This Row],[Ouverture de poste]]&lt;&gt;"",MAX(TIME(6,0,0)-Tabel1[[#This Row],[Ouverture de poste]],0),0)</f>
        <v>0</v>
      </c>
      <c r="K275" s="16">
        <f>IF(WEEKDAY(Tabel1[[#This Row],[Date]],2)=7, SUMIF(Tabel1[Semaine],Tabel1[[#This Row],[Semaine]],Tabel1[Total]),0)</f>
        <v>0</v>
      </c>
    </row>
    <row r="276" spans="1:11" ht="20.100000000000001" customHeight="1" x14ac:dyDescent="0.25">
      <c r="A276" s="4" t="str">
        <f t="shared" si="13"/>
        <v>24-40</v>
      </c>
      <c r="B276" s="22">
        <f>EOMONTH(Tabel1[[#This Row],[Date]],-1)+1</f>
        <v>45536</v>
      </c>
      <c r="C276" s="20">
        <f t="shared" si="12"/>
        <v>45565</v>
      </c>
      <c r="E276" s="21"/>
      <c r="F276" s="21"/>
      <c r="G276" s="21"/>
      <c r="H276" s="16">
        <f t="shared" si="14"/>
        <v>0</v>
      </c>
      <c r="I276" s="16">
        <f>+Tabel1[[#This Row],[Total]]-Tabel1[[#This Row],[Heures de nuit]]</f>
        <v>0</v>
      </c>
      <c r="J276" s="16">
        <f>MAX(0,Tabel1[[#This Row],[Fermeture de poste]]-TIME(21,0,0))+IF(Tabel1[[#This Row],[Ouverture de poste]]&lt;&gt;"",MAX(TIME(6,0,0)-Tabel1[[#This Row],[Ouverture de poste]],0),0)</f>
        <v>0</v>
      </c>
      <c r="K276" s="16">
        <f>IF(WEEKDAY(Tabel1[[#This Row],[Date]],2)=7, SUMIF(Tabel1[Semaine],Tabel1[[#This Row],[Semaine]],Tabel1[Total]),0)</f>
        <v>0</v>
      </c>
    </row>
    <row r="277" spans="1:11" ht="20.100000000000001" customHeight="1" x14ac:dyDescent="0.25">
      <c r="A277" s="4" t="str">
        <f t="shared" si="13"/>
        <v>24-40</v>
      </c>
      <c r="B277" s="22">
        <f>EOMONTH(Tabel1[[#This Row],[Date]],-1)+1</f>
        <v>45566</v>
      </c>
      <c r="C277" s="20">
        <f t="shared" si="12"/>
        <v>45566</v>
      </c>
      <c r="E277" s="21"/>
      <c r="F277" s="21"/>
      <c r="G277" s="21"/>
      <c r="H277" s="16">
        <f t="shared" si="14"/>
        <v>0</v>
      </c>
      <c r="I277" s="16">
        <f>+Tabel1[[#This Row],[Total]]-Tabel1[[#This Row],[Heures de nuit]]</f>
        <v>0</v>
      </c>
      <c r="J277" s="16">
        <f>MAX(0,Tabel1[[#This Row],[Fermeture de poste]]-TIME(21,0,0))+IF(Tabel1[[#This Row],[Ouverture de poste]]&lt;&gt;"",MAX(TIME(6,0,0)-Tabel1[[#This Row],[Ouverture de poste]],0),0)</f>
        <v>0</v>
      </c>
      <c r="K277" s="16">
        <f>IF(WEEKDAY(Tabel1[[#This Row],[Date]],2)=7, SUMIF(Tabel1[Semaine],Tabel1[[#This Row],[Semaine]],Tabel1[Total]),0)</f>
        <v>0</v>
      </c>
    </row>
    <row r="278" spans="1:11" ht="20.100000000000001" customHeight="1" x14ac:dyDescent="0.25">
      <c r="A278" s="4" t="str">
        <f t="shared" si="13"/>
        <v>24-40</v>
      </c>
      <c r="B278" s="22">
        <f>EOMONTH(Tabel1[[#This Row],[Date]],-1)+1</f>
        <v>45566</v>
      </c>
      <c r="C278" s="20">
        <f t="shared" si="12"/>
        <v>45567</v>
      </c>
      <c r="E278" s="21"/>
      <c r="F278" s="21"/>
      <c r="G278" s="21"/>
      <c r="H278" s="16">
        <f t="shared" si="14"/>
        <v>0</v>
      </c>
      <c r="I278" s="16">
        <f>+Tabel1[[#This Row],[Total]]-Tabel1[[#This Row],[Heures de nuit]]</f>
        <v>0</v>
      </c>
      <c r="J278" s="16">
        <f>MAX(0,Tabel1[[#This Row],[Fermeture de poste]]-TIME(21,0,0))+IF(Tabel1[[#This Row],[Ouverture de poste]]&lt;&gt;"",MAX(TIME(6,0,0)-Tabel1[[#This Row],[Ouverture de poste]],0),0)</f>
        <v>0</v>
      </c>
      <c r="K278" s="16">
        <f>IF(WEEKDAY(Tabel1[[#This Row],[Date]],2)=7, SUMIF(Tabel1[Semaine],Tabel1[[#This Row],[Semaine]],Tabel1[Total]),0)</f>
        <v>0</v>
      </c>
    </row>
    <row r="279" spans="1:11" ht="20.100000000000001" customHeight="1" x14ac:dyDescent="0.25">
      <c r="A279" s="4" t="str">
        <f t="shared" si="13"/>
        <v>24-40</v>
      </c>
      <c r="B279" s="22">
        <f>EOMONTH(Tabel1[[#This Row],[Date]],-1)+1</f>
        <v>45566</v>
      </c>
      <c r="C279" s="20">
        <f t="shared" si="12"/>
        <v>45568</v>
      </c>
      <c r="E279" s="21"/>
      <c r="F279" s="21"/>
      <c r="G279" s="21"/>
      <c r="H279" s="16">
        <f t="shared" si="14"/>
        <v>0</v>
      </c>
      <c r="I279" s="16">
        <f>+Tabel1[[#This Row],[Total]]-Tabel1[[#This Row],[Heures de nuit]]</f>
        <v>0</v>
      </c>
      <c r="J279" s="16">
        <f>MAX(0,Tabel1[[#This Row],[Fermeture de poste]]-TIME(21,0,0))+IF(Tabel1[[#This Row],[Ouverture de poste]]&lt;&gt;"",MAX(TIME(6,0,0)-Tabel1[[#This Row],[Ouverture de poste]],0),0)</f>
        <v>0</v>
      </c>
      <c r="K279" s="16">
        <f>IF(WEEKDAY(Tabel1[[#This Row],[Date]],2)=7, SUMIF(Tabel1[Semaine],Tabel1[[#This Row],[Semaine]],Tabel1[Total]),0)</f>
        <v>0</v>
      </c>
    </row>
    <row r="280" spans="1:11" ht="20.100000000000001" customHeight="1" x14ac:dyDescent="0.25">
      <c r="A280" s="4" t="str">
        <f t="shared" si="13"/>
        <v>24-40</v>
      </c>
      <c r="B280" s="22">
        <f>EOMONTH(Tabel1[[#This Row],[Date]],-1)+1</f>
        <v>45566</v>
      </c>
      <c r="C280" s="20">
        <f t="shared" si="12"/>
        <v>45569</v>
      </c>
      <c r="E280" s="21"/>
      <c r="F280" s="21"/>
      <c r="G280" s="21"/>
      <c r="H280" s="16">
        <f t="shared" si="14"/>
        <v>0</v>
      </c>
      <c r="I280" s="16">
        <f>+Tabel1[[#This Row],[Total]]-Tabel1[[#This Row],[Heures de nuit]]</f>
        <v>0</v>
      </c>
      <c r="J280" s="16">
        <f>MAX(0,Tabel1[[#This Row],[Fermeture de poste]]-TIME(21,0,0))+IF(Tabel1[[#This Row],[Ouverture de poste]]&lt;&gt;"",MAX(TIME(6,0,0)-Tabel1[[#This Row],[Ouverture de poste]],0),0)</f>
        <v>0</v>
      </c>
      <c r="K280" s="16">
        <f>IF(WEEKDAY(Tabel1[[#This Row],[Date]],2)=7, SUMIF(Tabel1[Semaine],Tabel1[[#This Row],[Semaine]],Tabel1[Total]),0)</f>
        <v>0</v>
      </c>
    </row>
    <row r="281" spans="1:11" ht="20.100000000000001" customHeight="1" x14ac:dyDescent="0.25">
      <c r="A281" s="4" t="str">
        <f t="shared" si="13"/>
        <v>24-40</v>
      </c>
      <c r="B281" s="22">
        <f>EOMONTH(Tabel1[[#This Row],[Date]],-1)+1</f>
        <v>45566</v>
      </c>
      <c r="C281" s="20">
        <f t="shared" si="12"/>
        <v>45570</v>
      </c>
      <c r="E281" s="21"/>
      <c r="F281" s="21"/>
      <c r="G281" s="21"/>
      <c r="H281" s="16">
        <f t="shared" si="14"/>
        <v>0</v>
      </c>
      <c r="I281" s="16">
        <f>+Tabel1[[#This Row],[Total]]-Tabel1[[#This Row],[Heures de nuit]]</f>
        <v>0</v>
      </c>
      <c r="J281" s="16">
        <f>MAX(0,Tabel1[[#This Row],[Fermeture de poste]]-TIME(21,0,0))+IF(Tabel1[[#This Row],[Ouverture de poste]]&lt;&gt;"",MAX(TIME(6,0,0)-Tabel1[[#This Row],[Ouverture de poste]],0),0)</f>
        <v>0</v>
      </c>
      <c r="K281" s="16">
        <f>IF(WEEKDAY(Tabel1[[#This Row],[Date]],2)=7, SUMIF(Tabel1[Semaine],Tabel1[[#This Row],[Semaine]],Tabel1[Total]),0)</f>
        <v>0</v>
      </c>
    </row>
    <row r="282" spans="1:11" ht="20.100000000000001" customHeight="1" x14ac:dyDescent="0.25">
      <c r="A282" s="4" t="str">
        <f t="shared" si="13"/>
        <v>24-40</v>
      </c>
      <c r="B282" s="22">
        <f>EOMONTH(Tabel1[[#This Row],[Date]],-1)+1</f>
        <v>45566</v>
      </c>
      <c r="C282" s="20">
        <f t="shared" si="12"/>
        <v>45571</v>
      </c>
      <c r="E282" s="21"/>
      <c r="F282" s="21"/>
      <c r="G282" s="21"/>
      <c r="H282" s="16">
        <f t="shared" si="14"/>
        <v>0</v>
      </c>
      <c r="I282" s="16">
        <f>+Tabel1[[#This Row],[Total]]-Tabel1[[#This Row],[Heures de nuit]]</f>
        <v>0</v>
      </c>
      <c r="J282" s="16">
        <f>MAX(0,Tabel1[[#This Row],[Fermeture de poste]]-TIME(21,0,0))+IF(Tabel1[[#This Row],[Ouverture de poste]]&lt;&gt;"",MAX(TIME(6,0,0)-Tabel1[[#This Row],[Ouverture de poste]],0),0)</f>
        <v>0</v>
      </c>
      <c r="K282" s="16">
        <f>IF(WEEKDAY(Tabel1[[#This Row],[Date]],2)=7, SUMIF(Tabel1[Semaine],Tabel1[[#This Row],[Semaine]],Tabel1[Total]),0)</f>
        <v>0</v>
      </c>
    </row>
    <row r="283" spans="1:11" ht="20.100000000000001" customHeight="1" x14ac:dyDescent="0.25">
      <c r="A283" s="4" t="str">
        <f t="shared" si="13"/>
        <v>24-41</v>
      </c>
      <c r="B283" s="22">
        <f>EOMONTH(Tabel1[[#This Row],[Date]],-1)+1</f>
        <v>45566</v>
      </c>
      <c r="C283" s="20">
        <f t="shared" si="12"/>
        <v>45572</v>
      </c>
      <c r="E283" s="21"/>
      <c r="F283" s="21"/>
      <c r="G283" s="21"/>
      <c r="H283" s="16">
        <f t="shared" si="14"/>
        <v>0</v>
      </c>
      <c r="I283" s="16">
        <f>+Tabel1[[#This Row],[Total]]-Tabel1[[#This Row],[Heures de nuit]]</f>
        <v>0</v>
      </c>
      <c r="J283" s="16">
        <f>MAX(0,Tabel1[[#This Row],[Fermeture de poste]]-TIME(21,0,0))+IF(Tabel1[[#This Row],[Ouverture de poste]]&lt;&gt;"",MAX(TIME(6,0,0)-Tabel1[[#This Row],[Ouverture de poste]],0),0)</f>
        <v>0</v>
      </c>
      <c r="K283" s="16">
        <f>IF(WEEKDAY(Tabel1[[#This Row],[Date]],2)=7, SUMIF(Tabel1[Semaine],Tabel1[[#This Row],[Semaine]],Tabel1[Total]),0)</f>
        <v>0</v>
      </c>
    </row>
    <row r="284" spans="1:11" ht="20.100000000000001" customHeight="1" x14ac:dyDescent="0.25">
      <c r="A284" s="4" t="str">
        <f t="shared" si="13"/>
        <v>24-41</v>
      </c>
      <c r="B284" s="22">
        <f>EOMONTH(Tabel1[[#This Row],[Date]],-1)+1</f>
        <v>45566</v>
      </c>
      <c r="C284" s="20">
        <f t="shared" si="12"/>
        <v>45573</v>
      </c>
      <c r="E284" s="21"/>
      <c r="F284" s="21"/>
      <c r="G284" s="21"/>
      <c r="H284" s="16">
        <f t="shared" si="14"/>
        <v>0</v>
      </c>
      <c r="I284" s="16">
        <f>+Tabel1[[#This Row],[Total]]-Tabel1[[#This Row],[Heures de nuit]]</f>
        <v>0</v>
      </c>
      <c r="J284" s="16">
        <f>MAX(0,Tabel1[[#This Row],[Fermeture de poste]]-TIME(21,0,0))+IF(Tabel1[[#This Row],[Ouverture de poste]]&lt;&gt;"",MAX(TIME(6,0,0)-Tabel1[[#This Row],[Ouverture de poste]],0),0)</f>
        <v>0</v>
      </c>
      <c r="K284" s="16">
        <f>IF(WEEKDAY(Tabel1[[#This Row],[Date]],2)=7, SUMIF(Tabel1[Semaine],Tabel1[[#This Row],[Semaine]],Tabel1[Total]),0)</f>
        <v>0</v>
      </c>
    </row>
    <row r="285" spans="1:11" ht="20.100000000000001" customHeight="1" x14ac:dyDescent="0.25">
      <c r="A285" s="4" t="str">
        <f t="shared" si="13"/>
        <v>24-41</v>
      </c>
      <c r="B285" s="22">
        <f>EOMONTH(Tabel1[[#This Row],[Date]],-1)+1</f>
        <v>45566</v>
      </c>
      <c r="C285" s="20">
        <f t="shared" si="12"/>
        <v>45574</v>
      </c>
      <c r="E285" s="21"/>
      <c r="F285" s="21"/>
      <c r="G285" s="21"/>
      <c r="H285" s="16">
        <f t="shared" si="14"/>
        <v>0</v>
      </c>
      <c r="I285" s="16">
        <f>+Tabel1[[#This Row],[Total]]-Tabel1[[#This Row],[Heures de nuit]]</f>
        <v>0</v>
      </c>
      <c r="J285" s="16">
        <f>MAX(0,Tabel1[[#This Row],[Fermeture de poste]]-TIME(21,0,0))+IF(Tabel1[[#This Row],[Ouverture de poste]]&lt;&gt;"",MAX(TIME(6,0,0)-Tabel1[[#This Row],[Ouverture de poste]],0),0)</f>
        <v>0</v>
      </c>
      <c r="K285" s="16">
        <f>IF(WEEKDAY(Tabel1[[#This Row],[Date]],2)=7, SUMIF(Tabel1[Semaine],Tabel1[[#This Row],[Semaine]],Tabel1[Total]),0)</f>
        <v>0</v>
      </c>
    </row>
    <row r="286" spans="1:11" ht="20.100000000000001" customHeight="1" x14ac:dyDescent="0.25">
      <c r="A286" s="4" t="str">
        <f t="shared" si="13"/>
        <v>24-41</v>
      </c>
      <c r="B286" s="22">
        <f>EOMONTH(Tabel1[[#This Row],[Date]],-1)+1</f>
        <v>45566</v>
      </c>
      <c r="C286" s="20">
        <f t="shared" si="12"/>
        <v>45575</v>
      </c>
      <c r="E286" s="21"/>
      <c r="F286" s="21"/>
      <c r="G286" s="21"/>
      <c r="H286" s="16">
        <f t="shared" si="14"/>
        <v>0</v>
      </c>
      <c r="I286" s="16">
        <f>+Tabel1[[#This Row],[Total]]-Tabel1[[#This Row],[Heures de nuit]]</f>
        <v>0</v>
      </c>
      <c r="J286" s="16">
        <f>MAX(0,Tabel1[[#This Row],[Fermeture de poste]]-TIME(21,0,0))+IF(Tabel1[[#This Row],[Ouverture de poste]]&lt;&gt;"",MAX(TIME(6,0,0)-Tabel1[[#This Row],[Ouverture de poste]],0),0)</f>
        <v>0</v>
      </c>
      <c r="K286" s="16">
        <f>IF(WEEKDAY(Tabel1[[#This Row],[Date]],2)=7, SUMIF(Tabel1[Semaine],Tabel1[[#This Row],[Semaine]],Tabel1[Total]),0)</f>
        <v>0</v>
      </c>
    </row>
    <row r="287" spans="1:11" ht="20.100000000000001" customHeight="1" x14ac:dyDescent="0.25">
      <c r="A287" s="4" t="str">
        <f t="shared" si="13"/>
        <v>24-41</v>
      </c>
      <c r="B287" s="22">
        <f>EOMONTH(Tabel1[[#This Row],[Date]],-1)+1</f>
        <v>45566</v>
      </c>
      <c r="C287" s="20">
        <f t="shared" si="12"/>
        <v>45576</v>
      </c>
      <c r="E287" s="21"/>
      <c r="F287" s="21"/>
      <c r="G287" s="21"/>
      <c r="H287" s="16">
        <f t="shared" si="14"/>
        <v>0</v>
      </c>
      <c r="I287" s="16">
        <f>+Tabel1[[#This Row],[Total]]-Tabel1[[#This Row],[Heures de nuit]]</f>
        <v>0</v>
      </c>
      <c r="J287" s="16">
        <f>MAX(0,Tabel1[[#This Row],[Fermeture de poste]]-TIME(21,0,0))+IF(Tabel1[[#This Row],[Ouverture de poste]]&lt;&gt;"",MAX(TIME(6,0,0)-Tabel1[[#This Row],[Ouverture de poste]],0),0)</f>
        <v>0</v>
      </c>
      <c r="K287" s="16">
        <f>IF(WEEKDAY(Tabel1[[#This Row],[Date]],2)=7, SUMIF(Tabel1[Semaine],Tabel1[[#This Row],[Semaine]],Tabel1[Total]),0)</f>
        <v>0</v>
      </c>
    </row>
    <row r="288" spans="1:11" ht="20.100000000000001" customHeight="1" x14ac:dyDescent="0.25">
      <c r="A288" s="4" t="str">
        <f t="shared" si="13"/>
        <v>24-41</v>
      </c>
      <c r="B288" s="22">
        <f>EOMONTH(Tabel1[[#This Row],[Date]],-1)+1</f>
        <v>45566</v>
      </c>
      <c r="C288" s="20">
        <f t="shared" si="12"/>
        <v>45577</v>
      </c>
      <c r="E288" s="21"/>
      <c r="F288" s="21"/>
      <c r="G288" s="21"/>
      <c r="H288" s="16">
        <f t="shared" si="14"/>
        <v>0</v>
      </c>
      <c r="I288" s="16">
        <f>+Tabel1[[#This Row],[Total]]-Tabel1[[#This Row],[Heures de nuit]]</f>
        <v>0</v>
      </c>
      <c r="J288" s="16">
        <f>MAX(0,Tabel1[[#This Row],[Fermeture de poste]]-TIME(21,0,0))+IF(Tabel1[[#This Row],[Ouverture de poste]]&lt;&gt;"",MAX(TIME(6,0,0)-Tabel1[[#This Row],[Ouverture de poste]],0),0)</f>
        <v>0</v>
      </c>
      <c r="K288" s="16">
        <f>IF(WEEKDAY(Tabel1[[#This Row],[Date]],2)=7, SUMIF(Tabel1[Semaine],Tabel1[[#This Row],[Semaine]],Tabel1[Total]),0)</f>
        <v>0</v>
      </c>
    </row>
    <row r="289" spans="1:11" ht="20.100000000000001" customHeight="1" x14ac:dyDescent="0.25">
      <c r="A289" s="4" t="str">
        <f t="shared" si="13"/>
        <v>24-41</v>
      </c>
      <c r="B289" s="22">
        <f>EOMONTH(Tabel1[[#This Row],[Date]],-1)+1</f>
        <v>45566</v>
      </c>
      <c r="C289" s="20">
        <f t="shared" si="12"/>
        <v>45578</v>
      </c>
      <c r="E289" s="21"/>
      <c r="F289" s="21"/>
      <c r="G289" s="21"/>
      <c r="H289" s="16">
        <f t="shared" si="14"/>
        <v>0</v>
      </c>
      <c r="I289" s="16">
        <f>+Tabel1[[#This Row],[Total]]-Tabel1[[#This Row],[Heures de nuit]]</f>
        <v>0</v>
      </c>
      <c r="J289" s="16">
        <f>MAX(0,Tabel1[[#This Row],[Fermeture de poste]]-TIME(21,0,0))+IF(Tabel1[[#This Row],[Ouverture de poste]]&lt;&gt;"",MAX(TIME(6,0,0)-Tabel1[[#This Row],[Ouverture de poste]],0),0)</f>
        <v>0</v>
      </c>
      <c r="K289" s="16">
        <f>IF(WEEKDAY(Tabel1[[#This Row],[Date]],2)=7, SUMIF(Tabel1[Semaine],Tabel1[[#This Row],[Semaine]],Tabel1[Total]),0)</f>
        <v>0</v>
      </c>
    </row>
    <row r="290" spans="1:11" ht="20.100000000000001" customHeight="1" x14ac:dyDescent="0.25">
      <c r="A290" s="4" t="str">
        <f t="shared" si="13"/>
        <v>24-42</v>
      </c>
      <c r="B290" s="22">
        <f>EOMONTH(Tabel1[[#This Row],[Date]],-1)+1</f>
        <v>45566</v>
      </c>
      <c r="C290" s="20">
        <f t="shared" ref="C290:C353" si="15">C289+1</f>
        <v>45579</v>
      </c>
      <c r="E290" s="21"/>
      <c r="F290" s="21"/>
      <c r="G290" s="21"/>
      <c r="H290" s="16">
        <f t="shared" si="14"/>
        <v>0</v>
      </c>
      <c r="I290" s="16">
        <f>+Tabel1[[#This Row],[Total]]-Tabel1[[#This Row],[Heures de nuit]]</f>
        <v>0</v>
      </c>
      <c r="J290" s="16">
        <f>MAX(0,Tabel1[[#This Row],[Fermeture de poste]]-TIME(21,0,0))+IF(Tabel1[[#This Row],[Ouverture de poste]]&lt;&gt;"",MAX(TIME(6,0,0)-Tabel1[[#This Row],[Ouverture de poste]],0),0)</f>
        <v>0</v>
      </c>
      <c r="K290" s="16">
        <f>IF(WEEKDAY(Tabel1[[#This Row],[Date]],2)=7, SUMIF(Tabel1[Semaine],Tabel1[[#This Row],[Semaine]],Tabel1[Total]),0)</f>
        <v>0</v>
      </c>
    </row>
    <row r="291" spans="1:11" ht="20.100000000000001" customHeight="1" x14ac:dyDescent="0.25">
      <c r="A291" s="4" t="str">
        <f t="shared" si="13"/>
        <v>24-42</v>
      </c>
      <c r="B291" s="22">
        <f>EOMONTH(Tabel1[[#This Row],[Date]],-1)+1</f>
        <v>45566</v>
      </c>
      <c r="C291" s="20">
        <f t="shared" si="15"/>
        <v>45580</v>
      </c>
      <c r="E291" s="21"/>
      <c r="F291" s="21"/>
      <c r="G291" s="21"/>
      <c r="H291" s="16">
        <f t="shared" si="14"/>
        <v>0</v>
      </c>
      <c r="I291" s="16">
        <f>+Tabel1[[#This Row],[Total]]-Tabel1[[#This Row],[Heures de nuit]]</f>
        <v>0</v>
      </c>
      <c r="J291" s="16">
        <f>MAX(0,Tabel1[[#This Row],[Fermeture de poste]]-TIME(21,0,0))+IF(Tabel1[[#This Row],[Ouverture de poste]]&lt;&gt;"",MAX(TIME(6,0,0)-Tabel1[[#This Row],[Ouverture de poste]],0),0)</f>
        <v>0</v>
      </c>
      <c r="K291" s="16">
        <f>IF(WEEKDAY(Tabel1[[#This Row],[Date]],2)=7, SUMIF(Tabel1[Semaine],Tabel1[[#This Row],[Semaine]],Tabel1[Total]),0)</f>
        <v>0</v>
      </c>
    </row>
    <row r="292" spans="1:11" ht="20.100000000000001" customHeight="1" x14ac:dyDescent="0.25">
      <c r="A292" s="4" t="str">
        <f t="shared" si="13"/>
        <v>24-42</v>
      </c>
      <c r="B292" s="22">
        <f>EOMONTH(Tabel1[[#This Row],[Date]],-1)+1</f>
        <v>45566</v>
      </c>
      <c r="C292" s="20">
        <f t="shared" si="15"/>
        <v>45581</v>
      </c>
      <c r="E292" s="21"/>
      <c r="F292" s="21"/>
      <c r="G292" s="21"/>
      <c r="H292" s="16">
        <f t="shared" si="14"/>
        <v>0</v>
      </c>
      <c r="I292" s="16">
        <f>+Tabel1[[#This Row],[Total]]-Tabel1[[#This Row],[Heures de nuit]]</f>
        <v>0</v>
      </c>
      <c r="J292" s="16">
        <f>MAX(0,Tabel1[[#This Row],[Fermeture de poste]]-TIME(21,0,0))+IF(Tabel1[[#This Row],[Ouverture de poste]]&lt;&gt;"",MAX(TIME(6,0,0)-Tabel1[[#This Row],[Ouverture de poste]],0),0)</f>
        <v>0</v>
      </c>
      <c r="K292" s="16">
        <f>IF(WEEKDAY(Tabel1[[#This Row],[Date]],2)=7, SUMIF(Tabel1[Semaine],Tabel1[[#This Row],[Semaine]],Tabel1[Total]),0)</f>
        <v>0</v>
      </c>
    </row>
    <row r="293" spans="1:11" ht="20.100000000000001" customHeight="1" x14ac:dyDescent="0.25">
      <c r="A293" s="4" t="str">
        <f t="shared" si="13"/>
        <v>24-42</v>
      </c>
      <c r="B293" s="22">
        <f>EOMONTH(Tabel1[[#This Row],[Date]],-1)+1</f>
        <v>45566</v>
      </c>
      <c r="C293" s="20">
        <f t="shared" si="15"/>
        <v>45582</v>
      </c>
      <c r="E293" s="21"/>
      <c r="F293" s="21"/>
      <c r="G293" s="21"/>
      <c r="H293" s="16">
        <f t="shared" si="14"/>
        <v>0</v>
      </c>
      <c r="I293" s="16">
        <f>+Tabel1[[#This Row],[Total]]-Tabel1[[#This Row],[Heures de nuit]]</f>
        <v>0</v>
      </c>
      <c r="J293" s="16">
        <f>MAX(0,Tabel1[[#This Row],[Fermeture de poste]]-TIME(21,0,0))+IF(Tabel1[[#This Row],[Ouverture de poste]]&lt;&gt;"",MAX(TIME(6,0,0)-Tabel1[[#This Row],[Ouverture de poste]],0),0)</f>
        <v>0</v>
      </c>
      <c r="K293" s="16">
        <f>IF(WEEKDAY(Tabel1[[#This Row],[Date]],2)=7, SUMIF(Tabel1[Semaine],Tabel1[[#This Row],[Semaine]],Tabel1[Total]),0)</f>
        <v>0</v>
      </c>
    </row>
    <row r="294" spans="1:11" ht="20.100000000000001" customHeight="1" x14ac:dyDescent="0.25">
      <c r="A294" s="4" t="str">
        <f t="shared" si="13"/>
        <v>24-42</v>
      </c>
      <c r="B294" s="22">
        <f>EOMONTH(Tabel1[[#This Row],[Date]],-1)+1</f>
        <v>45566</v>
      </c>
      <c r="C294" s="20">
        <f t="shared" si="15"/>
        <v>45583</v>
      </c>
      <c r="E294" s="21"/>
      <c r="F294" s="21"/>
      <c r="G294" s="21"/>
      <c r="H294" s="16">
        <f t="shared" si="14"/>
        <v>0</v>
      </c>
      <c r="I294" s="16">
        <f>+Tabel1[[#This Row],[Total]]-Tabel1[[#This Row],[Heures de nuit]]</f>
        <v>0</v>
      </c>
      <c r="J294" s="16">
        <f>MAX(0,Tabel1[[#This Row],[Fermeture de poste]]-TIME(21,0,0))+IF(Tabel1[[#This Row],[Ouverture de poste]]&lt;&gt;"",MAX(TIME(6,0,0)-Tabel1[[#This Row],[Ouverture de poste]],0),0)</f>
        <v>0</v>
      </c>
      <c r="K294" s="16">
        <f>IF(WEEKDAY(Tabel1[[#This Row],[Date]],2)=7, SUMIF(Tabel1[Semaine],Tabel1[[#This Row],[Semaine]],Tabel1[Total]),0)</f>
        <v>0</v>
      </c>
    </row>
    <row r="295" spans="1:11" ht="20.100000000000001" customHeight="1" x14ac:dyDescent="0.25">
      <c r="A295" s="4" t="str">
        <f t="shared" si="13"/>
        <v>24-42</v>
      </c>
      <c r="B295" s="22">
        <f>EOMONTH(Tabel1[[#This Row],[Date]],-1)+1</f>
        <v>45566</v>
      </c>
      <c r="C295" s="20">
        <f t="shared" si="15"/>
        <v>45584</v>
      </c>
      <c r="E295" s="21"/>
      <c r="F295" s="21"/>
      <c r="G295" s="21"/>
      <c r="H295" s="16">
        <f t="shared" si="14"/>
        <v>0</v>
      </c>
      <c r="I295" s="16">
        <f>+Tabel1[[#This Row],[Total]]-Tabel1[[#This Row],[Heures de nuit]]</f>
        <v>0</v>
      </c>
      <c r="J295" s="16">
        <f>MAX(0,Tabel1[[#This Row],[Fermeture de poste]]-TIME(21,0,0))+IF(Tabel1[[#This Row],[Ouverture de poste]]&lt;&gt;"",MAX(TIME(6,0,0)-Tabel1[[#This Row],[Ouverture de poste]],0),0)</f>
        <v>0</v>
      </c>
      <c r="K295" s="16">
        <f>IF(WEEKDAY(Tabel1[[#This Row],[Date]],2)=7, SUMIF(Tabel1[Semaine],Tabel1[[#This Row],[Semaine]],Tabel1[Total]),0)</f>
        <v>0</v>
      </c>
    </row>
    <row r="296" spans="1:11" ht="20.100000000000001" customHeight="1" x14ac:dyDescent="0.25">
      <c r="A296" s="4" t="str">
        <f t="shared" si="13"/>
        <v>24-42</v>
      </c>
      <c r="B296" s="22">
        <f>EOMONTH(Tabel1[[#This Row],[Date]],-1)+1</f>
        <v>45566</v>
      </c>
      <c r="C296" s="20">
        <f t="shared" si="15"/>
        <v>45585</v>
      </c>
      <c r="E296" s="21"/>
      <c r="F296" s="21"/>
      <c r="G296" s="21"/>
      <c r="H296" s="16">
        <f t="shared" si="14"/>
        <v>0</v>
      </c>
      <c r="I296" s="16">
        <f>+Tabel1[[#This Row],[Total]]-Tabel1[[#This Row],[Heures de nuit]]</f>
        <v>0</v>
      </c>
      <c r="J296" s="16">
        <f>MAX(0,Tabel1[[#This Row],[Fermeture de poste]]-TIME(21,0,0))+IF(Tabel1[[#This Row],[Ouverture de poste]]&lt;&gt;"",MAX(TIME(6,0,0)-Tabel1[[#This Row],[Ouverture de poste]],0),0)</f>
        <v>0</v>
      </c>
      <c r="K296" s="16">
        <f>IF(WEEKDAY(Tabel1[[#This Row],[Date]],2)=7, SUMIF(Tabel1[Semaine],Tabel1[[#This Row],[Semaine]],Tabel1[Total]),0)</f>
        <v>0</v>
      </c>
    </row>
    <row r="297" spans="1:11" ht="20.100000000000001" customHeight="1" x14ac:dyDescent="0.25">
      <c r="A297" s="4" t="str">
        <f t="shared" si="13"/>
        <v>24-43</v>
      </c>
      <c r="B297" s="22">
        <f>EOMONTH(Tabel1[[#This Row],[Date]],-1)+1</f>
        <v>45566</v>
      </c>
      <c r="C297" s="20">
        <f t="shared" si="15"/>
        <v>45586</v>
      </c>
      <c r="E297" s="21"/>
      <c r="F297" s="21"/>
      <c r="G297" s="21"/>
      <c r="H297" s="16">
        <f t="shared" si="14"/>
        <v>0</v>
      </c>
      <c r="I297" s="16">
        <f>+Tabel1[[#This Row],[Total]]-Tabel1[[#This Row],[Heures de nuit]]</f>
        <v>0</v>
      </c>
      <c r="J297" s="16">
        <f>MAX(0,Tabel1[[#This Row],[Fermeture de poste]]-TIME(21,0,0))+IF(Tabel1[[#This Row],[Ouverture de poste]]&lt;&gt;"",MAX(TIME(6,0,0)-Tabel1[[#This Row],[Ouverture de poste]],0),0)</f>
        <v>0</v>
      </c>
      <c r="K297" s="16">
        <f>IF(WEEKDAY(Tabel1[[#This Row],[Date]],2)=7, SUMIF(Tabel1[Semaine],Tabel1[[#This Row],[Semaine]],Tabel1[Total]),0)</f>
        <v>0</v>
      </c>
    </row>
    <row r="298" spans="1:11" ht="20.100000000000001" customHeight="1" x14ac:dyDescent="0.25">
      <c r="A298" s="4" t="str">
        <f t="shared" si="13"/>
        <v>24-43</v>
      </c>
      <c r="B298" s="22">
        <f>EOMONTH(Tabel1[[#This Row],[Date]],-1)+1</f>
        <v>45566</v>
      </c>
      <c r="C298" s="20">
        <f t="shared" si="15"/>
        <v>45587</v>
      </c>
      <c r="E298" s="21"/>
      <c r="F298" s="21"/>
      <c r="G298" s="21"/>
      <c r="H298" s="16">
        <f t="shared" si="14"/>
        <v>0</v>
      </c>
      <c r="I298" s="16">
        <f>+Tabel1[[#This Row],[Total]]-Tabel1[[#This Row],[Heures de nuit]]</f>
        <v>0</v>
      </c>
      <c r="J298" s="16">
        <f>MAX(0,Tabel1[[#This Row],[Fermeture de poste]]-TIME(21,0,0))+IF(Tabel1[[#This Row],[Ouverture de poste]]&lt;&gt;"",MAX(TIME(6,0,0)-Tabel1[[#This Row],[Ouverture de poste]],0),0)</f>
        <v>0</v>
      </c>
      <c r="K298" s="16">
        <f>IF(WEEKDAY(Tabel1[[#This Row],[Date]],2)=7, SUMIF(Tabel1[Semaine],Tabel1[[#This Row],[Semaine]],Tabel1[Total]),0)</f>
        <v>0</v>
      </c>
    </row>
    <row r="299" spans="1:11" ht="20.100000000000001" customHeight="1" x14ac:dyDescent="0.25">
      <c r="A299" s="4" t="str">
        <f t="shared" si="13"/>
        <v>24-43</v>
      </c>
      <c r="B299" s="22">
        <f>EOMONTH(Tabel1[[#This Row],[Date]],-1)+1</f>
        <v>45566</v>
      </c>
      <c r="C299" s="20">
        <f t="shared" si="15"/>
        <v>45588</v>
      </c>
      <c r="E299" s="21"/>
      <c r="F299" s="21"/>
      <c r="G299" s="21"/>
      <c r="H299" s="16">
        <f t="shared" si="14"/>
        <v>0</v>
      </c>
      <c r="I299" s="16">
        <f>+Tabel1[[#This Row],[Total]]-Tabel1[[#This Row],[Heures de nuit]]</f>
        <v>0</v>
      </c>
      <c r="J299" s="16">
        <f>MAX(0,Tabel1[[#This Row],[Fermeture de poste]]-TIME(21,0,0))+IF(Tabel1[[#This Row],[Ouverture de poste]]&lt;&gt;"",MAX(TIME(6,0,0)-Tabel1[[#This Row],[Ouverture de poste]],0),0)</f>
        <v>0</v>
      </c>
      <c r="K299" s="16">
        <f>IF(WEEKDAY(Tabel1[[#This Row],[Date]],2)=7, SUMIF(Tabel1[Semaine],Tabel1[[#This Row],[Semaine]],Tabel1[Total]),0)</f>
        <v>0</v>
      </c>
    </row>
    <row r="300" spans="1:11" ht="20.100000000000001" customHeight="1" x14ac:dyDescent="0.25">
      <c r="A300" s="4" t="str">
        <f t="shared" si="13"/>
        <v>24-43</v>
      </c>
      <c r="B300" s="22">
        <f>EOMONTH(Tabel1[[#This Row],[Date]],-1)+1</f>
        <v>45566</v>
      </c>
      <c r="C300" s="20">
        <f t="shared" si="15"/>
        <v>45589</v>
      </c>
      <c r="E300" s="21"/>
      <c r="F300" s="21"/>
      <c r="G300" s="21"/>
      <c r="H300" s="16">
        <f t="shared" si="14"/>
        <v>0</v>
      </c>
      <c r="I300" s="16">
        <f>+Tabel1[[#This Row],[Total]]-Tabel1[[#This Row],[Heures de nuit]]</f>
        <v>0</v>
      </c>
      <c r="J300" s="16">
        <f>MAX(0,Tabel1[[#This Row],[Fermeture de poste]]-TIME(21,0,0))+IF(Tabel1[[#This Row],[Ouverture de poste]]&lt;&gt;"",MAX(TIME(6,0,0)-Tabel1[[#This Row],[Ouverture de poste]],0),0)</f>
        <v>0</v>
      </c>
      <c r="K300" s="16">
        <f>IF(WEEKDAY(Tabel1[[#This Row],[Date]],2)=7, SUMIF(Tabel1[Semaine],Tabel1[[#This Row],[Semaine]],Tabel1[Total]),0)</f>
        <v>0</v>
      </c>
    </row>
    <row r="301" spans="1:11" ht="20.100000000000001" customHeight="1" x14ac:dyDescent="0.25">
      <c r="A301" s="4" t="str">
        <f t="shared" si="13"/>
        <v>24-43</v>
      </c>
      <c r="B301" s="22">
        <f>EOMONTH(Tabel1[[#This Row],[Date]],-1)+1</f>
        <v>45566</v>
      </c>
      <c r="C301" s="20">
        <f t="shared" si="15"/>
        <v>45590</v>
      </c>
      <c r="E301" s="21"/>
      <c r="F301" s="21"/>
      <c r="G301" s="21"/>
      <c r="H301" s="16">
        <f t="shared" si="14"/>
        <v>0</v>
      </c>
      <c r="I301" s="16">
        <f>+Tabel1[[#This Row],[Total]]-Tabel1[[#This Row],[Heures de nuit]]</f>
        <v>0</v>
      </c>
      <c r="J301" s="16">
        <f>MAX(0,Tabel1[[#This Row],[Fermeture de poste]]-TIME(21,0,0))+IF(Tabel1[[#This Row],[Ouverture de poste]]&lt;&gt;"",MAX(TIME(6,0,0)-Tabel1[[#This Row],[Ouverture de poste]],0),0)</f>
        <v>0</v>
      </c>
      <c r="K301" s="16">
        <f>IF(WEEKDAY(Tabel1[[#This Row],[Date]],2)=7, SUMIF(Tabel1[Semaine],Tabel1[[#This Row],[Semaine]],Tabel1[Total]),0)</f>
        <v>0</v>
      </c>
    </row>
    <row r="302" spans="1:11" ht="20.100000000000001" customHeight="1" x14ac:dyDescent="0.25">
      <c r="A302" s="4" t="str">
        <f t="shared" si="13"/>
        <v>24-43</v>
      </c>
      <c r="B302" s="22">
        <f>EOMONTH(Tabel1[[#This Row],[Date]],-1)+1</f>
        <v>45566</v>
      </c>
      <c r="C302" s="20">
        <f t="shared" si="15"/>
        <v>45591</v>
      </c>
      <c r="E302" s="21"/>
      <c r="F302" s="21"/>
      <c r="G302" s="21"/>
      <c r="H302" s="16">
        <f t="shared" si="14"/>
        <v>0</v>
      </c>
      <c r="I302" s="16">
        <f>+Tabel1[[#This Row],[Total]]-Tabel1[[#This Row],[Heures de nuit]]</f>
        <v>0</v>
      </c>
      <c r="J302" s="16">
        <f>MAX(0,Tabel1[[#This Row],[Fermeture de poste]]-TIME(21,0,0))+IF(Tabel1[[#This Row],[Ouverture de poste]]&lt;&gt;"",MAX(TIME(6,0,0)-Tabel1[[#This Row],[Ouverture de poste]],0),0)</f>
        <v>0</v>
      </c>
      <c r="K302" s="16">
        <f>IF(WEEKDAY(Tabel1[[#This Row],[Date]],2)=7, SUMIF(Tabel1[Semaine],Tabel1[[#This Row],[Semaine]],Tabel1[Total]),0)</f>
        <v>0</v>
      </c>
    </row>
    <row r="303" spans="1:11" ht="20.100000000000001" customHeight="1" x14ac:dyDescent="0.25">
      <c r="A303" s="4" t="str">
        <f t="shared" si="13"/>
        <v>24-43</v>
      </c>
      <c r="B303" s="22">
        <f>EOMONTH(Tabel1[[#This Row],[Date]],-1)+1</f>
        <v>45566</v>
      </c>
      <c r="C303" s="20">
        <f t="shared" si="15"/>
        <v>45592</v>
      </c>
      <c r="E303" s="21"/>
      <c r="F303" s="21"/>
      <c r="G303" s="21"/>
      <c r="H303" s="16">
        <f t="shared" si="14"/>
        <v>0</v>
      </c>
      <c r="I303" s="16">
        <f>+Tabel1[[#This Row],[Total]]-Tabel1[[#This Row],[Heures de nuit]]</f>
        <v>0</v>
      </c>
      <c r="J303" s="16">
        <f>MAX(0,Tabel1[[#This Row],[Fermeture de poste]]-TIME(21,0,0))+IF(Tabel1[[#This Row],[Ouverture de poste]]&lt;&gt;"",MAX(TIME(6,0,0)-Tabel1[[#This Row],[Ouverture de poste]],0),0)</f>
        <v>0</v>
      </c>
      <c r="K303" s="16">
        <f>IF(WEEKDAY(Tabel1[[#This Row],[Date]],2)=7, SUMIF(Tabel1[Semaine],Tabel1[[#This Row],[Semaine]],Tabel1[Total]),0)</f>
        <v>0</v>
      </c>
    </row>
    <row r="304" spans="1:11" ht="20.100000000000001" customHeight="1" x14ac:dyDescent="0.25">
      <c r="A304" s="4" t="str">
        <f t="shared" si="13"/>
        <v>24-44</v>
      </c>
      <c r="B304" s="22">
        <f>EOMONTH(Tabel1[[#This Row],[Date]],-1)+1</f>
        <v>45566</v>
      </c>
      <c r="C304" s="20">
        <f t="shared" si="15"/>
        <v>45593</v>
      </c>
      <c r="E304" s="21"/>
      <c r="F304" s="21"/>
      <c r="G304" s="21"/>
      <c r="H304" s="16">
        <f t="shared" si="14"/>
        <v>0</v>
      </c>
      <c r="I304" s="16">
        <f>+Tabel1[[#This Row],[Total]]-Tabel1[[#This Row],[Heures de nuit]]</f>
        <v>0</v>
      </c>
      <c r="J304" s="16">
        <f>MAX(0,Tabel1[[#This Row],[Fermeture de poste]]-TIME(21,0,0))+IF(Tabel1[[#This Row],[Ouverture de poste]]&lt;&gt;"",MAX(TIME(6,0,0)-Tabel1[[#This Row],[Ouverture de poste]],0),0)</f>
        <v>0</v>
      </c>
      <c r="K304" s="16">
        <f>IF(WEEKDAY(Tabel1[[#This Row],[Date]],2)=7, SUMIF(Tabel1[Semaine],Tabel1[[#This Row],[Semaine]],Tabel1[Total]),0)</f>
        <v>0</v>
      </c>
    </row>
    <row r="305" spans="1:11" ht="20.100000000000001" customHeight="1" x14ac:dyDescent="0.25">
      <c r="A305" s="4" t="str">
        <f t="shared" si="13"/>
        <v>24-44</v>
      </c>
      <c r="B305" s="22">
        <f>EOMONTH(Tabel1[[#This Row],[Date]],-1)+1</f>
        <v>45566</v>
      </c>
      <c r="C305" s="20">
        <f t="shared" si="15"/>
        <v>45594</v>
      </c>
      <c r="E305" s="21"/>
      <c r="F305" s="21"/>
      <c r="G305" s="21"/>
      <c r="H305" s="16">
        <f t="shared" si="14"/>
        <v>0</v>
      </c>
      <c r="I305" s="16">
        <f>+Tabel1[[#This Row],[Total]]-Tabel1[[#This Row],[Heures de nuit]]</f>
        <v>0</v>
      </c>
      <c r="J305" s="16">
        <f>MAX(0,Tabel1[[#This Row],[Fermeture de poste]]-TIME(21,0,0))+IF(Tabel1[[#This Row],[Ouverture de poste]]&lt;&gt;"",MAX(TIME(6,0,0)-Tabel1[[#This Row],[Ouverture de poste]],0),0)</f>
        <v>0</v>
      </c>
      <c r="K305" s="16">
        <f>IF(WEEKDAY(Tabel1[[#This Row],[Date]],2)=7, SUMIF(Tabel1[Semaine],Tabel1[[#This Row],[Semaine]],Tabel1[Total]),0)</f>
        <v>0</v>
      </c>
    </row>
    <row r="306" spans="1:11" ht="20.100000000000001" customHeight="1" x14ac:dyDescent="0.25">
      <c r="A306" s="4" t="str">
        <f t="shared" si="13"/>
        <v>24-44</v>
      </c>
      <c r="B306" s="22">
        <f>EOMONTH(Tabel1[[#This Row],[Date]],-1)+1</f>
        <v>45566</v>
      </c>
      <c r="C306" s="20">
        <f t="shared" si="15"/>
        <v>45595</v>
      </c>
      <c r="E306" s="21"/>
      <c r="F306" s="21"/>
      <c r="G306" s="21"/>
      <c r="H306" s="16">
        <f t="shared" si="14"/>
        <v>0</v>
      </c>
      <c r="I306" s="16">
        <f>+Tabel1[[#This Row],[Total]]-Tabel1[[#This Row],[Heures de nuit]]</f>
        <v>0</v>
      </c>
      <c r="J306" s="16">
        <f>MAX(0,Tabel1[[#This Row],[Fermeture de poste]]-TIME(21,0,0))+IF(Tabel1[[#This Row],[Ouverture de poste]]&lt;&gt;"",MAX(TIME(6,0,0)-Tabel1[[#This Row],[Ouverture de poste]],0),0)</f>
        <v>0</v>
      </c>
      <c r="K306" s="16">
        <f>IF(WEEKDAY(Tabel1[[#This Row],[Date]],2)=7, SUMIF(Tabel1[Semaine],Tabel1[[#This Row],[Semaine]],Tabel1[Total]),0)</f>
        <v>0</v>
      </c>
    </row>
    <row r="307" spans="1:11" ht="20.100000000000001" customHeight="1" x14ac:dyDescent="0.25">
      <c r="A307" s="4" t="str">
        <f t="shared" si="13"/>
        <v>24-44</v>
      </c>
      <c r="B307" s="22">
        <f>EOMONTH(Tabel1[[#This Row],[Date]],-1)+1</f>
        <v>45566</v>
      </c>
      <c r="C307" s="20">
        <f t="shared" si="15"/>
        <v>45596</v>
      </c>
      <c r="E307" s="21"/>
      <c r="F307" s="21"/>
      <c r="G307" s="21"/>
      <c r="H307" s="16">
        <f t="shared" si="14"/>
        <v>0</v>
      </c>
      <c r="I307" s="16">
        <f>+Tabel1[[#This Row],[Total]]-Tabel1[[#This Row],[Heures de nuit]]</f>
        <v>0</v>
      </c>
      <c r="J307" s="16">
        <f>MAX(0,Tabel1[[#This Row],[Fermeture de poste]]-TIME(21,0,0))+IF(Tabel1[[#This Row],[Ouverture de poste]]&lt;&gt;"",MAX(TIME(6,0,0)-Tabel1[[#This Row],[Ouverture de poste]],0),0)</f>
        <v>0</v>
      </c>
      <c r="K307" s="16">
        <f>IF(WEEKDAY(Tabel1[[#This Row],[Date]],2)=7, SUMIF(Tabel1[Semaine],Tabel1[[#This Row],[Semaine]],Tabel1[Total]),0)</f>
        <v>0</v>
      </c>
    </row>
    <row r="308" spans="1:11" ht="20.100000000000001" customHeight="1" x14ac:dyDescent="0.25">
      <c r="A308" s="4" t="str">
        <f t="shared" si="13"/>
        <v>24-44</v>
      </c>
      <c r="B308" s="22">
        <f>EOMONTH(Tabel1[[#This Row],[Date]],-1)+1</f>
        <v>45597</v>
      </c>
      <c r="C308" s="20">
        <f t="shared" si="15"/>
        <v>45597</v>
      </c>
      <c r="E308" s="21"/>
      <c r="F308" s="21"/>
      <c r="G308" s="21"/>
      <c r="H308" s="16">
        <f t="shared" si="14"/>
        <v>0</v>
      </c>
      <c r="I308" s="16">
        <f>+Tabel1[[#This Row],[Total]]-Tabel1[[#This Row],[Heures de nuit]]</f>
        <v>0</v>
      </c>
      <c r="J308" s="16">
        <f>MAX(0,Tabel1[[#This Row],[Fermeture de poste]]-TIME(21,0,0))+IF(Tabel1[[#This Row],[Ouverture de poste]]&lt;&gt;"",MAX(TIME(6,0,0)-Tabel1[[#This Row],[Ouverture de poste]],0),0)</f>
        <v>0</v>
      </c>
      <c r="K308" s="16">
        <f>IF(WEEKDAY(Tabel1[[#This Row],[Date]],2)=7, SUMIF(Tabel1[Semaine],Tabel1[[#This Row],[Semaine]],Tabel1[Total]),0)</f>
        <v>0</v>
      </c>
    </row>
    <row r="309" spans="1:11" ht="20.100000000000001" customHeight="1" x14ac:dyDescent="0.25">
      <c r="A309" s="4" t="str">
        <f t="shared" si="13"/>
        <v>24-44</v>
      </c>
      <c r="B309" s="22">
        <f>EOMONTH(Tabel1[[#This Row],[Date]],-1)+1</f>
        <v>45597</v>
      </c>
      <c r="C309" s="20">
        <f t="shared" si="15"/>
        <v>45598</v>
      </c>
      <c r="E309" s="21"/>
      <c r="F309" s="21"/>
      <c r="G309" s="21"/>
      <c r="H309" s="16">
        <f t="shared" si="14"/>
        <v>0</v>
      </c>
      <c r="I309" s="16">
        <f>+Tabel1[[#This Row],[Total]]-Tabel1[[#This Row],[Heures de nuit]]</f>
        <v>0</v>
      </c>
      <c r="J309" s="16">
        <f>MAX(0,Tabel1[[#This Row],[Fermeture de poste]]-TIME(21,0,0))+IF(Tabel1[[#This Row],[Ouverture de poste]]&lt;&gt;"",MAX(TIME(6,0,0)-Tabel1[[#This Row],[Ouverture de poste]],0),0)</f>
        <v>0</v>
      </c>
      <c r="K309" s="16">
        <f>IF(WEEKDAY(Tabel1[[#This Row],[Date]],2)=7, SUMIF(Tabel1[Semaine],Tabel1[[#This Row],[Semaine]],Tabel1[Total]),0)</f>
        <v>0</v>
      </c>
    </row>
    <row r="310" spans="1:11" ht="20.100000000000001" customHeight="1" x14ac:dyDescent="0.25">
      <c r="A310" s="4" t="str">
        <f t="shared" si="13"/>
        <v>24-44</v>
      </c>
      <c r="B310" s="22">
        <f>EOMONTH(Tabel1[[#This Row],[Date]],-1)+1</f>
        <v>45597</v>
      </c>
      <c r="C310" s="20">
        <f t="shared" si="15"/>
        <v>45599</v>
      </c>
      <c r="E310" s="21"/>
      <c r="F310" s="21"/>
      <c r="G310" s="21"/>
      <c r="H310" s="16">
        <f t="shared" si="14"/>
        <v>0</v>
      </c>
      <c r="I310" s="16">
        <f>+Tabel1[[#This Row],[Total]]-Tabel1[[#This Row],[Heures de nuit]]</f>
        <v>0</v>
      </c>
      <c r="J310" s="16">
        <f>MAX(0,Tabel1[[#This Row],[Fermeture de poste]]-TIME(21,0,0))+IF(Tabel1[[#This Row],[Ouverture de poste]]&lt;&gt;"",MAX(TIME(6,0,0)-Tabel1[[#This Row],[Ouverture de poste]],0),0)</f>
        <v>0</v>
      </c>
      <c r="K310" s="16">
        <f>IF(WEEKDAY(Tabel1[[#This Row],[Date]],2)=7, SUMIF(Tabel1[Semaine],Tabel1[[#This Row],[Semaine]],Tabel1[Total]),0)</f>
        <v>0</v>
      </c>
    </row>
    <row r="311" spans="1:11" ht="20.100000000000001" customHeight="1" x14ac:dyDescent="0.25">
      <c r="A311" s="4" t="str">
        <f t="shared" si="13"/>
        <v>24-45</v>
      </c>
      <c r="B311" s="22">
        <f>EOMONTH(Tabel1[[#This Row],[Date]],-1)+1</f>
        <v>45597</v>
      </c>
      <c r="C311" s="20">
        <f t="shared" si="15"/>
        <v>45600</v>
      </c>
      <c r="E311" s="21"/>
      <c r="F311" s="21"/>
      <c r="G311" s="21"/>
      <c r="H311" s="16">
        <f t="shared" si="14"/>
        <v>0</v>
      </c>
      <c r="I311" s="16">
        <f>+Tabel1[[#This Row],[Total]]-Tabel1[[#This Row],[Heures de nuit]]</f>
        <v>0</v>
      </c>
      <c r="J311" s="16">
        <f>MAX(0,Tabel1[[#This Row],[Fermeture de poste]]-TIME(21,0,0))+IF(Tabel1[[#This Row],[Ouverture de poste]]&lt;&gt;"",MAX(TIME(6,0,0)-Tabel1[[#This Row],[Ouverture de poste]],0),0)</f>
        <v>0</v>
      </c>
      <c r="K311" s="16">
        <f>IF(WEEKDAY(Tabel1[[#This Row],[Date]],2)=7, SUMIF(Tabel1[Semaine],Tabel1[[#This Row],[Semaine]],Tabel1[Total]),0)</f>
        <v>0</v>
      </c>
    </row>
    <row r="312" spans="1:11" ht="20.100000000000001" customHeight="1" x14ac:dyDescent="0.25">
      <c r="A312" s="4" t="str">
        <f t="shared" si="13"/>
        <v>24-45</v>
      </c>
      <c r="B312" s="22">
        <f>EOMONTH(Tabel1[[#This Row],[Date]],-1)+1</f>
        <v>45597</v>
      </c>
      <c r="C312" s="20">
        <f t="shared" si="15"/>
        <v>45601</v>
      </c>
      <c r="E312" s="21"/>
      <c r="F312" s="21"/>
      <c r="G312" s="21"/>
      <c r="H312" s="16">
        <f t="shared" si="14"/>
        <v>0</v>
      </c>
      <c r="I312" s="16">
        <f>+Tabel1[[#This Row],[Total]]-Tabel1[[#This Row],[Heures de nuit]]</f>
        <v>0</v>
      </c>
      <c r="J312" s="16">
        <f>MAX(0,Tabel1[[#This Row],[Fermeture de poste]]-TIME(21,0,0))+IF(Tabel1[[#This Row],[Ouverture de poste]]&lt;&gt;"",MAX(TIME(6,0,0)-Tabel1[[#This Row],[Ouverture de poste]],0),0)</f>
        <v>0</v>
      </c>
      <c r="K312" s="16">
        <f>IF(WEEKDAY(Tabel1[[#This Row],[Date]],2)=7, SUMIF(Tabel1[Semaine],Tabel1[[#This Row],[Semaine]],Tabel1[Total]),0)</f>
        <v>0</v>
      </c>
    </row>
    <row r="313" spans="1:11" ht="20.100000000000001" customHeight="1" x14ac:dyDescent="0.25">
      <c r="A313" s="4" t="str">
        <f t="shared" si="13"/>
        <v>24-45</v>
      </c>
      <c r="B313" s="22">
        <f>EOMONTH(Tabel1[[#This Row],[Date]],-1)+1</f>
        <v>45597</v>
      </c>
      <c r="C313" s="20">
        <f t="shared" si="15"/>
        <v>45602</v>
      </c>
      <c r="E313" s="21"/>
      <c r="F313" s="21"/>
      <c r="G313" s="21"/>
      <c r="H313" s="16">
        <f t="shared" si="14"/>
        <v>0</v>
      </c>
      <c r="I313" s="16">
        <f>+Tabel1[[#This Row],[Total]]-Tabel1[[#This Row],[Heures de nuit]]</f>
        <v>0</v>
      </c>
      <c r="J313" s="16">
        <f>MAX(0,Tabel1[[#This Row],[Fermeture de poste]]-TIME(21,0,0))+IF(Tabel1[[#This Row],[Ouverture de poste]]&lt;&gt;"",MAX(TIME(6,0,0)-Tabel1[[#This Row],[Ouverture de poste]],0),0)</f>
        <v>0</v>
      </c>
      <c r="K313" s="16">
        <f>IF(WEEKDAY(Tabel1[[#This Row],[Date]],2)=7, SUMIF(Tabel1[Semaine],Tabel1[[#This Row],[Semaine]],Tabel1[Total]),0)</f>
        <v>0</v>
      </c>
    </row>
    <row r="314" spans="1:11" ht="20.100000000000001" customHeight="1" x14ac:dyDescent="0.25">
      <c r="A314" s="4" t="str">
        <f t="shared" si="13"/>
        <v>24-45</v>
      </c>
      <c r="B314" s="22">
        <f>EOMONTH(Tabel1[[#This Row],[Date]],-1)+1</f>
        <v>45597</v>
      </c>
      <c r="C314" s="20">
        <f t="shared" si="15"/>
        <v>45603</v>
      </c>
      <c r="E314" s="21"/>
      <c r="F314" s="21"/>
      <c r="G314" s="21"/>
      <c r="H314" s="16">
        <f t="shared" si="14"/>
        <v>0</v>
      </c>
      <c r="I314" s="16">
        <f>+Tabel1[[#This Row],[Total]]-Tabel1[[#This Row],[Heures de nuit]]</f>
        <v>0</v>
      </c>
      <c r="J314" s="16">
        <f>MAX(0,Tabel1[[#This Row],[Fermeture de poste]]-TIME(21,0,0))+IF(Tabel1[[#This Row],[Ouverture de poste]]&lt;&gt;"",MAX(TIME(6,0,0)-Tabel1[[#This Row],[Ouverture de poste]],0),0)</f>
        <v>0</v>
      </c>
      <c r="K314" s="16">
        <f>IF(WEEKDAY(Tabel1[[#This Row],[Date]],2)=7, SUMIF(Tabel1[Semaine],Tabel1[[#This Row],[Semaine]],Tabel1[Total]),0)</f>
        <v>0</v>
      </c>
    </row>
    <row r="315" spans="1:11" ht="20.100000000000001" customHeight="1" x14ac:dyDescent="0.25">
      <c r="A315" s="4" t="str">
        <f t="shared" si="13"/>
        <v>24-45</v>
      </c>
      <c r="B315" s="22">
        <f>EOMONTH(Tabel1[[#This Row],[Date]],-1)+1</f>
        <v>45597</v>
      </c>
      <c r="C315" s="20">
        <f t="shared" si="15"/>
        <v>45604</v>
      </c>
      <c r="E315" s="21"/>
      <c r="F315" s="21"/>
      <c r="G315" s="21"/>
      <c r="H315" s="16">
        <f t="shared" si="14"/>
        <v>0</v>
      </c>
      <c r="I315" s="16">
        <f>+Tabel1[[#This Row],[Total]]-Tabel1[[#This Row],[Heures de nuit]]</f>
        <v>0</v>
      </c>
      <c r="J315" s="16">
        <f>MAX(0,Tabel1[[#This Row],[Fermeture de poste]]-TIME(21,0,0))+IF(Tabel1[[#This Row],[Ouverture de poste]]&lt;&gt;"",MAX(TIME(6,0,0)-Tabel1[[#This Row],[Ouverture de poste]],0),0)</f>
        <v>0</v>
      </c>
      <c r="K315" s="16">
        <f>IF(WEEKDAY(Tabel1[[#This Row],[Date]],2)=7, SUMIF(Tabel1[Semaine],Tabel1[[#This Row],[Semaine]],Tabel1[Total]),0)</f>
        <v>0</v>
      </c>
    </row>
    <row r="316" spans="1:11" ht="20.100000000000001" customHeight="1" x14ac:dyDescent="0.25">
      <c r="A316" s="4" t="str">
        <f t="shared" si="13"/>
        <v>24-45</v>
      </c>
      <c r="B316" s="22">
        <f>EOMONTH(Tabel1[[#This Row],[Date]],-1)+1</f>
        <v>45597</v>
      </c>
      <c r="C316" s="20">
        <f t="shared" si="15"/>
        <v>45605</v>
      </c>
      <c r="E316" s="21"/>
      <c r="F316" s="21"/>
      <c r="G316" s="21"/>
      <c r="H316" s="16">
        <f t="shared" si="14"/>
        <v>0</v>
      </c>
      <c r="I316" s="16">
        <f>+Tabel1[[#This Row],[Total]]-Tabel1[[#This Row],[Heures de nuit]]</f>
        <v>0</v>
      </c>
      <c r="J316" s="16">
        <f>MAX(0,Tabel1[[#This Row],[Fermeture de poste]]-TIME(21,0,0))+IF(Tabel1[[#This Row],[Ouverture de poste]]&lt;&gt;"",MAX(TIME(6,0,0)-Tabel1[[#This Row],[Ouverture de poste]],0),0)</f>
        <v>0</v>
      </c>
      <c r="K316" s="16">
        <f>IF(WEEKDAY(Tabel1[[#This Row],[Date]],2)=7, SUMIF(Tabel1[Semaine],Tabel1[[#This Row],[Semaine]],Tabel1[Total]),0)</f>
        <v>0</v>
      </c>
    </row>
    <row r="317" spans="1:11" ht="20.100000000000001" customHeight="1" x14ac:dyDescent="0.25">
      <c r="A317" s="4" t="str">
        <f t="shared" si="13"/>
        <v>24-45</v>
      </c>
      <c r="B317" s="22">
        <f>EOMONTH(Tabel1[[#This Row],[Date]],-1)+1</f>
        <v>45597</v>
      </c>
      <c r="C317" s="20">
        <f t="shared" si="15"/>
        <v>45606</v>
      </c>
      <c r="E317" s="21"/>
      <c r="F317" s="21"/>
      <c r="G317" s="21"/>
      <c r="H317" s="16">
        <f t="shared" si="14"/>
        <v>0</v>
      </c>
      <c r="I317" s="16">
        <f>+Tabel1[[#This Row],[Total]]-Tabel1[[#This Row],[Heures de nuit]]</f>
        <v>0</v>
      </c>
      <c r="J317" s="16">
        <f>MAX(0,Tabel1[[#This Row],[Fermeture de poste]]-TIME(21,0,0))+IF(Tabel1[[#This Row],[Ouverture de poste]]&lt;&gt;"",MAX(TIME(6,0,0)-Tabel1[[#This Row],[Ouverture de poste]],0),0)</f>
        <v>0</v>
      </c>
      <c r="K317" s="16">
        <f>IF(WEEKDAY(Tabel1[[#This Row],[Date]],2)=7, SUMIF(Tabel1[Semaine],Tabel1[[#This Row],[Semaine]],Tabel1[Total]),0)</f>
        <v>0</v>
      </c>
    </row>
    <row r="318" spans="1:11" ht="20.100000000000001" customHeight="1" x14ac:dyDescent="0.25">
      <c r="A318" s="4" t="str">
        <f t="shared" si="13"/>
        <v>24-46</v>
      </c>
      <c r="B318" s="22">
        <f>EOMONTH(Tabel1[[#This Row],[Date]],-1)+1</f>
        <v>45597</v>
      </c>
      <c r="C318" s="20">
        <f t="shared" si="15"/>
        <v>45607</v>
      </c>
      <c r="E318" s="21"/>
      <c r="F318" s="21"/>
      <c r="G318" s="21"/>
      <c r="H318" s="16">
        <f t="shared" si="14"/>
        <v>0</v>
      </c>
      <c r="I318" s="16">
        <f>+Tabel1[[#This Row],[Total]]-Tabel1[[#This Row],[Heures de nuit]]</f>
        <v>0</v>
      </c>
      <c r="J318" s="16">
        <f>MAX(0,Tabel1[[#This Row],[Fermeture de poste]]-TIME(21,0,0))+IF(Tabel1[[#This Row],[Ouverture de poste]]&lt;&gt;"",MAX(TIME(6,0,0)-Tabel1[[#This Row],[Ouverture de poste]],0),0)</f>
        <v>0</v>
      </c>
      <c r="K318" s="16">
        <f>IF(WEEKDAY(Tabel1[[#This Row],[Date]],2)=7, SUMIF(Tabel1[Semaine],Tabel1[[#This Row],[Semaine]],Tabel1[Total]),0)</f>
        <v>0</v>
      </c>
    </row>
    <row r="319" spans="1:11" ht="20.100000000000001" customHeight="1" x14ac:dyDescent="0.25">
      <c r="A319" s="4" t="str">
        <f t="shared" si="13"/>
        <v>24-46</v>
      </c>
      <c r="B319" s="22">
        <f>EOMONTH(Tabel1[[#This Row],[Date]],-1)+1</f>
        <v>45597</v>
      </c>
      <c r="C319" s="20">
        <f t="shared" si="15"/>
        <v>45608</v>
      </c>
      <c r="E319" s="21"/>
      <c r="F319" s="21"/>
      <c r="G319" s="21"/>
      <c r="H319" s="16">
        <f t="shared" si="14"/>
        <v>0</v>
      </c>
      <c r="I319" s="16">
        <f>+Tabel1[[#This Row],[Total]]-Tabel1[[#This Row],[Heures de nuit]]</f>
        <v>0</v>
      </c>
      <c r="J319" s="16">
        <f>MAX(0,Tabel1[[#This Row],[Fermeture de poste]]-TIME(21,0,0))+IF(Tabel1[[#This Row],[Ouverture de poste]]&lt;&gt;"",MAX(TIME(6,0,0)-Tabel1[[#This Row],[Ouverture de poste]],0),0)</f>
        <v>0</v>
      </c>
      <c r="K319" s="16">
        <f>IF(WEEKDAY(Tabel1[[#This Row],[Date]],2)=7, SUMIF(Tabel1[Semaine],Tabel1[[#This Row],[Semaine]],Tabel1[Total]),0)</f>
        <v>0</v>
      </c>
    </row>
    <row r="320" spans="1:11" ht="20.100000000000001" customHeight="1" x14ac:dyDescent="0.25">
      <c r="A320" s="4" t="str">
        <f t="shared" si="13"/>
        <v>24-46</v>
      </c>
      <c r="B320" s="22">
        <f>EOMONTH(Tabel1[[#This Row],[Date]],-1)+1</f>
        <v>45597</v>
      </c>
      <c r="C320" s="20">
        <f t="shared" si="15"/>
        <v>45609</v>
      </c>
      <c r="E320" s="21"/>
      <c r="F320" s="21"/>
      <c r="G320" s="21"/>
      <c r="H320" s="16">
        <f t="shared" si="14"/>
        <v>0</v>
      </c>
      <c r="I320" s="16">
        <f>+Tabel1[[#This Row],[Total]]-Tabel1[[#This Row],[Heures de nuit]]</f>
        <v>0</v>
      </c>
      <c r="J320" s="16">
        <f>MAX(0,Tabel1[[#This Row],[Fermeture de poste]]-TIME(21,0,0))+IF(Tabel1[[#This Row],[Ouverture de poste]]&lt;&gt;"",MAX(TIME(6,0,0)-Tabel1[[#This Row],[Ouverture de poste]],0),0)</f>
        <v>0</v>
      </c>
      <c r="K320" s="16">
        <f>IF(WEEKDAY(Tabel1[[#This Row],[Date]],2)=7, SUMIF(Tabel1[Semaine],Tabel1[[#This Row],[Semaine]],Tabel1[Total]),0)</f>
        <v>0</v>
      </c>
    </row>
    <row r="321" spans="1:11" ht="20.100000000000001" customHeight="1" x14ac:dyDescent="0.25">
      <c r="A321" s="4" t="str">
        <f t="shared" si="13"/>
        <v>24-46</v>
      </c>
      <c r="B321" s="22">
        <f>EOMONTH(Tabel1[[#This Row],[Date]],-1)+1</f>
        <v>45597</v>
      </c>
      <c r="C321" s="20">
        <f t="shared" si="15"/>
        <v>45610</v>
      </c>
      <c r="E321" s="21"/>
      <c r="F321" s="21"/>
      <c r="G321" s="21"/>
      <c r="H321" s="16">
        <f t="shared" si="14"/>
        <v>0</v>
      </c>
      <c r="I321" s="16">
        <f>+Tabel1[[#This Row],[Total]]-Tabel1[[#This Row],[Heures de nuit]]</f>
        <v>0</v>
      </c>
      <c r="J321" s="16">
        <f>MAX(0,Tabel1[[#This Row],[Fermeture de poste]]-TIME(21,0,0))+IF(Tabel1[[#This Row],[Ouverture de poste]]&lt;&gt;"",MAX(TIME(6,0,0)-Tabel1[[#This Row],[Ouverture de poste]],0),0)</f>
        <v>0</v>
      </c>
      <c r="K321" s="16">
        <f>IF(WEEKDAY(Tabel1[[#This Row],[Date]],2)=7, SUMIF(Tabel1[Semaine],Tabel1[[#This Row],[Semaine]],Tabel1[Total]),0)</f>
        <v>0</v>
      </c>
    </row>
    <row r="322" spans="1:11" ht="20.100000000000001" customHeight="1" x14ac:dyDescent="0.25">
      <c r="A322" s="4" t="str">
        <f t="shared" si="13"/>
        <v>24-46</v>
      </c>
      <c r="B322" s="22">
        <f>EOMONTH(Tabel1[[#This Row],[Date]],-1)+1</f>
        <v>45597</v>
      </c>
      <c r="C322" s="20">
        <f t="shared" si="15"/>
        <v>45611</v>
      </c>
      <c r="E322" s="21"/>
      <c r="F322" s="21"/>
      <c r="G322" s="21"/>
      <c r="H322" s="16">
        <f t="shared" si="14"/>
        <v>0</v>
      </c>
      <c r="I322" s="16">
        <f>+Tabel1[[#This Row],[Total]]-Tabel1[[#This Row],[Heures de nuit]]</f>
        <v>0</v>
      </c>
      <c r="J322" s="16">
        <f>MAX(0,Tabel1[[#This Row],[Fermeture de poste]]-TIME(21,0,0))+IF(Tabel1[[#This Row],[Ouverture de poste]]&lt;&gt;"",MAX(TIME(6,0,0)-Tabel1[[#This Row],[Ouverture de poste]],0),0)</f>
        <v>0</v>
      </c>
      <c r="K322" s="16">
        <f>IF(WEEKDAY(Tabel1[[#This Row],[Date]],2)=7, SUMIF(Tabel1[Semaine],Tabel1[[#This Row],[Semaine]],Tabel1[Total]),0)</f>
        <v>0</v>
      </c>
    </row>
    <row r="323" spans="1:11" ht="20.100000000000001" customHeight="1" x14ac:dyDescent="0.25">
      <c r="A323" s="4" t="str">
        <f t="shared" ref="A323:A386" si="16">MOD(YEAR(C323-WEEKDAY(C323,2)+4),100) &amp;"-"&amp; _xlfn.ISOWEEKNUM(C323)</f>
        <v>24-46</v>
      </c>
      <c r="B323" s="22">
        <f>EOMONTH(Tabel1[[#This Row],[Date]],-1)+1</f>
        <v>45597</v>
      </c>
      <c r="C323" s="20">
        <f t="shared" si="15"/>
        <v>45612</v>
      </c>
      <c r="E323" s="21"/>
      <c r="F323" s="21"/>
      <c r="G323" s="21"/>
      <c r="H323" s="16">
        <f t="shared" ref="H323:H386" si="17">MOD(G323-E323-F323,1)</f>
        <v>0</v>
      </c>
      <c r="I323" s="16">
        <f>+Tabel1[[#This Row],[Total]]-Tabel1[[#This Row],[Heures de nuit]]</f>
        <v>0</v>
      </c>
      <c r="J323" s="16">
        <f>MAX(0,Tabel1[[#This Row],[Fermeture de poste]]-TIME(21,0,0))+IF(Tabel1[[#This Row],[Ouverture de poste]]&lt;&gt;"",MAX(TIME(6,0,0)-Tabel1[[#This Row],[Ouverture de poste]],0),0)</f>
        <v>0</v>
      </c>
      <c r="K323" s="16">
        <f>IF(WEEKDAY(Tabel1[[#This Row],[Date]],2)=7, SUMIF(Tabel1[Semaine],Tabel1[[#This Row],[Semaine]],Tabel1[Total]),0)</f>
        <v>0</v>
      </c>
    </row>
    <row r="324" spans="1:11" ht="20.100000000000001" customHeight="1" x14ac:dyDescent="0.25">
      <c r="A324" s="4" t="str">
        <f t="shared" si="16"/>
        <v>24-46</v>
      </c>
      <c r="B324" s="22">
        <f>EOMONTH(Tabel1[[#This Row],[Date]],-1)+1</f>
        <v>45597</v>
      </c>
      <c r="C324" s="20">
        <f t="shared" si="15"/>
        <v>45613</v>
      </c>
      <c r="E324" s="21"/>
      <c r="F324" s="21"/>
      <c r="G324" s="21"/>
      <c r="H324" s="16">
        <f t="shared" si="17"/>
        <v>0</v>
      </c>
      <c r="I324" s="16">
        <f>+Tabel1[[#This Row],[Total]]-Tabel1[[#This Row],[Heures de nuit]]</f>
        <v>0</v>
      </c>
      <c r="J324" s="16">
        <f>MAX(0,Tabel1[[#This Row],[Fermeture de poste]]-TIME(21,0,0))+IF(Tabel1[[#This Row],[Ouverture de poste]]&lt;&gt;"",MAX(TIME(6,0,0)-Tabel1[[#This Row],[Ouverture de poste]],0),0)</f>
        <v>0</v>
      </c>
      <c r="K324" s="16">
        <f>IF(WEEKDAY(Tabel1[[#This Row],[Date]],2)=7, SUMIF(Tabel1[Semaine],Tabel1[[#This Row],[Semaine]],Tabel1[Total]),0)</f>
        <v>0</v>
      </c>
    </row>
    <row r="325" spans="1:11" ht="20.100000000000001" customHeight="1" x14ac:dyDescent="0.25">
      <c r="A325" s="4" t="str">
        <f t="shared" si="16"/>
        <v>24-47</v>
      </c>
      <c r="B325" s="22">
        <f>EOMONTH(Tabel1[[#This Row],[Date]],-1)+1</f>
        <v>45597</v>
      </c>
      <c r="C325" s="20">
        <f t="shared" si="15"/>
        <v>45614</v>
      </c>
      <c r="E325" s="21"/>
      <c r="F325" s="21"/>
      <c r="G325" s="21"/>
      <c r="H325" s="16">
        <f t="shared" si="17"/>
        <v>0</v>
      </c>
      <c r="I325" s="16">
        <f>+Tabel1[[#This Row],[Total]]-Tabel1[[#This Row],[Heures de nuit]]</f>
        <v>0</v>
      </c>
      <c r="J325" s="16">
        <f>MAX(0,Tabel1[[#This Row],[Fermeture de poste]]-TIME(21,0,0))+IF(Tabel1[[#This Row],[Ouverture de poste]]&lt;&gt;"",MAX(TIME(6,0,0)-Tabel1[[#This Row],[Ouverture de poste]],0),0)</f>
        <v>0</v>
      </c>
      <c r="K325" s="16">
        <f>IF(WEEKDAY(Tabel1[[#This Row],[Date]],2)=7, SUMIF(Tabel1[Semaine],Tabel1[[#This Row],[Semaine]],Tabel1[Total]),0)</f>
        <v>0</v>
      </c>
    </row>
    <row r="326" spans="1:11" ht="20.100000000000001" customHeight="1" x14ac:dyDescent="0.25">
      <c r="A326" s="4" t="str">
        <f t="shared" si="16"/>
        <v>24-47</v>
      </c>
      <c r="B326" s="22">
        <f>EOMONTH(Tabel1[[#This Row],[Date]],-1)+1</f>
        <v>45597</v>
      </c>
      <c r="C326" s="20">
        <f t="shared" si="15"/>
        <v>45615</v>
      </c>
      <c r="E326" s="21"/>
      <c r="F326" s="21"/>
      <c r="G326" s="21"/>
      <c r="H326" s="16">
        <f t="shared" si="17"/>
        <v>0</v>
      </c>
      <c r="I326" s="16">
        <f>+Tabel1[[#This Row],[Total]]-Tabel1[[#This Row],[Heures de nuit]]</f>
        <v>0</v>
      </c>
      <c r="J326" s="16">
        <f>MAX(0,Tabel1[[#This Row],[Fermeture de poste]]-TIME(21,0,0))+IF(Tabel1[[#This Row],[Ouverture de poste]]&lt;&gt;"",MAX(TIME(6,0,0)-Tabel1[[#This Row],[Ouverture de poste]],0),0)</f>
        <v>0</v>
      </c>
      <c r="K326" s="16">
        <f>IF(WEEKDAY(Tabel1[[#This Row],[Date]],2)=7, SUMIF(Tabel1[Semaine],Tabel1[[#This Row],[Semaine]],Tabel1[Total]),0)</f>
        <v>0</v>
      </c>
    </row>
    <row r="327" spans="1:11" ht="20.100000000000001" customHeight="1" x14ac:dyDescent="0.25">
      <c r="A327" s="4" t="str">
        <f t="shared" si="16"/>
        <v>24-47</v>
      </c>
      <c r="B327" s="22">
        <f>EOMONTH(Tabel1[[#This Row],[Date]],-1)+1</f>
        <v>45597</v>
      </c>
      <c r="C327" s="20">
        <f t="shared" si="15"/>
        <v>45616</v>
      </c>
      <c r="E327" s="21"/>
      <c r="F327" s="21"/>
      <c r="G327" s="21"/>
      <c r="H327" s="16">
        <f t="shared" si="17"/>
        <v>0</v>
      </c>
      <c r="I327" s="16">
        <f>+Tabel1[[#This Row],[Total]]-Tabel1[[#This Row],[Heures de nuit]]</f>
        <v>0</v>
      </c>
      <c r="J327" s="16">
        <f>MAX(0,Tabel1[[#This Row],[Fermeture de poste]]-TIME(21,0,0))+IF(Tabel1[[#This Row],[Ouverture de poste]]&lt;&gt;"",MAX(TIME(6,0,0)-Tabel1[[#This Row],[Ouverture de poste]],0),0)</f>
        <v>0</v>
      </c>
      <c r="K327" s="16">
        <f>IF(WEEKDAY(Tabel1[[#This Row],[Date]],2)=7, SUMIF(Tabel1[Semaine],Tabel1[[#This Row],[Semaine]],Tabel1[Total]),0)</f>
        <v>0</v>
      </c>
    </row>
    <row r="328" spans="1:11" ht="20.100000000000001" customHeight="1" x14ac:dyDescent="0.25">
      <c r="A328" s="4" t="str">
        <f t="shared" si="16"/>
        <v>24-47</v>
      </c>
      <c r="B328" s="22">
        <f>EOMONTH(Tabel1[[#This Row],[Date]],-1)+1</f>
        <v>45597</v>
      </c>
      <c r="C328" s="20">
        <f t="shared" si="15"/>
        <v>45617</v>
      </c>
      <c r="E328" s="21"/>
      <c r="F328" s="21"/>
      <c r="G328" s="21"/>
      <c r="H328" s="16">
        <f t="shared" si="17"/>
        <v>0</v>
      </c>
      <c r="I328" s="16">
        <f>+Tabel1[[#This Row],[Total]]-Tabel1[[#This Row],[Heures de nuit]]</f>
        <v>0</v>
      </c>
      <c r="J328" s="16">
        <f>MAX(0,Tabel1[[#This Row],[Fermeture de poste]]-TIME(21,0,0))+IF(Tabel1[[#This Row],[Ouverture de poste]]&lt;&gt;"",MAX(TIME(6,0,0)-Tabel1[[#This Row],[Ouverture de poste]],0),0)</f>
        <v>0</v>
      </c>
      <c r="K328" s="16">
        <f>IF(WEEKDAY(Tabel1[[#This Row],[Date]],2)=7, SUMIF(Tabel1[Semaine],Tabel1[[#This Row],[Semaine]],Tabel1[Total]),0)</f>
        <v>0</v>
      </c>
    </row>
    <row r="329" spans="1:11" ht="20.100000000000001" customHeight="1" x14ac:dyDescent="0.25">
      <c r="A329" s="4" t="str">
        <f t="shared" si="16"/>
        <v>24-47</v>
      </c>
      <c r="B329" s="22">
        <f>EOMONTH(Tabel1[[#This Row],[Date]],-1)+1</f>
        <v>45597</v>
      </c>
      <c r="C329" s="20">
        <f t="shared" si="15"/>
        <v>45618</v>
      </c>
      <c r="E329" s="21"/>
      <c r="F329" s="21"/>
      <c r="G329" s="21"/>
      <c r="H329" s="16">
        <f t="shared" si="17"/>
        <v>0</v>
      </c>
      <c r="I329" s="16">
        <f>+Tabel1[[#This Row],[Total]]-Tabel1[[#This Row],[Heures de nuit]]</f>
        <v>0</v>
      </c>
      <c r="J329" s="16">
        <f>MAX(0,Tabel1[[#This Row],[Fermeture de poste]]-TIME(21,0,0))+IF(Tabel1[[#This Row],[Ouverture de poste]]&lt;&gt;"",MAX(TIME(6,0,0)-Tabel1[[#This Row],[Ouverture de poste]],0),0)</f>
        <v>0</v>
      </c>
      <c r="K329" s="16">
        <f>IF(WEEKDAY(Tabel1[[#This Row],[Date]],2)=7, SUMIF(Tabel1[Semaine],Tabel1[[#This Row],[Semaine]],Tabel1[Total]),0)</f>
        <v>0</v>
      </c>
    </row>
    <row r="330" spans="1:11" ht="20.100000000000001" customHeight="1" x14ac:dyDescent="0.25">
      <c r="A330" s="4" t="str">
        <f t="shared" si="16"/>
        <v>24-47</v>
      </c>
      <c r="B330" s="22">
        <f>EOMONTH(Tabel1[[#This Row],[Date]],-1)+1</f>
        <v>45597</v>
      </c>
      <c r="C330" s="20">
        <f t="shared" si="15"/>
        <v>45619</v>
      </c>
      <c r="E330" s="21"/>
      <c r="F330" s="21"/>
      <c r="G330" s="21"/>
      <c r="H330" s="16">
        <f t="shared" si="17"/>
        <v>0</v>
      </c>
      <c r="I330" s="16">
        <f>+Tabel1[[#This Row],[Total]]-Tabel1[[#This Row],[Heures de nuit]]</f>
        <v>0</v>
      </c>
      <c r="J330" s="16">
        <f>MAX(0,Tabel1[[#This Row],[Fermeture de poste]]-TIME(21,0,0))+IF(Tabel1[[#This Row],[Ouverture de poste]]&lt;&gt;"",MAX(TIME(6,0,0)-Tabel1[[#This Row],[Ouverture de poste]],0),0)</f>
        <v>0</v>
      </c>
      <c r="K330" s="16">
        <f>IF(WEEKDAY(Tabel1[[#This Row],[Date]],2)=7, SUMIF(Tabel1[Semaine],Tabel1[[#This Row],[Semaine]],Tabel1[Total]),0)</f>
        <v>0</v>
      </c>
    </row>
    <row r="331" spans="1:11" ht="20.100000000000001" customHeight="1" x14ac:dyDescent="0.25">
      <c r="A331" s="4" t="str">
        <f t="shared" si="16"/>
        <v>24-47</v>
      </c>
      <c r="B331" s="22">
        <f>EOMONTH(Tabel1[[#This Row],[Date]],-1)+1</f>
        <v>45597</v>
      </c>
      <c r="C331" s="20">
        <f t="shared" si="15"/>
        <v>45620</v>
      </c>
      <c r="E331" s="21"/>
      <c r="F331" s="21"/>
      <c r="G331" s="21"/>
      <c r="H331" s="16">
        <f t="shared" si="17"/>
        <v>0</v>
      </c>
      <c r="I331" s="16">
        <f>+Tabel1[[#This Row],[Total]]-Tabel1[[#This Row],[Heures de nuit]]</f>
        <v>0</v>
      </c>
      <c r="J331" s="16">
        <f>MAX(0,Tabel1[[#This Row],[Fermeture de poste]]-TIME(21,0,0))+IF(Tabel1[[#This Row],[Ouverture de poste]]&lt;&gt;"",MAX(TIME(6,0,0)-Tabel1[[#This Row],[Ouverture de poste]],0),0)</f>
        <v>0</v>
      </c>
      <c r="K331" s="16">
        <f>IF(WEEKDAY(Tabel1[[#This Row],[Date]],2)=7, SUMIF(Tabel1[Semaine],Tabel1[[#This Row],[Semaine]],Tabel1[Total]),0)</f>
        <v>0</v>
      </c>
    </row>
    <row r="332" spans="1:11" ht="20.100000000000001" customHeight="1" x14ac:dyDescent="0.25">
      <c r="A332" s="4" t="str">
        <f t="shared" si="16"/>
        <v>24-48</v>
      </c>
      <c r="B332" s="22">
        <f>EOMONTH(Tabel1[[#This Row],[Date]],-1)+1</f>
        <v>45597</v>
      </c>
      <c r="C332" s="20">
        <f t="shared" si="15"/>
        <v>45621</v>
      </c>
      <c r="E332" s="21"/>
      <c r="F332" s="21"/>
      <c r="G332" s="21"/>
      <c r="H332" s="16">
        <f t="shared" si="17"/>
        <v>0</v>
      </c>
      <c r="I332" s="16">
        <f>+Tabel1[[#This Row],[Total]]-Tabel1[[#This Row],[Heures de nuit]]</f>
        <v>0</v>
      </c>
      <c r="J332" s="16">
        <f>MAX(0,Tabel1[[#This Row],[Fermeture de poste]]-TIME(21,0,0))+IF(Tabel1[[#This Row],[Ouverture de poste]]&lt;&gt;"",MAX(TIME(6,0,0)-Tabel1[[#This Row],[Ouverture de poste]],0),0)</f>
        <v>0</v>
      </c>
      <c r="K332" s="16">
        <f>IF(WEEKDAY(Tabel1[[#This Row],[Date]],2)=7, SUMIF(Tabel1[Semaine],Tabel1[[#This Row],[Semaine]],Tabel1[Total]),0)</f>
        <v>0</v>
      </c>
    </row>
    <row r="333" spans="1:11" ht="20.100000000000001" customHeight="1" x14ac:dyDescent="0.25">
      <c r="A333" s="4" t="str">
        <f t="shared" si="16"/>
        <v>24-48</v>
      </c>
      <c r="B333" s="22">
        <f>EOMONTH(Tabel1[[#This Row],[Date]],-1)+1</f>
        <v>45597</v>
      </c>
      <c r="C333" s="20">
        <f t="shared" si="15"/>
        <v>45622</v>
      </c>
      <c r="E333" s="21"/>
      <c r="F333" s="21"/>
      <c r="G333" s="21"/>
      <c r="H333" s="16">
        <f t="shared" si="17"/>
        <v>0</v>
      </c>
      <c r="I333" s="16">
        <f>+Tabel1[[#This Row],[Total]]-Tabel1[[#This Row],[Heures de nuit]]</f>
        <v>0</v>
      </c>
      <c r="J333" s="16">
        <f>MAX(0,Tabel1[[#This Row],[Fermeture de poste]]-TIME(21,0,0))+IF(Tabel1[[#This Row],[Ouverture de poste]]&lt;&gt;"",MAX(TIME(6,0,0)-Tabel1[[#This Row],[Ouverture de poste]],0),0)</f>
        <v>0</v>
      </c>
      <c r="K333" s="16">
        <f>IF(WEEKDAY(Tabel1[[#This Row],[Date]],2)=7, SUMIF(Tabel1[Semaine],Tabel1[[#This Row],[Semaine]],Tabel1[Total]),0)</f>
        <v>0</v>
      </c>
    </row>
    <row r="334" spans="1:11" ht="20.100000000000001" customHeight="1" x14ac:dyDescent="0.25">
      <c r="A334" s="4" t="str">
        <f t="shared" si="16"/>
        <v>24-48</v>
      </c>
      <c r="B334" s="22">
        <f>EOMONTH(Tabel1[[#This Row],[Date]],-1)+1</f>
        <v>45597</v>
      </c>
      <c r="C334" s="20">
        <f t="shared" si="15"/>
        <v>45623</v>
      </c>
      <c r="E334" s="21"/>
      <c r="F334" s="21"/>
      <c r="G334" s="21"/>
      <c r="H334" s="16">
        <f t="shared" si="17"/>
        <v>0</v>
      </c>
      <c r="I334" s="16">
        <f>+Tabel1[[#This Row],[Total]]-Tabel1[[#This Row],[Heures de nuit]]</f>
        <v>0</v>
      </c>
      <c r="J334" s="16">
        <f>MAX(0,Tabel1[[#This Row],[Fermeture de poste]]-TIME(21,0,0))+IF(Tabel1[[#This Row],[Ouverture de poste]]&lt;&gt;"",MAX(TIME(6,0,0)-Tabel1[[#This Row],[Ouverture de poste]],0),0)</f>
        <v>0</v>
      </c>
      <c r="K334" s="16">
        <f>IF(WEEKDAY(Tabel1[[#This Row],[Date]],2)=7, SUMIF(Tabel1[Semaine],Tabel1[[#This Row],[Semaine]],Tabel1[Total]),0)</f>
        <v>0</v>
      </c>
    </row>
    <row r="335" spans="1:11" ht="20.100000000000001" customHeight="1" x14ac:dyDescent="0.25">
      <c r="A335" s="4" t="str">
        <f t="shared" si="16"/>
        <v>24-48</v>
      </c>
      <c r="B335" s="22">
        <f>EOMONTH(Tabel1[[#This Row],[Date]],-1)+1</f>
        <v>45597</v>
      </c>
      <c r="C335" s="20">
        <f t="shared" si="15"/>
        <v>45624</v>
      </c>
      <c r="E335" s="21"/>
      <c r="F335" s="21"/>
      <c r="G335" s="21"/>
      <c r="H335" s="16">
        <f t="shared" si="17"/>
        <v>0</v>
      </c>
      <c r="I335" s="16">
        <f>+Tabel1[[#This Row],[Total]]-Tabel1[[#This Row],[Heures de nuit]]</f>
        <v>0</v>
      </c>
      <c r="J335" s="16">
        <f>MAX(0,Tabel1[[#This Row],[Fermeture de poste]]-TIME(21,0,0))+IF(Tabel1[[#This Row],[Ouverture de poste]]&lt;&gt;"",MAX(TIME(6,0,0)-Tabel1[[#This Row],[Ouverture de poste]],0),0)</f>
        <v>0</v>
      </c>
      <c r="K335" s="16">
        <f>IF(WEEKDAY(Tabel1[[#This Row],[Date]],2)=7, SUMIF(Tabel1[Semaine],Tabel1[[#This Row],[Semaine]],Tabel1[Total]),0)</f>
        <v>0</v>
      </c>
    </row>
    <row r="336" spans="1:11" ht="20.100000000000001" customHeight="1" x14ac:dyDescent="0.25">
      <c r="A336" s="4" t="str">
        <f t="shared" si="16"/>
        <v>24-48</v>
      </c>
      <c r="B336" s="22">
        <f>EOMONTH(Tabel1[[#This Row],[Date]],-1)+1</f>
        <v>45597</v>
      </c>
      <c r="C336" s="20">
        <f t="shared" si="15"/>
        <v>45625</v>
      </c>
      <c r="E336" s="21"/>
      <c r="F336" s="21"/>
      <c r="G336" s="21"/>
      <c r="H336" s="16">
        <f t="shared" si="17"/>
        <v>0</v>
      </c>
      <c r="I336" s="16">
        <f>+Tabel1[[#This Row],[Total]]-Tabel1[[#This Row],[Heures de nuit]]</f>
        <v>0</v>
      </c>
      <c r="J336" s="16">
        <f>MAX(0,Tabel1[[#This Row],[Fermeture de poste]]-TIME(21,0,0))+IF(Tabel1[[#This Row],[Ouverture de poste]]&lt;&gt;"",MAX(TIME(6,0,0)-Tabel1[[#This Row],[Ouverture de poste]],0),0)</f>
        <v>0</v>
      </c>
      <c r="K336" s="16">
        <f>IF(WEEKDAY(Tabel1[[#This Row],[Date]],2)=7, SUMIF(Tabel1[Semaine],Tabel1[[#This Row],[Semaine]],Tabel1[Total]),0)</f>
        <v>0</v>
      </c>
    </row>
    <row r="337" spans="1:11" ht="20.100000000000001" customHeight="1" x14ac:dyDescent="0.25">
      <c r="A337" s="4" t="str">
        <f t="shared" si="16"/>
        <v>24-48</v>
      </c>
      <c r="B337" s="22">
        <f>EOMONTH(Tabel1[[#This Row],[Date]],-1)+1</f>
        <v>45597</v>
      </c>
      <c r="C337" s="20">
        <f t="shared" si="15"/>
        <v>45626</v>
      </c>
      <c r="E337" s="21"/>
      <c r="F337" s="21"/>
      <c r="G337" s="21"/>
      <c r="H337" s="16">
        <f t="shared" si="17"/>
        <v>0</v>
      </c>
      <c r="I337" s="16">
        <f>+Tabel1[[#This Row],[Total]]-Tabel1[[#This Row],[Heures de nuit]]</f>
        <v>0</v>
      </c>
      <c r="J337" s="16">
        <f>MAX(0,Tabel1[[#This Row],[Fermeture de poste]]-TIME(21,0,0))+IF(Tabel1[[#This Row],[Ouverture de poste]]&lt;&gt;"",MAX(TIME(6,0,0)-Tabel1[[#This Row],[Ouverture de poste]],0),0)</f>
        <v>0</v>
      </c>
      <c r="K337" s="16">
        <f>IF(WEEKDAY(Tabel1[[#This Row],[Date]],2)=7, SUMIF(Tabel1[Semaine],Tabel1[[#This Row],[Semaine]],Tabel1[Total]),0)</f>
        <v>0</v>
      </c>
    </row>
    <row r="338" spans="1:11" ht="20.100000000000001" customHeight="1" x14ac:dyDescent="0.25">
      <c r="A338" s="4" t="str">
        <f t="shared" si="16"/>
        <v>24-48</v>
      </c>
      <c r="B338" s="22">
        <f>EOMONTH(Tabel1[[#This Row],[Date]],-1)+1</f>
        <v>45627</v>
      </c>
      <c r="C338" s="20">
        <f t="shared" si="15"/>
        <v>45627</v>
      </c>
      <c r="E338" s="21"/>
      <c r="F338" s="21"/>
      <c r="G338" s="21"/>
      <c r="H338" s="16">
        <f t="shared" si="17"/>
        <v>0</v>
      </c>
      <c r="I338" s="16">
        <f>+Tabel1[[#This Row],[Total]]-Tabel1[[#This Row],[Heures de nuit]]</f>
        <v>0</v>
      </c>
      <c r="J338" s="16">
        <f>MAX(0,Tabel1[[#This Row],[Fermeture de poste]]-TIME(21,0,0))+IF(Tabel1[[#This Row],[Ouverture de poste]]&lt;&gt;"",MAX(TIME(6,0,0)-Tabel1[[#This Row],[Ouverture de poste]],0),0)</f>
        <v>0</v>
      </c>
      <c r="K338" s="16">
        <f>IF(WEEKDAY(Tabel1[[#This Row],[Date]],2)=7, SUMIF(Tabel1[Semaine],Tabel1[[#This Row],[Semaine]],Tabel1[Total]),0)</f>
        <v>0</v>
      </c>
    </row>
    <row r="339" spans="1:11" ht="20.100000000000001" customHeight="1" x14ac:dyDescent="0.25">
      <c r="A339" s="4" t="str">
        <f t="shared" si="16"/>
        <v>24-49</v>
      </c>
      <c r="B339" s="22">
        <f>EOMONTH(Tabel1[[#This Row],[Date]],-1)+1</f>
        <v>45627</v>
      </c>
      <c r="C339" s="20">
        <f t="shared" si="15"/>
        <v>45628</v>
      </c>
      <c r="E339" s="21"/>
      <c r="F339" s="21"/>
      <c r="G339" s="21"/>
      <c r="H339" s="16">
        <f t="shared" si="17"/>
        <v>0</v>
      </c>
      <c r="I339" s="16">
        <f>+Tabel1[[#This Row],[Total]]-Tabel1[[#This Row],[Heures de nuit]]</f>
        <v>0</v>
      </c>
      <c r="J339" s="16">
        <f>MAX(0,Tabel1[[#This Row],[Fermeture de poste]]-TIME(21,0,0))+IF(Tabel1[[#This Row],[Ouverture de poste]]&lt;&gt;"",MAX(TIME(6,0,0)-Tabel1[[#This Row],[Ouverture de poste]],0),0)</f>
        <v>0</v>
      </c>
      <c r="K339" s="16">
        <f>IF(WEEKDAY(Tabel1[[#This Row],[Date]],2)=7, SUMIF(Tabel1[Semaine],Tabel1[[#This Row],[Semaine]],Tabel1[Total]),0)</f>
        <v>0</v>
      </c>
    </row>
    <row r="340" spans="1:11" ht="20.100000000000001" customHeight="1" x14ac:dyDescent="0.25">
      <c r="A340" s="4" t="str">
        <f t="shared" si="16"/>
        <v>24-49</v>
      </c>
      <c r="B340" s="22">
        <f>EOMONTH(Tabel1[[#This Row],[Date]],-1)+1</f>
        <v>45627</v>
      </c>
      <c r="C340" s="20">
        <f t="shared" si="15"/>
        <v>45629</v>
      </c>
      <c r="E340" s="21"/>
      <c r="F340" s="21"/>
      <c r="G340" s="21"/>
      <c r="H340" s="16">
        <f t="shared" si="17"/>
        <v>0</v>
      </c>
      <c r="I340" s="16">
        <f>+Tabel1[[#This Row],[Total]]-Tabel1[[#This Row],[Heures de nuit]]</f>
        <v>0</v>
      </c>
      <c r="J340" s="16">
        <f>MAX(0,Tabel1[[#This Row],[Fermeture de poste]]-TIME(21,0,0))+IF(Tabel1[[#This Row],[Ouverture de poste]]&lt;&gt;"",MAX(TIME(6,0,0)-Tabel1[[#This Row],[Ouverture de poste]],0),0)</f>
        <v>0</v>
      </c>
      <c r="K340" s="16">
        <f>IF(WEEKDAY(Tabel1[[#This Row],[Date]],2)=7, SUMIF(Tabel1[Semaine],Tabel1[[#This Row],[Semaine]],Tabel1[Total]),0)</f>
        <v>0</v>
      </c>
    </row>
    <row r="341" spans="1:11" ht="20.100000000000001" customHeight="1" x14ac:dyDescent="0.25">
      <c r="A341" s="4" t="str">
        <f t="shared" si="16"/>
        <v>24-49</v>
      </c>
      <c r="B341" s="22">
        <f>EOMONTH(Tabel1[[#This Row],[Date]],-1)+1</f>
        <v>45627</v>
      </c>
      <c r="C341" s="20">
        <f t="shared" si="15"/>
        <v>45630</v>
      </c>
      <c r="E341" s="21"/>
      <c r="F341" s="21"/>
      <c r="G341" s="21"/>
      <c r="H341" s="16">
        <f t="shared" si="17"/>
        <v>0</v>
      </c>
      <c r="I341" s="16">
        <f>+Tabel1[[#This Row],[Total]]-Tabel1[[#This Row],[Heures de nuit]]</f>
        <v>0</v>
      </c>
      <c r="J341" s="16">
        <f>MAX(0,Tabel1[[#This Row],[Fermeture de poste]]-TIME(21,0,0))+IF(Tabel1[[#This Row],[Ouverture de poste]]&lt;&gt;"",MAX(TIME(6,0,0)-Tabel1[[#This Row],[Ouverture de poste]],0),0)</f>
        <v>0</v>
      </c>
      <c r="K341" s="16">
        <f>IF(WEEKDAY(Tabel1[[#This Row],[Date]],2)=7, SUMIF(Tabel1[Semaine],Tabel1[[#This Row],[Semaine]],Tabel1[Total]),0)</f>
        <v>0</v>
      </c>
    </row>
    <row r="342" spans="1:11" ht="20.100000000000001" customHeight="1" x14ac:dyDescent="0.25">
      <c r="A342" s="4" t="str">
        <f t="shared" si="16"/>
        <v>24-49</v>
      </c>
      <c r="B342" s="22">
        <f>EOMONTH(Tabel1[[#This Row],[Date]],-1)+1</f>
        <v>45627</v>
      </c>
      <c r="C342" s="20">
        <f t="shared" si="15"/>
        <v>45631</v>
      </c>
      <c r="E342" s="21"/>
      <c r="F342" s="21"/>
      <c r="G342" s="21"/>
      <c r="H342" s="16">
        <f t="shared" si="17"/>
        <v>0</v>
      </c>
      <c r="I342" s="16">
        <f>+Tabel1[[#This Row],[Total]]-Tabel1[[#This Row],[Heures de nuit]]</f>
        <v>0</v>
      </c>
      <c r="J342" s="16">
        <f>MAX(0,Tabel1[[#This Row],[Fermeture de poste]]-TIME(21,0,0))+IF(Tabel1[[#This Row],[Ouverture de poste]]&lt;&gt;"",MAX(TIME(6,0,0)-Tabel1[[#This Row],[Ouverture de poste]],0),0)</f>
        <v>0</v>
      </c>
      <c r="K342" s="16">
        <f>IF(WEEKDAY(Tabel1[[#This Row],[Date]],2)=7, SUMIF(Tabel1[Semaine],Tabel1[[#This Row],[Semaine]],Tabel1[Total]),0)</f>
        <v>0</v>
      </c>
    </row>
    <row r="343" spans="1:11" ht="20.100000000000001" customHeight="1" x14ac:dyDescent="0.25">
      <c r="A343" s="4" t="str">
        <f t="shared" si="16"/>
        <v>24-49</v>
      </c>
      <c r="B343" s="22">
        <f>EOMONTH(Tabel1[[#This Row],[Date]],-1)+1</f>
        <v>45627</v>
      </c>
      <c r="C343" s="20">
        <f t="shared" si="15"/>
        <v>45632</v>
      </c>
      <c r="E343" s="21"/>
      <c r="F343" s="21"/>
      <c r="G343" s="21"/>
      <c r="H343" s="16">
        <f t="shared" si="17"/>
        <v>0</v>
      </c>
      <c r="I343" s="16">
        <f>+Tabel1[[#This Row],[Total]]-Tabel1[[#This Row],[Heures de nuit]]</f>
        <v>0</v>
      </c>
      <c r="J343" s="16">
        <f>MAX(0,Tabel1[[#This Row],[Fermeture de poste]]-TIME(21,0,0))+IF(Tabel1[[#This Row],[Ouverture de poste]]&lt;&gt;"",MAX(TIME(6,0,0)-Tabel1[[#This Row],[Ouverture de poste]],0),0)</f>
        <v>0</v>
      </c>
      <c r="K343" s="16">
        <f>IF(WEEKDAY(Tabel1[[#This Row],[Date]],2)=7, SUMIF(Tabel1[Semaine],Tabel1[[#This Row],[Semaine]],Tabel1[Total]),0)</f>
        <v>0</v>
      </c>
    </row>
    <row r="344" spans="1:11" ht="20.100000000000001" customHeight="1" x14ac:dyDescent="0.25">
      <c r="A344" s="4" t="str">
        <f t="shared" si="16"/>
        <v>24-49</v>
      </c>
      <c r="B344" s="22">
        <f>EOMONTH(Tabel1[[#This Row],[Date]],-1)+1</f>
        <v>45627</v>
      </c>
      <c r="C344" s="20">
        <f t="shared" si="15"/>
        <v>45633</v>
      </c>
      <c r="E344" s="21"/>
      <c r="F344" s="21"/>
      <c r="G344" s="21"/>
      <c r="H344" s="16">
        <f t="shared" si="17"/>
        <v>0</v>
      </c>
      <c r="I344" s="16">
        <f>+Tabel1[[#This Row],[Total]]-Tabel1[[#This Row],[Heures de nuit]]</f>
        <v>0</v>
      </c>
      <c r="J344" s="16">
        <f>MAX(0,Tabel1[[#This Row],[Fermeture de poste]]-TIME(21,0,0))+IF(Tabel1[[#This Row],[Ouverture de poste]]&lt;&gt;"",MAX(TIME(6,0,0)-Tabel1[[#This Row],[Ouverture de poste]],0),0)</f>
        <v>0</v>
      </c>
      <c r="K344" s="16">
        <f>IF(WEEKDAY(Tabel1[[#This Row],[Date]],2)=7, SUMIF(Tabel1[Semaine],Tabel1[[#This Row],[Semaine]],Tabel1[Total]),0)</f>
        <v>0</v>
      </c>
    </row>
    <row r="345" spans="1:11" ht="20.100000000000001" customHeight="1" x14ac:dyDescent="0.25">
      <c r="A345" s="4" t="str">
        <f t="shared" si="16"/>
        <v>24-49</v>
      </c>
      <c r="B345" s="22">
        <f>EOMONTH(Tabel1[[#This Row],[Date]],-1)+1</f>
        <v>45627</v>
      </c>
      <c r="C345" s="20">
        <f t="shared" si="15"/>
        <v>45634</v>
      </c>
      <c r="E345" s="21"/>
      <c r="F345" s="21"/>
      <c r="G345" s="21"/>
      <c r="H345" s="16">
        <f t="shared" si="17"/>
        <v>0</v>
      </c>
      <c r="I345" s="16">
        <f>+Tabel1[[#This Row],[Total]]-Tabel1[[#This Row],[Heures de nuit]]</f>
        <v>0</v>
      </c>
      <c r="J345" s="16">
        <f>MAX(0,Tabel1[[#This Row],[Fermeture de poste]]-TIME(21,0,0))+IF(Tabel1[[#This Row],[Ouverture de poste]]&lt;&gt;"",MAX(TIME(6,0,0)-Tabel1[[#This Row],[Ouverture de poste]],0),0)</f>
        <v>0</v>
      </c>
      <c r="K345" s="16">
        <f>IF(WEEKDAY(Tabel1[[#This Row],[Date]],2)=7, SUMIF(Tabel1[Semaine],Tabel1[[#This Row],[Semaine]],Tabel1[Total]),0)</f>
        <v>0</v>
      </c>
    </row>
    <row r="346" spans="1:11" ht="20.100000000000001" customHeight="1" x14ac:dyDescent="0.25">
      <c r="A346" s="4" t="str">
        <f t="shared" si="16"/>
        <v>24-50</v>
      </c>
      <c r="B346" s="22">
        <f>EOMONTH(Tabel1[[#This Row],[Date]],-1)+1</f>
        <v>45627</v>
      </c>
      <c r="C346" s="20">
        <f t="shared" si="15"/>
        <v>45635</v>
      </c>
      <c r="E346" s="21"/>
      <c r="F346" s="21"/>
      <c r="G346" s="21"/>
      <c r="H346" s="16">
        <f t="shared" si="17"/>
        <v>0</v>
      </c>
      <c r="I346" s="16">
        <f>+Tabel1[[#This Row],[Total]]-Tabel1[[#This Row],[Heures de nuit]]</f>
        <v>0</v>
      </c>
      <c r="J346" s="16">
        <f>MAX(0,Tabel1[[#This Row],[Fermeture de poste]]-TIME(21,0,0))+IF(Tabel1[[#This Row],[Ouverture de poste]]&lt;&gt;"",MAX(TIME(6,0,0)-Tabel1[[#This Row],[Ouverture de poste]],0),0)</f>
        <v>0</v>
      </c>
      <c r="K346" s="16">
        <f>IF(WEEKDAY(Tabel1[[#This Row],[Date]],2)=7, SUMIF(Tabel1[Semaine],Tabel1[[#This Row],[Semaine]],Tabel1[Total]),0)</f>
        <v>0</v>
      </c>
    </row>
    <row r="347" spans="1:11" ht="20.100000000000001" customHeight="1" x14ac:dyDescent="0.25">
      <c r="A347" s="4" t="str">
        <f t="shared" si="16"/>
        <v>24-50</v>
      </c>
      <c r="B347" s="22">
        <f>EOMONTH(Tabel1[[#This Row],[Date]],-1)+1</f>
        <v>45627</v>
      </c>
      <c r="C347" s="20">
        <f t="shared" si="15"/>
        <v>45636</v>
      </c>
      <c r="E347" s="21"/>
      <c r="F347" s="21"/>
      <c r="G347" s="21"/>
      <c r="H347" s="16">
        <f t="shared" si="17"/>
        <v>0</v>
      </c>
      <c r="I347" s="16">
        <f>+Tabel1[[#This Row],[Total]]-Tabel1[[#This Row],[Heures de nuit]]</f>
        <v>0</v>
      </c>
      <c r="J347" s="16">
        <f>MAX(0,Tabel1[[#This Row],[Fermeture de poste]]-TIME(21,0,0))+IF(Tabel1[[#This Row],[Ouverture de poste]]&lt;&gt;"",MAX(TIME(6,0,0)-Tabel1[[#This Row],[Ouverture de poste]],0),0)</f>
        <v>0</v>
      </c>
      <c r="K347" s="16">
        <f>IF(WEEKDAY(Tabel1[[#This Row],[Date]],2)=7, SUMIF(Tabel1[Semaine],Tabel1[[#This Row],[Semaine]],Tabel1[Total]),0)</f>
        <v>0</v>
      </c>
    </row>
    <row r="348" spans="1:11" ht="20.100000000000001" customHeight="1" x14ac:dyDescent="0.25">
      <c r="A348" s="4" t="str">
        <f t="shared" si="16"/>
        <v>24-50</v>
      </c>
      <c r="B348" s="22">
        <f>EOMONTH(Tabel1[[#This Row],[Date]],-1)+1</f>
        <v>45627</v>
      </c>
      <c r="C348" s="20">
        <f t="shared" si="15"/>
        <v>45637</v>
      </c>
      <c r="E348" s="21"/>
      <c r="F348" s="21"/>
      <c r="G348" s="21"/>
      <c r="H348" s="16">
        <f t="shared" si="17"/>
        <v>0</v>
      </c>
      <c r="I348" s="16">
        <f>+Tabel1[[#This Row],[Total]]-Tabel1[[#This Row],[Heures de nuit]]</f>
        <v>0</v>
      </c>
      <c r="J348" s="16">
        <f>MAX(0,Tabel1[[#This Row],[Fermeture de poste]]-TIME(21,0,0))+IF(Tabel1[[#This Row],[Ouverture de poste]]&lt;&gt;"",MAX(TIME(6,0,0)-Tabel1[[#This Row],[Ouverture de poste]],0),0)</f>
        <v>0</v>
      </c>
      <c r="K348" s="16">
        <f>IF(WEEKDAY(Tabel1[[#This Row],[Date]],2)=7, SUMIF(Tabel1[Semaine],Tabel1[[#This Row],[Semaine]],Tabel1[Total]),0)</f>
        <v>0</v>
      </c>
    </row>
    <row r="349" spans="1:11" ht="20.100000000000001" customHeight="1" x14ac:dyDescent="0.25">
      <c r="A349" s="4" t="str">
        <f t="shared" si="16"/>
        <v>24-50</v>
      </c>
      <c r="B349" s="22">
        <f>EOMONTH(Tabel1[[#This Row],[Date]],-1)+1</f>
        <v>45627</v>
      </c>
      <c r="C349" s="20">
        <f t="shared" si="15"/>
        <v>45638</v>
      </c>
      <c r="E349" s="21"/>
      <c r="F349" s="21"/>
      <c r="G349" s="21"/>
      <c r="H349" s="16">
        <f t="shared" si="17"/>
        <v>0</v>
      </c>
      <c r="I349" s="16">
        <f>+Tabel1[[#This Row],[Total]]-Tabel1[[#This Row],[Heures de nuit]]</f>
        <v>0</v>
      </c>
      <c r="J349" s="16">
        <f>MAX(0,Tabel1[[#This Row],[Fermeture de poste]]-TIME(21,0,0))+IF(Tabel1[[#This Row],[Ouverture de poste]]&lt;&gt;"",MAX(TIME(6,0,0)-Tabel1[[#This Row],[Ouverture de poste]],0),0)</f>
        <v>0</v>
      </c>
      <c r="K349" s="16">
        <f>IF(WEEKDAY(Tabel1[[#This Row],[Date]],2)=7, SUMIF(Tabel1[Semaine],Tabel1[[#This Row],[Semaine]],Tabel1[Total]),0)</f>
        <v>0</v>
      </c>
    </row>
    <row r="350" spans="1:11" ht="20.100000000000001" customHeight="1" x14ac:dyDescent="0.25">
      <c r="A350" s="4" t="str">
        <f t="shared" si="16"/>
        <v>24-50</v>
      </c>
      <c r="B350" s="22">
        <f>EOMONTH(Tabel1[[#This Row],[Date]],-1)+1</f>
        <v>45627</v>
      </c>
      <c r="C350" s="20">
        <f t="shared" si="15"/>
        <v>45639</v>
      </c>
      <c r="E350" s="21"/>
      <c r="F350" s="21"/>
      <c r="G350" s="21"/>
      <c r="H350" s="16">
        <f t="shared" si="17"/>
        <v>0</v>
      </c>
      <c r="I350" s="16">
        <f>+Tabel1[[#This Row],[Total]]-Tabel1[[#This Row],[Heures de nuit]]</f>
        <v>0</v>
      </c>
      <c r="J350" s="16">
        <f>MAX(0,Tabel1[[#This Row],[Fermeture de poste]]-TIME(21,0,0))+IF(Tabel1[[#This Row],[Ouverture de poste]]&lt;&gt;"",MAX(TIME(6,0,0)-Tabel1[[#This Row],[Ouverture de poste]],0),0)</f>
        <v>0</v>
      </c>
      <c r="K350" s="16">
        <f>IF(WEEKDAY(Tabel1[[#This Row],[Date]],2)=7, SUMIF(Tabel1[Semaine],Tabel1[[#This Row],[Semaine]],Tabel1[Total]),0)</f>
        <v>0</v>
      </c>
    </row>
    <row r="351" spans="1:11" ht="20.100000000000001" customHeight="1" x14ac:dyDescent="0.25">
      <c r="A351" s="4" t="str">
        <f t="shared" si="16"/>
        <v>24-50</v>
      </c>
      <c r="B351" s="22">
        <f>EOMONTH(Tabel1[[#This Row],[Date]],-1)+1</f>
        <v>45627</v>
      </c>
      <c r="C351" s="20">
        <f t="shared" si="15"/>
        <v>45640</v>
      </c>
      <c r="E351" s="21"/>
      <c r="F351" s="21"/>
      <c r="G351" s="21"/>
      <c r="H351" s="16">
        <f t="shared" si="17"/>
        <v>0</v>
      </c>
      <c r="I351" s="16">
        <f>+Tabel1[[#This Row],[Total]]-Tabel1[[#This Row],[Heures de nuit]]</f>
        <v>0</v>
      </c>
      <c r="J351" s="16">
        <f>MAX(0,Tabel1[[#This Row],[Fermeture de poste]]-TIME(21,0,0))+IF(Tabel1[[#This Row],[Ouverture de poste]]&lt;&gt;"",MAX(TIME(6,0,0)-Tabel1[[#This Row],[Ouverture de poste]],0),0)</f>
        <v>0</v>
      </c>
      <c r="K351" s="16">
        <f>IF(WEEKDAY(Tabel1[[#This Row],[Date]],2)=7, SUMIF(Tabel1[Semaine],Tabel1[[#This Row],[Semaine]],Tabel1[Total]),0)</f>
        <v>0</v>
      </c>
    </row>
    <row r="352" spans="1:11" ht="20.100000000000001" customHeight="1" x14ac:dyDescent="0.25">
      <c r="A352" s="4" t="str">
        <f t="shared" si="16"/>
        <v>24-50</v>
      </c>
      <c r="B352" s="22">
        <f>EOMONTH(Tabel1[[#This Row],[Date]],-1)+1</f>
        <v>45627</v>
      </c>
      <c r="C352" s="20">
        <f t="shared" si="15"/>
        <v>45641</v>
      </c>
      <c r="E352" s="21"/>
      <c r="F352" s="21"/>
      <c r="G352" s="21"/>
      <c r="H352" s="16">
        <f t="shared" si="17"/>
        <v>0</v>
      </c>
      <c r="I352" s="16">
        <f>+Tabel1[[#This Row],[Total]]-Tabel1[[#This Row],[Heures de nuit]]</f>
        <v>0</v>
      </c>
      <c r="J352" s="16">
        <f>MAX(0,Tabel1[[#This Row],[Fermeture de poste]]-TIME(21,0,0))+IF(Tabel1[[#This Row],[Ouverture de poste]]&lt;&gt;"",MAX(TIME(6,0,0)-Tabel1[[#This Row],[Ouverture de poste]],0),0)</f>
        <v>0</v>
      </c>
      <c r="K352" s="16">
        <f>IF(WEEKDAY(Tabel1[[#This Row],[Date]],2)=7, SUMIF(Tabel1[Semaine],Tabel1[[#This Row],[Semaine]],Tabel1[Total]),0)</f>
        <v>0</v>
      </c>
    </row>
    <row r="353" spans="1:11" ht="20.100000000000001" customHeight="1" x14ac:dyDescent="0.25">
      <c r="A353" s="4" t="str">
        <f t="shared" si="16"/>
        <v>24-51</v>
      </c>
      <c r="B353" s="22">
        <f>EOMONTH(Tabel1[[#This Row],[Date]],-1)+1</f>
        <v>45627</v>
      </c>
      <c r="C353" s="20">
        <f t="shared" si="15"/>
        <v>45642</v>
      </c>
      <c r="E353" s="21"/>
      <c r="F353" s="21"/>
      <c r="G353" s="21"/>
      <c r="H353" s="16">
        <f t="shared" si="17"/>
        <v>0</v>
      </c>
      <c r="I353" s="16">
        <f>+Tabel1[[#This Row],[Total]]-Tabel1[[#This Row],[Heures de nuit]]</f>
        <v>0</v>
      </c>
      <c r="J353" s="16">
        <f>MAX(0,Tabel1[[#This Row],[Fermeture de poste]]-TIME(21,0,0))+IF(Tabel1[[#This Row],[Ouverture de poste]]&lt;&gt;"",MAX(TIME(6,0,0)-Tabel1[[#This Row],[Ouverture de poste]],0),0)</f>
        <v>0</v>
      </c>
      <c r="K353" s="16">
        <f>IF(WEEKDAY(Tabel1[[#This Row],[Date]],2)=7, SUMIF(Tabel1[Semaine],Tabel1[[#This Row],[Semaine]],Tabel1[Total]),0)</f>
        <v>0</v>
      </c>
    </row>
    <row r="354" spans="1:11" ht="20.100000000000001" customHeight="1" x14ac:dyDescent="0.25">
      <c r="A354" s="4" t="str">
        <f t="shared" si="16"/>
        <v>24-51</v>
      </c>
      <c r="B354" s="22">
        <f>EOMONTH(Tabel1[[#This Row],[Date]],-1)+1</f>
        <v>45627</v>
      </c>
      <c r="C354" s="20">
        <f t="shared" ref="C354:C417" si="18">C353+1</f>
        <v>45643</v>
      </c>
      <c r="E354" s="21"/>
      <c r="F354" s="21"/>
      <c r="G354" s="21"/>
      <c r="H354" s="16">
        <f t="shared" si="17"/>
        <v>0</v>
      </c>
      <c r="I354" s="16">
        <f>+Tabel1[[#This Row],[Total]]-Tabel1[[#This Row],[Heures de nuit]]</f>
        <v>0</v>
      </c>
      <c r="J354" s="16">
        <f>MAX(0,Tabel1[[#This Row],[Fermeture de poste]]-TIME(21,0,0))+IF(Tabel1[[#This Row],[Ouverture de poste]]&lt;&gt;"",MAX(TIME(6,0,0)-Tabel1[[#This Row],[Ouverture de poste]],0),0)</f>
        <v>0</v>
      </c>
      <c r="K354" s="16">
        <f>IF(WEEKDAY(Tabel1[[#This Row],[Date]],2)=7, SUMIF(Tabel1[Semaine],Tabel1[[#This Row],[Semaine]],Tabel1[Total]),0)</f>
        <v>0</v>
      </c>
    </row>
    <row r="355" spans="1:11" ht="20.100000000000001" customHeight="1" x14ac:dyDescent="0.25">
      <c r="A355" s="4" t="str">
        <f t="shared" si="16"/>
        <v>24-51</v>
      </c>
      <c r="B355" s="22">
        <f>EOMONTH(Tabel1[[#This Row],[Date]],-1)+1</f>
        <v>45627</v>
      </c>
      <c r="C355" s="20">
        <f t="shared" si="18"/>
        <v>45644</v>
      </c>
      <c r="E355" s="21"/>
      <c r="F355" s="21"/>
      <c r="G355" s="21"/>
      <c r="H355" s="16">
        <f t="shared" si="17"/>
        <v>0</v>
      </c>
      <c r="I355" s="16">
        <f>+Tabel1[[#This Row],[Total]]-Tabel1[[#This Row],[Heures de nuit]]</f>
        <v>0</v>
      </c>
      <c r="J355" s="16">
        <f>MAX(0,Tabel1[[#This Row],[Fermeture de poste]]-TIME(21,0,0))+IF(Tabel1[[#This Row],[Ouverture de poste]]&lt;&gt;"",MAX(TIME(6,0,0)-Tabel1[[#This Row],[Ouverture de poste]],0),0)</f>
        <v>0</v>
      </c>
      <c r="K355" s="16">
        <f>IF(WEEKDAY(Tabel1[[#This Row],[Date]],2)=7, SUMIF(Tabel1[Semaine],Tabel1[[#This Row],[Semaine]],Tabel1[Total]),0)</f>
        <v>0</v>
      </c>
    </row>
    <row r="356" spans="1:11" ht="20.100000000000001" customHeight="1" x14ac:dyDescent="0.25">
      <c r="A356" s="4" t="str">
        <f t="shared" si="16"/>
        <v>24-51</v>
      </c>
      <c r="B356" s="22">
        <f>EOMONTH(Tabel1[[#This Row],[Date]],-1)+1</f>
        <v>45627</v>
      </c>
      <c r="C356" s="20">
        <f t="shared" si="18"/>
        <v>45645</v>
      </c>
      <c r="E356" s="21"/>
      <c r="F356" s="21"/>
      <c r="G356" s="21"/>
      <c r="H356" s="16">
        <f t="shared" si="17"/>
        <v>0</v>
      </c>
      <c r="I356" s="16">
        <f>+Tabel1[[#This Row],[Total]]-Tabel1[[#This Row],[Heures de nuit]]</f>
        <v>0</v>
      </c>
      <c r="J356" s="16">
        <f>MAX(0,Tabel1[[#This Row],[Fermeture de poste]]-TIME(21,0,0))+IF(Tabel1[[#This Row],[Ouverture de poste]]&lt;&gt;"",MAX(TIME(6,0,0)-Tabel1[[#This Row],[Ouverture de poste]],0),0)</f>
        <v>0</v>
      </c>
      <c r="K356" s="16">
        <f>IF(WEEKDAY(Tabel1[[#This Row],[Date]],2)=7, SUMIF(Tabel1[Semaine],Tabel1[[#This Row],[Semaine]],Tabel1[Total]),0)</f>
        <v>0</v>
      </c>
    </row>
    <row r="357" spans="1:11" ht="20.100000000000001" customHeight="1" x14ac:dyDescent="0.25">
      <c r="A357" s="4" t="str">
        <f t="shared" si="16"/>
        <v>24-51</v>
      </c>
      <c r="B357" s="22">
        <f>EOMONTH(Tabel1[[#This Row],[Date]],-1)+1</f>
        <v>45627</v>
      </c>
      <c r="C357" s="20">
        <f t="shared" si="18"/>
        <v>45646</v>
      </c>
      <c r="E357" s="21"/>
      <c r="F357" s="21"/>
      <c r="G357" s="21"/>
      <c r="H357" s="16">
        <f t="shared" si="17"/>
        <v>0</v>
      </c>
      <c r="I357" s="16">
        <f>+Tabel1[[#This Row],[Total]]-Tabel1[[#This Row],[Heures de nuit]]</f>
        <v>0</v>
      </c>
      <c r="J357" s="16">
        <f>MAX(0,Tabel1[[#This Row],[Fermeture de poste]]-TIME(21,0,0))+IF(Tabel1[[#This Row],[Ouverture de poste]]&lt;&gt;"",MAX(TIME(6,0,0)-Tabel1[[#This Row],[Ouverture de poste]],0),0)</f>
        <v>0</v>
      </c>
      <c r="K357" s="16">
        <f>IF(WEEKDAY(Tabel1[[#This Row],[Date]],2)=7, SUMIF(Tabel1[Semaine],Tabel1[[#This Row],[Semaine]],Tabel1[Total]),0)</f>
        <v>0</v>
      </c>
    </row>
    <row r="358" spans="1:11" ht="20.100000000000001" customHeight="1" x14ac:dyDescent="0.25">
      <c r="A358" s="4" t="str">
        <f t="shared" si="16"/>
        <v>24-51</v>
      </c>
      <c r="B358" s="22">
        <f>EOMONTH(Tabel1[[#This Row],[Date]],-1)+1</f>
        <v>45627</v>
      </c>
      <c r="C358" s="20">
        <f t="shared" si="18"/>
        <v>45647</v>
      </c>
      <c r="E358" s="21"/>
      <c r="F358" s="21"/>
      <c r="G358" s="21"/>
      <c r="H358" s="16">
        <f t="shared" si="17"/>
        <v>0</v>
      </c>
      <c r="I358" s="16">
        <f>+Tabel1[[#This Row],[Total]]-Tabel1[[#This Row],[Heures de nuit]]</f>
        <v>0</v>
      </c>
      <c r="J358" s="16">
        <f>MAX(0,Tabel1[[#This Row],[Fermeture de poste]]-TIME(21,0,0))+IF(Tabel1[[#This Row],[Ouverture de poste]]&lt;&gt;"",MAX(TIME(6,0,0)-Tabel1[[#This Row],[Ouverture de poste]],0),0)</f>
        <v>0</v>
      </c>
      <c r="K358" s="16">
        <f>IF(WEEKDAY(Tabel1[[#This Row],[Date]],2)=7, SUMIF(Tabel1[Semaine],Tabel1[[#This Row],[Semaine]],Tabel1[Total]),0)</f>
        <v>0</v>
      </c>
    </row>
    <row r="359" spans="1:11" ht="20.100000000000001" customHeight="1" x14ac:dyDescent="0.25">
      <c r="A359" s="4" t="str">
        <f t="shared" si="16"/>
        <v>24-51</v>
      </c>
      <c r="B359" s="22">
        <f>EOMONTH(Tabel1[[#This Row],[Date]],-1)+1</f>
        <v>45627</v>
      </c>
      <c r="C359" s="20">
        <f t="shared" si="18"/>
        <v>45648</v>
      </c>
      <c r="E359" s="21"/>
      <c r="F359" s="21"/>
      <c r="G359" s="21"/>
      <c r="H359" s="16">
        <f t="shared" si="17"/>
        <v>0</v>
      </c>
      <c r="I359" s="16">
        <f>+Tabel1[[#This Row],[Total]]-Tabel1[[#This Row],[Heures de nuit]]</f>
        <v>0</v>
      </c>
      <c r="J359" s="16">
        <f>MAX(0,Tabel1[[#This Row],[Fermeture de poste]]-TIME(21,0,0))+IF(Tabel1[[#This Row],[Ouverture de poste]]&lt;&gt;"",MAX(TIME(6,0,0)-Tabel1[[#This Row],[Ouverture de poste]],0),0)</f>
        <v>0</v>
      </c>
      <c r="K359" s="16">
        <f>IF(WEEKDAY(Tabel1[[#This Row],[Date]],2)=7, SUMIF(Tabel1[Semaine],Tabel1[[#This Row],[Semaine]],Tabel1[Total]),0)</f>
        <v>0</v>
      </c>
    </row>
    <row r="360" spans="1:11" ht="20.100000000000001" customHeight="1" x14ac:dyDescent="0.25">
      <c r="A360" s="4" t="str">
        <f t="shared" si="16"/>
        <v>24-52</v>
      </c>
      <c r="B360" s="22">
        <f>EOMONTH(Tabel1[[#This Row],[Date]],-1)+1</f>
        <v>45627</v>
      </c>
      <c r="C360" s="20">
        <f t="shared" si="18"/>
        <v>45649</v>
      </c>
      <c r="E360" s="21"/>
      <c r="F360" s="21"/>
      <c r="G360" s="21"/>
      <c r="H360" s="16">
        <f t="shared" si="17"/>
        <v>0</v>
      </c>
      <c r="I360" s="16">
        <f>+Tabel1[[#This Row],[Total]]-Tabel1[[#This Row],[Heures de nuit]]</f>
        <v>0</v>
      </c>
      <c r="J360" s="16">
        <f>MAX(0,Tabel1[[#This Row],[Fermeture de poste]]-TIME(21,0,0))+IF(Tabel1[[#This Row],[Ouverture de poste]]&lt;&gt;"",MAX(TIME(6,0,0)-Tabel1[[#This Row],[Ouverture de poste]],0),0)</f>
        <v>0</v>
      </c>
      <c r="K360" s="16">
        <f>IF(WEEKDAY(Tabel1[[#This Row],[Date]],2)=7, SUMIF(Tabel1[Semaine],Tabel1[[#This Row],[Semaine]],Tabel1[Total]),0)</f>
        <v>0</v>
      </c>
    </row>
    <row r="361" spans="1:11" ht="20.100000000000001" customHeight="1" x14ac:dyDescent="0.25">
      <c r="A361" s="4" t="str">
        <f t="shared" si="16"/>
        <v>24-52</v>
      </c>
      <c r="B361" s="22">
        <f>EOMONTH(Tabel1[[#This Row],[Date]],-1)+1</f>
        <v>45627</v>
      </c>
      <c r="C361" s="20">
        <f t="shared" si="18"/>
        <v>45650</v>
      </c>
      <c r="E361" s="21"/>
      <c r="F361" s="21"/>
      <c r="G361" s="21"/>
      <c r="H361" s="16">
        <f t="shared" si="17"/>
        <v>0</v>
      </c>
      <c r="I361" s="16">
        <f>+Tabel1[[#This Row],[Total]]-Tabel1[[#This Row],[Heures de nuit]]</f>
        <v>0</v>
      </c>
      <c r="J361" s="16">
        <f>MAX(0,Tabel1[[#This Row],[Fermeture de poste]]-TIME(21,0,0))+IF(Tabel1[[#This Row],[Ouverture de poste]]&lt;&gt;"",MAX(TIME(6,0,0)-Tabel1[[#This Row],[Ouverture de poste]],0),0)</f>
        <v>0</v>
      </c>
      <c r="K361" s="16">
        <f>IF(WEEKDAY(Tabel1[[#This Row],[Date]],2)=7, SUMIF(Tabel1[Semaine],Tabel1[[#This Row],[Semaine]],Tabel1[Total]),0)</f>
        <v>0</v>
      </c>
    </row>
    <row r="362" spans="1:11" ht="20.100000000000001" customHeight="1" x14ac:dyDescent="0.25">
      <c r="A362" s="4" t="str">
        <f t="shared" si="16"/>
        <v>24-52</v>
      </c>
      <c r="B362" s="22">
        <f>EOMONTH(Tabel1[[#This Row],[Date]],-1)+1</f>
        <v>45627</v>
      </c>
      <c r="C362" s="20">
        <f t="shared" si="18"/>
        <v>45651</v>
      </c>
      <c r="E362" s="21"/>
      <c r="F362" s="21"/>
      <c r="G362" s="21"/>
      <c r="H362" s="16">
        <f t="shared" si="17"/>
        <v>0</v>
      </c>
      <c r="I362" s="16">
        <f>+Tabel1[[#This Row],[Total]]-Tabel1[[#This Row],[Heures de nuit]]</f>
        <v>0</v>
      </c>
      <c r="J362" s="16">
        <f>MAX(0,Tabel1[[#This Row],[Fermeture de poste]]-TIME(21,0,0))+IF(Tabel1[[#This Row],[Ouverture de poste]]&lt;&gt;"",MAX(TIME(6,0,0)-Tabel1[[#This Row],[Ouverture de poste]],0),0)</f>
        <v>0</v>
      </c>
      <c r="K362" s="16">
        <f>IF(WEEKDAY(Tabel1[[#This Row],[Date]],2)=7, SUMIF(Tabel1[Semaine],Tabel1[[#This Row],[Semaine]],Tabel1[Total]),0)</f>
        <v>0</v>
      </c>
    </row>
    <row r="363" spans="1:11" ht="20.100000000000001" customHeight="1" x14ac:dyDescent="0.25">
      <c r="A363" s="4" t="str">
        <f t="shared" si="16"/>
        <v>24-52</v>
      </c>
      <c r="B363" s="22">
        <f>EOMONTH(Tabel1[[#This Row],[Date]],-1)+1</f>
        <v>45627</v>
      </c>
      <c r="C363" s="20">
        <f t="shared" si="18"/>
        <v>45652</v>
      </c>
      <c r="E363" s="21"/>
      <c r="F363" s="21"/>
      <c r="G363" s="21"/>
      <c r="H363" s="16">
        <f t="shared" si="17"/>
        <v>0</v>
      </c>
      <c r="I363" s="16">
        <f>+Tabel1[[#This Row],[Total]]-Tabel1[[#This Row],[Heures de nuit]]</f>
        <v>0</v>
      </c>
      <c r="J363" s="16">
        <f>MAX(0,Tabel1[[#This Row],[Fermeture de poste]]-TIME(21,0,0))+IF(Tabel1[[#This Row],[Ouverture de poste]]&lt;&gt;"",MAX(TIME(6,0,0)-Tabel1[[#This Row],[Ouverture de poste]],0),0)</f>
        <v>0</v>
      </c>
      <c r="K363" s="16">
        <f>IF(WEEKDAY(Tabel1[[#This Row],[Date]],2)=7, SUMIF(Tabel1[Semaine],Tabel1[[#This Row],[Semaine]],Tabel1[Total]),0)</f>
        <v>0</v>
      </c>
    </row>
    <row r="364" spans="1:11" ht="20.100000000000001" customHeight="1" x14ac:dyDescent="0.25">
      <c r="A364" s="4" t="str">
        <f t="shared" si="16"/>
        <v>24-52</v>
      </c>
      <c r="B364" s="22">
        <f>EOMONTH(Tabel1[[#This Row],[Date]],-1)+1</f>
        <v>45627</v>
      </c>
      <c r="C364" s="20">
        <f t="shared" si="18"/>
        <v>45653</v>
      </c>
      <c r="E364" s="21"/>
      <c r="F364" s="21"/>
      <c r="G364" s="21"/>
      <c r="H364" s="16">
        <f t="shared" si="17"/>
        <v>0</v>
      </c>
      <c r="I364" s="16">
        <f>+Tabel1[[#This Row],[Total]]-Tabel1[[#This Row],[Heures de nuit]]</f>
        <v>0</v>
      </c>
      <c r="J364" s="16">
        <f>MAX(0,Tabel1[[#This Row],[Fermeture de poste]]-TIME(21,0,0))+IF(Tabel1[[#This Row],[Ouverture de poste]]&lt;&gt;"",MAX(TIME(6,0,0)-Tabel1[[#This Row],[Ouverture de poste]],0),0)</f>
        <v>0</v>
      </c>
      <c r="K364" s="16">
        <f>IF(WEEKDAY(Tabel1[[#This Row],[Date]],2)=7, SUMIF(Tabel1[Semaine],Tabel1[[#This Row],[Semaine]],Tabel1[Total]),0)</f>
        <v>0</v>
      </c>
    </row>
    <row r="365" spans="1:11" ht="20.100000000000001" customHeight="1" x14ac:dyDescent="0.25">
      <c r="A365" s="4" t="str">
        <f t="shared" si="16"/>
        <v>24-52</v>
      </c>
      <c r="B365" s="22">
        <f>EOMONTH(Tabel1[[#This Row],[Date]],-1)+1</f>
        <v>45627</v>
      </c>
      <c r="C365" s="20">
        <f t="shared" si="18"/>
        <v>45654</v>
      </c>
      <c r="E365" s="21"/>
      <c r="F365" s="21"/>
      <c r="G365" s="21"/>
      <c r="H365" s="16">
        <f t="shared" si="17"/>
        <v>0</v>
      </c>
      <c r="I365" s="16">
        <f>+Tabel1[[#This Row],[Total]]-Tabel1[[#This Row],[Heures de nuit]]</f>
        <v>0</v>
      </c>
      <c r="J365" s="16">
        <f>MAX(0,Tabel1[[#This Row],[Fermeture de poste]]-TIME(21,0,0))+IF(Tabel1[[#This Row],[Ouverture de poste]]&lt;&gt;"",MAX(TIME(6,0,0)-Tabel1[[#This Row],[Ouverture de poste]],0),0)</f>
        <v>0</v>
      </c>
      <c r="K365" s="16">
        <f>IF(WEEKDAY(Tabel1[[#This Row],[Date]],2)=7, SUMIF(Tabel1[Semaine],Tabel1[[#This Row],[Semaine]],Tabel1[Total]),0)</f>
        <v>0</v>
      </c>
    </row>
    <row r="366" spans="1:11" ht="20.100000000000001" customHeight="1" x14ac:dyDescent="0.25">
      <c r="A366" s="4" t="str">
        <f t="shared" si="16"/>
        <v>24-52</v>
      </c>
      <c r="B366" s="22">
        <f>EOMONTH(Tabel1[[#This Row],[Date]],-1)+1</f>
        <v>45627</v>
      </c>
      <c r="C366" s="20">
        <f t="shared" si="18"/>
        <v>45655</v>
      </c>
      <c r="E366" s="21"/>
      <c r="F366" s="21"/>
      <c r="G366" s="21"/>
      <c r="H366" s="16">
        <f t="shared" si="17"/>
        <v>0</v>
      </c>
      <c r="I366" s="16">
        <f>+Tabel1[[#This Row],[Total]]-Tabel1[[#This Row],[Heures de nuit]]</f>
        <v>0</v>
      </c>
      <c r="J366" s="16">
        <f>MAX(0,Tabel1[[#This Row],[Fermeture de poste]]-TIME(21,0,0))+IF(Tabel1[[#This Row],[Ouverture de poste]]&lt;&gt;"",MAX(TIME(6,0,0)-Tabel1[[#This Row],[Ouverture de poste]],0),0)</f>
        <v>0</v>
      </c>
      <c r="K366" s="16">
        <f>IF(WEEKDAY(Tabel1[[#This Row],[Date]],2)=7, SUMIF(Tabel1[Semaine],Tabel1[[#This Row],[Semaine]],Tabel1[Total]),0)</f>
        <v>0</v>
      </c>
    </row>
    <row r="367" spans="1:11" ht="20.100000000000001" customHeight="1" x14ac:dyDescent="0.25">
      <c r="A367" s="4" t="str">
        <f t="shared" si="16"/>
        <v>25-1</v>
      </c>
      <c r="B367" s="22">
        <f>EOMONTH(Tabel1[[#This Row],[Date]],-1)+1</f>
        <v>45627</v>
      </c>
      <c r="C367" s="20">
        <f t="shared" si="18"/>
        <v>45656</v>
      </c>
      <c r="E367" s="21"/>
      <c r="F367" s="21"/>
      <c r="G367" s="21"/>
      <c r="H367" s="16">
        <f t="shared" si="17"/>
        <v>0</v>
      </c>
      <c r="I367" s="16">
        <f>+Tabel1[[#This Row],[Total]]-Tabel1[[#This Row],[Heures de nuit]]</f>
        <v>0</v>
      </c>
      <c r="J367" s="16">
        <f>MAX(0,Tabel1[[#This Row],[Fermeture de poste]]-TIME(21,0,0))+IF(Tabel1[[#This Row],[Ouverture de poste]]&lt;&gt;"",MAX(TIME(6,0,0)-Tabel1[[#This Row],[Ouverture de poste]],0),0)</f>
        <v>0</v>
      </c>
      <c r="K367" s="16">
        <f>IF(WEEKDAY(Tabel1[[#This Row],[Date]],2)=7, SUMIF(Tabel1[Semaine],Tabel1[[#This Row],[Semaine]],Tabel1[Total]),0)</f>
        <v>0</v>
      </c>
    </row>
    <row r="368" spans="1:11" ht="20.100000000000001" customHeight="1" x14ac:dyDescent="0.25">
      <c r="A368" s="4" t="str">
        <f t="shared" si="16"/>
        <v>25-1</v>
      </c>
      <c r="B368" s="22">
        <f>EOMONTH(Tabel1[[#This Row],[Date]],-1)+1</f>
        <v>45627</v>
      </c>
      <c r="C368" s="20">
        <f t="shared" si="18"/>
        <v>45657</v>
      </c>
      <c r="E368" s="21"/>
      <c r="F368" s="21"/>
      <c r="G368" s="21"/>
      <c r="H368" s="16">
        <f t="shared" si="17"/>
        <v>0</v>
      </c>
      <c r="I368" s="16">
        <f>+Tabel1[[#This Row],[Total]]-Tabel1[[#This Row],[Heures de nuit]]</f>
        <v>0</v>
      </c>
      <c r="J368" s="16">
        <f>MAX(0,Tabel1[[#This Row],[Fermeture de poste]]-TIME(21,0,0))+IF(Tabel1[[#This Row],[Ouverture de poste]]&lt;&gt;"",MAX(TIME(6,0,0)-Tabel1[[#This Row],[Ouverture de poste]],0),0)</f>
        <v>0</v>
      </c>
      <c r="K368" s="16">
        <f>IF(WEEKDAY(Tabel1[[#This Row],[Date]],2)=7, SUMIF(Tabel1[Semaine],Tabel1[[#This Row],[Semaine]],Tabel1[Total]),0)</f>
        <v>0</v>
      </c>
    </row>
    <row r="369" spans="1:11" ht="20.100000000000001" hidden="1" customHeight="1" x14ac:dyDescent="0.25">
      <c r="A369" s="4" t="str">
        <f t="shared" si="16"/>
        <v>25-1</v>
      </c>
      <c r="B369" s="22">
        <f>EOMONTH(Tabel1[[#This Row],[Date]],-1)+1</f>
        <v>45658</v>
      </c>
      <c r="C369" s="20">
        <f t="shared" si="18"/>
        <v>45658</v>
      </c>
      <c r="E369" s="21"/>
      <c r="F369" s="21"/>
      <c r="G369" s="21"/>
      <c r="H369" s="16">
        <f t="shared" si="17"/>
        <v>0</v>
      </c>
      <c r="I369" s="16">
        <f>+Tabel1[[#This Row],[Total]]-Tabel1[[#This Row],[Heures de nuit]]</f>
        <v>0</v>
      </c>
      <c r="J369" s="16">
        <f>MAX(0,Tabel1[[#This Row],[Fermeture de poste]]-TIME(21,0,0))+IF(Tabel1[[#This Row],[Ouverture de poste]]&lt;&gt;"",MAX(TIME(6,0,0)-Tabel1[[#This Row],[Ouverture de poste]],0),0)</f>
        <v>0</v>
      </c>
      <c r="K369" s="16">
        <f>IF(WEEKDAY(Tabel1[[#This Row],[Date]],2)=7, SUMIF(Tabel1[Semaine],Tabel1[[#This Row],[Semaine]],Tabel1[Total]),0)</f>
        <v>0</v>
      </c>
    </row>
    <row r="370" spans="1:11" ht="20.100000000000001" hidden="1" customHeight="1" x14ac:dyDescent="0.25">
      <c r="A370" s="4" t="str">
        <f t="shared" si="16"/>
        <v>25-1</v>
      </c>
      <c r="B370" s="22">
        <f>EOMONTH(Tabel1[[#This Row],[Date]],-1)+1</f>
        <v>45658</v>
      </c>
      <c r="C370" s="20">
        <f t="shared" si="18"/>
        <v>45659</v>
      </c>
      <c r="E370" s="21"/>
      <c r="F370" s="21"/>
      <c r="G370" s="21"/>
      <c r="H370" s="16">
        <f t="shared" si="17"/>
        <v>0</v>
      </c>
      <c r="I370" s="16">
        <f>+Tabel1[[#This Row],[Total]]-Tabel1[[#This Row],[Heures de nuit]]</f>
        <v>0</v>
      </c>
      <c r="J370" s="16">
        <f>MAX(0,Tabel1[[#This Row],[Fermeture de poste]]-TIME(21,0,0))+IF(Tabel1[[#This Row],[Ouverture de poste]]&lt;&gt;"",MAX(TIME(6,0,0)-Tabel1[[#This Row],[Ouverture de poste]],0),0)</f>
        <v>0</v>
      </c>
      <c r="K370" s="16">
        <f>IF(WEEKDAY(Tabel1[[#This Row],[Date]],2)=7, SUMIF(Tabel1[Semaine],Tabel1[[#This Row],[Semaine]],Tabel1[Total]),0)</f>
        <v>0</v>
      </c>
    </row>
    <row r="371" spans="1:11" ht="20.100000000000001" hidden="1" customHeight="1" x14ac:dyDescent="0.25">
      <c r="A371" s="4" t="str">
        <f t="shared" si="16"/>
        <v>25-1</v>
      </c>
      <c r="B371" s="22">
        <f>EOMONTH(Tabel1[[#This Row],[Date]],-1)+1</f>
        <v>45658</v>
      </c>
      <c r="C371" s="20">
        <f t="shared" si="18"/>
        <v>45660</v>
      </c>
      <c r="E371" s="21"/>
      <c r="F371" s="21"/>
      <c r="G371" s="21"/>
      <c r="H371" s="16">
        <f t="shared" si="17"/>
        <v>0</v>
      </c>
      <c r="I371" s="16">
        <f>+Tabel1[[#This Row],[Total]]-Tabel1[[#This Row],[Heures de nuit]]</f>
        <v>0</v>
      </c>
      <c r="J371" s="16">
        <f>MAX(0,Tabel1[[#This Row],[Fermeture de poste]]-TIME(21,0,0))+IF(Tabel1[[#This Row],[Ouverture de poste]]&lt;&gt;"",MAX(TIME(6,0,0)-Tabel1[[#This Row],[Ouverture de poste]],0),0)</f>
        <v>0</v>
      </c>
      <c r="K371" s="16">
        <f>IF(WEEKDAY(Tabel1[[#This Row],[Date]],2)=7, SUMIF(Tabel1[Semaine],Tabel1[[#This Row],[Semaine]],Tabel1[Total]),0)</f>
        <v>0</v>
      </c>
    </row>
    <row r="372" spans="1:11" ht="20.100000000000001" hidden="1" customHeight="1" x14ac:dyDescent="0.25">
      <c r="A372" s="4" t="str">
        <f t="shared" si="16"/>
        <v>25-1</v>
      </c>
      <c r="B372" s="22">
        <f>EOMONTH(Tabel1[[#This Row],[Date]],-1)+1</f>
        <v>45658</v>
      </c>
      <c r="C372" s="20">
        <f t="shared" si="18"/>
        <v>45661</v>
      </c>
      <c r="E372" s="21"/>
      <c r="F372" s="21"/>
      <c r="G372" s="21"/>
      <c r="H372" s="16">
        <f t="shared" si="17"/>
        <v>0</v>
      </c>
      <c r="I372" s="16">
        <f>+Tabel1[[#This Row],[Total]]-Tabel1[[#This Row],[Heures de nuit]]</f>
        <v>0</v>
      </c>
      <c r="J372" s="16">
        <f>MAX(0,Tabel1[[#This Row],[Fermeture de poste]]-TIME(21,0,0))+IF(Tabel1[[#This Row],[Ouverture de poste]]&lt;&gt;"",MAX(TIME(6,0,0)-Tabel1[[#This Row],[Ouverture de poste]],0),0)</f>
        <v>0</v>
      </c>
      <c r="K372" s="16">
        <f>IF(WEEKDAY(Tabel1[[#This Row],[Date]],2)=7, SUMIF(Tabel1[Semaine],Tabel1[[#This Row],[Semaine]],Tabel1[Total]),0)</f>
        <v>0</v>
      </c>
    </row>
    <row r="373" spans="1:11" ht="20.100000000000001" hidden="1" customHeight="1" x14ac:dyDescent="0.25">
      <c r="A373" s="4" t="str">
        <f t="shared" si="16"/>
        <v>25-1</v>
      </c>
      <c r="B373" s="22">
        <f>EOMONTH(Tabel1[[#This Row],[Date]],-1)+1</f>
        <v>45658</v>
      </c>
      <c r="C373" s="20">
        <f t="shared" si="18"/>
        <v>45662</v>
      </c>
      <c r="E373" s="21"/>
      <c r="F373" s="21"/>
      <c r="G373" s="21"/>
      <c r="H373" s="16">
        <f t="shared" si="17"/>
        <v>0</v>
      </c>
      <c r="I373" s="16">
        <f>+Tabel1[[#This Row],[Total]]-Tabel1[[#This Row],[Heures de nuit]]</f>
        <v>0</v>
      </c>
      <c r="J373" s="16">
        <f>MAX(0,Tabel1[[#This Row],[Fermeture de poste]]-TIME(21,0,0))+IF(Tabel1[[#This Row],[Ouverture de poste]]&lt;&gt;"",MAX(TIME(6,0,0)-Tabel1[[#This Row],[Ouverture de poste]],0),0)</f>
        <v>0</v>
      </c>
      <c r="K373" s="16">
        <f>IF(WEEKDAY(Tabel1[[#This Row],[Date]],2)=7, SUMIF(Tabel1[Semaine],Tabel1[[#This Row],[Semaine]],Tabel1[Total]),0)</f>
        <v>0</v>
      </c>
    </row>
    <row r="374" spans="1:11" ht="20.100000000000001" hidden="1" customHeight="1" x14ac:dyDescent="0.25">
      <c r="A374" s="4" t="str">
        <f t="shared" si="16"/>
        <v>25-2</v>
      </c>
      <c r="B374" s="22">
        <f>EOMONTH(Tabel1[[#This Row],[Date]],-1)+1</f>
        <v>45658</v>
      </c>
      <c r="C374" s="20">
        <f t="shared" si="18"/>
        <v>45663</v>
      </c>
      <c r="E374" s="21"/>
      <c r="F374" s="21"/>
      <c r="G374" s="21"/>
      <c r="H374" s="16">
        <f t="shared" si="17"/>
        <v>0</v>
      </c>
      <c r="I374" s="16">
        <f>+Tabel1[[#This Row],[Total]]-Tabel1[[#This Row],[Heures de nuit]]</f>
        <v>0</v>
      </c>
      <c r="J374" s="16">
        <f>MAX(0,Tabel1[[#This Row],[Fermeture de poste]]-TIME(21,0,0))+IF(Tabel1[[#This Row],[Ouverture de poste]]&lt;&gt;"",MAX(TIME(6,0,0)-Tabel1[[#This Row],[Ouverture de poste]],0),0)</f>
        <v>0</v>
      </c>
      <c r="K374" s="16">
        <f>IF(WEEKDAY(Tabel1[[#This Row],[Date]],2)=7, SUMIF(Tabel1[Semaine],Tabel1[[#This Row],[Semaine]],Tabel1[Total]),0)</f>
        <v>0</v>
      </c>
    </row>
    <row r="375" spans="1:11" ht="20.100000000000001" hidden="1" customHeight="1" x14ac:dyDescent="0.25">
      <c r="A375" s="4" t="str">
        <f t="shared" si="16"/>
        <v>25-2</v>
      </c>
      <c r="B375" s="22">
        <f>EOMONTH(Tabel1[[#This Row],[Date]],-1)+1</f>
        <v>45658</v>
      </c>
      <c r="C375" s="20">
        <f t="shared" si="18"/>
        <v>45664</v>
      </c>
      <c r="E375" s="21"/>
      <c r="F375" s="21"/>
      <c r="G375" s="21"/>
      <c r="H375" s="16">
        <f t="shared" si="17"/>
        <v>0</v>
      </c>
      <c r="I375" s="16">
        <f>+Tabel1[[#This Row],[Total]]-Tabel1[[#This Row],[Heures de nuit]]</f>
        <v>0</v>
      </c>
      <c r="J375" s="16">
        <f>MAX(0,Tabel1[[#This Row],[Fermeture de poste]]-TIME(21,0,0))+IF(Tabel1[[#This Row],[Ouverture de poste]]&lt;&gt;"",MAX(TIME(6,0,0)-Tabel1[[#This Row],[Ouverture de poste]],0),0)</f>
        <v>0</v>
      </c>
      <c r="K375" s="16">
        <f>IF(WEEKDAY(Tabel1[[#This Row],[Date]],2)=7, SUMIF(Tabel1[Semaine],Tabel1[[#This Row],[Semaine]],Tabel1[Total]),0)</f>
        <v>0</v>
      </c>
    </row>
    <row r="376" spans="1:11" ht="20.100000000000001" hidden="1" customHeight="1" x14ac:dyDescent="0.25">
      <c r="A376" s="4" t="str">
        <f t="shared" si="16"/>
        <v>25-2</v>
      </c>
      <c r="B376" s="22">
        <f>EOMONTH(Tabel1[[#This Row],[Date]],-1)+1</f>
        <v>45658</v>
      </c>
      <c r="C376" s="20">
        <f t="shared" si="18"/>
        <v>45665</v>
      </c>
      <c r="E376" s="21"/>
      <c r="F376" s="21"/>
      <c r="G376" s="21"/>
      <c r="H376" s="16">
        <f t="shared" si="17"/>
        <v>0</v>
      </c>
      <c r="I376" s="16">
        <f>+Tabel1[[#This Row],[Total]]-Tabel1[[#This Row],[Heures de nuit]]</f>
        <v>0</v>
      </c>
      <c r="J376" s="16">
        <f>MAX(0,Tabel1[[#This Row],[Fermeture de poste]]-TIME(21,0,0))+IF(Tabel1[[#This Row],[Ouverture de poste]]&lt;&gt;"",MAX(TIME(6,0,0)-Tabel1[[#This Row],[Ouverture de poste]],0),0)</f>
        <v>0</v>
      </c>
      <c r="K376" s="16">
        <f>IF(WEEKDAY(Tabel1[[#This Row],[Date]],2)=7, SUMIF(Tabel1[Semaine],Tabel1[[#This Row],[Semaine]],Tabel1[Total]),0)</f>
        <v>0</v>
      </c>
    </row>
    <row r="377" spans="1:11" ht="20.100000000000001" hidden="1" customHeight="1" x14ac:dyDescent="0.25">
      <c r="A377" s="4" t="str">
        <f t="shared" si="16"/>
        <v>25-2</v>
      </c>
      <c r="B377" s="22">
        <f>EOMONTH(Tabel1[[#This Row],[Date]],-1)+1</f>
        <v>45658</v>
      </c>
      <c r="C377" s="20">
        <f t="shared" si="18"/>
        <v>45666</v>
      </c>
      <c r="E377" s="21"/>
      <c r="F377" s="21"/>
      <c r="G377" s="21"/>
      <c r="H377" s="16">
        <f t="shared" si="17"/>
        <v>0</v>
      </c>
      <c r="I377" s="16">
        <f>+Tabel1[[#This Row],[Total]]-Tabel1[[#This Row],[Heures de nuit]]</f>
        <v>0</v>
      </c>
      <c r="J377" s="16">
        <f>MAX(0,Tabel1[[#This Row],[Fermeture de poste]]-TIME(21,0,0))+IF(Tabel1[[#This Row],[Ouverture de poste]]&lt;&gt;"",MAX(TIME(6,0,0)-Tabel1[[#This Row],[Ouverture de poste]],0),0)</f>
        <v>0</v>
      </c>
      <c r="K377" s="16">
        <f>IF(WEEKDAY(Tabel1[[#This Row],[Date]],2)=7, SUMIF(Tabel1[Semaine],Tabel1[[#This Row],[Semaine]],Tabel1[Total]),0)</f>
        <v>0</v>
      </c>
    </row>
    <row r="378" spans="1:11" ht="20.100000000000001" hidden="1" customHeight="1" x14ac:dyDescent="0.25">
      <c r="A378" s="4" t="str">
        <f t="shared" si="16"/>
        <v>25-2</v>
      </c>
      <c r="B378" s="22">
        <f>EOMONTH(Tabel1[[#This Row],[Date]],-1)+1</f>
        <v>45658</v>
      </c>
      <c r="C378" s="20">
        <f t="shared" si="18"/>
        <v>45667</v>
      </c>
      <c r="E378" s="21"/>
      <c r="F378" s="21"/>
      <c r="G378" s="21"/>
      <c r="H378" s="16">
        <f t="shared" si="17"/>
        <v>0</v>
      </c>
      <c r="I378" s="16">
        <f>+Tabel1[[#This Row],[Total]]-Tabel1[[#This Row],[Heures de nuit]]</f>
        <v>0</v>
      </c>
      <c r="J378" s="16">
        <f>MAX(0,Tabel1[[#This Row],[Fermeture de poste]]-TIME(21,0,0))+IF(Tabel1[[#This Row],[Ouverture de poste]]&lt;&gt;"",MAX(TIME(6,0,0)-Tabel1[[#This Row],[Ouverture de poste]],0),0)</f>
        <v>0</v>
      </c>
      <c r="K378" s="16">
        <f>IF(WEEKDAY(Tabel1[[#This Row],[Date]],2)=7, SUMIF(Tabel1[Semaine],Tabel1[[#This Row],[Semaine]],Tabel1[Total]),0)</f>
        <v>0</v>
      </c>
    </row>
    <row r="379" spans="1:11" ht="20.100000000000001" hidden="1" customHeight="1" x14ac:dyDescent="0.25">
      <c r="A379" s="4" t="str">
        <f t="shared" si="16"/>
        <v>25-2</v>
      </c>
      <c r="B379" s="22">
        <f>EOMONTH(Tabel1[[#This Row],[Date]],-1)+1</f>
        <v>45658</v>
      </c>
      <c r="C379" s="20">
        <f t="shared" si="18"/>
        <v>45668</v>
      </c>
      <c r="E379" s="21"/>
      <c r="F379" s="21"/>
      <c r="G379" s="21"/>
      <c r="H379" s="16">
        <f t="shared" si="17"/>
        <v>0</v>
      </c>
      <c r="I379" s="16">
        <f>+Tabel1[[#This Row],[Total]]-Tabel1[[#This Row],[Heures de nuit]]</f>
        <v>0</v>
      </c>
      <c r="J379" s="16">
        <f>MAX(0,Tabel1[[#This Row],[Fermeture de poste]]-TIME(21,0,0))+IF(Tabel1[[#This Row],[Ouverture de poste]]&lt;&gt;"",MAX(TIME(6,0,0)-Tabel1[[#This Row],[Ouverture de poste]],0),0)</f>
        <v>0</v>
      </c>
      <c r="K379" s="16">
        <f>IF(WEEKDAY(Tabel1[[#This Row],[Date]],2)=7, SUMIF(Tabel1[Semaine],Tabel1[[#This Row],[Semaine]],Tabel1[Total]),0)</f>
        <v>0</v>
      </c>
    </row>
    <row r="380" spans="1:11" ht="20.100000000000001" hidden="1" customHeight="1" x14ac:dyDescent="0.25">
      <c r="A380" s="4" t="str">
        <f t="shared" si="16"/>
        <v>25-2</v>
      </c>
      <c r="B380" s="22">
        <f>EOMONTH(Tabel1[[#This Row],[Date]],-1)+1</f>
        <v>45658</v>
      </c>
      <c r="C380" s="20">
        <f t="shared" si="18"/>
        <v>45669</v>
      </c>
      <c r="E380" s="21"/>
      <c r="F380" s="21"/>
      <c r="G380" s="21"/>
      <c r="H380" s="16">
        <f t="shared" si="17"/>
        <v>0</v>
      </c>
      <c r="I380" s="16">
        <f>+Tabel1[[#This Row],[Total]]-Tabel1[[#This Row],[Heures de nuit]]</f>
        <v>0</v>
      </c>
      <c r="J380" s="16">
        <f>MAX(0,Tabel1[[#This Row],[Fermeture de poste]]-TIME(21,0,0))+IF(Tabel1[[#This Row],[Ouverture de poste]]&lt;&gt;"",MAX(TIME(6,0,0)-Tabel1[[#This Row],[Ouverture de poste]],0),0)</f>
        <v>0</v>
      </c>
      <c r="K380" s="16">
        <f>IF(WEEKDAY(Tabel1[[#This Row],[Date]],2)=7, SUMIF(Tabel1[Semaine],Tabel1[[#This Row],[Semaine]],Tabel1[Total]),0)</f>
        <v>0</v>
      </c>
    </row>
    <row r="381" spans="1:11" ht="20.100000000000001" hidden="1" customHeight="1" x14ac:dyDescent="0.25">
      <c r="A381" s="4" t="str">
        <f t="shared" si="16"/>
        <v>25-3</v>
      </c>
      <c r="B381" s="22">
        <f>EOMONTH(Tabel1[[#This Row],[Date]],-1)+1</f>
        <v>45658</v>
      </c>
      <c r="C381" s="20">
        <f t="shared" si="18"/>
        <v>45670</v>
      </c>
      <c r="E381" s="21"/>
      <c r="F381" s="21"/>
      <c r="G381" s="21"/>
      <c r="H381" s="16">
        <f t="shared" si="17"/>
        <v>0</v>
      </c>
      <c r="I381" s="16">
        <f>+Tabel1[[#This Row],[Total]]-Tabel1[[#This Row],[Heures de nuit]]</f>
        <v>0</v>
      </c>
      <c r="J381" s="16">
        <f>MAX(0,Tabel1[[#This Row],[Fermeture de poste]]-TIME(21,0,0))+IF(Tabel1[[#This Row],[Ouverture de poste]]&lt;&gt;"",MAX(TIME(6,0,0)-Tabel1[[#This Row],[Ouverture de poste]],0),0)</f>
        <v>0</v>
      </c>
      <c r="K381" s="16">
        <f>IF(WEEKDAY(Tabel1[[#This Row],[Date]],2)=7, SUMIF(Tabel1[Semaine],Tabel1[[#This Row],[Semaine]],Tabel1[Total]),0)</f>
        <v>0</v>
      </c>
    </row>
    <row r="382" spans="1:11" ht="20.100000000000001" hidden="1" customHeight="1" x14ac:dyDescent="0.25">
      <c r="A382" s="4" t="str">
        <f t="shared" si="16"/>
        <v>25-3</v>
      </c>
      <c r="B382" s="22">
        <f>EOMONTH(Tabel1[[#This Row],[Date]],-1)+1</f>
        <v>45658</v>
      </c>
      <c r="C382" s="20">
        <f t="shared" si="18"/>
        <v>45671</v>
      </c>
      <c r="E382" s="21"/>
      <c r="F382" s="21"/>
      <c r="G382" s="21"/>
      <c r="H382" s="16">
        <f t="shared" si="17"/>
        <v>0</v>
      </c>
      <c r="I382" s="16">
        <f>+Tabel1[[#This Row],[Total]]-Tabel1[[#This Row],[Heures de nuit]]</f>
        <v>0</v>
      </c>
      <c r="J382" s="16">
        <f>MAX(0,Tabel1[[#This Row],[Fermeture de poste]]-TIME(21,0,0))+IF(Tabel1[[#This Row],[Ouverture de poste]]&lt;&gt;"",MAX(TIME(6,0,0)-Tabel1[[#This Row],[Ouverture de poste]],0),0)</f>
        <v>0</v>
      </c>
      <c r="K382" s="16">
        <f>IF(WEEKDAY(Tabel1[[#This Row],[Date]],2)=7, SUMIF(Tabel1[Semaine],Tabel1[[#This Row],[Semaine]],Tabel1[Total]),0)</f>
        <v>0</v>
      </c>
    </row>
    <row r="383" spans="1:11" ht="20.100000000000001" hidden="1" customHeight="1" x14ac:dyDescent="0.25">
      <c r="A383" s="4" t="str">
        <f t="shared" si="16"/>
        <v>25-3</v>
      </c>
      <c r="B383" s="22">
        <f>EOMONTH(Tabel1[[#This Row],[Date]],-1)+1</f>
        <v>45658</v>
      </c>
      <c r="C383" s="20">
        <f t="shared" si="18"/>
        <v>45672</v>
      </c>
      <c r="E383" s="21"/>
      <c r="F383" s="21"/>
      <c r="G383" s="21"/>
      <c r="H383" s="16">
        <f t="shared" si="17"/>
        <v>0</v>
      </c>
      <c r="I383" s="16">
        <f>+Tabel1[[#This Row],[Total]]-Tabel1[[#This Row],[Heures de nuit]]</f>
        <v>0</v>
      </c>
      <c r="J383" s="16">
        <f>MAX(0,Tabel1[[#This Row],[Fermeture de poste]]-TIME(21,0,0))+IF(Tabel1[[#This Row],[Ouverture de poste]]&lt;&gt;"",MAX(TIME(6,0,0)-Tabel1[[#This Row],[Ouverture de poste]],0),0)</f>
        <v>0</v>
      </c>
      <c r="K383" s="16">
        <f>IF(WEEKDAY(Tabel1[[#This Row],[Date]],2)=7, SUMIF(Tabel1[Semaine],Tabel1[[#This Row],[Semaine]],Tabel1[Total]),0)</f>
        <v>0</v>
      </c>
    </row>
    <row r="384" spans="1:11" ht="20.100000000000001" hidden="1" customHeight="1" x14ac:dyDescent="0.25">
      <c r="A384" s="4" t="str">
        <f t="shared" si="16"/>
        <v>25-3</v>
      </c>
      <c r="B384" s="22">
        <f>EOMONTH(Tabel1[[#This Row],[Date]],-1)+1</f>
        <v>45658</v>
      </c>
      <c r="C384" s="20">
        <f t="shared" si="18"/>
        <v>45673</v>
      </c>
      <c r="E384" s="21"/>
      <c r="F384" s="21"/>
      <c r="G384" s="21"/>
      <c r="H384" s="16">
        <f t="shared" si="17"/>
        <v>0</v>
      </c>
      <c r="I384" s="16">
        <f>+Tabel1[[#This Row],[Total]]-Tabel1[[#This Row],[Heures de nuit]]</f>
        <v>0</v>
      </c>
      <c r="J384" s="16">
        <f>MAX(0,Tabel1[[#This Row],[Fermeture de poste]]-TIME(21,0,0))+IF(Tabel1[[#This Row],[Ouverture de poste]]&lt;&gt;"",MAX(TIME(6,0,0)-Tabel1[[#This Row],[Ouverture de poste]],0),0)</f>
        <v>0</v>
      </c>
      <c r="K384" s="16">
        <f>IF(WEEKDAY(Tabel1[[#This Row],[Date]],2)=7, SUMIF(Tabel1[Semaine],Tabel1[[#This Row],[Semaine]],Tabel1[Total]),0)</f>
        <v>0</v>
      </c>
    </row>
    <row r="385" spans="1:11" ht="20.100000000000001" hidden="1" customHeight="1" x14ac:dyDescent="0.25">
      <c r="A385" s="4" t="str">
        <f t="shared" si="16"/>
        <v>25-3</v>
      </c>
      <c r="B385" s="22">
        <f>EOMONTH(Tabel1[[#This Row],[Date]],-1)+1</f>
        <v>45658</v>
      </c>
      <c r="C385" s="20">
        <f t="shared" si="18"/>
        <v>45674</v>
      </c>
      <c r="E385" s="21"/>
      <c r="F385" s="21"/>
      <c r="G385" s="21"/>
      <c r="H385" s="16">
        <f t="shared" si="17"/>
        <v>0</v>
      </c>
      <c r="I385" s="16">
        <f>+Tabel1[[#This Row],[Total]]-Tabel1[[#This Row],[Heures de nuit]]</f>
        <v>0</v>
      </c>
      <c r="J385" s="16">
        <f>MAX(0,Tabel1[[#This Row],[Fermeture de poste]]-TIME(21,0,0))+IF(Tabel1[[#This Row],[Ouverture de poste]]&lt;&gt;"",MAX(TIME(6,0,0)-Tabel1[[#This Row],[Ouverture de poste]],0),0)</f>
        <v>0</v>
      </c>
      <c r="K385" s="16">
        <f>IF(WEEKDAY(Tabel1[[#This Row],[Date]],2)=7, SUMIF(Tabel1[Semaine],Tabel1[[#This Row],[Semaine]],Tabel1[Total]),0)</f>
        <v>0</v>
      </c>
    </row>
    <row r="386" spans="1:11" ht="20.100000000000001" hidden="1" customHeight="1" x14ac:dyDescent="0.25">
      <c r="A386" s="4" t="str">
        <f t="shared" si="16"/>
        <v>25-3</v>
      </c>
      <c r="B386" s="22">
        <f>EOMONTH(Tabel1[[#This Row],[Date]],-1)+1</f>
        <v>45658</v>
      </c>
      <c r="C386" s="20">
        <f t="shared" si="18"/>
        <v>45675</v>
      </c>
      <c r="E386" s="21"/>
      <c r="F386" s="21"/>
      <c r="G386" s="21"/>
      <c r="H386" s="16">
        <f t="shared" si="17"/>
        <v>0</v>
      </c>
      <c r="I386" s="16">
        <f>+Tabel1[[#This Row],[Total]]-Tabel1[[#This Row],[Heures de nuit]]</f>
        <v>0</v>
      </c>
      <c r="J386" s="16">
        <f>MAX(0,Tabel1[[#This Row],[Fermeture de poste]]-TIME(21,0,0))+IF(Tabel1[[#This Row],[Ouverture de poste]]&lt;&gt;"",MAX(TIME(6,0,0)-Tabel1[[#This Row],[Ouverture de poste]],0),0)</f>
        <v>0</v>
      </c>
      <c r="K386" s="16">
        <f>IF(WEEKDAY(Tabel1[[#This Row],[Date]],2)=7, SUMIF(Tabel1[Semaine],Tabel1[[#This Row],[Semaine]],Tabel1[Total]),0)</f>
        <v>0</v>
      </c>
    </row>
    <row r="387" spans="1:11" ht="20.100000000000001" hidden="1" customHeight="1" x14ac:dyDescent="0.25">
      <c r="A387" s="4" t="str">
        <f t="shared" ref="A387:A450" si="19">MOD(YEAR(C387-WEEKDAY(C387,2)+4),100) &amp;"-"&amp; _xlfn.ISOWEEKNUM(C387)</f>
        <v>25-3</v>
      </c>
      <c r="B387" s="22">
        <f>EOMONTH(Tabel1[[#This Row],[Date]],-1)+1</f>
        <v>45658</v>
      </c>
      <c r="C387" s="20">
        <f t="shared" si="18"/>
        <v>45676</v>
      </c>
      <c r="E387" s="21"/>
      <c r="F387" s="21"/>
      <c r="G387" s="21"/>
      <c r="H387" s="16">
        <f t="shared" ref="H387:H450" si="20">MOD(G387-E387-F387,1)</f>
        <v>0</v>
      </c>
      <c r="I387" s="16">
        <f>+Tabel1[[#This Row],[Total]]-Tabel1[[#This Row],[Heures de nuit]]</f>
        <v>0</v>
      </c>
      <c r="J387" s="16">
        <f>MAX(0,Tabel1[[#This Row],[Fermeture de poste]]-TIME(21,0,0))+IF(Tabel1[[#This Row],[Ouverture de poste]]&lt;&gt;"",MAX(TIME(6,0,0)-Tabel1[[#This Row],[Ouverture de poste]],0),0)</f>
        <v>0</v>
      </c>
      <c r="K387" s="16">
        <f>IF(WEEKDAY(Tabel1[[#This Row],[Date]],2)=7, SUMIF(Tabel1[Semaine],Tabel1[[#This Row],[Semaine]],Tabel1[Total]),0)</f>
        <v>0</v>
      </c>
    </row>
    <row r="388" spans="1:11" ht="20.100000000000001" hidden="1" customHeight="1" x14ac:dyDescent="0.25">
      <c r="A388" s="4" t="str">
        <f t="shared" si="19"/>
        <v>25-4</v>
      </c>
      <c r="B388" s="22">
        <f>EOMONTH(Tabel1[[#This Row],[Date]],-1)+1</f>
        <v>45658</v>
      </c>
      <c r="C388" s="20">
        <f t="shared" si="18"/>
        <v>45677</v>
      </c>
      <c r="E388" s="21"/>
      <c r="F388" s="21"/>
      <c r="G388" s="21"/>
      <c r="H388" s="16">
        <f t="shared" si="20"/>
        <v>0</v>
      </c>
      <c r="I388" s="16">
        <f>+Tabel1[[#This Row],[Total]]-Tabel1[[#This Row],[Heures de nuit]]</f>
        <v>0</v>
      </c>
      <c r="J388" s="16">
        <f>MAX(0,Tabel1[[#This Row],[Fermeture de poste]]-TIME(21,0,0))+IF(Tabel1[[#This Row],[Ouverture de poste]]&lt;&gt;"",MAX(TIME(6,0,0)-Tabel1[[#This Row],[Ouverture de poste]],0),0)</f>
        <v>0</v>
      </c>
      <c r="K388" s="16">
        <f>IF(WEEKDAY(Tabel1[[#This Row],[Date]],2)=7, SUMIF(Tabel1[Semaine],Tabel1[[#This Row],[Semaine]],Tabel1[Total]),0)</f>
        <v>0</v>
      </c>
    </row>
    <row r="389" spans="1:11" ht="20.100000000000001" hidden="1" customHeight="1" x14ac:dyDescent="0.25">
      <c r="A389" s="4" t="str">
        <f t="shared" si="19"/>
        <v>25-4</v>
      </c>
      <c r="B389" s="22">
        <f>EOMONTH(Tabel1[[#This Row],[Date]],-1)+1</f>
        <v>45658</v>
      </c>
      <c r="C389" s="20">
        <f t="shared" si="18"/>
        <v>45678</v>
      </c>
      <c r="E389" s="21"/>
      <c r="F389" s="21"/>
      <c r="G389" s="21"/>
      <c r="H389" s="16">
        <f t="shared" si="20"/>
        <v>0</v>
      </c>
      <c r="I389" s="16">
        <f>+Tabel1[[#This Row],[Total]]-Tabel1[[#This Row],[Heures de nuit]]</f>
        <v>0</v>
      </c>
      <c r="J389" s="16">
        <f>MAX(0,Tabel1[[#This Row],[Fermeture de poste]]-TIME(21,0,0))+IF(Tabel1[[#This Row],[Ouverture de poste]]&lt;&gt;"",MAX(TIME(6,0,0)-Tabel1[[#This Row],[Ouverture de poste]],0),0)</f>
        <v>0</v>
      </c>
      <c r="K389" s="16">
        <f>IF(WEEKDAY(Tabel1[[#This Row],[Date]],2)=7, SUMIF(Tabel1[Semaine],Tabel1[[#This Row],[Semaine]],Tabel1[Total]),0)</f>
        <v>0</v>
      </c>
    </row>
    <row r="390" spans="1:11" ht="20.100000000000001" hidden="1" customHeight="1" x14ac:dyDescent="0.25">
      <c r="A390" s="4" t="str">
        <f t="shared" si="19"/>
        <v>25-4</v>
      </c>
      <c r="B390" s="22">
        <f>EOMONTH(Tabel1[[#This Row],[Date]],-1)+1</f>
        <v>45658</v>
      </c>
      <c r="C390" s="20">
        <f t="shared" si="18"/>
        <v>45679</v>
      </c>
      <c r="E390" s="21"/>
      <c r="F390" s="21"/>
      <c r="G390" s="21"/>
      <c r="H390" s="16">
        <f t="shared" si="20"/>
        <v>0</v>
      </c>
      <c r="I390" s="16">
        <f>+Tabel1[[#This Row],[Total]]-Tabel1[[#This Row],[Heures de nuit]]</f>
        <v>0</v>
      </c>
      <c r="J390" s="16">
        <f>MAX(0,Tabel1[[#This Row],[Fermeture de poste]]-TIME(21,0,0))+IF(Tabel1[[#This Row],[Ouverture de poste]]&lt;&gt;"",MAX(TIME(6,0,0)-Tabel1[[#This Row],[Ouverture de poste]],0),0)</f>
        <v>0</v>
      </c>
      <c r="K390" s="16">
        <f>IF(WEEKDAY(Tabel1[[#This Row],[Date]],2)=7, SUMIF(Tabel1[Semaine],Tabel1[[#This Row],[Semaine]],Tabel1[Total]),0)</f>
        <v>0</v>
      </c>
    </row>
    <row r="391" spans="1:11" ht="20.100000000000001" hidden="1" customHeight="1" x14ac:dyDescent="0.25">
      <c r="A391" s="4" t="str">
        <f t="shared" si="19"/>
        <v>25-4</v>
      </c>
      <c r="B391" s="22">
        <f>EOMONTH(Tabel1[[#This Row],[Date]],-1)+1</f>
        <v>45658</v>
      </c>
      <c r="C391" s="20">
        <f t="shared" si="18"/>
        <v>45680</v>
      </c>
      <c r="E391" s="21"/>
      <c r="F391" s="21"/>
      <c r="G391" s="21"/>
      <c r="H391" s="16">
        <f t="shared" si="20"/>
        <v>0</v>
      </c>
      <c r="I391" s="16">
        <f>+Tabel1[[#This Row],[Total]]-Tabel1[[#This Row],[Heures de nuit]]</f>
        <v>0</v>
      </c>
      <c r="J391" s="16">
        <f>MAX(0,Tabel1[[#This Row],[Fermeture de poste]]-TIME(21,0,0))+IF(Tabel1[[#This Row],[Ouverture de poste]]&lt;&gt;"",MAX(TIME(6,0,0)-Tabel1[[#This Row],[Ouverture de poste]],0),0)</f>
        <v>0</v>
      </c>
      <c r="K391" s="16">
        <f>IF(WEEKDAY(Tabel1[[#This Row],[Date]],2)=7, SUMIF(Tabel1[Semaine],Tabel1[[#This Row],[Semaine]],Tabel1[Total]),0)</f>
        <v>0</v>
      </c>
    </row>
    <row r="392" spans="1:11" ht="20.100000000000001" hidden="1" customHeight="1" x14ac:dyDescent="0.25">
      <c r="A392" s="4" t="str">
        <f t="shared" si="19"/>
        <v>25-4</v>
      </c>
      <c r="B392" s="22">
        <f>EOMONTH(Tabel1[[#This Row],[Date]],-1)+1</f>
        <v>45658</v>
      </c>
      <c r="C392" s="20">
        <f t="shared" si="18"/>
        <v>45681</v>
      </c>
      <c r="E392" s="21"/>
      <c r="F392" s="21"/>
      <c r="G392" s="21"/>
      <c r="H392" s="16">
        <f t="shared" si="20"/>
        <v>0</v>
      </c>
      <c r="I392" s="16">
        <f>+Tabel1[[#This Row],[Total]]-Tabel1[[#This Row],[Heures de nuit]]</f>
        <v>0</v>
      </c>
      <c r="J392" s="16">
        <f>MAX(0,Tabel1[[#This Row],[Fermeture de poste]]-TIME(21,0,0))+IF(Tabel1[[#This Row],[Ouverture de poste]]&lt;&gt;"",MAX(TIME(6,0,0)-Tabel1[[#This Row],[Ouverture de poste]],0),0)</f>
        <v>0</v>
      </c>
      <c r="K392" s="16">
        <f>IF(WEEKDAY(Tabel1[[#This Row],[Date]],2)=7, SUMIF(Tabel1[Semaine],Tabel1[[#This Row],[Semaine]],Tabel1[Total]),0)</f>
        <v>0</v>
      </c>
    </row>
    <row r="393" spans="1:11" ht="20.100000000000001" hidden="1" customHeight="1" x14ac:dyDescent="0.25">
      <c r="A393" s="4" t="str">
        <f t="shared" si="19"/>
        <v>25-4</v>
      </c>
      <c r="B393" s="22">
        <f>EOMONTH(Tabel1[[#This Row],[Date]],-1)+1</f>
        <v>45658</v>
      </c>
      <c r="C393" s="20">
        <f t="shared" si="18"/>
        <v>45682</v>
      </c>
      <c r="E393" s="21"/>
      <c r="F393" s="21"/>
      <c r="G393" s="21"/>
      <c r="H393" s="16">
        <f t="shared" si="20"/>
        <v>0</v>
      </c>
      <c r="I393" s="16">
        <f>+Tabel1[[#This Row],[Total]]-Tabel1[[#This Row],[Heures de nuit]]</f>
        <v>0</v>
      </c>
      <c r="J393" s="16">
        <f>MAX(0,Tabel1[[#This Row],[Fermeture de poste]]-TIME(21,0,0))+IF(Tabel1[[#This Row],[Ouverture de poste]]&lt;&gt;"",MAX(TIME(6,0,0)-Tabel1[[#This Row],[Ouverture de poste]],0),0)</f>
        <v>0</v>
      </c>
      <c r="K393" s="16">
        <f>IF(WEEKDAY(Tabel1[[#This Row],[Date]],2)=7, SUMIF(Tabel1[Semaine],Tabel1[[#This Row],[Semaine]],Tabel1[Total]),0)</f>
        <v>0</v>
      </c>
    </row>
    <row r="394" spans="1:11" ht="20.100000000000001" hidden="1" customHeight="1" x14ac:dyDescent="0.25">
      <c r="A394" s="4" t="str">
        <f t="shared" si="19"/>
        <v>25-4</v>
      </c>
      <c r="B394" s="22">
        <f>EOMONTH(Tabel1[[#This Row],[Date]],-1)+1</f>
        <v>45658</v>
      </c>
      <c r="C394" s="20">
        <f t="shared" si="18"/>
        <v>45683</v>
      </c>
      <c r="E394" s="21"/>
      <c r="F394" s="21"/>
      <c r="G394" s="21"/>
      <c r="H394" s="16">
        <f t="shared" si="20"/>
        <v>0</v>
      </c>
      <c r="I394" s="16">
        <f>+Tabel1[[#This Row],[Total]]-Tabel1[[#This Row],[Heures de nuit]]</f>
        <v>0</v>
      </c>
      <c r="J394" s="16">
        <f>MAX(0,Tabel1[[#This Row],[Fermeture de poste]]-TIME(21,0,0))+IF(Tabel1[[#This Row],[Ouverture de poste]]&lt;&gt;"",MAX(TIME(6,0,0)-Tabel1[[#This Row],[Ouverture de poste]],0),0)</f>
        <v>0</v>
      </c>
      <c r="K394" s="16">
        <f>IF(WEEKDAY(Tabel1[[#This Row],[Date]],2)=7, SUMIF(Tabel1[Semaine],Tabel1[[#This Row],[Semaine]],Tabel1[Total]),0)</f>
        <v>0</v>
      </c>
    </row>
    <row r="395" spans="1:11" ht="20.100000000000001" hidden="1" customHeight="1" x14ac:dyDescent="0.25">
      <c r="A395" s="4" t="str">
        <f t="shared" si="19"/>
        <v>25-5</v>
      </c>
      <c r="B395" s="22">
        <f>EOMONTH(Tabel1[[#This Row],[Date]],-1)+1</f>
        <v>45658</v>
      </c>
      <c r="C395" s="20">
        <f t="shared" si="18"/>
        <v>45684</v>
      </c>
      <c r="E395" s="21"/>
      <c r="F395" s="21"/>
      <c r="G395" s="21"/>
      <c r="H395" s="16">
        <f t="shared" si="20"/>
        <v>0</v>
      </c>
      <c r="I395" s="16">
        <f>+Tabel1[[#This Row],[Total]]-Tabel1[[#This Row],[Heures de nuit]]</f>
        <v>0</v>
      </c>
      <c r="J395" s="16">
        <f>MAX(0,Tabel1[[#This Row],[Fermeture de poste]]-TIME(21,0,0))+IF(Tabel1[[#This Row],[Ouverture de poste]]&lt;&gt;"",MAX(TIME(6,0,0)-Tabel1[[#This Row],[Ouverture de poste]],0),0)</f>
        <v>0</v>
      </c>
      <c r="K395" s="16">
        <f>IF(WEEKDAY(Tabel1[[#This Row],[Date]],2)=7, SUMIF(Tabel1[Semaine],Tabel1[[#This Row],[Semaine]],Tabel1[Total]),0)</f>
        <v>0</v>
      </c>
    </row>
    <row r="396" spans="1:11" ht="20.100000000000001" hidden="1" customHeight="1" x14ac:dyDescent="0.25">
      <c r="A396" s="4" t="str">
        <f t="shared" si="19"/>
        <v>25-5</v>
      </c>
      <c r="B396" s="22">
        <f>EOMONTH(Tabel1[[#This Row],[Date]],-1)+1</f>
        <v>45658</v>
      </c>
      <c r="C396" s="20">
        <f t="shared" si="18"/>
        <v>45685</v>
      </c>
      <c r="E396" s="21"/>
      <c r="F396" s="21"/>
      <c r="G396" s="21"/>
      <c r="H396" s="16">
        <f t="shared" si="20"/>
        <v>0</v>
      </c>
      <c r="I396" s="16">
        <f>+Tabel1[[#This Row],[Total]]-Tabel1[[#This Row],[Heures de nuit]]</f>
        <v>0</v>
      </c>
      <c r="J396" s="16">
        <f>MAX(0,Tabel1[[#This Row],[Fermeture de poste]]-TIME(21,0,0))+IF(Tabel1[[#This Row],[Ouverture de poste]]&lt;&gt;"",MAX(TIME(6,0,0)-Tabel1[[#This Row],[Ouverture de poste]],0),0)</f>
        <v>0</v>
      </c>
      <c r="K396" s="16">
        <f>IF(WEEKDAY(Tabel1[[#This Row],[Date]],2)=7, SUMIF(Tabel1[Semaine],Tabel1[[#This Row],[Semaine]],Tabel1[Total]),0)</f>
        <v>0</v>
      </c>
    </row>
    <row r="397" spans="1:11" ht="20.100000000000001" hidden="1" customHeight="1" x14ac:dyDescent="0.25">
      <c r="A397" s="4" t="str">
        <f t="shared" si="19"/>
        <v>25-5</v>
      </c>
      <c r="B397" s="22">
        <f>EOMONTH(Tabel1[[#This Row],[Date]],-1)+1</f>
        <v>45658</v>
      </c>
      <c r="C397" s="20">
        <f t="shared" si="18"/>
        <v>45686</v>
      </c>
      <c r="E397" s="21"/>
      <c r="F397" s="21"/>
      <c r="G397" s="21"/>
      <c r="H397" s="16">
        <f t="shared" si="20"/>
        <v>0</v>
      </c>
      <c r="I397" s="16">
        <f>+Tabel1[[#This Row],[Total]]-Tabel1[[#This Row],[Heures de nuit]]</f>
        <v>0</v>
      </c>
      <c r="J397" s="16">
        <f>MAX(0,Tabel1[[#This Row],[Fermeture de poste]]-TIME(21,0,0))+IF(Tabel1[[#This Row],[Ouverture de poste]]&lt;&gt;"",MAX(TIME(6,0,0)-Tabel1[[#This Row],[Ouverture de poste]],0),0)</f>
        <v>0</v>
      </c>
      <c r="K397" s="16">
        <f>IF(WEEKDAY(Tabel1[[#This Row],[Date]],2)=7, SUMIF(Tabel1[Semaine],Tabel1[[#This Row],[Semaine]],Tabel1[Total]),0)</f>
        <v>0</v>
      </c>
    </row>
    <row r="398" spans="1:11" ht="20.100000000000001" hidden="1" customHeight="1" x14ac:dyDescent="0.25">
      <c r="A398" s="4" t="str">
        <f t="shared" si="19"/>
        <v>25-5</v>
      </c>
      <c r="B398" s="22">
        <f>EOMONTH(Tabel1[[#This Row],[Date]],-1)+1</f>
        <v>45658</v>
      </c>
      <c r="C398" s="20">
        <f t="shared" si="18"/>
        <v>45687</v>
      </c>
      <c r="E398" s="21"/>
      <c r="F398" s="21"/>
      <c r="G398" s="21"/>
      <c r="H398" s="16">
        <f t="shared" si="20"/>
        <v>0</v>
      </c>
      <c r="I398" s="16">
        <f>+Tabel1[[#This Row],[Total]]-Tabel1[[#This Row],[Heures de nuit]]</f>
        <v>0</v>
      </c>
      <c r="J398" s="16">
        <f>MAX(0,Tabel1[[#This Row],[Fermeture de poste]]-TIME(21,0,0))+IF(Tabel1[[#This Row],[Ouverture de poste]]&lt;&gt;"",MAX(TIME(6,0,0)-Tabel1[[#This Row],[Ouverture de poste]],0),0)</f>
        <v>0</v>
      </c>
      <c r="K398" s="16">
        <f>IF(WEEKDAY(Tabel1[[#This Row],[Date]],2)=7, SUMIF(Tabel1[Semaine],Tabel1[[#This Row],[Semaine]],Tabel1[Total]),0)</f>
        <v>0</v>
      </c>
    </row>
    <row r="399" spans="1:11" ht="20.100000000000001" hidden="1" customHeight="1" x14ac:dyDescent="0.25">
      <c r="A399" s="4" t="str">
        <f t="shared" si="19"/>
        <v>25-5</v>
      </c>
      <c r="B399" s="22">
        <f>EOMONTH(Tabel1[[#This Row],[Date]],-1)+1</f>
        <v>45658</v>
      </c>
      <c r="C399" s="20">
        <f t="shared" si="18"/>
        <v>45688</v>
      </c>
      <c r="E399" s="21"/>
      <c r="F399" s="21"/>
      <c r="G399" s="21"/>
      <c r="H399" s="16">
        <f t="shared" si="20"/>
        <v>0</v>
      </c>
      <c r="I399" s="16">
        <f>+Tabel1[[#This Row],[Total]]-Tabel1[[#This Row],[Heures de nuit]]</f>
        <v>0</v>
      </c>
      <c r="J399" s="16">
        <f>MAX(0,Tabel1[[#This Row],[Fermeture de poste]]-TIME(21,0,0))+IF(Tabel1[[#This Row],[Ouverture de poste]]&lt;&gt;"",MAX(TIME(6,0,0)-Tabel1[[#This Row],[Ouverture de poste]],0),0)</f>
        <v>0</v>
      </c>
      <c r="K399" s="16">
        <f>IF(WEEKDAY(Tabel1[[#This Row],[Date]],2)=7, SUMIF(Tabel1[Semaine],Tabel1[[#This Row],[Semaine]],Tabel1[Total]),0)</f>
        <v>0</v>
      </c>
    </row>
    <row r="400" spans="1:11" ht="20.100000000000001" hidden="1" customHeight="1" x14ac:dyDescent="0.25">
      <c r="A400" s="4" t="str">
        <f t="shared" si="19"/>
        <v>25-5</v>
      </c>
      <c r="B400" s="22">
        <f>EOMONTH(Tabel1[[#This Row],[Date]],-1)+1</f>
        <v>45689</v>
      </c>
      <c r="C400" s="20">
        <f t="shared" si="18"/>
        <v>45689</v>
      </c>
      <c r="E400" s="21"/>
      <c r="F400" s="21"/>
      <c r="G400" s="21"/>
      <c r="H400" s="16">
        <f t="shared" si="20"/>
        <v>0</v>
      </c>
      <c r="I400" s="16">
        <f>+Tabel1[[#This Row],[Total]]-Tabel1[[#This Row],[Heures de nuit]]</f>
        <v>0</v>
      </c>
      <c r="J400" s="16">
        <f>MAX(0,Tabel1[[#This Row],[Fermeture de poste]]-TIME(21,0,0))+IF(Tabel1[[#This Row],[Ouverture de poste]]&lt;&gt;"",MAX(TIME(6,0,0)-Tabel1[[#This Row],[Ouverture de poste]],0),0)</f>
        <v>0</v>
      </c>
      <c r="K400" s="16">
        <f>IF(WEEKDAY(Tabel1[[#This Row],[Date]],2)=7, SUMIF(Tabel1[Semaine],Tabel1[[#This Row],[Semaine]],Tabel1[Total]),0)</f>
        <v>0</v>
      </c>
    </row>
    <row r="401" spans="1:11" ht="20.100000000000001" hidden="1" customHeight="1" x14ac:dyDescent="0.25">
      <c r="A401" s="4" t="str">
        <f t="shared" si="19"/>
        <v>25-5</v>
      </c>
      <c r="B401" s="22">
        <f>EOMONTH(Tabel1[[#This Row],[Date]],-1)+1</f>
        <v>45689</v>
      </c>
      <c r="C401" s="20">
        <f t="shared" si="18"/>
        <v>45690</v>
      </c>
      <c r="E401" s="21"/>
      <c r="F401" s="21"/>
      <c r="G401" s="21"/>
      <c r="H401" s="16">
        <f t="shared" si="20"/>
        <v>0</v>
      </c>
      <c r="I401" s="16">
        <f>+Tabel1[[#This Row],[Total]]-Tabel1[[#This Row],[Heures de nuit]]</f>
        <v>0</v>
      </c>
      <c r="J401" s="16">
        <f>MAX(0,Tabel1[[#This Row],[Fermeture de poste]]-TIME(21,0,0))+IF(Tabel1[[#This Row],[Ouverture de poste]]&lt;&gt;"",MAX(TIME(6,0,0)-Tabel1[[#This Row],[Ouverture de poste]],0),0)</f>
        <v>0</v>
      </c>
      <c r="K401" s="16">
        <f>IF(WEEKDAY(Tabel1[[#This Row],[Date]],2)=7, SUMIF(Tabel1[Semaine],Tabel1[[#This Row],[Semaine]],Tabel1[Total]),0)</f>
        <v>0</v>
      </c>
    </row>
    <row r="402" spans="1:11" ht="20.100000000000001" hidden="1" customHeight="1" x14ac:dyDescent="0.25">
      <c r="A402" s="4" t="str">
        <f t="shared" si="19"/>
        <v>25-6</v>
      </c>
      <c r="B402" s="22">
        <f>EOMONTH(Tabel1[[#This Row],[Date]],-1)+1</f>
        <v>45689</v>
      </c>
      <c r="C402" s="20">
        <f t="shared" si="18"/>
        <v>45691</v>
      </c>
      <c r="E402" s="21"/>
      <c r="F402" s="21"/>
      <c r="G402" s="21"/>
      <c r="H402" s="16">
        <f t="shared" si="20"/>
        <v>0</v>
      </c>
      <c r="I402" s="16">
        <f>+Tabel1[[#This Row],[Total]]-Tabel1[[#This Row],[Heures de nuit]]</f>
        <v>0</v>
      </c>
      <c r="J402" s="16">
        <f>MAX(0,Tabel1[[#This Row],[Fermeture de poste]]-TIME(21,0,0))+IF(Tabel1[[#This Row],[Ouverture de poste]]&lt;&gt;"",MAX(TIME(6,0,0)-Tabel1[[#This Row],[Ouverture de poste]],0),0)</f>
        <v>0</v>
      </c>
      <c r="K402" s="16">
        <f>IF(WEEKDAY(Tabel1[[#This Row],[Date]],2)=7, SUMIF(Tabel1[Semaine],Tabel1[[#This Row],[Semaine]],Tabel1[Total]),0)</f>
        <v>0</v>
      </c>
    </row>
    <row r="403" spans="1:11" ht="20.100000000000001" hidden="1" customHeight="1" x14ac:dyDescent="0.25">
      <c r="A403" s="4" t="str">
        <f t="shared" si="19"/>
        <v>25-6</v>
      </c>
      <c r="B403" s="22">
        <f>EOMONTH(Tabel1[[#This Row],[Date]],-1)+1</f>
        <v>45689</v>
      </c>
      <c r="C403" s="20">
        <f t="shared" si="18"/>
        <v>45692</v>
      </c>
      <c r="E403" s="21"/>
      <c r="F403" s="21"/>
      <c r="G403" s="21"/>
      <c r="H403" s="16">
        <f t="shared" si="20"/>
        <v>0</v>
      </c>
      <c r="I403" s="16">
        <f>+Tabel1[[#This Row],[Total]]-Tabel1[[#This Row],[Heures de nuit]]</f>
        <v>0</v>
      </c>
      <c r="J403" s="16">
        <f>MAX(0,Tabel1[[#This Row],[Fermeture de poste]]-TIME(21,0,0))+IF(Tabel1[[#This Row],[Ouverture de poste]]&lt;&gt;"",MAX(TIME(6,0,0)-Tabel1[[#This Row],[Ouverture de poste]],0),0)</f>
        <v>0</v>
      </c>
      <c r="K403" s="16">
        <f>IF(WEEKDAY(Tabel1[[#This Row],[Date]],2)=7, SUMIF(Tabel1[Semaine],Tabel1[[#This Row],[Semaine]],Tabel1[Total]),0)</f>
        <v>0</v>
      </c>
    </row>
    <row r="404" spans="1:11" ht="20.100000000000001" hidden="1" customHeight="1" x14ac:dyDescent="0.25">
      <c r="A404" s="4" t="str">
        <f t="shared" si="19"/>
        <v>25-6</v>
      </c>
      <c r="B404" s="22">
        <f>EOMONTH(Tabel1[[#This Row],[Date]],-1)+1</f>
        <v>45689</v>
      </c>
      <c r="C404" s="20">
        <f t="shared" si="18"/>
        <v>45693</v>
      </c>
      <c r="E404" s="21"/>
      <c r="F404" s="21"/>
      <c r="G404" s="21"/>
      <c r="H404" s="16">
        <f t="shared" si="20"/>
        <v>0</v>
      </c>
      <c r="I404" s="16">
        <f>+Tabel1[[#This Row],[Total]]-Tabel1[[#This Row],[Heures de nuit]]</f>
        <v>0</v>
      </c>
      <c r="J404" s="16">
        <f>MAX(0,Tabel1[[#This Row],[Fermeture de poste]]-TIME(21,0,0))+IF(Tabel1[[#This Row],[Ouverture de poste]]&lt;&gt;"",MAX(TIME(6,0,0)-Tabel1[[#This Row],[Ouverture de poste]],0),0)</f>
        <v>0</v>
      </c>
      <c r="K404" s="16">
        <f>IF(WEEKDAY(Tabel1[[#This Row],[Date]],2)=7, SUMIF(Tabel1[Semaine],Tabel1[[#This Row],[Semaine]],Tabel1[Total]),0)</f>
        <v>0</v>
      </c>
    </row>
    <row r="405" spans="1:11" ht="20.100000000000001" hidden="1" customHeight="1" x14ac:dyDescent="0.25">
      <c r="A405" s="4" t="str">
        <f t="shared" si="19"/>
        <v>25-6</v>
      </c>
      <c r="B405" s="22">
        <f>EOMONTH(Tabel1[[#This Row],[Date]],-1)+1</f>
        <v>45689</v>
      </c>
      <c r="C405" s="20">
        <f t="shared" si="18"/>
        <v>45694</v>
      </c>
      <c r="E405" s="21"/>
      <c r="F405" s="21"/>
      <c r="G405" s="21"/>
      <c r="H405" s="16">
        <f t="shared" si="20"/>
        <v>0</v>
      </c>
      <c r="I405" s="16">
        <f>+Tabel1[[#This Row],[Total]]-Tabel1[[#This Row],[Heures de nuit]]</f>
        <v>0</v>
      </c>
      <c r="J405" s="16">
        <f>MAX(0,Tabel1[[#This Row],[Fermeture de poste]]-TIME(21,0,0))+IF(Tabel1[[#This Row],[Ouverture de poste]]&lt;&gt;"",MAX(TIME(6,0,0)-Tabel1[[#This Row],[Ouverture de poste]],0),0)</f>
        <v>0</v>
      </c>
      <c r="K405" s="16">
        <f>IF(WEEKDAY(Tabel1[[#This Row],[Date]],2)=7, SUMIF(Tabel1[Semaine],Tabel1[[#This Row],[Semaine]],Tabel1[Total]),0)</f>
        <v>0</v>
      </c>
    </row>
    <row r="406" spans="1:11" ht="20.100000000000001" hidden="1" customHeight="1" x14ac:dyDescent="0.25">
      <c r="A406" s="4" t="str">
        <f t="shared" si="19"/>
        <v>25-6</v>
      </c>
      <c r="B406" s="22">
        <f>EOMONTH(Tabel1[[#This Row],[Date]],-1)+1</f>
        <v>45689</v>
      </c>
      <c r="C406" s="20">
        <f t="shared" si="18"/>
        <v>45695</v>
      </c>
      <c r="E406" s="21"/>
      <c r="F406" s="21"/>
      <c r="G406" s="21"/>
      <c r="H406" s="16">
        <f t="shared" si="20"/>
        <v>0</v>
      </c>
      <c r="I406" s="16">
        <f>+Tabel1[[#This Row],[Total]]-Tabel1[[#This Row],[Heures de nuit]]</f>
        <v>0</v>
      </c>
      <c r="J406" s="16">
        <f>MAX(0,Tabel1[[#This Row],[Fermeture de poste]]-TIME(21,0,0))+IF(Tabel1[[#This Row],[Ouverture de poste]]&lt;&gt;"",MAX(TIME(6,0,0)-Tabel1[[#This Row],[Ouverture de poste]],0),0)</f>
        <v>0</v>
      </c>
      <c r="K406" s="16">
        <f>IF(WEEKDAY(Tabel1[[#This Row],[Date]],2)=7, SUMIF(Tabel1[Semaine],Tabel1[[#This Row],[Semaine]],Tabel1[Total]),0)</f>
        <v>0</v>
      </c>
    </row>
    <row r="407" spans="1:11" ht="20.100000000000001" hidden="1" customHeight="1" x14ac:dyDescent="0.25">
      <c r="A407" s="4" t="str">
        <f t="shared" si="19"/>
        <v>25-6</v>
      </c>
      <c r="B407" s="22">
        <f>EOMONTH(Tabel1[[#This Row],[Date]],-1)+1</f>
        <v>45689</v>
      </c>
      <c r="C407" s="20">
        <f t="shared" si="18"/>
        <v>45696</v>
      </c>
      <c r="E407" s="21"/>
      <c r="F407" s="21"/>
      <c r="G407" s="21"/>
      <c r="H407" s="16">
        <f t="shared" si="20"/>
        <v>0</v>
      </c>
      <c r="I407" s="16">
        <f>+Tabel1[[#This Row],[Total]]-Tabel1[[#This Row],[Heures de nuit]]</f>
        <v>0</v>
      </c>
      <c r="J407" s="16">
        <f>MAX(0,Tabel1[[#This Row],[Fermeture de poste]]-TIME(21,0,0))+IF(Tabel1[[#This Row],[Ouverture de poste]]&lt;&gt;"",MAX(TIME(6,0,0)-Tabel1[[#This Row],[Ouverture de poste]],0),0)</f>
        <v>0</v>
      </c>
      <c r="K407" s="16">
        <f>IF(WEEKDAY(Tabel1[[#This Row],[Date]],2)=7, SUMIF(Tabel1[Semaine],Tabel1[[#This Row],[Semaine]],Tabel1[Total]),0)</f>
        <v>0</v>
      </c>
    </row>
    <row r="408" spans="1:11" ht="20.100000000000001" hidden="1" customHeight="1" x14ac:dyDescent="0.25">
      <c r="A408" s="4" t="str">
        <f t="shared" si="19"/>
        <v>25-6</v>
      </c>
      <c r="B408" s="22">
        <f>EOMONTH(Tabel1[[#This Row],[Date]],-1)+1</f>
        <v>45689</v>
      </c>
      <c r="C408" s="20">
        <f t="shared" si="18"/>
        <v>45697</v>
      </c>
      <c r="E408" s="21"/>
      <c r="F408" s="21"/>
      <c r="G408" s="21"/>
      <c r="H408" s="16">
        <f t="shared" si="20"/>
        <v>0</v>
      </c>
      <c r="I408" s="16">
        <f>+Tabel1[[#This Row],[Total]]-Tabel1[[#This Row],[Heures de nuit]]</f>
        <v>0</v>
      </c>
      <c r="J408" s="16">
        <f>MAX(0,Tabel1[[#This Row],[Fermeture de poste]]-TIME(21,0,0))+IF(Tabel1[[#This Row],[Ouverture de poste]]&lt;&gt;"",MAX(TIME(6,0,0)-Tabel1[[#This Row],[Ouverture de poste]],0),0)</f>
        <v>0</v>
      </c>
      <c r="K408" s="16">
        <f>IF(WEEKDAY(Tabel1[[#This Row],[Date]],2)=7, SUMIF(Tabel1[Semaine],Tabel1[[#This Row],[Semaine]],Tabel1[Total]),0)</f>
        <v>0</v>
      </c>
    </row>
    <row r="409" spans="1:11" ht="20.100000000000001" hidden="1" customHeight="1" x14ac:dyDescent="0.25">
      <c r="A409" s="4" t="str">
        <f t="shared" si="19"/>
        <v>25-7</v>
      </c>
      <c r="B409" s="22">
        <f>EOMONTH(Tabel1[[#This Row],[Date]],-1)+1</f>
        <v>45689</v>
      </c>
      <c r="C409" s="20">
        <f t="shared" si="18"/>
        <v>45698</v>
      </c>
      <c r="E409" s="21"/>
      <c r="F409" s="21"/>
      <c r="G409" s="21"/>
      <c r="H409" s="16">
        <f t="shared" si="20"/>
        <v>0</v>
      </c>
      <c r="I409" s="16">
        <f>+Tabel1[[#This Row],[Total]]-Tabel1[[#This Row],[Heures de nuit]]</f>
        <v>0</v>
      </c>
      <c r="J409" s="16">
        <f>MAX(0,Tabel1[[#This Row],[Fermeture de poste]]-TIME(21,0,0))+IF(Tabel1[[#This Row],[Ouverture de poste]]&lt;&gt;"",MAX(TIME(6,0,0)-Tabel1[[#This Row],[Ouverture de poste]],0),0)</f>
        <v>0</v>
      </c>
      <c r="K409" s="16">
        <f>IF(WEEKDAY(Tabel1[[#This Row],[Date]],2)=7, SUMIF(Tabel1[Semaine],Tabel1[[#This Row],[Semaine]],Tabel1[Total]),0)</f>
        <v>0</v>
      </c>
    </row>
    <row r="410" spans="1:11" ht="20.100000000000001" hidden="1" customHeight="1" x14ac:dyDescent="0.25">
      <c r="A410" s="4" t="str">
        <f t="shared" si="19"/>
        <v>25-7</v>
      </c>
      <c r="B410" s="22">
        <f>EOMONTH(Tabel1[[#This Row],[Date]],-1)+1</f>
        <v>45689</v>
      </c>
      <c r="C410" s="20">
        <f t="shared" si="18"/>
        <v>45699</v>
      </c>
      <c r="E410" s="21"/>
      <c r="F410" s="21"/>
      <c r="G410" s="21"/>
      <c r="H410" s="16">
        <f t="shared" si="20"/>
        <v>0</v>
      </c>
      <c r="I410" s="16">
        <f>+Tabel1[[#This Row],[Total]]-Tabel1[[#This Row],[Heures de nuit]]</f>
        <v>0</v>
      </c>
      <c r="J410" s="16">
        <f>MAX(0,Tabel1[[#This Row],[Fermeture de poste]]-TIME(21,0,0))+IF(Tabel1[[#This Row],[Ouverture de poste]]&lt;&gt;"",MAX(TIME(6,0,0)-Tabel1[[#This Row],[Ouverture de poste]],0),0)</f>
        <v>0</v>
      </c>
      <c r="K410" s="16">
        <f>IF(WEEKDAY(Tabel1[[#This Row],[Date]],2)=7, SUMIF(Tabel1[Semaine],Tabel1[[#This Row],[Semaine]],Tabel1[Total]),0)</f>
        <v>0</v>
      </c>
    </row>
    <row r="411" spans="1:11" ht="20.100000000000001" hidden="1" customHeight="1" x14ac:dyDescent="0.25">
      <c r="A411" s="4" t="str">
        <f t="shared" si="19"/>
        <v>25-7</v>
      </c>
      <c r="B411" s="22">
        <f>EOMONTH(Tabel1[[#This Row],[Date]],-1)+1</f>
        <v>45689</v>
      </c>
      <c r="C411" s="20">
        <f t="shared" si="18"/>
        <v>45700</v>
      </c>
      <c r="E411" s="21"/>
      <c r="F411" s="21"/>
      <c r="G411" s="21"/>
      <c r="H411" s="16">
        <f t="shared" si="20"/>
        <v>0</v>
      </c>
      <c r="I411" s="16">
        <f>+Tabel1[[#This Row],[Total]]-Tabel1[[#This Row],[Heures de nuit]]</f>
        <v>0</v>
      </c>
      <c r="J411" s="16">
        <f>MAX(0,Tabel1[[#This Row],[Fermeture de poste]]-TIME(21,0,0))+IF(Tabel1[[#This Row],[Ouverture de poste]]&lt;&gt;"",MAX(TIME(6,0,0)-Tabel1[[#This Row],[Ouverture de poste]],0),0)</f>
        <v>0</v>
      </c>
      <c r="K411" s="16">
        <f>IF(WEEKDAY(Tabel1[[#This Row],[Date]],2)=7, SUMIF(Tabel1[Semaine],Tabel1[[#This Row],[Semaine]],Tabel1[Total]),0)</f>
        <v>0</v>
      </c>
    </row>
    <row r="412" spans="1:11" ht="20.100000000000001" hidden="1" customHeight="1" x14ac:dyDescent="0.25">
      <c r="A412" s="4" t="str">
        <f t="shared" si="19"/>
        <v>25-7</v>
      </c>
      <c r="B412" s="22">
        <f>EOMONTH(Tabel1[[#This Row],[Date]],-1)+1</f>
        <v>45689</v>
      </c>
      <c r="C412" s="20">
        <f t="shared" si="18"/>
        <v>45701</v>
      </c>
      <c r="E412" s="21"/>
      <c r="F412" s="21"/>
      <c r="G412" s="21"/>
      <c r="H412" s="16">
        <f t="shared" si="20"/>
        <v>0</v>
      </c>
      <c r="I412" s="16">
        <f>+Tabel1[[#This Row],[Total]]-Tabel1[[#This Row],[Heures de nuit]]</f>
        <v>0</v>
      </c>
      <c r="J412" s="16">
        <f>MAX(0,Tabel1[[#This Row],[Fermeture de poste]]-TIME(21,0,0))+IF(Tabel1[[#This Row],[Ouverture de poste]]&lt;&gt;"",MAX(TIME(6,0,0)-Tabel1[[#This Row],[Ouverture de poste]],0),0)</f>
        <v>0</v>
      </c>
      <c r="K412" s="16">
        <f>IF(WEEKDAY(Tabel1[[#This Row],[Date]],2)=7, SUMIF(Tabel1[Semaine],Tabel1[[#This Row],[Semaine]],Tabel1[Total]),0)</f>
        <v>0</v>
      </c>
    </row>
    <row r="413" spans="1:11" ht="20.100000000000001" hidden="1" customHeight="1" x14ac:dyDescent="0.25">
      <c r="A413" s="4" t="str">
        <f t="shared" si="19"/>
        <v>25-7</v>
      </c>
      <c r="B413" s="22">
        <f>EOMONTH(Tabel1[[#This Row],[Date]],-1)+1</f>
        <v>45689</v>
      </c>
      <c r="C413" s="20">
        <f t="shared" si="18"/>
        <v>45702</v>
      </c>
      <c r="E413" s="21"/>
      <c r="F413" s="21"/>
      <c r="G413" s="21"/>
      <c r="H413" s="16">
        <f t="shared" si="20"/>
        <v>0</v>
      </c>
      <c r="I413" s="16">
        <f>+Tabel1[[#This Row],[Total]]-Tabel1[[#This Row],[Heures de nuit]]</f>
        <v>0</v>
      </c>
      <c r="J413" s="16">
        <f>MAX(0,Tabel1[[#This Row],[Fermeture de poste]]-TIME(21,0,0))+IF(Tabel1[[#This Row],[Ouverture de poste]]&lt;&gt;"",MAX(TIME(6,0,0)-Tabel1[[#This Row],[Ouverture de poste]],0),0)</f>
        <v>0</v>
      </c>
      <c r="K413" s="16">
        <f>IF(WEEKDAY(Tabel1[[#This Row],[Date]],2)=7, SUMIF(Tabel1[Semaine],Tabel1[[#This Row],[Semaine]],Tabel1[Total]),0)</f>
        <v>0</v>
      </c>
    </row>
    <row r="414" spans="1:11" ht="20.100000000000001" hidden="1" customHeight="1" x14ac:dyDescent="0.25">
      <c r="A414" s="4" t="str">
        <f t="shared" si="19"/>
        <v>25-7</v>
      </c>
      <c r="B414" s="22">
        <f>EOMONTH(Tabel1[[#This Row],[Date]],-1)+1</f>
        <v>45689</v>
      </c>
      <c r="C414" s="20">
        <f t="shared" si="18"/>
        <v>45703</v>
      </c>
      <c r="E414" s="21"/>
      <c r="F414" s="21"/>
      <c r="G414" s="21"/>
      <c r="H414" s="16">
        <f t="shared" si="20"/>
        <v>0</v>
      </c>
      <c r="I414" s="16">
        <f>+Tabel1[[#This Row],[Total]]-Tabel1[[#This Row],[Heures de nuit]]</f>
        <v>0</v>
      </c>
      <c r="J414" s="16">
        <f>MAX(0,Tabel1[[#This Row],[Fermeture de poste]]-TIME(21,0,0))+IF(Tabel1[[#This Row],[Ouverture de poste]]&lt;&gt;"",MAX(TIME(6,0,0)-Tabel1[[#This Row],[Ouverture de poste]],0),0)</f>
        <v>0</v>
      </c>
      <c r="K414" s="16">
        <f>IF(WEEKDAY(Tabel1[[#This Row],[Date]],2)=7, SUMIF(Tabel1[Semaine],Tabel1[[#This Row],[Semaine]],Tabel1[Total]),0)</f>
        <v>0</v>
      </c>
    </row>
    <row r="415" spans="1:11" ht="20.100000000000001" hidden="1" customHeight="1" x14ac:dyDescent="0.25">
      <c r="A415" s="4" t="str">
        <f t="shared" si="19"/>
        <v>25-7</v>
      </c>
      <c r="B415" s="22">
        <f>EOMONTH(Tabel1[[#This Row],[Date]],-1)+1</f>
        <v>45689</v>
      </c>
      <c r="C415" s="20">
        <f t="shared" si="18"/>
        <v>45704</v>
      </c>
      <c r="E415" s="21"/>
      <c r="F415" s="21"/>
      <c r="G415" s="21"/>
      <c r="H415" s="16">
        <f t="shared" si="20"/>
        <v>0</v>
      </c>
      <c r="I415" s="16">
        <f>+Tabel1[[#This Row],[Total]]-Tabel1[[#This Row],[Heures de nuit]]</f>
        <v>0</v>
      </c>
      <c r="J415" s="16">
        <f>MAX(0,Tabel1[[#This Row],[Fermeture de poste]]-TIME(21,0,0))+IF(Tabel1[[#This Row],[Ouverture de poste]]&lt;&gt;"",MAX(TIME(6,0,0)-Tabel1[[#This Row],[Ouverture de poste]],0),0)</f>
        <v>0</v>
      </c>
      <c r="K415" s="16">
        <f>IF(WEEKDAY(Tabel1[[#This Row],[Date]],2)=7, SUMIF(Tabel1[Semaine],Tabel1[[#This Row],[Semaine]],Tabel1[Total]),0)</f>
        <v>0</v>
      </c>
    </row>
    <row r="416" spans="1:11" ht="20.100000000000001" hidden="1" customHeight="1" x14ac:dyDescent="0.25">
      <c r="A416" s="4" t="str">
        <f t="shared" si="19"/>
        <v>25-8</v>
      </c>
      <c r="B416" s="22">
        <f>EOMONTH(Tabel1[[#This Row],[Date]],-1)+1</f>
        <v>45689</v>
      </c>
      <c r="C416" s="20">
        <f t="shared" si="18"/>
        <v>45705</v>
      </c>
      <c r="E416" s="21"/>
      <c r="F416" s="21"/>
      <c r="G416" s="21"/>
      <c r="H416" s="16">
        <f t="shared" si="20"/>
        <v>0</v>
      </c>
      <c r="I416" s="16">
        <f>+Tabel1[[#This Row],[Total]]-Tabel1[[#This Row],[Heures de nuit]]</f>
        <v>0</v>
      </c>
      <c r="J416" s="16">
        <f>MAX(0,Tabel1[[#This Row],[Fermeture de poste]]-TIME(21,0,0))+IF(Tabel1[[#This Row],[Ouverture de poste]]&lt;&gt;"",MAX(TIME(6,0,0)-Tabel1[[#This Row],[Ouverture de poste]],0),0)</f>
        <v>0</v>
      </c>
      <c r="K416" s="16">
        <f>IF(WEEKDAY(Tabel1[[#This Row],[Date]],2)=7, SUMIF(Tabel1[Semaine],Tabel1[[#This Row],[Semaine]],Tabel1[Total]),0)</f>
        <v>0</v>
      </c>
    </row>
    <row r="417" spans="1:11" ht="20.100000000000001" hidden="1" customHeight="1" x14ac:dyDescent="0.25">
      <c r="A417" s="4" t="str">
        <f t="shared" si="19"/>
        <v>25-8</v>
      </c>
      <c r="B417" s="22">
        <f>EOMONTH(Tabel1[[#This Row],[Date]],-1)+1</f>
        <v>45689</v>
      </c>
      <c r="C417" s="20">
        <f t="shared" si="18"/>
        <v>45706</v>
      </c>
      <c r="E417" s="21"/>
      <c r="F417" s="21"/>
      <c r="G417" s="21"/>
      <c r="H417" s="16">
        <f t="shared" si="20"/>
        <v>0</v>
      </c>
      <c r="I417" s="16">
        <f>+Tabel1[[#This Row],[Total]]-Tabel1[[#This Row],[Heures de nuit]]</f>
        <v>0</v>
      </c>
      <c r="J417" s="16">
        <f>MAX(0,Tabel1[[#This Row],[Fermeture de poste]]-TIME(21,0,0))+IF(Tabel1[[#This Row],[Ouverture de poste]]&lt;&gt;"",MAX(TIME(6,0,0)-Tabel1[[#This Row],[Ouverture de poste]],0),0)</f>
        <v>0</v>
      </c>
      <c r="K417" s="16">
        <f>IF(WEEKDAY(Tabel1[[#This Row],[Date]],2)=7, SUMIF(Tabel1[Semaine],Tabel1[[#This Row],[Semaine]],Tabel1[Total]),0)</f>
        <v>0</v>
      </c>
    </row>
    <row r="418" spans="1:11" ht="20.100000000000001" hidden="1" customHeight="1" x14ac:dyDescent="0.25">
      <c r="A418" s="4" t="str">
        <f t="shared" si="19"/>
        <v>25-8</v>
      </c>
      <c r="B418" s="22">
        <f>EOMONTH(Tabel1[[#This Row],[Date]],-1)+1</f>
        <v>45689</v>
      </c>
      <c r="C418" s="20">
        <f t="shared" ref="C418:C481" si="21">C417+1</f>
        <v>45707</v>
      </c>
      <c r="E418" s="21"/>
      <c r="F418" s="21"/>
      <c r="G418" s="21"/>
      <c r="H418" s="16">
        <f t="shared" si="20"/>
        <v>0</v>
      </c>
      <c r="I418" s="16">
        <f>+Tabel1[[#This Row],[Total]]-Tabel1[[#This Row],[Heures de nuit]]</f>
        <v>0</v>
      </c>
      <c r="J418" s="16">
        <f>MAX(0,Tabel1[[#This Row],[Fermeture de poste]]-TIME(21,0,0))+IF(Tabel1[[#This Row],[Ouverture de poste]]&lt;&gt;"",MAX(TIME(6,0,0)-Tabel1[[#This Row],[Ouverture de poste]],0),0)</f>
        <v>0</v>
      </c>
      <c r="K418" s="16">
        <f>IF(WEEKDAY(Tabel1[[#This Row],[Date]],2)=7, SUMIF(Tabel1[Semaine],Tabel1[[#This Row],[Semaine]],Tabel1[Total]),0)</f>
        <v>0</v>
      </c>
    </row>
    <row r="419" spans="1:11" ht="20.100000000000001" hidden="1" customHeight="1" x14ac:dyDescent="0.25">
      <c r="A419" s="4" t="str">
        <f t="shared" si="19"/>
        <v>25-8</v>
      </c>
      <c r="B419" s="22">
        <f>EOMONTH(Tabel1[[#This Row],[Date]],-1)+1</f>
        <v>45689</v>
      </c>
      <c r="C419" s="20">
        <f t="shared" si="21"/>
        <v>45708</v>
      </c>
      <c r="E419" s="21"/>
      <c r="F419" s="21"/>
      <c r="G419" s="21"/>
      <c r="H419" s="16">
        <f t="shared" si="20"/>
        <v>0</v>
      </c>
      <c r="I419" s="16">
        <f>+Tabel1[[#This Row],[Total]]-Tabel1[[#This Row],[Heures de nuit]]</f>
        <v>0</v>
      </c>
      <c r="J419" s="16">
        <f>MAX(0,Tabel1[[#This Row],[Fermeture de poste]]-TIME(21,0,0))+IF(Tabel1[[#This Row],[Ouverture de poste]]&lt;&gt;"",MAX(TIME(6,0,0)-Tabel1[[#This Row],[Ouverture de poste]],0),0)</f>
        <v>0</v>
      </c>
      <c r="K419" s="16">
        <f>IF(WEEKDAY(Tabel1[[#This Row],[Date]],2)=7, SUMIF(Tabel1[Semaine],Tabel1[[#This Row],[Semaine]],Tabel1[Total]),0)</f>
        <v>0</v>
      </c>
    </row>
    <row r="420" spans="1:11" ht="20.100000000000001" hidden="1" customHeight="1" x14ac:dyDescent="0.25">
      <c r="A420" s="4" t="str">
        <f t="shared" si="19"/>
        <v>25-8</v>
      </c>
      <c r="B420" s="22">
        <f>EOMONTH(Tabel1[[#This Row],[Date]],-1)+1</f>
        <v>45689</v>
      </c>
      <c r="C420" s="20">
        <f t="shared" si="21"/>
        <v>45709</v>
      </c>
      <c r="E420" s="21"/>
      <c r="F420" s="21"/>
      <c r="G420" s="21"/>
      <c r="H420" s="16">
        <f t="shared" si="20"/>
        <v>0</v>
      </c>
      <c r="I420" s="16">
        <f>+Tabel1[[#This Row],[Total]]-Tabel1[[#This Row],[Heures de nuit]]</f>
        <v>0</v>
      </c>
      <c r="J420" s="16">
        <f>MAX(0,Tabel1[[#This Row],[Fermeture de poste]]-TIME(21,0,0))+IF(Tabel1[[#This Row],[Ouverture de poste]]&lt;&gt;"",MAX(TIME(6,0,0)-Tabel1[[#This Row],[Ouverture de poste]],0),0)</f>
        <v>0</v>
      </c>
      <c r="K420" s="16">
        <f>IF(WEEKDAY(Tabel1[[#This Row],[Date]],2)=7, SUMIF(Tabel1[Semaine],Tabel1[[#This Row],[Semaine]],Tabel1[Total]),0)</f>
        <v>0</v>
      </c>
    </row>
    <row r="421" spans="1:11" ht="20.100000000000001" hidden="1" customHeight="1" x14ac:dyDescent="0.25">
      <c r="A421" s="4" t="str">
        <f t="shared" si="19"/>
        <v>25-8</v>
      </c>
      <c r="B421" s="22">
        <f>EOMONTH(Tabel1[[#This Row],[Date]],-1)+1</f>
        <v>45689</v>
      </c>
      <c r="C421" s="20">
        <f t="shared" si="21"/>
        <v>45710</v>
      </c>
      <c r="E421" s="21"/>
      <c r="F421" s="21"/>
      <c r="G421" s="21"/>
      <c r="H421" s="16">
        <f t="shared" si="20"/>
        <v>0</v>
      </c>
      <c r="I421" s="16">
        <f>+Tabel1[[#This Row],[Total]]-Tabel1[[#This Row],[Heures de nuit]]</f>
        <v>0</v>
      </c>
      <c r="J421" s="16">
        <f>MAX(0,Tabel1[[#This Row],[Fermeture de poste]]-TIME(21,0,0))+IF(Tabel1[[#This Row],[Ouverture de poste]]&lt;&gt;"",MAX(TIME(6,0,0)-Tabel1[[#This Row],[Ouverture de poste]],0),0)</f>
        <v>0</v>
      </c>
      <c r="K421" s="16">
        <f>IF(WEEKDAY(Tabel1[[#This Row],[Date]],2)=7, SUMIF(Tabel1[Semaine],Tabel1[[#This Row],[Semaine]],Tabel1[Total]),0)</f>
        <v>0</v>
      </c>
    </row>
    <row r="422" spans="1:11" ht="20.100000000000001" hidden="1" customHeight="1" x14ac:dyDescent="0.25">
      <c r="A422" s="4" t="str">
        <f t="shared" si="19"/>
        <v>25-8</v>
      </c>
      <c r="B422" s="22">
        <f>EOMONTH(Tabel1[[#This Row],[Date]],-1)+1</f>
        <v>45689</v>
      </c>
      <c r="C422" s="20">
        <f t="shared" si="21"/>
        <v>45711</v>
      </c>
      <c r="E422" s="21"/>
      <c r="F422" s="21"/>
      <c r="G422" s="21"/>
      <c r="H422" s="16">
        <f t="shared" si="20"/>
        <v>0</v>
      </c>
      <c r="I422" s="16">
        <f>+Tabel1[[#This Row],[Total]]-Tabel1[[#This Row],[Heures de nuit]]</f>
        <v>0</v>
      </c>
      <c r="J422" s="16">
        <f>MAX(0,Tabel1[[#This Row],[Fermeture de poste]]-TIME(21,0,0))+IF(Tabel1[[#This Row],[Ouverture de poste]]&lt;&gt;"",MAX(TIME(6,0,0)-Tabel1[[#This Row],[Ouverture de poste]],0),0)</f>
        <v>0</v>
      </c>
      <c r="K422" s="16">
        <f>IF(WEEKDAY(Tabel1[[#This Row],[Date]],2)=7, SUMIF(Tabel1[Semaine],Tabel1[[#This Row],[Semaine]],Tabel1[Total]),0)</f>
        <v>0</v>
      </c>
    </row>
    <row r="423" spans="1:11" ht="20.100000000000001" hidden="1" customHeight="1" x14ac:dyDescent="0.25">
      <c r="A423" s="4" t="str">
        <f t="shared" si="19"/>
        <v>25-9</v>
      </c>
      <c r="B423" s="22">
        <f>EOMONTH(Tabel1[[#This Row],[Date]],-1)+1</f>
        <v>45689</v>
      </c>
      <c r="C423" s="20">
        <f t="shared" si="21"/>
        <v>45712</v>
      </c>
      <c r="E423" s="21"/>
      <c r="F423" s="21"/>
      <c r="G423" s="21"/>
      <c r="H423" s="16">
        <f t="shared" si="20"/>
        <v>0</v>
      </c>
      <c r="I423" s="16">
        <f>+Tabel1[[#This Row],[Total]]-Tabel1[[#This Row],[Heures de nuit]]</f>
        <v>0</v>
      </c>
      <c r="J423" s="16">
        <f>MAX(0,Tabel1[[#This Row],[Fermeture de poste]]-TIME(21,0,0))+IF(Tabel1[[#This Row],[Ouverture de poste]]&lt;&gt;"",MAX(TIME(6,0,0)-Tabel1[[#This Row],[Ouverture de poste]],0),0)</f>
        <v>0</v>
      </c>
      <c r="K423" s="16">
        <f>IF(WEEKDAY(Tabel1[[#This Row],[Date]],2)=7, SUMIF(Tabel1[Semaine],Tabel1[[#This Row],[Semaine]],Tabel1[Total]),0)</f>
        <v>0</v>
      </c>
    </row>
    <row r="424" spans="1:11" ht="20.100000000000001" hidden="1" customHeight="1" x14ac:dyDescent="0.25">
      <c r="A424" s="4" t="str">
        <f t="shared" si="19"/>
        <v>25-9</v>
      </c>
      <c r="B424" s="22">
        <f>EOMONTH(Tabel1[[#This Row],[Date]],-1)+1</f>
        <v>45689</v>
      </c>
      <c r="C424" s="20">
        <f t="shared" si="21"/>
        <v>45713</v>
      </c>
      <c r="E424" s="21"/>
      <c r="F424" s="21"/>
      <c r="G424" s="21"/>
      <c r="H424" s="16">
        <f t="shared" si="20"/>
        <v>0</v>
      </c>
      <c r="I424" s="16">
        <f>+Tabel1[[#This Row],[Total]]-Tabel1[[#This Row],[Heures de nuit]]</f>
        <v>0</v>
      </c>
      <c r="J424" s="16">
        <f>MAX(0,Tabel1[[#This Row],[Fermeture de poste]]-TIME(21,0,0))+IF(Tabel1[[#This Row],[Ouverture de poste]]&lt;&gt;"",MAX(TIME(6,0,0)-Tabel1[[#This Row],[Ouverture de poste]],0),0)</f>
        <v>0</v>
      </c>
      <c r="K424" s="16">
        <f>IF(WEEKDAY(Tabel1[[#This Row],[Date]],2)=7, SUMIF(Tabel1[Semaine],Tabel1[[#This Row],[Semaine]],Tabel1[Total]),0)</f>
        <v>0</v>
      </c>
    </row>
    <row r="425" spans="1:11" ht="20.100000000000001" hidden="1" customHeight="1" x14ac:dyDescent="0.25">
      <c r="A425" s="4" t="str">
        <f t="shared" si="19"/>
        <v>25-9</v>
      </c>
      <c r="B425" s="22">
        <f>EOMONTH(Tabel1[[#This Row],[Date]],-1)+1</f>
        <v>45689</v>
      </c>
      <c r="C425" s="20">
        <f t="shared" si="21"/>
        <v>45714</v>
      </c>
      <c r="E425" s="21"/>
      <c r="F425" s="21"/>
      <c r="G425" s="21"/>
      <c r="H425" s="16">
        <f t="shared" si="20"/>
        <v>0</v>
      </c>
      <c r="I425" s="16">
        <f>+Tabel1[[#This Row],[Total]]-Tabel1[[#This Row],[Heures de nuit]]</f>
        <v>0</v>
      </c>
      <c r="J425" s="16">
        <f>MAX(0,Tabel1[[#This Row],[Fermeture de poste]]-TIME(21,0,0))+IF(Tabel1[[#This Row],[Ouverture de poste]]&lt;&gt;"",MAX(TIME(6,0,0)-Tabel1[[#This Row],[Ouverture de poste]],0),0)</f>
        <v>0</v>
      </c>
      <c r="K425" s="16">
        <f>IF(WEEKDAY(Tabel1[[#This Row],[Date]],2)=7, SUMIF(Tabel1[Semaine],Tabel1[[#This Row],[Semaine]],Tabel1[Total]),0)</f>
        <v>0</v>
      </c>
    </row>
    <row r="426" spans="1:11" ht="20.100000000000001" hidden="1" customHeight="1" x14ac:dyDescent="0.25">
      <c r="A426" s="4" t="str">
        <f t="shared" si="19"/>
        <v>25-9</v>
      </c>
      <c r="B426" s="22">
        <f>EOMONTH(Tabel1[[#This Row],[Date]],-1)+1</f>
        <v>45689</v>
      </c>
      <c r="C426" s="20">
        <f t="shared" si="21"/>
        <v>45715</v>
      </c>
      <c r="E426" s="21"/>
      <c r="F426" s="21"/>
      <c r="G426" s="21"/>
      <c r="H426" s="16">
        <f t="shared" si="20"/>
        <v>0</v>
      </c>
      <c r="I426" s="16">
        <f>+Tabel1[[#This Row],[Total]]-Tabel1[[#This Row],[Heures de nuit]]</f>
        <v>0</v>
      </c>
      <c r="J426" s="16">
        <f>MAX(0,Tabel1[[#This Row],[Fermeture de poste]]-TIME(21,0,0))+IF(Tabel1[[#This Row],[Ouverture de poste]]&lt;&gt;"",MAX(TIME(6,0,0)-Tabel1[[#This Row],[Ouverture de poste]],0),0)</f>
        <v>0</v>
      </c>
      <c r="K426" s="16">
        <f>IF(WEEKDAY(Tabel1[[#This Row],[Date]],2)=7, SUMIF(Tabel1[Semaine],Tabel1[[#This Row],[Semaine]],Tabel1[Total]),0)</f>
        <v>0</v>
      </c>
    </row>
    <row r="427" spans="1:11" ht="20.100000000000001" hidden="1" customHeight="1" x14ac:dyDescent="0.25">
      <c r="A427" s="4" t="str">
        <f t="shared" si="19"/>
        <v>25-9</v>
      </c>
      <c r="B427" s="22">
        <f>EOMONTH(Tabel1[[#This Row],[Date]],-1)+1</f>
        <v>45689</v>
      </c>
      <c r="C427" s="20">
        <f t="shared" si="21"/>
        <v>45716</v>
      </c>
      <c r="E427" s="21"/>
      <c r="F427" s="21"/>
      <c r="G427" s="21"/>
      <c r="H427" s="16">
        <f t="shared" si="20"/>
        <v>0</v>
      </c>
      <c r="I427" s="16">
        <f>+Tabel1[[#This Row],[Total]]-Tabel1[[#This Row],[Heures de nuit]]</f>
        <v>0</v>
      </c>
      <c r="J427" s="16">
        <f>MAX(0,Tabel1[[#This Row],[Fermeture de poste]]-TIME(21,0,0))+IF(Tabel1[[#This Row],[Ouverture de poste]]&lt;&gt;"",MAX(TIME(6,0,0)-Tabel1[[#This Row],[Ouverture de poste]],0),0)</f>
        <v>0</v>
      </c>
      <c r="K427" s="16">
        <f>IF(WEEKDAY(Tabel1[[#This Row],[Date]],2)=7, SUMIF(Tabel1[Semaine],Tabel1[[#This Row],[Semaine]],Tabel1[Total]),0)</f>
        <v>0</v>
      </c>
    </row>
    <row r="428" spans="1:11" ht="20.100000000000001" hidden="1" customHeight="1" x14ac:dyDescent="0.25">
      <c r="A428" s="4" t="str">
        <f t="shared" si="19"/>
        <v>25-9</v>
      </c>
      <c r="B428" s="22">
        <f>EOMONTH(Tabel1[[#This Row],[Date]],-1)+1</f>
        <v>45717</v>
      </c>
      <c r="C428" s="20">
        <f t="shared" si="21"/>
        <v>45717</v>
      </c>
      <c r="E428" s="21"/>
      <c r="F428" s="21"/>
      <c r="G428" s="21"/>
      <c r="H428" s="16">
        <f t="shared" si="20"/>
        <v>0</v>
      </c>
      <c r="I428" s="16">
        <f>+Tabel1[[#This Row],[Total]]-Tabel1[[#This Row],[Heures de nuit]]</f>
        <v>0</v>
      </c>
      <c r="J428" s="16">
        <f>MAX(0,Tabel1[[#This Row],[Fermeture de poste]]-TIME(21,0,0))+IF(Tabel1[[#This Row],[Ouverture de poste]]&lt;&gt;"",MAX(TIME(6,0,0)-Tabel1[[#This Row],[Ouverture de poste]],0),0)</f>
        <v>0</v>
      </c>
      <c r="K428" s="16">
        <f>IF(WEEKDAY(Tabel1[[#This Row],[Date]],2)=7, SUMIF(Tabel1[Semaine],Tabel1[[#This Row],[Semaine]],Tabel1[Total]),0)</f>
        <v>0</v>
      </c>
    </row>
    <row r="429" spans="1:11" ht="20.100000000000001" hidden="1" customHeight="1" x14ac:dyDescent="0.25">
      <c r="A429" s="4" t="str">
        <f t="shared" si="19"/>
        <v>25-9</v>
      </c>
      <c r="B429" s="22">
        <f>EOMONTH(Tabel1[[#This Row],[Date]],-1)+1</f>
        <v>45717</v>
      </c>
      <c r="C429" s="20">
        <f t="shared" si="21"/>
        <v>45718</v>
      </c>
      <c r="E429" s="21"/>
      <c r="F429" s="21"/>
      <c r="G429" s="21"/>
      <c r="H429" s="16">
        <f t="shared" si="20"/>
        <v>0</v>
      </c>
      <c r="I429" s="16">
        <f>+Tabel1[[#This Row],[Total]]-Tabel1[[#This Row],[Heures de nuit]]</f>
        <v>0</v>
      </c>
      <c r="J429" s="16">
        <f>MAX(0,Tabel1[[#This Row],[Fermeture de poste]]-TIME(21,0,0))+IF(Tabel1[[#This Row],[Ouverture de poste]]&lt;&gt;"",MAX(TIME(6,0,0)-Tabel1[[#This Row],[Ouverture de poste]],0),0)</f>
        <v>0</v>
      </c>
      <c r="K429" s="16">
        <f>IF(WEEKDAY(Tabel1[[#This Row],[Date]],2)=7, SUMIF(Tabel1[Semaine],Tabel1[[#This Row],[Semaine]],Tabel1[Total]),0)</f>
        <v>0</v>
      </c>
    </row>
    <row r="430" spans="1:11" ht="20.100000000000001" hidden="1" customHeight="1" x14ac:dyDescent="0.25">
      <c r="A430" s="4" t="str">
        <f t="shared" si="19"/>
        <v>25-10</v>
      </c>
      <c r="B430" s="22">
        <f>EOMONTH(Tabel1[[#This Row],[Date]],-1)+1</f>
        <v>45717</v>
      </c>
      <c r="C430" s="20">
        <f t="shared" si="21"/>
        <v>45719</v>
      </c>
      <c r="E430" s="21"/>
      <c r="F430" s="21"/>
      <c r="G430" s="21"/>
      <c r="H430" s="16">
        <f t="shared" si="20"/>
        <v>0</v>
      </c>
      <c r="I430" s="16">
        <f>+Tabel1[[#This Row],[Total]]-Tabel1[[#This Row],[Heures de nuit]]</f>
        <v>0</v>
      </c>
      <c r="J430" s="16">
        <f>MAX(0,Tabel1[[#This Row],[Fermeture de poste]]-TIME(21,0,0))+IF(Tabel1[[#This Row],[Ouverture de poste]]&lt;&gt;"",MAX(TIME(6,0,0)-Tabel1[[#This Row],[Ouverture de poste]],0),0)</f>
        <v>0</v>
      </c>
      <c r="K430" s="16">
        <f>IF(WEEKDAY(Tabel1[[#This Row],[Date]],2)=7, SUMIF(Tabel1[Semaine],Tabel1[[#This Row],[Semaine]],Tabel1[Total]),0)</f>
        <v>0</v>
      </c>
    </row>
    <row r="431" spans="1:11" ht="20.100000000000001" hidden="1" customHeight="1" x14ac:dyDescent="0.25">
      <c r="A431" s="4" t="str">
        <f t="shared" si="19"/>
        <v>25-10</v>
      </c>
      <c r="B431" s="22">
        <f>EOMONTH(Tabel1[[#This Row],[Date]],-1)+1</f>
        <v>45717</v>
      </c>
      <c r="C431" s="20">
        <f t="shared" si="21"/>
        <v>45720</v>
      </c>
      <c r="E431" s="21"/>
      <c r="F431" s="21"/>
      <c r="G431" s="21"/>
      <c r="H431" s="16">
        <f t="shared" si="20"/>
        <v>0</v>
      </c>
      <c r="I431" s="16">
        <f>+Tabel1[[#This Row],[Total]]-Tabel1[[#This Row],[Heures de nuit]]</f>
        <v>0</v>
      </c>
      <c r="J431" s="16">
        <f>MAX(0,Tabel1[[#This Row],[Fermeture de poste]]-TIME(21,0,0))+IF(Tabel1[[#This Row],[Ouverture de poste]]&lt;&gt;"",MAX(TIME(6,0,0)-Tabel1[[#This Row],[Ouverture de poste]],0),0)</f>
        <v>0</v>
      </c>
      <c r="K431" s="16">
        <f>IF(WEEKDAY(Tabel1[[#This Row],[Date]],2)=7, SUMIF(Tabel1[Semaine],Tabel1[[#This Row],[Semaine]],Tabel1[Total]),0)</f>
        <v>0</v>
      </c>
    </row>
    <row r="432" spans="1:11" ht="20.100000000000001" hidden="1" customHeight="1" x14ac:dyDescent="0.25">
      <c r="A432" s="4" t="str">
        <f t="shared" si="19"/>
        <v>25-10</v>
      </c>
      <c r="B432" s="22">
        <f>EOMONTH(Tabel1[[#This Row],[Date]],-1)+1</f>
        <v>45717</v>
      </c>
      <c r="C432" s="20">
        <f t="shared" si="21"/>
        <v>45721</v>
      </c>
      <c r="E432" s="21"/>
      <c r="F432" s="21"/>
      <c r="G432" s="21"/>
      <c r="H432" s="16">
        <f t="shared" si="20"/>
        <v>0</v>
      </c>
      <c r="I432" s="16">
        <f>+Tabel1[[#This Row],[Total]]-Tabel1[[#This Row],[Heures de nuit]]</f>
        <v>0</v>
      </c>
      <c r="J432" s="16">
        <f>MAX(0,Tabel1[[#This Row],[Fermeture de poste]]-TIME(21,0,0))+IF(Tabel1[[#This Row],[Ouverture de poste]]&lt;&gt;"",MAX(TIME(6,0,0)-Tabel1[[#This Row],[Ouverture de poste]],0),0)</f>
        <v>0</v>
      </c>
      <c r="K432" s="16">
        <f>IF(WEEKDAY(Tabel1[[#This Row],[Date]],2)=7, SUMIF(Tabel1[Semaine],Tabel1[[#This Row],[Semaine]],Tabel1[Total]),0)</f>
        <v>0</v>
      </c>
    </row>
    <row r="433" spans="1:11" ht="20.100000000000001" hidden="1" customHeight="1" x14ac:dyDescent="0.25">
      <c r="A433" s="4" t="str">
        <f t="shared" si="19"/>
        <v>25-10</v>
      </c>
      <c r="B433" s="22">
        <f>EOMONTH(Tabel1[[#This Row],[Date]],-1)+1</f>
        <v>45717</v>
      </c>
      <c r="C433" s="20">
        <f t="shared" si="21"/>
        <v>45722</v>
      </c>
      <c r="E433" s="21"/>
      <c r="F433" s="21"/>
      <c r="G433" s="21"/>
      <c r="H433" s="16">
        <f t="shared" si="20"/>
        <v>0</v>
      </c>
      <c r="I433" s="16">
        <f>+Tabel1[[#This Row],[Total]]-Tabel1[[#This Row],[Heures de nuit]]</f>
        <v>0</v>
      </c>
      <c r="J433" s="16">
        <f>MAX(0,Tabel1[[#This Row],[Fermeture de poste]]-TIME(21,0,0))+IF(Tabel1[[#This Row],[Ouverture de poste]]&lt;&gt;"",MAX(TIME(6,0,0)-Tabel1[[#This Row],[Ouverture de poste]],0),0)</f>
        <v>0</v>
      </c>
      <c r="K433" s="16">
        <f>IF(WEEKDAY(Tabel1[[#This Row],[Date]],2)=7, SUMIF(Tabel1[Semaine],Tabel1[[#This Row],[Semaine]],Tabel1[Total]),0)</f>
        <v>0</v>
      </c>
    </row>
    <row r="434" spans="1:11" ht="20.100000000000001" hidden="1" customHeight="1" x14ac:dyDescent="0.25">
      <c r="A434" s="4" t="str">
        <f t="shared" si="19"/>
        <v>25-10</v>
      </c>
      <c r="B434" s="22">
        <f>EOMONTH(Tabel1[[#This Row],[Date]],-1)+1</f>
        <v>45717</v>
      </c>
      <c r="C434" s="20">
        <f t="shared" si="21"/>
        <v>45723</v>
      </c>
      <c r="E434" s="21"/>
      <c r="F434" s="21"/>
      <c r="G434" s="21"/>
      <c r="H434" s="16">
        <f t="shared" si="20"/>
        <v>0</v>
      </c>
      <c r="I434" s="16">
        <f>+Tabel1[[#This Row],[Total]]-Tabel1[[#This Row],[Heures de nuit]]</f>
        <v>0</v>
      </c>
      <c r="J434" s="16">
        <f>MAX(0,Tabel1[[#This Row],[Fermeture de poste]]-TIME(21,0,0))+IF(Tabel1[[#This Row],[Ouverture de poste]]&lt;&gt;"",MAX(TIME(6,0,0)-Tabel1[[#This Row],[Ouverture de poste]],0),0)</f>
        <v>0</v>
      </c>
      <c r="K434" s="16">
        <f>IF(WEEKDAY(Tabel1[[#This Row],[Date]],2)=7, SUMIF(Tabel1[Semaine],Tabel1[[#This Row],[Semaine]],Tabel1[Total]),0)</f>
        <v>0</v>
      </c>
    </row>
    <row r="435" spans="1:11" ht="20.100000000000001" hidden="1" customHeight="1" x14ac:dyDescent="0.25">
      <c r="A435" s="4" t="str">
        <f t="shared" si="19"/>
        <v>25-10</v>
      </c>
      <c r="B435" s="22">
        <f>EOMONTH(Tabel1[[#This Row],[Date]],-1)+1</f>
        <v>45717</v>
      </c>
      <c r="C435" s="20">
        <f t="shared" si="21"/>
        <v>45724</v>
      </c>
      <c r="E435" s="21"/>
      <c r="F435" s="21"/>
      <c r="G435" s="21"/>
      <c r="H435" s="16">
        <f t="shared" si="20"/>
        <v>0</v>
      </c>
      <c r="I435" s="16">
        <f>+Tabel1[[#This Row],[Total]]-Tabel1[[#This Row],[Heures de nuit]]</f>
        <v>0</v>
      </c>
      <c r="J435" s="16">
        <f>MAX(0,Tabel1[[#This Row],[Fermeture de poste]]-TIME(21,0,0))+IF(Tabel1[[#This Row],[Ouverture de poste]]&lt;&gt;"",MAX(TIME(6,0,0)-Tabel1[[#This Row],[Ouverture de poste]],0),0)</f>
        <v>0</v>
      </c>
      <c r="K435" s="16">
        <f>IF(WEEKDAY(Tabel1[[#This Row],[Date]],2)=7, SUMIF(Tabel1[Semaine],Tabel1[[#This Row],[Semaine]],Tabel1[Total]),0)</f>
        <v>0</v>
      </c>
    </row>
    <row r="436" spans="1:11" ht="20.100000000000001" hidden="1" customHeight="1" x14ac:dyDescent="0.25">
      <c r="A436" s="4" t="str">
        <f t="shared" si="19"/>
        <v>25-10</v>
      </c>
      <c r="B436" s="22">
        <f>EOMONTH(Tabel1[[#This Row],[Date]],-1)+1</f>
        <v>45717</v>
      </c>
      <c r="C436" s="20">
        <f t="shared" si="21"/>
        <v>45725</v>
      </c>
      <c r="E436" s="21"/>
      <c r="F436" s="21"/>
      <c r="G436" s="21"/>
      <c r="H436" s="16">
        <f t="shared" si="20"/>
        <v>0</v>
      </c>
      <c r="I436" s="16">
        <f>+Tabel1[[#This Row],[Total]]-Tabel1[[#This Row],[Heures de nuit]]</f>
        <v>0</v>
      </c>
      <c r="J436" s="16">
        <f>MAX(0,Tabel1[[#This Row],[Fermeture de poste]]-TIME(21,0,0))+IF(Tabel1[[#This Row],[Ouverture de poste]]&lt;&gt;"",MAX(TIME(6,0,0)-Tabel1[[#This Row],[Ouverture de poste]],0),0)</f>
        <v>0</v>
      </c>
      <c r="K436" s="16">
        <f>IF(WEEKDAY(Tabel1[[#This Row],[Date]],2)=7, SUMIF(Tabel1[Semaine],Tabel1[[#This Row],[Semaine]],Tabel1[Total]),0)</f>
        <v>0</v>
      </c>
    </row>
    <row r="437" spans="1:11" ht="20.100000000000001" hidden="1" customHeight="1" x14ac:dyDescent="0.25">
      <c r="A437" s="4" t="str">
        <f t="shared" si="19"/>
        <v>25-11</v>
      </c>
      <c r="B437" s="22">
        <f>EOMONTH(Tabel1[[#This Row],[Date]],-1)+1</f>
        <v>45717</v>
      </c>
      <c r="C437" s="20">
        <f t="shared" si="21"/>
        <v>45726</v>
      </c>
      <c r="E437" s="21"/>
      <c r="F437" s="21"/>
      <c r="G437" s="21"/>
      <c r="H437" s="16">
        <f t="shared" si="20"/>
        <v>0</v>
      </c>
      <c r="I437" s="16">
        <f>+Tabel1[[#This Row],[Total]]-Tabel1[[#This Row],[Heures de nuit]]</f>
        <v>0</v>
      </c>
      <c r="J437" s="16">
        <f>MAX(0,Tabel1[[#This Row],[Fermeture de poste]]-TIME(21,0,0))+IF(Tabel1[[#This Row],[Ouverture de poste]]&lt;&gt;"",MAX(TIME(6,0,0)-Tabel1[[#This Row],[Ouverture de poste]],0),0)</f>
        <v>0</v>
      </c>
      <c r="K437" s="16">
        <f>IF(WEEKDAY(Tabel1[[#This Row],[Date]],2)=7, SUMIF(Tabel1[Semaine],Tabel1[[#This Row],[Semaine]],Tabel1[Total]),0)</f>
        <v>0</v>
      </c>
    </row>
    <row r="438" spans="1:11" ht="20.100000000000001" hidden="1" customHeight="1" x14ac:dyDescent="0.25">
      <c r="A438" s="4" t="str">
        <f t="shared" si="19"/>
        <v>25-11</v>
      </c>
      <c r="B438" s="22">
        <f>EOMONTH(Tabel1[[#This Row],[Date]],-1)+1</f>
        <v>45717</v>
      </c>
      <c r="C438" s="20">
        <f t="shared" si="21"/>
        <v>45727</v>
      </c>
      <c r="E438" s="21"/>
      <c r="F438" s="21"/>
      <c r="G438" s="21"/>
      <c r="H438" s="16">
        <f t="shared" si="20"/>
        <v>0</v>
      </c>
      <c r="I438" s="16">
        <f>+Tabel1[[#This Row],[Total]]-Tabel1[[#This Row],[Heures de nuit]]</f>
        <v>0</v>
      </c>
      <c r="J438" s="16">
        <f>MAX(0,Tabel1[[#This Row],[Fermeture de poste]]-TIME(21,0,0))+IF(Tabel1[[#This Row],[Ouverture de poste]]&lt;&gt;"",MAX(TIME(6,0,0)-Tabel1[[#This Row],[Ouverture de poste]],0),0)</f>
        <v>0</v>
      </c>
      <c r="K438" s="16">
        <f>IF(WEEKDAY(Tabel1[[#This Row],[Date]],2)=7, SUMIF(Tabel1[Semaine],Tabel1[[#This Row],[Semaine]],Tabel1[Total]),0)</f>
        <v>0</v>
      </c>
    </row>
    <row r="439" spans="1:11" ht="20.100000000000001" hidden="1" customHeight="1" x14ac:dyDescent="0.25">
      <c r="A439" s="4" t="str">
        <f t="shared" si="19"/>
        <v>25-11</v>
      </c>
      <c r="B439" s="22">
        <f>EOMONTH(Tabel1[[#This Row],[Date]],-1)+1</f>
        <v>45717</v>
      </c>
      <c r="C439" s="20">
        <f t="shared" si="21"/>
        <v>45728</v>
      </c>
      <c r="E439" s="21"/>
      <c r="F439" s="21"/>
      <c r="G439" s="21"/>
      <c r="H439" s="16">
        <f t="shared" si="20"/>
        <v>0</v>
      </c>
      <c r="I439" s="16">
        <f>+Tabel1[[#This Row],[Total]]-Tabel1[[#This Row],[Heures de nuit]]</f>
        <v>0</v>
      </c>
      <c r="J439" s="16">
        <f>MAX(0,Tabel1[[#This Row],[Fermeture de poste]]-TIME(21,0,0))+IF(Tabel1[[#This Row],[Ouverture de poste]]&lt;&gt;"",MAX(TIME(6,0,0)-Tabel1[[#This Row],[Ouverture de poste]],0),0)</f>
        <v>0</v>
      </c>
      <c r="K439" s="16">
        <f>IF(WEEKDAY(Tabel1[[#This Row],[Date]],2)=7, SUMIF(Tabel1[Semaine],Tabel1[[#This Row],[Semaine]],Tabel1[Total]),0)</f>
        <v>0</v>
      </c>
    </row>
    <row r="440" spans="1:11" ht="20.100000000000001" hidden="1" customHeight="1" x14ac:dyDescent="0.25">
      <c r="A440" s="4" t="str">
        <f t="shared" si="19"/>
        <v>25-11</v>
      </c>
      <c r="B440" s="22">
        <f>EOMONTH(Tabel1[[#This Row],[Date]],-1)+1</f>
        <v>45717</v>
      </c>
      <c r="C440" s="20">
        <f t="shared" si="21"/>
        <v>45729</v>
      </c>
      <c r="E440" s="21"/>
      <c r="F440" s="21"/>
      <c r="G440" s="21"/>
      <c r="H440" s="16">
        <f t="shared" si="20"/>
        <v>0</v>
      </c>
      <c r="I440" s="16">
        <f>+Tabel1[[#This Row],[Total]]-Tabel1[[#This Row],[Heures de nuit]]</f>
        <v>0</v>
      </c>
      <c r="J440" s="16">
        <f>MAX(0,Tabel1[[#This Row],[Fermeture de poste]]-TIME(21,0,0))+IF(Tabel1[[#This Row],[Ouverture de poste]]&lt;&gt;"",MAX(TIME(6,0,0)-Tabel1[[#This Row],[Ouverture de poste]],0),0)</f>
        <v>0</v>
      </c>
      <c r="K440" s="16">
        <f>IF(WEEKDAY(Tabel1[[#This Row],[Date]],2)=7, SUMIF(Tabel1[Semaine],Tabel1[[#This Row],[Semaine]],Tabel1[Total]),0)</f>
        <v>0</v>
      </c>
    </row>
    <row r="441" spans="1:11" ht="20.100000000000001" hidden="1" customHeight="1" x14ac:dyDescent="0.25">
      <c r="A441" s="4" t="str">
        <f t="shared" si="19"/>
        <v>25-11</v>
      </c>
      <c r="B441" s="22">
        <f>EOMONTH(Tabel1[[#This Row],[Date]],-1)+1</f>
        <v>45717</v>
      </c>
      <c r="C441" s="20">
        <f t="shared" si="21"/>
        <v>45730</v>
      </c>
      <c r="E441" s="21"/>
      <c r="F441" s="21"/>
      <c r="G441" s="21"/>
      <c r="H441" s="16">
        <f t="shared" si="20"/>
        <v>0</v>
      </c>
      <c r="I441" s="16">
        <f>+Tabel1[[#This Row],[Total]]-Tabel1[[#This Row],[Heures de nuit]]</f>
        <v>0</v>
      </c>
      <c r="J441" s="16">
        <f>MAX(0,Tabel1[[#This Row],[Fermeture de poste]]-TIME(21,0,0))+IF(Tabel1[[#This Row],[Ouverture de poste]]&lt;&gt;"",MAX(TIME(6,0,0)-Tabel1[[#This Row],[Ouverture de poste]],0),0)</f>
        <v>0</v>
      </c>
      <c r="K441" s="16">
        <f>IF(WEEKDAY(Tabel1[[#This Row],[Date]],2)=7, SUMIF(Tabel1[Semaine],Tabel1[[#This Row],[Semaine]],Tabel1[Total]),0)</f>
        <v>0</v>
      </c>
    </row>
    <row r="442" spans="1:11" ht="20.100000000000001" hidden="1" customHeight="1" x14ac:dyDescent="0.25">
      <c r="A442" s="4" t="str">
        <f t="shared" si="19"/>
        <v>25-11</v>
      </c>
      <c r="B442" s="22">
        <f>EOMONTH(Tabel1[[#This Row],[Date]],-1)+1</f>
        <v>45717</v>
      </c>
      <c r="C442" s="20">
        <f t="shared" si="21"/>
        <v>45731</v>
      </c>
      <c r="E442" s="21"/>
      <c r="F442" s="21"/>
      <c r="G442" s="21"/>
      <c r="H442" s="16">
        <f t="shared" si="20"/>
        <v>0</v>
      </c>
      <c r="I442" s="16">
        <f>+Tabel1[[#This Row],[Total]]-Tabel1[[#This Row],[Heures de nuit]]</f>
        <v>0</v>
      </c>
      <c r="J442" s="16">
        <f>MAX(0,Tabel1[[#This Row],[Fermeture de poste]]-TIME(21,0,0))+IF(Tabel1[[#This Row],[Ouverture de poste]]&lt;&gt;"",MAX(TIME(6,0,0)-Tabel1[[#This Row],[Ouverture de poste]],0),0)</f>
        <v>0</v>
      </c>
      <c r="K442" s="16">
        <f>IF(WEEKDAY(Tabel1[[#This Row],[Date]],2)=7, SUMIF(Tabel1[Semaine],Tabel1[[#This Row],[Semaine]],Tabel1[Total]),0)</f>
        <v>0</v>
      </c>
    </row>
    <row r="443" spans="1:11" ht="20.100000000000001" hidden="1" customHeight="1" x14ac:dyDescent="0.25">
      <c r="A443" s="4" t="str">
        <f t="shared" si="19"/>
        <v>25-11</v>
      </c>
      <c r="B443" s="22">
        <f>EOMONTH(Tabel1[[#This Row],[Date]],-1)+1</f>
        <v>45717</v>
      </c>
      <c r="C443" s="20">
        <f t="shared" si="21"/>
        <v>45732</v>
      </c>
      <c r="E443" s="21"/>
      <c r="F443" s="21"/>
      <c r="G443" s="21"/>
      <c r="H443" s="16">
        <f t="shared" si="20"/>
        <v>0</v>
      </c>
      <c r="I443" s="16">
        <f>+Tabel1[[#This Row],[Total]]-Tabel1[[#This Row],[Heures de nuit]]</f>
        <v>0</v>
      </c>
      <c r="J443" s="16">
        <f>MAX(0,Tabel1[[#This Row],[Fermeture de poste]]-TIME(21,0,0))+IF(Tabel1[[#This Row],[Ouverture de poste]]&lt;&gt;"",MAX(TIME(6,0,0)-Tabel1[[#This Row],[Ouverture de poste]],0),0)</f>
        <v>0</v>
      </c>
      <c r="K443" s="16">
        <f>IF(WEEKDAY(Tabel1[[#This Row],[Date]],2)=7, SUMIF(Tabel1[Semaine],Tabel1[[#This Row],[Semaine]],Tabel1[Total]),0)</f>
        <v>0</v>
      </c>
    </row>
    <row r="444" spans="1:11" ht="20.100000000000001" hidden="1" customHeight="1" x14ac:dyDescent="0.25">
      <c r="A444" s="4" t="str">
        <f t="shared" si="19"/>
        <v>25-12</v>
      </c>
      <c r="B444" s="22">
        <f>EOMONTH(Tabel1[[#This Row],[Date]],-1)+1</f>
        <v>45717</v>
      </c>
      <c r="C444" s="20">
        <f t="shared" si="21"/>
        <v>45733</v>
      </c>
      <c r="E444" s="21"/>
      <c r="F444" s="21"/>
      <c r="G444" s="21"/>
      <c r="H444" s="16">
        <f t="shared" si="20"/>
        <v>0</v>
      </c>
      <c r="I444" s="16">
        <f>+Tabel1[[#This Row],[Total]]-Tabel1[[#This Row],[Heures de nuit]]</f>
        <v>0</v>
      </c>
      <c r="J444" s="16">
        <f>MAX(0,Tabel1[[#This Row],[Fermeture de poste]]-TIME(21,0,0))+IF(Tabel1[[#This Row],[Ouverture de poste]]&lt;&gt;"",MAX(TIME(6,0,0)-Tabel1[[#This Row],[Ouverture de poste]],0),0)</f>
        <v>0</v>
      </c>
      <c r="K444" s="16">
        <f>IF(WEEKDAY(Tabel1[[#This Row],[Date]],2)=7, SUMIF(Tabel1[Semaine],Tabel1[[#This Row],[Semaine]],Tabel1[Total]),0)</f>
        <v>0</v>
      </c>
    </row>
    <row r="445" spans="1:11" ht="20.100000000000001" hidden="1" customHeight="1" x14ac:dyDescent="0.25">
      <c r="A445" s="4" t="str">
        <f t="shared" si="19"/>
        <v>25-12</v>
      </c>
      <c r="B445" s="22">
        <f>EOMONTH(Tabel1[[#This Row],[Date]],-1)+1</f>
        <v>45717</v>
      </c>
      <c r="C445" s="20">
        <f t="shared" si="21"/>
        <v>45734</v>
      </c>
      <c r="E445" s="21"/>
      <c r="F445" s="21"/>
      <c r="G445" s="21"/>
      <c r="H445" s="16">
        <f t="shared" si="20"/>
        <v>0</v>
      </c>
      <c r="I445" s="16">
        <f>+Tabel1[[#This Row],[Total]]-Tabel1[[#This Row],[Heures de nuit]]</f>
        <v>0</v>
      </c>
      <c r="J445" s="16">
        <f>MAX(0,Tabel1[[#This Row],[Fermeture de poste]]-TIME(21,0,0))+IF(Tabel1[[#This Row],[Ouverture de poste]]&lt;&gt;"",MAX(TIME(6,0,0)-Tabel1[[#This Row],[Ouverture de poste]],0),0)</f>
        <v>0</v>
      </c>
      <c r="K445" s="16">
        <f>IF(WEEKDAY(Tabel1[[#This Row],[Date]],2)=7, SUMIF(Tabel1[Semaine],Tabel1[[#This Row],[Semaine]],Tabel1[Total]),0)</f>
        <v>0</v>
      </c>
    </row>
    <row r="446" spans="1:11" ht="20.100000000000001" hidden="1" customHeight="1" x14ac:dyDescent="0.25">
      <c r="A446" s="4" t="str">
        <f t="shared" si="19"/>
        <v>25-12</v>
      </c>
      <c r="B446" s="22">
        <f>EOMONTH(Tabel1[[#This Row],[Date]],-1)+1</f>
        <v>45717</v>
      </c>
      <c r="C446" s="20">
        <f t="shared" si="21"/>
        <v>45735</v>
      </c>
      <c r="E446" s="21"/>
      <c r="F446" s="21"/>
      <c r="G446" s="21"/>
      <c r="H446" s="16">
        <f t="shared" si="20"/>
        <v>0</v>
      </c>
      <c r="I446" s="16">
        <f>+Tabel1[[#This Row],[Total]]-Tabel1[[#This Row],[Heures de nuit]]</f>
        <v>0</v>
      </c>
      <c r="J446" s="16">
        <f>MAX(0,Tabel1[[#This Row],[Fermeture de poste]]-TIME(21,0,0))+IF(Tabel1[[#This Row],[Ouverture de poste]]&lt;&gt;"",MAX(TIME(6,0,0)-Tabel1[[#This Row],[Ouverture de poste]],0),0)</f>
        <v>0</v>
      </c>
      <c r="K446" s="16">
        <f>IF(WEEKDAY(Tabel1[[#This Row],[Date]],2)=7, SUMIF(Tabel1[Semaine],Tabel1[[#This Row],[Semaine]],Tabel1[Total]),0)</f>
        <v>0</v>
      </c>
    </row>
    <row r="447" spans="1:11" ht="20.100000000000001" hidden="1" customHeight="1" x14ac:dyDescent="0.25">
      <c r="A447" s="4" t="str">
        <f t="shared" si="19"/>
        <v>25-12</v>
      </c>
      <c r="B447" s="22">
        <f>EOMONTH(Tabel1[[#This Row],[Date]],-1)+1</f>
        <v>45717</v>
      </c>
      <c r="C447" s="20">
        <f t="shared" si="21"/>
        <v>45736</v>
      </c>
      <c r="E447" s="21"/>
      <c r="F447" s="21"/>
      <c r="G447" s="21"/>
      <c r="H447" s="16">
        <f t="shared" si="20"/>
        <v>0</v>
      </c>
      <c r="I447" s="16">
        <f>+Tabel1[[#This Row],[Total]]-Tabel1[[#This Row],[Heures de nuit]]</f>
        <v>0</v>
      </c>
      <c r="J447" s="16">
        <f>MAX(0,Tabel1[[#This Row],[Fermeture de poste]]-TIME(21,0,0))+IF(Tabel1[[#This Row],[Ouverture de poste]]&lt;&gt;"",MAX(TIME(6,0,0)-Tabel1[[#This Row],[Ouverture de poste]],0),0)</f>
        <v>0</v>
      </c>
      <c r="K447" s="16">
        <f>IF(WEEKDAY(Tabel1[[#This Row],[Date]],2)=7, SUMIF(Tabel1[Semaine],Tabel1[[#This Row],[Semaine]],Tabel1[Total]),0)</f>
        <v>0</v>
      </c>
    </row>
    <row r="448" spans="1:11" ht="20.100000000000001" hidden="1" customHeight="1" x14ac:dyDescent="0.25">
      <c r="A448" s="4" t="str">
        <f t="shared" si="19"/>
        <v>25-12</v>
      </c>
      <c r="B448" s="22">
        <f>EOMONTH(Tabel1[[#This Row],[Date]],-1)+1</f>
        <v>45717</v>
      </c>
      <c r="C448" s="20">
        <f t="shared" si="21"/>
        <v>45737</v>
      </c>
      <c r="E448" s="21"/>
      <c r="F448" s="21"/>
      <c r="G448" s="21"/>
      <c r="H448" s="16">
        <f t="shared" si="20"/>
        <v>0</v>
      </c>
      <c r="I448" s="16">
        <f>+Tabel1[[#This Row],[Total]]-Tabel1[[#This Row],[Heures de nuit]]</f>
        <v>0</v>
      </c>
      <c r="J448" s="16">
        <f>MAX(0,Tabel1[[#This Row],[Fermeture de poste]]-TIME(21,0,0))+IF(Tabel1[[#This Row],[Ouverture de poste]]&lt;&gt;"",MAX(TIME(6,0,0)-Tabel1[[#This Row],[Ouverture de poste]],0),0)</f>
        <v>0</v>
      </c>
      <c r="K448" s="16">
        <f>IF(WEEKDAY(Tabel1[[#This Row],[Date]],2)=7, SUMIF(Tabel1[Semaine],Tabel1[[#This Row],[Semaine]],Tabel1[Total]),0)</f>
        <v>0</v>
      </c>
    </row>
    <row r="449" spans="1:11" ht="20.100000000000001" hidden="1" customHeight="1" x14ac:dyDescent="0.25">
      <c r="A449" s="4" t="str">
        <f t="shared" si="19"/>
        <v>25-12</v>
      </c>
      <c r="B449" s="22">
        <f>EOMONTH(Tabel1[[#This Row],[Date]],-1)+1</f>
        <v>45717</v>
      </c>
      <c r="C449" s="20">
        <f t="shared" si="21"/>
        <v>45738</v>
      </c>
      <c r="E449" s="21"/>
      <c r="F449" s="21"/>
      <c r="G449" s="21"/>
      <c r="H449" s="16">
        <f t="shared" si="20"/>
        <v>0</v>
      </c>
      <c r="I449" s="16">
        <f>+Tabel1[[#This Row],[Total]]-Tabel1[[#This Row],[Heures de nuit]]</f>
        <v>0</v>
      </c>
      <c r="J449" s="16">
        <f>MAX(0,Tabel1[[#This Row],[Fermeture de poste]]-TIME(21,0,0))+IF(Tabel1[[#This Row],[Ouverture de poste]]&lt;&gt;"",MAX(TIME(6,0,0)-Tabel1[[#This Row],[Ouverture de poste]],0),0)</f>
        <v>0</v>
      </c>
      <c r="K449" s="16">
        <f>IF(WEEKDAY(Tabel1[[#This Row],[Date]],2)=7, SUMIF(Tabel1[Semaine],Tabel1[[#This Row],[Semaine]],Tabel1[Total]),0)</f>
        <v>0</v>
      </c>
    </row>
    <row r="450" spans="1:11" ht="20.100000000000001" hidden="1" customHeight="1" x14ac:dyDescent="0.25">
      <c r="A450" s="4" t="str">
        <f t="shared" si="19"/>
        <v>25-12</v>
      </c>
      <c r="B450" s="22">
        <f>EOMONTH(Tabel1[[#This Row],[Date]],-1)+1</f>
        <v>45717</v>
      </c>
      <c r="C450" s="20">
        <f t="shared" si="21"/>
        <v>45739</v>
      </c>
      <c r="E450" s="21"/>
      <c r="F450" s="21"/>
      <c r="G450" s="21"/>
      <c r="H450" s="16">
        <f t="shared" si="20"/>
        <v>0</v>
      </c>
      <c r="I450" s="16">
        <f>+Tabel1[[#This Row],[Total]]-Tabel1[[#This Row],[Heures de nuit]]</f>
        <v>0</v>
      </c>
      <c r="J450" s="16">
        <f>MAX(0,Tabel1[[#This Row],[Fermeture de poste]]-TIME(21,0,0))+IF(Tabel1[[#This Row],[Ouverture de poste]]&lt;&gt;"",MAX(TIME(6,0,0)-Tabel1[[#This Row],[Ouverture de poste]],0),0)</f>
        <v>0</v>
      </c>
      <c r="K450" s="16">
        <f>IF(WEEKDAY(Tabel1[[#This Row],[Date]],2)=7, SUMIF(Tabel1[Semaine],Tabel1[[#This Row],[Semaine]],Tabel1[Total]),0)</f>
        <v>0</v>
      </c>
    </row>
    <row r="451" spans="1:11" ht="20.100000000000001" hidden="1" customHeight="1" x14ac:dyDescent="0.25">
      <c r="A451" s="4" t="str">
        <f t="shared" ref="A451:A514" si="22">MOD(YEAR(C451-WEEKDAY(C451,2)+4),100) &amp;"-"&amp; _xlfn.ISOWEEKNUM(C451)</f>
        <v>25-13</v>
      </c>
      <c r="B451" s="22">
        <f>EOMONTH(Tabel1[[#This Row],[Date]],-1)+1</f>
        <v>45717</v>
      </c>
      <c r="C451" s="20">
        <f t="shared" si="21"/>
        <v>45740</v>
      </c>
      <c r="E451" s="21"/>
      <c r="F451" s="21"/>
      <c r="G451" s="21"/>
      <c r="H451" s="16">
        <f t="shared" ref="H451:H514" si="23">MOD(G451-E451-F451,1)</f>
        <v>0</v>
      </c>
      <c r="I451" s="16">
        <f>+Tabel1[[#This Row],[Total]]-Tabel1[[#This Row],[Heures de nuit]]</f>
        <v>0</v>
      </c>
      <c r="J451" s="16">
        <f>MAX(0,Tabel1[[#This Row],[Fermeture de poste]]-TIME(21,0,0))+IF(Tabel1[[#This Row],[Ouverture de poste]]&lt;&gt;"",MAX(TIME(6,0,0)-Tabel1[[#This Row],[Ouverture de poste]],0),0)</f>
        <v>0</v>
      </c>
      <c r="K451" s="16">
        <f>IF(WEEKDAY(Tabel1[[#This Row],[Date]],2)=7, SUMIF(Tabel1[Semaine],Tabel1[[#This Row],[Semaine]],Tabel1[Total]),0)</f>
        <v>0</v>
      </c>
    </row>
    <row r="452" spans="1:11" ht="20.100000000000001" hidden="1" customHeight="1" x14ac:dyDescent="0.25">
      <c r="A452" s="4" t="str">
        <f t="shared" si="22"/>
        <v>25-13</v>
      </c>
      <c r="B452" s="22">
        <f>EOMONTH(Tabel1[[#This Row],[Date]],-1)+1</f>
        <v>45717</v>
      </c>
      <c r="C452" s="20">
        <f t="shared" si="21"/>
        <v>45741</v>
      </c>
      <c r="E452" s="21"/>
      <c r="F452" s="21"/>
      <c r="G452" s="21"/>
      <c r="H452" s="16">
        <f t="shared" si="23"/>
        <v>0</v>
      </c>
      <c r="I452" s="16">
        <f>+Tabel1[[#This Row],[Total]]-Tabel1[[#This Row],[Heures de nuit]]</f>
        <v>0</v>
      </c>
      <c r="J452" s="16">
        <f>MAX(0,Tabel1[[#This Row],[Fermeture de poste]]-TIME(21,0,0))+IF(Tabel1[[#This Row],[Ouverture de poste]]&lt;&gt;"",MAX(TIME(6,0,0)-Tabel1[[#This Row],[Ouverture de poste]],0),0)</f>
        <v>0</v>
      </c>
      <c r="K452" s="16">
        <f>IF(WEEKDAY(Tabel1[[#This Row],[Date]],2)=7, SUMIF(Tabel1[Semaine],Tabel1[[#This Row],[Semaine]],Tabel1[Total]),0)</f>
        <v>0</v>
      </c>
    </row>
    <row r="453" spans="1:11" ht="20.100000000000001" hidden="1" customHeight="1" x14ac:dyDescent="0.25">
      <c r="A453" s="4" t="str">
        <f t="shared" si="22"/>
        <v>25-13</v>
      </c>
      <c r="B453" s="22">
        <f>EOMONTH(Tabel1[[#This Row],[Date]],-1)+1</f>
        <v>45717</v>
      </c>
      <c r="C453" s="20">
        <f t="shared" si="21"/>
        <v>45742</v>
      </c>
      <c r="E453" s="21"/>
      <c r="F453" s="21"/>
      <c r="G453" s="21"/>
      <c r="H453" s="16">
        <f t="shared" si="23"/>
        <v>0</v>
      </c>
      <c r="I453" s="16">
        <f>+Tabel1[[#This Row],[Total]]-Tabel1[[#This Row],[Heures de nuit]]</f>
        <v>0</v>
      </c>
      <c r="J453" s="16">
        <f>MAX(0,Tabel1[[#This Row],[Fermeture de poste]]-TIME(21,0,0))+IF(Tabel1[[#This Row],[Ouverture de poste]]&lt;&gt;"",MAX(TIME(6,0,0)-Tabel1[[#This Row],[Ouverture de poste]],0),0)</f>
        <v>0</v>
      </c>
      <c r="K453" s="16">
        <f>IF(WEEKDAY(Tabel1[[#This Row],[Date]],2)=7, SUMIF(Tabel1[Semaine],Tabel1[[#This Row],[Semaine]],Tabel1[Total]),0)</f>
        <v>0</v>
      </c>
    </row>
    <row r="454" spans="1:11" ht="20.100000000000001" hidden="1" customHeight="1" x14ac:dyDescent="0.25">
      <c r="A454" s="4" t="str">
        <f t="shared" si="22"/>
        <v>25-13</v>
      </c>
      <c r="B454" s="22">
        <f>EOMONTH(Tabel1[[#This Row],[Date]],-1)+1</f>
        <v>45717</v>
      </c>
      <c r="C454" s="20">
        <f t="shared" si="21"/>
        <v>45743</v>
      </c>
      <c r="E454" s="21"/>
      <c r="F454" s="21"/>
      <c r="G454" s="21"/>
      <c r="H454" s="16">
        <f t="shared" si="23"/>
        <v>0</v>
      </c>
      <c r="I454" s="16">
        <f>+Tabel1[[#This Row],[Total]]-Tabel1[[#This Row],[Heures de nuit]]</f>
        <v>0</v>
      </c>
      <c r="J454" s="16">
        <f>MAX(0,Tabel1[[#This Row],[Fermeture de poste]]-TIME(21,0,0))+IF(Tabel1[[#This Row],[Ouverture de poste]]&lt;&gt;"",MAX(TIME(6,0,0)-Tabel1[[#This Row],[Ouverture de poste]],0),0)</f>
        <v>0</v>
      </c>
      <c r="K454" s="16">
        <f>IF(WEEKDAY(Tabel1[[#This Row],[Date]],2)=7, SUMIF(Tabel1[Semaine],Tabel1[[#This Row],[Semaine]],Tabel1[Total]),0)</f>
        <v>0</v>
      </c>
    </row>
    <row r="455" spans="1:11" ht="20.100000000000001" hidden="1" customHeight="1" x14ac:dyDescent="0.25">
      <c r="A455" s="4" t="str">
        <f t="shared" si="22"/>
        <v>25-13</v>
      </c>
      <c r="B455" s="22">
        <f>EOMONTH(Tabel1[[#This Row],[Date]],-1)+1</f>
        <v>45717</v>
      </c>
      <c r="C455" s="20">
        <f t="shared" si="21"/>
        <v>45744</v>
      </c>
      <c r="E455" s="21"/>
      <c r="F455" s="21"/>
      <c r="G455" s="21"/>
      <c r="H455" s="16">
        <f t="shared" si="23"/>
        <v>0</v>
      </c>
      <c r="I455" s="16">
        <f>+Tabel1[[#This Row],[Total]]-Tabel1[[#This Row],[Heures de nuit]]</f>
        <v>0</v>
      </c>
      <c r="J455" s="16">
        <f>MAX(0,Tabel1[[#This Row],[Fermeture de poste]]-TIME(21,0,0))+IF(Tabel1[[#This Row],[Ouverture de poste]]&lt;&gt;"",MAX(TIME(6,0,0)-Tabel1[[#This Row],[Ouverture de poste]],0),0)</f>
        <v>0</v>
      </c>
      <c r="K455" s="16">
        <f>IF(WEEKDAY(Tabel1[[#This Row],[Date]],2)=7, SUMIF(Tabel1[Semaine],Tabel1[[#This Row],[Semaine]],Tabel1[Total]),0)</f>
        <v>0</v>
      </c>
    </row>
    <row r="456" spans="1:11" ht="20.100000000000001" hidden="1" customHeight="1" x14ac:dyDescent="0.25">
      <c r="A456" s="4" t="str">
        <f t="shared" si="22"/>
        <v>25-13</v>
      </c>
      <c r="B456" s="22">
        <f>EOMONTH(Tabel1[[#This Row],[Date]],-1)+1</f>
        <v>45717</v>
      </c>
      <c r="C456" s="20">
        <f t="shared" si="21"/>
        <v>45745</v>
      </c>
      <c r="E456" s="21"/>
      <c r="F456" s="21"/>
      <c r="G456" s="21"/>
      <c r="H456" s="16">
        <f t="shared" si="23"/>
        <v>0</v>
      </c>
      <c r="I456" s="16">
        <f>+Tabel1[[#This Row],[Total]]-Tabel1[[#This Row],[Heures de nuit]]</f>
        <v>0</v>
      </c>
      <c r="J456" s="16">
        <f>MAX(0,Tabel1[[#This Row],[Fermeture de poste]]-TIME(21,0,0))+IF(Tabel1[[#This Row],[Ouverture de poste]]&lt;&gt;"",MAX(TIME(6,0,0)-Tabel1[[#This Row],[Ouverture de poste]],0),0)</f>
        <v>0</v>
      </c>
      <c r="K456" s="16">
        <f>IF(WEEKDAY(Tabel1[[#This Row],[Date]],2)=7, SUMIF(Tabel1[Semaine],Tabel1[[#This Row],[Semaine]],Tabel1[Total]),0)</f>
        <v>0</v>
      </c>
    </row>
    <row r="457" spans="1:11" ht="20.100000000000001" hidden="1" customHeight="1" x14ac:dyDescent="0.25">
      <c r="A457" s="4" t="str">
        <f t="shared" si="22"/>
        <v>25-13</v>
      </c>
      <c r="B457" s="22">
        <f>EOMONTH(Tabel1[[#This Row],[Date]],-1)+1</f>
        <v>45717</v>
      </c>
      <c r="C457" s="20">
        <f t="shared" si="21"/>
        <v>45746</v>
      </c>
      <c r="E457" s="21"/>
      <c r="F457" s="21"/>
      <c r="G457" s="21"/>
      <c r="H457" s="16">
        <f t="shared" si="23"/>
        <v>0</v>
      </c>
      <c r="I457" s="16">
        <f>+Tabel1[[#This Row],[Total]]-Tabel1[[#This Row],[Heures de nuit]]</f>
        <v>0</v>
      </c>
      <c r="J457" s="16">
        <f>MAX(0,Tabel1[[#This Row],[Fermeture de poste]]-TIME(21,0,0))+IF(Tabel1[[#This Row],[Ouverture de poste]]&lt;&gt;"",MAX(TIME(6,0,0)-Tabel1[[#This Row],[Ouverture de poste]],0),0)</f>
        <v>0</v>
      </c>
      <c r="K457" s="16">
        <f>IF(WEEKDAY(Tabel1[[#This Row],[Date]],2)=7, SUMIF(Tabel1[Semaine],Tabel1[[#This Row],[Semaine]],Tabel1[Total]),0)</f>
        <v>0</v>
      </c>
    </row>
    <row r="458" spans="1:11" ht="20.100000000000001" hidden="1" customHeight="1" x14ac:dyDescent="0.25">
      <c r="A458" s="4" t="str">
        <f t="shared" si="22"/>
        <v>25-14</v>
      </c>
      <c r="B458" s="22">
        <f>EOMONTH(Tabel1[[#This Row],[Date]],-1)+1</f>
        <v>45717</v>
      </c>
      <c r="C458" s="20">
        <f t="shared" si="21"/>
        <v>45747</v>
      </c>
      <c r="E458" s="21"/>
      <c r="F458" s="21"/>
      <c r="G458" s="21"/>
      <c r="H458" s="16">
        <f t="shared" si="23"/>
        <v>0</v>
      </c>
      <c r="I458" s="16">
        <f>+Tabel1[[#This Row],[Total]]-Tabel1[[#This Row],[Heures de nuit]]</f>
        <v>0</v>
      </c>
      <c r="J458" s="16">
        <f>MAX(0,Tabel1[[#This Row],[Fermeture de poste]]-TIME(21,0,0))+IF(Tabel1[[#This Row],[Ouverture de poste]]&lt;&gt;"",MAX(TIME(6,0,0)-Tabel1[[#This Row],[Ouverture de poste]],0),0)</f>
        <v>0</v>
      </c>
      <c r="K458" s="16">
        <f>IF(WEEKDAY(Tabel1[[#This Row],[Date]],2)=7, SUMIF(Tabel1[Semaine],Tabel1[[#This Row],[Semaine]],Tabel1[Total]),0)</f>
        <v>0</v>
      </c>
    </row>
    <row r="459" spans="1:11" ht="20.100000000000001" hidden="1" customHeight="1" x14ac:dyDescent="0.25">
      <c r="A459" s="4" t="str">
        <f t="shared" si="22"/>
        <v>25-14</v>
      </c>
      <c r="B459" s="22">
        <f>EOMONTH(Tabel1[[#This Row],[Date]],-1)+1</f>
        <v>45748</v>
      </c>
      <c r="C459" s="20">
        <f t="shared" si="21"/>
        <v>45748</v>
      </c>
      <c r="E459" s="21"/>
      <c r="F459" s="21"/>
      <c r="G459" s="21"/>
      <c r="H459" s="16">
        <f t="shared" si="23"/>
        <v>0</v>
      </c>
      <c r="I459" s="16">
        <f>+Tabel1[[#This Row],[Total]]-Tabel1[[#This Row],[Heures de nuit]]</f>
        <v>0</v>
      </c>
      <c r="J459" s="16">
        <f>MAX(0,Tabel1[[#This Row],[Fermeture de poste]]-TIME(21,0,0))+IF(Tabel1[[#This Row],[Ouverture de poste]]&lt;&gt;"",MAX(TIME(6,0,0)-Tabel1[[#This Row],[Ouverture de poste]],0),0)</f>
        <v>0</v>
      </c>
      <c r="K459" s="16">
        <f>IF(WEEKDAY(Tabel1[[#This Row],[Date]],2)=7, SUMIF(Tabel1[Semaine],Tabel1[[#This Row],[Semaine]],Tabel1[Total]),0)</f>
        <v>0</v>
      </c>
    </row>
    <row r="460" spans="1:11" ht="20.100000000000001" hidden="1" customHeight="1" x14ac:dyDescent="0.25">
      <c r="A460" s="4" t="str">
        <f t="shared" si="22"/>
        <v>25-14</v>
      </c>
      <c r="B460" s="22">
        <f>EOMONTH(Tabel1[[#This Row],[Date]],-1)+1</f>
        <v>45748</v>
      </c>
      <c r="C460" s="20">
        <f t="shared" si="21"/>
        <v>45749</v>
      </c>
      <c r="E460" s="21"/>
      <c r="F460" s="21"/>
      <c r="G460" s="21"/>
      <c r="H460" s="16">
        <f t="shared" si="23"/>
        <v>0</v>
      </c>
      <c r="I460" s="16">
        <f>+Tabel1[[#This Row],[Total]]-Tabel1[[#This Row],[Heures de nuit]]</f>
        <v>0</v>
      </c>
      <c r="J460" s="16">
        <f>MAX(0,Tabel1[[#This Row],[Fermeture de poste]]-TIME(21,0,0))+IF(Tabel1[[#This Row],[Ouverture de poste]]&lt;&gt;"",MAX(TIME(6,0,0)-Tabel1[[#This Row],[Ouverture de poste]],0),0)</f>
        <v>0</v>
      </c>
      <c r="K460" s="16">
        <f>IF(WEEKDAY(Tabel1[[#This Row],[Date]],2)=7, SUMIF(Tabel1[Semaine],Tabel1[[#This Row],[Semaine]],Tabel1[Total]),0)</f>
        <v>0</v>
      </c>
    </row>
    <row r="461" spans="1:11" ht="20.100000000000001" hidden="1" customHeight="1" x14ac:dyDescent="0.25">
      <c r="A461" s="4" t="str">
        <f t="shared" si="22"/>
        <v>25-14</v>
      </c>
      <c r="B461" s="22">
        <f>EOMONTH(Tabel1[[#This Row],[Date]],-1)+1</f>
        <v>45748</v>
      </c>
      <c r="C461" s="20">
        <f t="shared" si="21"/>
        <v>45750</v>
      </c>
      <c r="E461" s="21"/>
      <c r="F461" s="21"/>
      <c r="G461" s="21"/>
      <c r="H461" s="16">
        <f t="shared" si="23"/>
        <v>0</v>
      </c>
      <c r="I461" s="16">
        <f>+Tabel1[[#This Row],[Total]]-Tabel1[[#This Row],[Heures de nuit]]</f>
        <v>0</v>
      </c>
      <c r="J461" s="16">
        <f>MAX(0,Tabel1[[#This Row],[Fermeture de poste]]-TIME(21,0,0))+IF(Tabel1[[#This Row],[Ouverture de poste]]&lt;&gt;"",MAX(TIME(6,0,0)-Tabel1[[#This Row],[Ouverture de poste]],0),0)</f>
        <v>0</v>
      </c>
      <c r="K461" s="16">
        <f>IF(WEEKDAY(Tabel1[[#This Row],[Date]],2)=7, SUMIF(Tabel1[Semaine],Tabel1[[#This Row],[Semaine]],Tabel1[Total]),0)</f>
        <v>0</v>
      </c>
    </row>
    <row r="462" spans="1:11" ht="20.100000000000001" hidden="1" customHeight="1" x14ac:dyDescent="0.25">
      <c r="A462" s="4" t="str">
        <f t="shared" si="22"/>
        <v>25-14</v>
      </c>
      <c r="B462" s="22">
        <f>EOMONTH(Tabel1[[#This Row],[Date]],-1)+1</f>
        <v>45748</v>
      </c>
      <c r="C462" s="20">
        <f t="shared" si="21"/>
        <v>45751</v>
      </c>
      <c r="E462" s="21"/>
      <c r="F462" s="21"/>
      <c r="G462" s="21"/>
      <c r="H462" s="16">
        <f t="shared" si="23"/>
        <v>0</v>
      </c>
      <c r="I462" s="16">
        <f>+Tabel1[[#This Row],[Total]]-Tabel1[[#This Row],[Heures de nuit]]</f>
        <v>0</v>
      </c>
      <c r="J462" s="16">
        <f>MAX(0,Tabel1[[#This Row],[Fermeture de poste]]-TIME(21,0,0))+IF(Tabel1[[#This Row],[Ouverture de poste]]&lt;&gt;"",MAX(TIME(6,0,0)-Tabel1[[#This Row],[Ouverture de poste]],0),0)</f>
        <v>0</v>
      </c>
      <c r="K462" s="16">
        <f>IF(WEEKDAY(Tabel1[[#This Row],[Date]],2)=7, SUMIF(Tabel1[Semaine],Tabel1[[#This Row],[Semaine]],Tabel1[Total]),0)</f>
        <v>0</v>
      </c>
    </row>
    <row r="463" spans="1:11" ht="20.100000000000001" hidden="1" customHeight="1" x14ac:dyDescent="0.25">
      <c r="A463" s="4" t="str">
        <f t="shared" si="22"/>
        <v>25-14</v>
      </c>
      <c r="B463" s="22">
        <f>EOMONTH(Tabel1[[#This Row],[Date]],-1)+1</f>
        <v>45748</v>
      </c>
      <c r="C463" s="20">
        <f t="shared" si="21"/>
        <v>45752</v>
      </c>
      <c r="E463" s="21"/>
      <c r="F463" s="21"/>
      <c r="G463" s="21"/>
      <c r="H463" s="16">
        <f t="shared" si="23"/>
        <v>0</v>
      </c>
      <c r="I463" s="16">
        <f>+Tabel1[[#This Row],[Total]]-Tabel1[[#This Row],[Heures de nuit]]</f>
        <v>0</v>
      </c>
      <c r="J463" s="16">
        <f>MAX(0,Tabel1[[#This Row],[Fermeture de poste]]-TIME(21,0,0))+IF(Tabel1[[#This Row],[Ouverture de poste]]&lt;&gt;"",MAX(TIME(6,0,0)-Tabel1[[#This Row],[Ouverture de poste]],0),0)</f>
        <v>0</v>
      </c>
      <c r="K463" s="16">
        <f>IF(WEEKDAY(Tabel1[[#This Row],[Date]],2)=7, SUMIF(Tabel1[Semaine],Tabel1[[#This Row],[Semaine]],Tabel1[Total]),0)</f>
        <v>0</v>
      </c>
    </row>
    <row r="464" spans="1:11" ht="20.100000000000001" hidden="1" customHeight="1" x14ac:dyDescent="0.25">
      <c r="A464" s="4" t="str">
        <f t="shared" si="22"/>
        <v>25-14</v>
      </c>
      <c r="B464" s="22">
        <f>EOMONTH(Tabel1[[#This Row],[Date]],-1)+1</f>
        <v>45748</v>
      </c>
      <c r="C464" s="20">
        <f t="shared" si="21"/>
        <v>45753</v>
      </c>
      <c r="E464" s="21"/>
      <c r="F464" s="21"/>
      <c r="G464" s="21"/>
      <c r="H464" s="16">
        <f t="shared" si="23"/>
        <v>0</v>
      </c>
      <c r="I464" s="16">
        <f>+Tabel1[[#This Row],[Total]]-Tabel1[[#This Row],[Heures de nuit]]</f>
        <v>0</v>
      </c>
      <c r="J464" s="16">
        <f>MAX(0,Tabel1[[#This Row],[Fermeture de poste]]-TIME(21,0,0))+IF(Tabel1[[#This Row],[Ouverture de poste]]&lt;&gt;"",MAX(TIME(6,0,0)-Tabel1[[#This Row],[Ouverture de poste]],0),0)</f>
        <v>0</v>
      </c>
      <c r="K464" s="16">
        <f>IF(WEEKDAY(Tabel1[[#This Row],[Date]],2)=7, SUMIF(Tabel1[Semaine],Tabel1[[#This Row],[Semaine]],Tabel1[Total]),0)</f>
        <v>0</v>
      </c>
    </row>
    <row r="465" spans="1:11" ht="20.100000000000001" hidden="1" customHeight="1" x14ac:dyDescent="0.25">
      <c r="A465" s="4" t="str">
        <f t="shared" si="22"/>
        <v>25-15</v>
      </c>
      <c r="B465" s="22">
        <f>EOMONTH(Tabel1[[#This Row],[Date]],-1)+1</f>
        <v>45748</v>
      </c>
      <c r="C465" s="20">
        <f t="shared" si="21"/>
        <v>45754</v>
      </c>
      <c r="E465" s="21"/>
      <c r="F465" s="21"/>
      <c r="G465" s="21"/>
      <c r="H465" s="16">
        <f t="shared" si="23"/>
        <v>0</v>
      </c>
      <c r="I465" s="16">
        <f>+Tabel1[[#This Row],[Total]]-Tabel1[[#This Row],[Heures de nuit]]</f>
        <v>0</v>
      </c>
      <c r="J465" s="16">
        <f>MAX(0,Tabel1[[#This Row],[Fermeture de poste]]-TIME(21,0,0))+IF(Tabel1[[#This Row],[Ouverture de poste]]&lt;&gt;"",MAX(TIME(6,0,0)-Tabel1[[#This Row],[Ouverture de poste]],0),0)</f>
        <v>0</v>
      </c>
      <c r="K465" s="16">
        <f>IF(WEEKDAY(Tabel1[[#This Row],[Date]],2)=7, SUMIF(Tabel1[Semaine],Tabel1[[#This Row],[Semaine]],Tabel1[Total]),0)</f>
        <v>0</v>
      </c>
    </row>
    <row r="466" spans="1:11" ht="20.100000000000001" hidden="1" customHeight="1" x14ac:dyDescent="0.25">
      <c r="A466" s="4" t="str">
        <f t="shared" si="22"/>
        <v>25-15</v>
      </c>
      <c r="B466" s="22">
        <f>EOMONTH(Tabel1[[#This Row],[Date]],-1)+1</f>
        <v>45748</v>
      </c>
      <c r="C466" s="20">
        <f t="shared" si="21"/>
        <v>45755</v>
      </c>
      <c r="E466" s="21"/>
      <c r="F466" s="21"/>
      <c r="G466" s="21"/>
      <c r="H466" s="16">
        <f t="shared" si="23"/>
        <v>0</v>
      </c>
      <c r="I466" s="16">
        <f>+Tabel1[[#This Row],[Total]]-Tabel1[[#This Row],[Heures de nuit]]</f>
        <v>0</v>
      </c>
      <c r="J466" s="16">
        <f>MAX(0,Tabel1[[#This Row],[Fermeture de poste]]-TIME(21,0,0))+IF(Tabel1[[#This Row],[Ouverture de poste]]&lt;&gt;"",MAX(TIME(6,0,0)-Tabel1[[#This Row],[Ouverture de poste]],0),0)</f>
        <v>0</v>
      </c>
      <c r="K466" s="16">
        <f>IF(WEEKDAY(Tabel1[[#This Row],[Date]],2)=7, SUMIF(Tabel1[Semaine],Tabel1[[#This Row],[Semaine]],Tabel1[Total]),0)</f>
        <v>0</v>
      </c>
    </row>
    <row r="467" spans="1:11" ht="20.100000000000001" hidden="1" customHeight="1" x14ac:dyDescent="0.25">
      <c r="A467" s="4" t="str">
        <f t="shared" si="22"/>
        <v>25-15</v>
      </c>
      <c r="B467" s="22">
        <f>EOMONTH(Tabel1[[#This Row],[Date]],-1)+1</f>
        <v>45748</v>
      </c>
      <c r="C467" s="20">
        <f t="shared" si="21"/>
        <v>45756</v>
      </c>
      <c r="E467" s="21"/>
      <c r="F467" s="21"/>
      <c r="G467" s="21"/>
      <c r="H467" s="16">
        <f t="shared" si="23"/>
        <v>0</v>
      </c>
      <c r="I467" s="16">
        <f>+Tabel1[[#This Row],[Total]]-Tabel1[[#This Row],[Heures de nuit]]</f>
        <v>0</v>
      </c>
      <c r="J467" s="16">
        <f>MAX(0,Tabel1[[#This Row],[Fermeture de poste]]-TIME(21,0,0))+IF(Tabel1[[#This Row],[Ouverture de poste]]&lt;&gt;"",MAX(TIME(6,0,0)-Tabel1[[#This Row],[Ouverture de poste]],0),0)</f>
        <v>0</v>
      </c>
      <c r="K467" s="16">
        <f>IF(WEEKDAY(Tabel1[[#This Row],[Date]],2)=7, SUMIF(Tabel1[Semaine],Tabel1[[#This Row],[Semaine]],Tabel1[Total]),0)</f>
        <v>0</v>
      </c>
    </row>
    <row r="468" spans="1:11" ht="20.100000000000001" hidden="1" customHeight="1" x14ac:dyDescent="0.25">
      <c r="A468" s="4" t="str">
        <f t="shared" si="22"/>
        <v>25-15</v>
      </c>
      <c r="B468" s="22">
        <f>EOMONTH(Tabel1[[#This Row],[Date]],-1)+1</f>
        <v>45748</v>
      </c>
      <c r="C468" s="20">
        <f t="shared" si="21"/>
        <v>45757</v>
      </c>
      <c r="E468" s="21"/>
      <c r="F468" s="21"/>
      <c r="G468" s="21"/>
      <c r="H468" s="16">
        <f t="shared" si="23"/>
        <v>0</v>
      </c>
      <c r="I468" s="16">
        <f>+Tabel1[[#This Row],[Total]]-Tabel1[[#This Row],[Heures de nuit]]</f>
        <v>0</v>
      </c>
      <c r="J468" s="16">
        <f>MAX(0,Tabel1[[#This Row],[Fermeture de poste]]-TIME(21,0,0))+IF(Tabel1[[#This Row],[Ouverture de poste]]&lt;&gt;"",MAX(TIME(6,0,0)-Tabel1[[#This Row],[Ouverture de poste]],0),0)</f>
        <v>0</v>
      </c>
      <c r="K468" s="16">
        <f>IF(WEEKDAY(Tabel1[[#This Row],[Date]],2)=7, SUMIF(Tabel1[Semaine],Tabel1[[#This Row],[Semaine]],Tabel1[Total]),0)</f>
        <v>0</v>
      </c>
    </row>
    <row r="469" spans="1:11" ht="20.100000000000001" hidden="1" customHeight="1" x14ac:dyDescent="0.25">
      <c r="A469" s="4" t="str">
        <f t="shared" si="22"/>
        <v>25-15</v>
      </c>
      <c r="B469" s="22">
        <f>EOMONTH(Tabel1[[#This Row],[Date]],-1)+1</f>
        <v>45748</v>
      </c>
      <c r="C469" s="20">
        <f t="shared" si="21"/>
        <v>45758</v>
      </c>
      <c r="E469" s="21"/>
      <c r="F469" s="21"/>
      <c r="G469" s="21"/>
      <c r="H469" s="16">
        <f t="shared" si="23"/>
        <v>0</v>
      </c>
      <c r="I469" s="16">
        <f>+Tabel1[[#This Row],[Total]]-Tabel1[[#This Row],[Heures de nuit]]</f>
        <v>0</v>
      </c>
      <c r="J469" s="16">
        <f>MAX(0,Tabel1[[#This Row],[Fermeture de poste]]-TIME(21,0,0))+IF(Tabel1[[#This Row],[Ouverture de poste]]&lt;&gt;"",MAX(TIME(6,0,0)-Tabel1[[#This Row],[Ouverture de poste]],0),0)</f>
        <v>0</v>
      </c>
      <c r="K469" s="16">
        <f>IF(WEEKDAY(Tabel1[[#This Row],[Date]],2)=7, SUMIF(Tabel1[Semaine],Tabel1[[#This Row],[Semaine]],Tabel1[Total]),0)</f>
        <v>0</v>
      </c>
    </row>
    <row r="470" spans="1:11" ht="20.100000000000001" hidden="1" customHeight="1" x14ac:dyDescent="0.25">
      <c r="A470" s="4" t="str">
        <f t="shared" si="22"/>
        <v>25-15</v>
      </c>
      <c r="B470" s="22">
        <f>EOMONTH(Tabel1[[#This Row],[Date]],-1)+1</f>
        <v>45748</v>
      </c>
      <c r="C470" s="20">
        <f t="shared" si="21"/>
        <v>45759</v>
      </c>
      <c r="E470" s="21"/>
      <c r="F470" s="21"/>
      <c r="G470" s="21"/>
      <c r="H470" s="16">
        <f t="shared" si="23"/>
        <v>0</v>
      </c>
      <c r="I470" s="16">
        <f>+Tabel1[[#This Row],[Total]]-Tabel1[[#This Row],[Heures de nuit]]</f>
        <v>0</v>
      </c>
      <c r="J470" s="16">
        <f>MAX(0,Tabel1[[#This Row],[Fermeture de poste]]-TIME(21,0,0))+IF(Tabel1[[#This Row],[Ouverture de poste]]&lt;&gt;"",MAX(TIME(6,0,0)-Tabel1[[#This Row],[Ouverture de poste]],0),0)</f>
        <v>0</v>
      </c>
      <c r="K470" s="16">
        <f>IF(WEEKDAY(Tabel1[[#This Row],[Date]],2)=7, SUMIF(Tabel1[Semaine],Tabel1[[#This Row],[Semaine]],Tabel1[Total]),0)</f>
        <v>0</v>
      </c>
    </row>
    <row r="471" spans="1:11" ht="20.100000000000001" hidden="1" customHeight="1" x14ac:dyDescent="0.25">
      <c r="A471" s="4" t="str">
        <f t="shared" si="22"/>
        <v>25-15</v>
      </c>
      <c r="B471" s="22">
        <f>EOMONTH(Tabel1[[#This Row],[Date]],-1)+1</f>
        <v>45748</v>
      </c>
      <c r="C471" s="20">
        <f t="shared" si="21"/>
        <v>45760</v>
      </c>
      <c r="E471" s="21"/>
      <c r="F471" s="21"/>
      <c r="G471" s="21"/>
      <c r="H471" s="16">
        <f t="shared" si="23"/>
        <v>0</v>
      </c>
      <c r="I471" s="16">
        <f>+Tabel1[[#This Row],[Total]]-Tabel1[[#This Row],[Heures de nuit]]</f>
        <v>0</v>
      </c>
      <c r="J471" s="16">
        <f>MAX(0,Tabel1[[#This Row],[Fermeture de poste]]-TIME(21,0,0))+IF(Tabel1[[#This Row],[Ouverture de poste]]&lt;&gt;"",MAX(TIME(6,0,0)-Tabel1[[#This Row],[Ouverture de poste]],0),0)</f>
        <v>0</v>
      </c>
      <c r="K471" s="16">
        <f>IF(WEEKDAY(Tabel1[[#This Row],[Date]],2)=7, SUMIF(Tabel1[Semaine],Tabel1[[#This Row],[Semaine]],Tabel1[Total]),0)</f>
        <v>0</v>
      </c>
    </row>
    <row r="472" spans="1:11" ht="20.100000000000001" hidden="1" customHeight="1" x14ac:dyDescent="0.25">
      <c r="A472" s="4" t="str">
        <f t="shared" si="22"/>
        <v>25-16</v>
      </c>
      <c r="B472" s="22">
        <f>EOMONTH(Tabel1[[#This Row],[Date]],-1)+1</f>
        <v>45748</v>
      </c>
      <c r="C472" s="20">
        <f t="shared" si="21"/>
        <v>45761</v>
      </c>
      <c r="E472" s="21"/>
      <c r="F472" s="21"/>
      <c r="G472" s="21"/>
      <c r="H472" s="16">
        <f t="shared" si="23"/>
        <v>0</v>
      </c>
      <c r="I472" s="16">
        <f>+Tabel1[[#This Row],[Total]]-Tabel1[[#This Row],[Heures de nuit]]</f>
        <v>0</v>
      </c>
      <c r="J472" s="16">
        <f>MAX(0,Tabel1[[#This Row],[Fermeture de poste]]-TIME(21,0,0))+IF(Tabel1[[#This Row],[Ouverture de poste]]&lt;&gt;"",MAX(TIME(6,0,0)-Tabel1[[#This Row],[Ouverture de poste]],0),0)</f>
        <v>0</v>
      </c>
      <c r="K472" s="16">
        <f>IF(WEEKDAY(Tabel1[[#This Row],[Date]],2)=7, SUMIF(Tabel1[Semaine],Tabel1[[#This Row],[Semaine]],Tabel1[Total]),0)</f>
        <v>0</v>
      </c>
    </row>
    <row r="473" spans="1:11" ht="20.100000000000001" hidden="1" customHeight="1" x14ac:dyDescent="0.25">
      <c r="A473" s="4" t="str">
        <f t="shared" si="22"/>
        <v>25-16</v>
      </c>
      <c r="B473" s="22">
        <f>EOMONTH(Tabel1[[#This Row],[Date]],-1)+1</f>
        <v>45748</v>
      </c>
      <c r="C473" s="20">
        <f t="shared" si="21"/>
        <v>45762</v>
      </c>
      <c r="E473" s="21"/>
      <c r="F473" s="21"/>
      <c r="G473" s="21"/>
      <c r="H473" s="16">
        <f t="shared" si="23"/>
        <v>0</v>
      </c>
      <c r="I473" s="16">
        <f>+Tabel1[[#This Row],[Total]]-Tabel1[[#This Row],[Heures de nuit]]</f>
        <v>0</v>
      </c>
      <c r="J473" s="16">
        <f>MAX(0,Tabel1[[#This Row],[Fermeture de poste]]-TIME(21,0,0))+IF(Tabel1[[#This Row],[Ouverture de poste]]&lt;&gt;"",MAX(TIME(6,0,0)-Tabel1[[#This Row],[Ouverture de poste]],0),0)</f>
        <v>0</v>
      </c>
      <c r="K473" s="16">
        <f>IF(WEEKDAY(Tabel1[[#This Row],[Date]],2)=7, SUMIF(Tabel1[Semaine],Tabel1[[#This Row],[Semaine]],Tabel1[Total]),0)</f>
        <v>0</v>
      </c>
    </row>
    <row r="474" spans="1:11" ht="20.100000000000001" hidden="1" customHeight="1" x14ac:dyDescent="0.25">
      <c r="A474" s="4" t="str">
        <f t="shared" si="22"/>
        <v>25-16</v>
      </c>
      <c r="B474" s="22">
        <f>EOMONTH(Tabel1[[#This Row],[Date]],-1)+1</f>
        <v>45748</v>
      </c>
      <c r="C474" s="20">
        <f t="shared" si="21"/>
        <v>45763</v>
      </c>
      <c r="E474" s="21"/>
      <c r="F474" s="21"/>
      <c r="G474" s="21"/>
      <c r="H474" s="16">
        <f t="shared" si="23"/>
        <v>0</v>
      </c>
      <c r="I474" s="16">
        <f>+Tabel1[[#This Row],[Total]]-Tabel1[[#This Row],[Heures de nuit]]</f>
        <v>0</v>
      </c>
      <c r="J474" s="16">
        <f>MAX(0,Tabel1[[#This Row],[Fermeture de poste]]-TIME(21,0,0))+IF(Tabel1[[#This Row],[Ouverture de poste]]&lt;&gt;"",MAX(TIME(6,0,0)-Tabel1[[#This Row],[Ouverture de poste]],0),0)</f>
        <v>0</v>
      </c>
      <c r="K474" s="16">
        <f>IF(WEEKDAY(Tabel1[[#This Row],[Date]],2)=7, SUMIF(Tabel1[Semaine],Tabel1[[#This Row],[Semaine]],Tabel1[Total]),0)</f>
        <v>0</v>
      </c>
    </row>
    <row r="475" spans="1:11" ht="20.100000000000001" hidden="1" customHeight="1" x14ac:dyDescent="0.25">
      <c r="A475" s="4" t="str">
        <f t="shared" si="22"/>
        <v>25-16</v>
      </c>
      <c r="B475" s="22">
        <f>EOMONTH(Tabel1[[#This Row],[Date]],-1)+1</f>
        <v>45748</v>
      </c>
      <c r="C475" s="20">
        <f t="shared" si="21"/>
        <v>45764</v>
      </c>
      <c r="E475" s="21"/>
      <c r="F475" s="21"/>
      <c r="G475" s="21"/>
      <c r="H475" s="16">
        <f t="shared" si="23"/>
        <v>0</v>
      </c>
      <c r="I475" s="16">
        <f>+Tabel1[[#This Row],[Total]]-Tabel1[[#This Row],[Heures de nuit]]</f>
        <v>0</v>
      </c>
      <c r="J475" s="16">
        <f>MAX(0,Tabel1[[#This Row],[Fermeture de poste]]-TIME(21,0,0))+IF(Tabel1[[#This Row],[Ouverture de poste]]&lt;&gt;"",MAX(TIME(6,0,0)-Tabel1[[#This Row],[Ouverture de poste]],0),0)</f>
        <v>0</v>
      </c>
      <c r="K475" s="16">
        <f>IF(WEEKDAY(Tabel1[[#This Row],[Date]],2)=7, SUMIF(Tabel1[Semaine],Tabel1[[#This Row],[Semaine]],Tabel1[Total]),0)</f>
        <v>0</v>
      </c>
    </row>
    <row r="476" spans="1:11" ht="20.100000000000001" hidden="1" customHeight="1" x14ac:dyDescent="0.25">
      <c r="A476" s="4" t="str">
        <f t="shared" si="22"/>
        <v>25-16</v>
      </c>
      <c r="B476" s="22">
        <f>EOMONTH(Tabel1[[#This Row],[Date]],-1)+1</f>
        <v>45748</v>
      </c>
      <c r="C476" s="20">
        <f t="shared" si="21"/>
        <v>45765</v>
      </c>
      <c r="E476" s="21"/>
      <c r="F476" s="21"/>
      <c r="G476" s="21"/>
      <c r="H476" s="16">
        <f t="shared" si="23"/>
        <v>0</v>
      </c>
      <c r="I476" s="16">
        <f>+Tabel1[[#This Row],[Total]]-Tabel1[[#This Row],[Heures de nuit]]</f>
        <v>0</v>
      </c>
      <c r="J476" s="16">
        <f>MAX(0,Tabel1[[#This Row],[Fermeture de poste]]-TIME(21,0,0))+IF(Tabel1[[#This Row],[Ouverture de poste]]&lt;&gt;"",MAX(TIME(6,0,0)-Tabel1[[#This Row],[Ouverture de poste]],0),0)</f>
        <v>0</v>
      </c>
      <c r="K476" s="16">
        <f>IF(WEEKDAY(Tabel1[[#This Row],[Date]],2)=7, SUMIF(Tabel1[Semaine],Tabel1[[#This Row],[Semaine]],Tabel1[Total]),0)</f>
        <v>0</v>
      </c>
    </row>
    <row r="477" spans="1:11" ht="20.100000000000001" hidden="1" customHeight="1" x14ac:dyDescent="0.25">
      <c r="A477" s="4" t="str">
        <f t="shared" si="22"/>
        <v>25-16</v>
      </c>
      <c r="B477" s="22">
        <f>EOMONTH(Tabel1[[#This Row],[Date]],-1)+1</f>
        <v>45748</v>
      </c>
      <c r="C477" s="20">
        <f t="shared" si="21"/>
        <v>45766</v>
      </c>
      <c r="E477" s="21"/>
      <c r="F477" s="21"/>
      <c r="G477" s="21"/>
      <c r="H477" s="16">
        <f t="shared" si="23"/>
        <v>0</v>
      </c>
      <c r="I477" s="16">
        <f>+Tabel1[[#This Row],[Total]]-Tabel1[[#This Row],[Heures de nuit]]</f>
        <v>0</v>
      </c>
      <c r="J477" s="16">
        <f>MAX(0,Tabel1[[#This Row],[Fermeture de poste]]-TIME(21,0,0))+IF(Tabel1[[#This Row],[Ouverture de poste]]&lt;&gt;"",MAX(TIME(6,0,0)-Tabel1[[#This Row],[Ouverture de poste]],0),0)</f>
        <v>0</v>
      </c>
      <c r="K477" s="16">
        <f>IF(WEEKDAY(Tabel1[[#This Row],[Date]],2)=7, SUMIF(Tabel1[Semaine],Tabel1[[#This Row],[Semaine]],Tabel1[Total]),0)</f>
        <v>0</v>
      </c>
    </row>
    <row r="478" spans="1:11" ht="20.100000000000001" hidden="1" customHeight="1" x14ac:dyDescent="0.25">
      <c r="A478" s="4" t="str">
        <f t="shared" si="22"/>
        <v>25-16</v>
      </c>
      <c r="B478" s="22">
        <f>EOMONTH(Tabel1[[#This Row],[Date]],-1)+1</f>
        <v>45748</v>
      </c>
      <c r="C478" s="20">
        <f t="shared" si="21"/>
        <v>45767</v>
      </c>
      <c r="E478" s="21"/>
      <c r="F478" s="21"/>
      <c r="G478" s="21"/>
      <c r="H478" s="16">
        <f t="shared" si="23"/>
        <v>0</v>
      </c>
      <c r="I478" s="16">
        <f>+Tabel1[[#This Row],[Total]]-Tabel1[[#This Row],[Heures de nuit]]</f>
        <v>0</v>
      </c>
      <c r="J478" s="16">
        <f>MAX(0,Tabel1[[#This Row],[Fermeture de poste]]-TIME(21,0,0))+IF(Tabel1[[#This Row],[Ouverture de poste]]&lt;&gt;"",MAX(TIME(6,0,0)-Tabel1[[#This Row],[Ouverture de poste]],0),0)</f>
        <v>0</v>
      </c>
      <c r="K478" s="16">
        <f>IF(WEEKDAY(Tabel1[[#This Row],[Date]],2)=7, SUMIF(Tabel1[Semaine],Tabel1[[#This Row],[Semaine]],Tabel1[Total]),0)</f>
        <v>0</v>
      </c>
    </row>
    <row r="479" spans="1:11" ht="20.100000000000001" hidden="1" customHeight="1" x14ac:dyDescent="0.25">
      <c r="A479" s="4" t="str">
        <f t="shared" si="22"/>
        <v>25-17</v>
      </c>
      <c r="B479" s="22">
        <f>EOMONTH(Tabel1[[#This Row],[Date]],-1)+1</f>
        <v>45748</v>
      </c>
      <c r="C479" s="20">
        <f t="shared" si="21"/>
        <v>45768</v>
      </c>
      <c r="E479" s="21"/>
      <c r="F479" s="21"/>
      <c r="G479" s="21"/>
      <c r="H479" s="16">
        <f t="shared" si="23"/>
        <v>0</v>
      </c>
      <c r="I479" s="16">
        <f>+Tabel1[[#This Row],[Total]]-Tabel1[[#This Row],[Heures de nuit]]</f>
        <v>0</v>
      </c>
      <c r="J479" s="16">
        <f>MAX(0,Tabel1[[#This Row],[Fermeture de poste]]-TIME(21,0,0))+IF(Tabel1[[#This Row],[Ouverture de poste]]&lt;&gt;"",MAX(TIME(6,0,0)-Tabel1[[#This Row],[Ouverture de poste]],0),0)</f>
        <v>0</v>
      </c>
      <c r="K479" s="16">
        <f>IF(WEEKDAY(Tabel1[[#This Row],[Date]],2)=7, SUMIF(Tabel1[Semaine],Tabel1[[#This Row],[Semaine]],Tabel1[Total]),0)</f>
        <v>0</v>
      </c>
    </row>
    <row r="480" spans="1:11" ht="20.100000000000001" hidden="1" customHeight="1" x14ac:dyDescent="0.25">
      <c r="A480" s="4" t="str">
        <f t="shared" si="22"/>
        <v>25-17</v>
      </c>
      <c r="B480" s="22">
        <f>EOMONTH(Tabel1[[#This Row],[Date]],-1)+1</f>
        <v>45748</v>
      </c>
      <c r="C480" s="20">
        <f t="shared" si="21"/>
        <v>45769</v>
      </c>
      <c r="E480" s="21"/>
      <c r="F480" s="21"/>
      <c r="G480" s="21"/>
      <c r="H480" s="16">
        <f t="shared" si="23"/>
        <v>0</v>
      </c>
      <c r="I480" s="16">
        <f>+Tabel1[[#This Row],[Total]]-Tabel1[[#This Row],[Heures de nuit]]</f>
        <v>0</v>
      </c>
      <c r="J480" s="16">
        <f>MAX(0,Tabel1[[#This Row],[Fermeture de poste]]-TIME(21,0,0))+IF(Tabel1[[#This Row],[Ouverture de poste]]&lt;&gt;"",MAX(TIME(6,0,0)-Tabel1[[#This Row],[Ouverture de poste]],0),0)</f>
        <v>0</v>
      </c>
      <c r="K480" s="16">
        <f>IF(WEEKDAY(Tabel1[[#This Row],[Date]],2)=7, SUMIF(Tabel1[Semaine],Tabel1[[#This Row],[Semaine]],Tabel1[Total]),0)</f>
        <v>0</v>
      </c>
    </row>
    <row r="481" spans="1:11" ht="20.100000000000001" hidden="1" customHeight="1" x14ac:dyDescent="0.25">
      <c r="A481" s="4" t="str">
        <f t="shared" si="22"/>
        <v>25-17</v>
      </c>
      <c r="B481" s="22">
        <f>EOMONTH(Tabel1[[#This Row],[Date]],-1)+1</f>
        <v>45748</v>
      </c>
      <c r="C481" s="20">
        <f t="shared" si="21"/>
        <v>45770</v>
      </c>
      <c r="E481" s="21"/>
      <c r="F481" s="21"/>
      <c r="G481" s="21"/>
      <c r="H481" s="16">
        <f t="shared" si="23"/>
        <v>0</v>
      </c>
      <c r="I481" s="16">
        <f>+Tabel1[[#This Row],[Total]]-Tabel1[[#This Row],[Heures de nuit]]</f>
        <v>0</v>
      </c>
      <c r="J481" s="16">
        <f>MAX(0,Tabel1[[#This Row],[Fermeture de poste]]-TIME(21,0,0))+IF(Tabel1[[#This Row],[Ouverture de poste]]&lt;&gt;"",MAX(TIME(6,0,0)-Tabel1[[#This Row],[Ouverture de poste]],0),0)</f>
        <v>0</v>
      </c>
      <c r="K481" s="16">
        <f>IF(WEEKDAY(Tabel1[[#This Row],[Date]],2)=7, SUMIF(Tabel1[Semaine],Tabel1[[#This Row],[Semaine]],Tabel1[Total]),0)</f>
        <v>0</v>
      </c>
    </row>
    <row r="482" spans="1:11" ht="20.100000000000001" hidden="1" customHeight="1" x14ac:dyDescent="0.25">
      <c r="A482" s="4" t="str">
        <f t="shared" si="22"/>
        <v>25-17</v>
      </c>
      <c r="B482" s="22">
        <f>EOMONTH(Tabel1[[#This Row],[Date]],-1)+1</f>
        <v>45748</v>
      </c>
      <c r="C482" s="20">
        <f t="shared" ref="C482:C545" si="24">C481+1</f>
        <v>45771</v>
      </c>
      <c r="E482" s="21"/>
      <c r="F482" s="21"/>
      <c r="G482" s="21"/>
      <c r="H482" s="16">
        <f t="shared" si="23"/>
        <v>0</v>
      </c>
      <c r="I482" s="16">
        <f>+Tabel1[[#This Row],[Total]]-Tabel1[[#This Row],[Heures de nuit]]</f>
        <v>0</v>
      </c>
      <c r="J482" s="16">
        <f>MAX(0,Tabel1[[#This Row],[Fermeture de poste]]-TIME(21,0,0))+IF(Tabel1[[#This Row],[Ouverture de poste]]&lt;&gt;"",MAX(TIME(6,0,0)-Tabel1[[#This Row],[Ouverture de poste]],0),0)</f>
        <v>0</v>
      </c>
      <c r="K482" s="16">
        <f>IF(WEEKDAY(Tabel1[[#This Row],[Date]],2)=7, SUMIF(Tabel1[Semaine],Tabel1[[#This Row],[Semaine]],Tabel1[Total]),0)</f>
        <v>0</v>
      </c>
    </row>
    <row r="483" spans="1:11" ht="20.100000000000001" hidden="1" customHeight="1" x14ac:dyDescent="0.25">
      <c r="A483" s="4" t="str">
        <f t="shared" si="22"/>
        <v>25-17</v>
      </c>
      <c r="B483" s="22">
        <f>EOMONTH(Tabel1[[#This Row],[Date]],-1)+1</f>
        <v>45748</v>
      </c>
      <c r="C483" s="20">
        <f t="shared" si="24"/>
        <v>45772</v>
      </c>
      <c r="E483" s="21"/>
      <c r="F483" s="21"/>
      <c r="G483" s="21"/>
      <c r="H483" s="16">
        <f t="shared" si="23"/>
        <v>0</v>
      </c>
      <c r="I483" s="16">
        <f>+Tabel1[[#This Row],[Total]]-Tabel1[[#This Row],[Heures de nuit]]</f>
        <v>0</v>
      </c>
      <c r="J483" s="16">
        <f>MAX(0,Tabel1[[#This Row],[Fermeture de poste]]-TIME(21,0,0))+IF(Tabel1[[#This Row],[Ouverture de poste]]&lt;&gt;"",MAX(TIME(6,0,0)-Tabel1[[#This Row],[Ouverture de poste]],0),0)</f>
        <v>0</v>
      </c>
      <c r="K483" s="16">
        <f>IF(WEEKDAY(Tabel1[[#This Row],[Date]],2)=7, SUMIF(Tabel1[Semaine],Tabel1[[#This Row],[Semaine]],Tabel1[Total]),0)</f>
        <v>0</v>
      </c>
    </row>
    <row r="484" spans="1:11" ht="20.100000000000001" hidden="1" customHeight="1" x14ac:dyDescent="0.25">
      <c r="A484" s="4" t="str">
        <f t="shared" si="22"/>
        <v>25-17</v>
      </c>
      <c r="B484" s="22">
        <f>EOMONTH(Tabel1[[#This Row],[Date]],-1)+1</f>
        <v>45748</v>
      </c>
      <c r="C484" s="20">
        <f t="shared" si="24"/>
        <v>45773</v>
      </c>
      <c r="E484" s="21"/>
      <c r="F484" s="21"/>
      <c r="G484" s="21"/>
      <c r="H484" s="16">
        <f t="shared" si="23"/>
        <v>0</v>
      </c>
      <c r="I484" s="16">
        <f>+Tabel1[[#This Row],[Total]]-Tabel1[[#This Row],[Heures de nuit]]</f>
        <v>0</v>
      </c>
      <c r="J484" s="16">
        <f>MAX(0,Tabel1[[#This Row],[Fermeture de poste]]-TIME(21,0,0))+IF(Tabel1[[#This Row],[Ouverture de poste]]&lt;&gt;"",MAX(TIME(6,0,0)-Tabel1[[#This Row],[Ouverture de poste]],0),0)</f>
        <v>0</v>
      </c>
      <c r="K484" s="16">
        <f>IF(WEEKDAY(Tabel1[[#This Row],[Date]],2)=7, SUMIF(Tabel1[Semaine],Tabel1[[#This Row],[Semaine]],Tabel1[Total]),0)</f>
        <v>0</v>
      </c>
    </row>
    <row r="485" spans="1:11" ht="20.100000000000001" hidden="1" customHeight="1" x14ac:dyDescent="0.25">
      <c r="A485" s="4" t="str">
        <f t="shared" si="22"/>
        <v>25-17</v>
      </c>
      <c r="B485" s="22">
        <f>EOMONTH(Tabel1[[#This Row],[Date]],-1)+1</f>
        <v>45748</v>
      </c>
      <c r="C485" s="20">
        <f t="shared" si="24"/>
        <v>45774</v>
      </c>
      <c r="E485" s="21"/>
      <c r="F485" s="21"/>
      <c r="G485" s="21"/>
      <c r="H485" s="16">
        <f t="shared" si="23"/>
        <v>0</v>
      </c>
      <c r="I485" s="16">
        <f>+Tabel1[[#This Row],[Total]]-Tabel1[[#This Row],[Heures de nuit]]</f>
        <v>0</v>
      </c>
      <c r="J485" s="16">
        <f>MAX(0,Tabel1[[#This Row],[Fermeture de poste]]-TIME(21,0,0))+IF(Tabel1[[#This Row],[Ouverture de poste]]&lt;&gt;"",MAX(TIME(6,0,0)-Tabel1[[#This Row],[Ouverture de poste]],0),0)</f>
        <v>0</v>
      </c>
      <c r="K485" s="16">
        <f>IF(WEEKDAY(Tabel1[[#This Row],[Date]],2)=7, SUMIF(Tabel1[Semaine],Tabel1[[#This Row],[Semaine]],Tabel1[Total]),0)</f>
        <v>0</v>
      </c>
    </row>
    <row r="486" spans="1:11" ht="20.100000000000001" hidden="1" customHeight="1" x14ac:dyDescent="0.25">
      <c r="A486" s="4" t="str">
        <f t="shared" si="22"/>
        <v>25-18</v>
      </c>
      <c r="B486" s="22">
        <f>EOMONTH(Tabel1[[#This Row],[Date]],-1)+1</f>
        <v>45748</v>
      </c>
      <c r="C486" s="20">
        <f t="shared" si="24"/>
        <v>45775</v>
      </c>
      <c r="E486" s="21"/>
      <c r="F486" s="21"/>
      <c r="G486" s="21"/>
      <c r="H486" s="16">
        <f t="shared" si="23"/>
        <v>0</v>
      </c>
      <c r="I486" s="16">
        <f>+Tabel1[[#This Row],[Total]]-Tabel1[[#This Row],[Heures de nuit]]</f>
        <v>0</v>
      </c>
      <c r="J486" s="16">
        <f>MAX(0,Tabel1[[#This Row],[Fermeture de poste]]-TIME(21,0,0))+IF(Tabel1[[#This Row],[Ouverture de poste]]&lt;&gt;"",MAX(TIME(6,0,0)-Tabel1[[#This Row],[Ouverture de poste]],0),0)</f>
        <v>0</v>
      </c>
      <c r="K486" s="16">
        <f>IF(WEEKDAY(Tabel1[[#This Row],[Date]],2)=7, SUMIF(Tabel1[Semaine],Tabel1[[#This Row],[Semaine]],Tabel1[Total]),0)</f>
        <v>0</v>
      </c>
    </row>
    <row r="487" spans="1:11" ht="20.100000000000001" hidden="1" customHeight="1" x14ac:dyDescent="0.25">
      <c r="A487" s="4" t="str">
        <f t="shared" si="22"/>
        <v>25-18</v>
      </c>
      <c r="B487" s="22">
        <f>EOMONTH(Tabel1[[#This Row],[Date]],-1)+1</f>
        <v>45748</v>
      </c>
      <c r="C487" s="20">
        <f t="shared" si="24"/>
        <v>45776</v>
      </c>
      <c r="E487" s="21"/>
      <c r="F487" s="21"/>
      <c r="G487" s="21"/>
      <c r="H487" s="16">
        <f t="shared" si="23"/>
        <v>0</v>
      </c>
      <c r="I487" s="16">
        <f>+Tabel1[[#This Row],[Total]]-Tabel1[[#This Row],[Heures de nuit]]</f>
        <v>0</v>
      </c>
      <c r="J487" s="16">
        <f>MAX(0,Tabel1[[#This Row],[Fermeture de poste]]-TIME(21,0,0))+IF(Tabel1[[#This Row],[Ouverture de poste]]&lt;&gt;"",MAX(TIME(6,0,0)-Tabel1[[#This Row],[Ouverture de poste]],0),0)</f>
        <v>0</v>
      </c>
      <c r="K487" s="16">
        <f>IF(WEEKDAY(Tabel1[[#This Row],[Date]],2)=7, SUMIF(Tabel1[Semaine],Tabel1[[#This Row],[Semaine]],Tabel1[Total]),0)</f>
        <v>0</v>
      </c>
    </row>
    <row r="488" spans="1:11" ht="20.100000000000001" hidden="1" customHeight="1" x14ac:dyDescent="0.25">
      <c r="A488" s="4" t="str">
        <f t="shared" si="22"/>
        <v>25-18</v>
      </c>
      <c r="B488" s="22">
        <f>EOMONTH(Tabel1[[#This Row],[Date]],-1)+1</f>
        <v>45748</v>
      </c>
      <c r="C488" s="20">
        <f t="shared" si="24"/>
        <v>45777</v>
      </c>
      <c r="E488" s="21"/>
      <c r="F488" s="21"/>
      <c r="G488" s="21"/>
      <c r="H488" s="16">
        <f t="shared" si="23"/>
        <v>0</v>
      </c>
      <c r="I488" s="16">
        <f>+Tabel1[[#This Row],[Total]]-Tabel1[[#This Row],[Heures de nuit]]</f>
        <v>0</v>
      </c>
      <c r="J488" s="16">
        <f>MAX(0,Tabel1[[#This Row],[Fermeture de poste]]-TIME(21,0,0))+IF(Tabel1[[#This Row],[Ouverture de poste]]&lt;&gt;"",MAX(TIME(6,0,0)-Tabel1[[#This Row],[Ouverture de poste]],0),0)</f>
        <v>0</v>
      </c>
      <c r="K488" s="16">
        <f>IF(WEEKDAY(Tabel1[[#This Row],[Date]],2)=7, SUMIF(Tabel1[Semaine],Tabel1[[#This Row],[Semaine]],Tabel1[Total]),0)</f>
        <v>0</v>
      </c>
    </row>
    <row r="489" spans="1:11" ht="20.100000000000001" hidden="1" customHeight="1" x14ac:dyDescent="0.25">
      <c r="A489" s="4" t="str">
        <f t="shared" si="22"/>
        <v>25-18</v>
      </c>
      <c r="B489" s="22">
        <f>EOMONTH(Tabel1[[#This Row],[Date]],-1)+1</f>
        <v>45778</v>
      </c>
      <c r="C489" s="20">
        <f t="shared" si="24"/>
        <v>45778</v>
      </c>
      <c r="E489" s="21"/>
      <c r="F489" s="21"/>
      <c r="G489" s="21"/>
      <c r="H489" s="16">
        <f t="shared" si="23"/>
        <v>0</v>
      </c>
      <c r="I489" s="16">
        <f>+Tabel1[[#This Row],[Total]]-Tabel1[[#This Row],[Heures de nuit]]</f>
        <v>0</v>
      </c>
      <c r="J489" s="16">
        <f>MAX(0,Tabel1[[#This Row],[Fermeture de poste]]-TIME(21,0,0))+IF(Tabel1[[#This Row],[Ouverture de poste]]&lt;&gt;"",MAX(TIME(6,0,0)-Tabel1[[#This Row],[Ouverture de poste]],0),0)</f>
        <v>0</v>
      </c>
      <c r="K489" s="16">
        <f>IF(WEEKDAY(Tabel1[[#This Row],[Date]],2)=7, SUMIF(Tabel1[Semaine],Tabel1[[#This Row],[Semaine]],Tabel1[Total]),0)</f>
        <v>0</v>
      </c>
    </row>
    <row r="490" spans="1:11" ht="20.100000000000001" hidden="1" customHeight="1" x14ac:dyDescent="0.25">
      <c r="A490" s="4" t="str">
        <f t="shared" si="22"/>
        <v>25-18</v>
      </c>
      <c r="B490" s="22">
        <f>EOMONTH(Tabel1[[#This Row],[Date]],-1)+1</f>
        <v>45778</v>
      </c>
      <c r="C490" s="20">
        <f t="shared" si="24"/>
        <v>45779</v>
      </c>
      <c r="E490" s="21"/>
      <c r="F490" s="21"/>
      <c r="G490" s="21"/>
      <c r="H490" s="16">
        <f t="shared" si="23"/>
        <v>0</v>
      </c>
      <c r="I490" s="16">
        <f>+Tabel1[[#This Row],[Total]]-Tabel1[[#This Row],[Heures de nuit]]</f>
        <v>0</v>
      </c>
      <c r="J490" s="16">
        <f>MAX(0,Tabel1[[#This Row],[Fermeture de poste]]-TIME(21,0,0))+IF(Tabel1[[#This Row],[Ouverture de poste]]&lt;&gt;"",MAX(TIME(6,0,0)-Tabel1[[#This Row],[Ouverture de poste]],0),0)</f>
        <v>0</v>
      </c>
      <c r="K490" s="16">
        <f>IF(WEEKDAY(Tabel1[[#This Row],[Date]],2)=7, SUMIF(Tabel1[Semaine],Tabel1[[#This Row],[Semaine]],Tabel1[Total]),0)</f>
        <v>0</v>
      </c>
    </row>
    <row r="491" spans="1:11" ht="20.100000000000001" hidden="1" customHeight="1" x14ac:dyDescent="0.25">
      <c r="A491" s="4" t="str">
        <f t="shared" si="22"/>
        <v>25-18</v>
      </c>
      <c r="B491" s="22">
        <f>EOMONTH(Tabel1[[#This Row],[Date]],-1)+1</f>
        <v>45778</v>
      </c>
      <c r="C491" s="20">
        <f t="shared" si="24"/>
        <v>45780</v>
      </c>
      <c r="E491" s="21"/>
      <c r="F491" s="21"/>
      <c r="G491" s="21"/>
      <c r="H491" s="16">
        <f t="shared" si="23"/>
        <v>0</v>
      </c>
      <c r="I491" s="16">
        <f>+Tabel1[[#This Row],[Total]]-Tabel1[[#This Row],[Heures de nuit]]</f>
        <v>0</v>
      </c>
      <c r="J491" s="16">
        <f>MAX(0,Tabel1[[#This Row],[Fermeture de poste]]-TIME(21,0,0))+IF(Tabel1[[#This Row],[Ouverture de poste]]&lt;&gt;"",MAX(TIME(6,0,0)-Tabel1[[#This Row],[Ouverture de poste]],0),0)</f>
        <v>0</v>
      </c>
      <c r="K491" s="16">
        <f>IF(WEEKDAY(Tabel1[[#This Row],[Date]],2)=7, SUMIF(Tabel1[Semaine],Tabel1[[#This Row],[Semaine]],Tabel1[Total]),0)</f>
        <v>0</v>
      </c>
    </row>
    <row r="492" spans="1:11" ht="20.100000000000001" hidden="1" customHeight="1" x14ac:dyDescent="0.25">
      <c r="A492" s="4" t="str">
        <f t="shared" si="22"/>
        <v>25-18</v>
      </c>
      <c r="B492" s="22">
        <f>EOMONTH(Tabel1[[#This Row],[Date]],-1)+1</f>
        <v>45778</v>
      </c>
      <c r="C492" s="20">
        <f t="shared" si="24"/>
        <v>45781</v>
      </c>
      <c r="E492" s="21"/>
      <c r="F492" s="21"/>
      <c r="G492" s="21"/>
      <c r="H492" s="16">
        <f t="shared" si="23"/>
        <v>0</v>
      </c>
      <c r="I492" s="16">
        <f>+Tabel1[[#This Row],[Total]]-Tabel1[[#This Row],[Heures de nuit]]</f>
        <v>0</v>
      </c>
      <c r="J492" s="16">
        <f>MAX(0,Tabel1[[#This Row],[Fermeture de poste]]-TIME(21,0,0))+IF(Tabel1[[#This Row],[Ouverture de poste]]&lt;&gt;"",MAX(TIME(6,0,0)-Tabel1[[#This Row],[Ouverture de poste]],0),0)</f>
        <v>0</v>
      </c>
      <c r="K492" s="16">
        <f>IF(WEEKDAY(Tabel1[[#This Row],[Date]],2)=7, SUMIF(Tabel1[Semaine],Tabel1[[#This Row],[Semaine]],Tabel1[Total]),0)</f>
        <v>0</v>
      </c>
    </row>
    <row r="493" spans="1:11" ht="20.100000000000001" hidden="1" customHeight="1" x14ac:dyDescent="0.25">
      <c r="A493" s="4" t="str">
        <f t="shared" si="22"/>
        <v>25-19</v>
      </c>
      <c r="B493" s="22">
        <f>EOMONTH(Tabel1[[#This Row],[Date]],-1)+1</f>
        <v>45778</v>
      </c>
      <c r="C493" s="20">
        <f t="shared" si="24"/>
        <v>45782</v>
      </c>
      <c r="E493" s="21"/>
      <c r="F493" s="21"/>
      <c r="G493" s="21"/>
      <c r="H493" s="16">
        <f t="shared" si="23"/>
        <v>0</v>
      </c>
      <c r="I493" s="16">
        <f>+Tabel1[[#This Row],[Total]]-Tabel1[[#This Row],[Heures de nuit]]</f>
        <v>0</v>
      </c>
      <c r="J493" s="16">
        <f>MAX(0,Tabel1[[#This Row],[Fermeture de poste]]-TIME(21,0,0))+IF(Tabel1[[#This Row],[Ouverture de poste]]&lt;&gt;"",MAX(TIME(6,0,0)-Tabel1[[#This Row],[Ouverture de poste]],0),0)</f>
        <v>0</v>
      </c>
      <c r="K493" s="16">
        <f>IF(WEEKDAY(Tabel1[[#This Row],[Date]],2)=7, SUMIF(Tabel1[Semaine],Tabel1[[#This Row],[Semaine]],Tabel1[Total]),0)</f>
        <v>0</v>
      </c>
    </row>
    <row r="494" spans="1:11" ht="20.100000000000001" hidden="1" customHeight="1" x14ac:dyDescent="0.25">
      <c r="A494" s="4" t="str">
        <f t="shared" si="22"/>
        <v>25-19</v>
      </c>
      <c r="B494" s="22">
        <f>EOMONTH(Tabel1[[#This Row],[Date]],-1)+1</f>
        <v>45778</v>
      </c>
      <c r="C494" s="20">
        <f t="shared" si="24"/>
        <v>45783</v>
      </c>
      <c r="E494" s="21"/>
      <c r="F494" s="21"/>
      <c r="G494" s="21"/>
      <c r="H494" s="16">
        <f t="shared" si="23"/>
        <v>0</v>
      </c>
      <c r="I494" s="16">
        <f>+Tabel1[[#This Row],[Total]]-Tabel1[[#This Row],[Heures de nuit]]</f>
        <v>0</v>
      </c>
      <c r="J494" s="16">
        <f>MAX(0,Tabel1[[#This Row],[Fermeture de poste]]-TIME(21,0,0))+IF(Tabel1[[#This Row],[Ouverture de poste]]&lt;&gt;"",MAX(TIME(6,0,0)-Tabel1[[#This Row],[Ouverture de poste]],0),0)</f>
        <v>0</v>
      </c>
      <c r="K494" s="16">
        <f>IF(WEEKDAY(Tabel1[[#This Row],[Date]],2)=7, SUMIF(Tabel1[Semaine],Tabel1[[#This Row],[Semaine]],Tabel1[Total]),0)</f>
        <v>0</v>
      </c>
    </row>
    <row r="495" spans="1:11" ht="20.100000000000001" hidden="1" customHeight="1" x14ac:dyDescent="0.25">
      <c r="A495" s="4" t="str">
        <f t="shared" si="22"/>
        <v>25-19</v>
      </c>
      <c r="B495" s="22">
        <f>EOMONTH(Tabel1[[#This Row],[Date]],-1)+1</f>
        <v>45778</v>
      </c>
      <c r="C495" s="20">
        <f t="shared" si="24"/>
        <v>45784</v>
      </c>
      <c r="E495" s="21"/>
      <c r="F495" s="21"/>
      <c r="G495" s="21"/>
      <c r="H495" s="16">
        <f t="shared" si="23"/>
        <v>0</v>
      </c>
      <c r="I495" s="16">
        <f>+Tabel1[[#This Row],[Total]]-Tabel1[[#This Row],[Heures de nuit]]</f>
        <v>0</v>
      </c>
      <c r="J495" s="16">
        <f>MAX(0,Tabel1[[#This Row],[Fermeture de poste]]-TIME(21,0,0))+IF(Tabel1[[#This Row],[Ouverture de poste]]&lt;&gt;"",MAX(TIME(6,0,0)-Tabel1[[#This Row],[Ouverture de poste]],0),0)</f>
        <v>0</v>
      </c>
      <c r="K495" s="16">
        <f>IF(WEEKDAY(Tabel1[[#This Row],[Date]],2)=7, SUMIF(Tabel1[Semaine],Tabel1[[#This Row],[Semaine]],Tabel1[Total]),0)</f>
        <v>0</v>
      </c>
    </row>
    <row r="496" spans="1:11" ht="20.100000000000001" hidden="1" customHeight="1" x14ac:dyDescent="0.25">
      <c r="A496" s="4" t="str">
        <f t="shared" si="22"/>
        <v>25-19</v>
      </c>
      <c r="B496" s="22">
        <f>EOMONTH(Tabel1[[#This Row],[Date]],-1)+1</f>
        <v>45778</v>
      </c>
      <c r="C496" s="20">
        <f t="shared" si="24"/>
        <v>45785</v>
      </c>
      <c r="E496" s="21"/>
      <c r="F496" s="21"/>
      <c r="G496" s="21"/>
      <c r="H496" s="16">
        <f t="shared" si="23"/>
        <v>0</v>
      </c>
      <c r="I496" s="16">
        <f>+Tabel1[[#This Row],[Total]]-Tabel1[[#This Row],[Heures de nuit]]</f>
        <v>0</v>
      </c>
      <c r="J496" s="16">
        <f>MAX(0,Tabel1[[#This Row],[Fermeture de poste]]-TIME(21,0,0))+IF(Tabel1[[#This Row],[Ouverture de poste]]&lt;&gt;"",MAX(TIME(6,0,0)-Tabel1[[#This Row],[Ouverture de poste]],0),0)</f>
        <v>0</v>
      </c>
      <c r="K496" s="16">
        <f>IF(WEEKDAY(Tabel1[[#This Row],[Date]],2)=7, SUMIF(Tabel1[Semaine],Tabel1[[#This Row],[Semaine]],Tabel1[Total]),0)</f>
        <v>0</v>
      </c>
    </row>
    <row r="497" spans="1:11" ht="20.100000000000001" hidden="1" customHeight="1" x14ac:dyDescent="0.25">
      <c r="A497" s="4" t="str">
        <f t="shared" si="22"/>
        <v>25-19</v>
      </c>
      <c r="B497" s="22">
        <f>EOMONTH(Tabel1[[#This Row],[Date]],-1)+1</f>
        <v>45778</v>
      </c>
      <c r="C497" s="20">
        <f t="shared" si="24"/>
        <v>45786</v>
      </c>
      <c r="E497" s="21"/>
      <c r="F497" s="21"/>
      <c r="G497" s="21"/>
      <c r="H497" s="16">
        <f t="shared" si="23"/>
        <v>0</v>
      </c>
      <c r="I497" s="16">
        <f>+Tabel1[[#This Row],[Total]]-Tabel1[[#This Row],[Heures de nuit]]</f>
        <v>0</v>
      </c>
      <c r="J497" s="16">
        <f>MAX(0,Tabel1[[#This Row],[Fermeture de poste]]-TIME(21,0,0))+IF(Tabel1[[#This Row],[Ouverture de poste]]&lt;&gt;"",MAX(TIME(6,0,0)-Tabel1[[#This Row],[Ouverture de poste]],0),0)</f>
        <v>0</v>
      </c>
      <c r="K497" s="16">
        <f>IF(WEEKDAY(Tabel1[[#This Row],[Date]],2)=7, SUMIF(Tabel1[Semaine],Tabel1[[#This Row],[Semaine]],Tabel1[Total]),0)</f>
        <v>0</v>
      </c>
    </row>
    <row r="498" spans="1:11" ht="20.100000000000001" hidden="1" customHeight="1" x14ac:dyDescent="0.25">
      <c r="A498" s="4" t="str">
        <f t="shared" si="22"/>
        <v>25-19</v>
      </c>
      <c r="B498" s="22">
        <f>EOMONTH(Tabel1[[#This Row],[Date]],-1)+1</f>
        <v>45778</v>
      </c>
      <c r="C498" s="20">
        <f t="shared" si="24"/>
        <v>45787</v>
      </c>
      <c r="E498" s="21"/>
      <c r="F498" s="21"/>
      <c r="G498" s="21"/>
      <c r="H498" s="16">
        <f t="shared" si="23"/>
        <v>0</v>
      </c>
      <c r="I498" s="16">
        <f>+Tabel1[[#This Row],[Total]]-Tabel1[[#This Row],[Heures de nuit]]</f>
        <v>0</v>
      </c>
      <c r="J498" s="16">
        <f>MAX(0,Tabel1[[#This Row],[Fermeture de poste]]-TIME(21,0,0))+IF(Tabel1[[#This Row],[Ouverture de poste]]&lt;&gt;"",MAX(TIME(6,0,0)-Tabel1[[#This Row],[Ouverture de poste]],0),0)</f>
        <v>0</v>
      </c>
      <c r="K498" s="16">
        <f>IF(WEEKDAY(Tabel1[[#This Row],[Date]],2)=7, SUMIF(Tabel1[Semaine],Tabel1[[#This Row],[Semaine]],Tabel1[Total]),0)</f>
        <v>0</v>
      </c>
    </row>
    <row r="499" spans="1:11" ht="20.100000000000001" hidden="1" customHeight="1" x14ac:dyDescent="0.25">
      <c r="A499" s="4" t="str">
        <f t="shared" si="22"/>
        <v>25-19</v>
      </c>
      <c r="B499" s="22">
        <f>EOMONTH(Tabel1[[#This Row],[Date]],-1)+1</f>
        <v>45778</v>
      </c>
      <c r="C499" s="20">
        <f t="shared" si="24"/>
        <v>45788</v>
      </c>
      <c r="E499" s="21"/>
      <c r="F499" s="21"/>
      <c r="G499" s="21"/>
      <c r="H499" s="16">
        <f t="shared" si="23"/>
        <v>0</v>
      </c>
      <c r="I499" s="16">
        <f>+Tabel1[[#This Row],[Total]]-Tabel1[[#This Row],[Heures de nuit]]</f>
        <v>0</v>
      </c>
      <c r="J499" s="16">
        <f>MAX(0,Tabel1[[#This Row],[Fermeture de poste]]-TIME(21,0,0))+IF(Tabel1[[#This Row],[Ouverture de poste]]&lt;&gt;"",MAX(TIME(6,0,0)-Tabel1[[#This Row],[Ouverture de poste]],0),0)</f>
        <v>0</v>
      </c>
      <c r="K499" s="16">
        <f>IF(WEEKDAY(Tabel1[[#This Row],[Date]],2)=7, SUMIF(Tabel1[Semaine],Tabel1[[#This Row],[Semaine]],Tabel1[Total]),0)</f>
        <v>0</v>
      </c>
    </row>
    <row r="500" spans="1:11" ht="20.100000000000001" hidden="1" customHeight="1" x14ac:dyDescent="0.25">
      <c r="A500" s="4" t="str">
        <f t="shared" si="22"/>
        <v>25-20</v>
      </c>
      <c r="B500" s="22">
        <f>EOMONTH(Tabel1[[#This Row],[Date]],-1)+1</f>
        <v>45778</v>
      </c>
      <c r="C500" s="20">
        <f t="shared" si="24"/>
        <v>45789</v>
      </c>
      <c r="E500" s="21"/>
      <c r="F500" s="21"/>
      <c r="G500" s="21"/>
      <c r="H500" s="16">
        <f t="shared" si="23"/>
        <v>0</v>
      </c>
      <c r="I500" s="16">
        <f>+Tabel1[[#This Row],[Total]]-Tabel1[[#This Row],[Heures de nuit]]</f>
        <v>0</v>
      </c>
      <c r="J500" s="16">
        <f>MAX(0,Tabel1[[#This Row],[Fermeture de poste]]-TIME(21,0,0))+IF(Tabel1[[#This Row],[Ouverture de poste]]&lt;&gt;"",MAX(TIME(6,0,0)-Tabel1[[#This Row],[Ouverture de poste]],0),0)</f>
        <v>0</v>
      </c>
      <c r="K500" s="16">
        <f>IF(WEEKDAY(Tabel1[[#This Row],[Date]],2)=7, SUMIF(Tabel1[Semaine],Tabel1[[#This Row],[Semaine]],Tabel1[Total]),0)</f>
        <v>0</v>
      </c>
    </row>
    <row r="501" spans="1:11" ht="20.100000000000001" hidden="1" customHeight="1" x14ac:dyDescent="0.25">
      <c r="A501" s="4" t="str">
        <f t="shared" si="22"/>
        <v>25-20</v>
      </c>
      <c r="B501" s="22">
        <f>EOMONTH(Tabel1[[#This Row],[Date]],-1)+1</f>
        <v>45778</v>
      </c>
      <c r="C501" s="20">
        <f t="shared" si="24"/>
        <v>45790</v>
      </c>
      <c r="E501" s="21"/>
      <c r="F501" s="21"/>
      <c r="G501" s="21"/>
      <c r="H501" s="16">
        <f t="shared" si="23"/>
        <v>0</v>
      </c>
      <c r="I501" s="16">
        <f>+Tabel1[[#This Row],[Total]]-Tabel1[[#This Row],[Heures de nuit]]</f>
        <v>0</v>
      </c>
      <c r="J501" s="16">
        <f>MAX(0,Tabel1[[#This Row],[Fermeture de poste]]-TIME(21,0,0))+IF(Tabel1[[#This Row],[Ouverture de poste]]&lt;&gt;"",MAX(TIME(6,0,0)-Tabel1[[#This Row],[Ouverture de poste]],0),0)</f>
        <v>0</v>
      </c>
      <c r="K501" s="16">
        <f>IF(WEEKDAY(Tabel1[[#This Row],[Date]],2)=7, SUMIF(Tabel1[Semaine],Tabel1[[#This Row],[Semaine]],Tabel1[Total]),0)</f>
        <v>0</v>
      </c>
    </row>
    <row r="502" spans="1:11" ht="20.100000000000001" hidden="1" customHeight="1" x14ac:dyDescent="0.25">
      <c r="A502" s="4" t="str">
        <f t="shared" si="22"/>
        <v>25-20</v>
      </c>
      <c r="B502" s="22">
        <f>EOMONTH(Tabel1[[#This Row],[Date]],-1)+1</f>
        <v>45778</v>
      </c>
      <c r="C502" s="20">
        <f t="shared" si="24"/>
        <v>45791</v>
      </c>
      <c r="E502" s="21"/>
      <c r="F502" s="21"/>
      <c r="G502" s="21"/>
      <c r="H502" s="16">
        <f t="shared" si="23"/>
        <v>0</v>
      </c>
      <c r="I502" s="16">
        <f>+Tabel1[[#This Row],[Total]]-Tabel1[[#This Row],[Heures de nuit]]</f>
        <v>0</v>
      </c>
      <c r="J502" s="16">
        <f>MAX(0,Tabel1[[#This Row],[Fermeture de poste]]-TIME(21,0,0))+IF(Tabel1[[#This Row],[Ouverture de poste]]&lt;&gt;"",MAX(TIME(6,0,0)-Tabel1[[#This Row],[Ouverture de poste]],0),0)</f>
        <v>0</v>
      </c>
      <c r="K502" s="16">
        <f>IF(WEEKDAY(Tabel1[[#This Row],[Date]],2)=7, SUMIF(Tabel1[Semaine],Tabel1[[#This Row],[Semaine]],Tabel1[Total]),0)</f>
        <v>0</v>
      </c>
    </row>
    <row r="503" spans="1:11" ht="20.100000000000001" hidden="1" customHeight="1" x14ac:dyDescent="0.25">
      <c r="A503" s="4" t="str">
        <f t="shared" si="22"/>
        <v>25-20</v>
      </c>
      <c r="B503" s="22">
        <f>EOMONTH(Tabel1[[#This Row],[Date]],-1)+1</f>
        <v>45778</v>
      </c>
      <c r="C503" s="20">
        <f t="shared" si="24"/>
        <v>45792</v>
      </c>
      <c r="E503" s="21"/>
      <c r="F503" s="21"/>
      <c r="G503" s="21"/>
      <c r="H503" s="16">
        <f t="shared" si="23"/>
        <v>0</v>
      </c>
      <c r="I503" s="16">
        <f>+Tabel1[[#This Row],[Total]]-Tabel1[[#This Row],[Heures de nuit]]</f>
        <v>0</v>
      </c>
      <c r="J503" s="16">
        <f>MAX(0,Tabel1[[#This Row],[Fermeture de poste]]-TIME(21,0,0))+IF(Tabel1[[#This Row],[Ouverture de poste]]&lt;&gt;"",MAX(TIME(6,0,0)-Tabel1[[#This Row],[Ouverture de poste]],0),0)</f>
        <v>0</v>
      </c>
      <c r="K503" s="16">
        <f>IF(WEEKDAY(Tabel1[[#This Row],[Date]],2)=7, SUMIF(Tabel1[Semaine],Tabel1[[#This Row],[Semaine]],Tabel1[Total]),0)</f>
        <v>0</v>
      </c>
    </row>
    <row r="504" spans="1:11" ht="20.100000000000001" hidden="1" customHeight="1" x14ac:dyDescent="0.25">
      <c r="A504" s="4" t="str">
        <f t="shared" si="22"/>
        <v>25-20</v>
      </c>
      <c r="B504" s="22">
        <f>EOMONTH(Tabel1[[#This Row],[Date]],-1)+1</f>
        <v>45778</v>
      </c>
      <c r="C504" s="20">
        <f t="shared" si="24"/>
        <v>45793</v>
      </c>
      <c r="E504" s="21"/>
      <c r="F504" s="21"/>
      <c r="G504" s="21"/>
      <c r="H504" s="16">
        <f t="shared" si="23"/>
        <v>0</v>
      </c>
      <c r="I504" s="16">
        <f>+Tabel1[[#This Row],[Total]]-Tabel1[[#This Row],[Heures de nuit]]</f>
        <v>0</v>
      </c>
      <c r="J504" s="16">
        <f>MAX(0,Tabel1[[#This Row],[Fermeture de poste]]-TIME(21,0,0))+IF(Tabel1[[#This Row],[Ouverture de poste]]&lt;&gt;"",MAX(TIME(6,0,0)-Tabel1[[#This Row],[Ouverture de poste]],0),0)</f>
        <v>0</v>
      </c>
      <c r="K504" s="16">
        <f>IF(WEEKDAY(Tabel1[[#This Row],[Date]],2)=7, SUMIF(Tabel1[Semaine],Tabel1[[#This Row],[Semaine]],Tabel1[Total]),0)</f>
        <v>0</v>
      </c>
    </row>
    <row r="505" spans="1:11" ht="20.100000000000001" hidden="1" customHeight="1" x14ac:dyDescent="0.25">
      <c r="A505" s="4" t="str">
        <f t="shared" si="22"/>
        <v>25-20</v>
      </c>
      <c r="B505" s="22">
        <f>EOMONTH(Tabel1[[#This Row],[Date]],-1)+1</f>
        <v>45778</v>
      </c>
      <c r="C505" s="20">
        <f t="shared" si="24"/>
        <v>45794</v>
      </c>
      <c r="E505" s="21"/>
      <c r="F505" s="21"/>
      <c r="G505" s="21"/>
      <c r="H505" s="16">
        <f t="shared" si="23"/>
        <v>0</v>
      </c>
      <c r="I505" s="16">
        <f>+Tabel1[[#This Row],[Total]]-Tabel1[[#This Row],[Heures de nuit]]</f>
        <v>0</v>
      </c>
      <c r="J505" s="16">
        <f>MAX(0,Tabel1[[#This Row],[Fermeture de poste]]-TIME(21,0,0))+IF(Tabel1[[#This Row],[Ouverture de poste]]&lt;&gt;"",MAX(TIME(6,0,0)-Tabel1[[#This Row],[Ouverture de poste]],0),0)</f>
        <v>0</v>
      </c>
      <c r="K505" s="16">
        <f>IF(WEEKDAY(Tabel1[[#This Row],[Date]],2)=7, SUMIF(Tabel1[Semaine],Tabel1[[#This Row],[Semaine]],Tabel1[Total]),0)</f>
        <v>0</v>
      </c>
    </row>
    <row r="506" spans="1:11" ht="20.100000000000001" hidden="1" customHeight="1" x14ac:dyDescent="0.25">
      <c r="A506" s="4" t="str">
        <f t="shared" si="22"/>
        <v>25-20</v>
      </c>
      <c r="B506" s="22">
        <f>EOMONTH(Tabel1[[#This Row],[Date]],-1)+1</f>
        <v>45778</v>
      </c>
      <c r="C506" s="20">
        <f t="shared" si="24"/>
        <v>45795</v>
      </c>
      <c r="E506" s="21"/>
      <c r="F506" s="21"/>
      <c r="G506" s="21"/>
      <c r="H506" s="16">
        <f t="shared" si="23"/>
        <v>0</v>
      </c>
      <c r="I506" s="16">
        <f>+Tabel1[[#This Row],[Total]]-Tabel1[[#This Row],[Heures de nuit]]</f>
        <v>0</v>
      </c>
      <c r="J506" s="16">
        <f>MAX(0,Tabel1[[#This Row],[Fermeture de poste]]-TIME(21,0,0))+IF(Tabel1[[#This Row],[Ouverture de poste]]&lt;&gt;"",MAX(TIME(6,0,0)-Tabel1[[#This Row],[Ouverture de poste]],0),0)</f>
        <v>0</v>
      </c>
      <c r="K506" s="16">
        <f>IF(WEEKDAY(Tabel1[[#This Row],[Date]],2)=7, SUMIF(Tabel1[Semaine],Tabel1[[#This Row],[Semaine]],Tabel1[Total]),0)</f>
        <v>0</v>
      </c>
    </row>
    <row r="507" spans="1:11" ht="20.100000000000001" hidden="1" customHeight="1" x14ac:dyDescent="0.25">
      <c r="A507" s="4" t="str">
        <f t="shared" si="22"/>
        <v>25-21</v>
      </c>
      <c r="B507" s="22">
        <f>EOMONTH(Tabel1[[#This Row],[Date]],-1)+1</f>
        <v>45778</v>
      </c>
      <c r="C507" s="20">
        <f t="shared" si="24"/>
        <v>45796</v>
      </c>
      <c r="E507" s="21"/>
      <c r="F507" s="21"/>
      <c r="G507" s="21"/>
      <c r="H507" s="16">
        <f t="shared" si="23"/>
        <v>0</v>
      </c>
      <c r="I507" s="16">
        <f>+Tabel1[[#This Row],[Total]]-Tabel1[[#This Row],[Heures de nuit]]</f>
        <v>0</v>
      </c>
      <c r="J507" s="16">
        <f>MAX(0,Tabel1[[#This Row],[Fermeture de poste]]-TIME(21,0,0))+IF(Tabel1[[#This Row],[Ouverture de poste]]&lt;&gt;"",MAX(TIME(6,0,0)-Tabel1[[#This Row],[Ouverture de poste]],0),0)</f>
        <v>0</v>
      </c>
      <c r="K507" s="16">
        <f>IF(WEEKDAY(Tabel1[[#This Row],[Date]],2)=7, SUMIF(Tabel1[Semaine],Tabel1[[#This Row],[Semaine]],Tabel1[Total]),0)</f>
        <v>0</v>
      </c>
    </row>
    <row r="508" spans="1:11" ht="20.100000000000001" hidden="1" customHeight="1" x14ac:dyDescent="0.25">
      <c r="A508" s="4" t="str">
        <f t="shared" si="22"/>
        <v>25-21</v>
      </c>
      <c r="B508" s="22">
        <f>EOMONTH(Tabel1[[#This Row],[Date]],-1)+1</f>
        <v>45778</v>
      </c>
      <c r="C508" s="20">
        <f t="shared" si="24"/>
        <v>45797</v>
      </c>
      <c r="E508" s="21"/>
      <c r="F508" s="21"/>
      <c r="G508" s="21"/>
      <c r="H508" s="16">
        <f t="shared" si="23"/>
        <v>0</v>
      </c>
      <c r="I508" s="16">
        <f>+Tabel1[[#This Row],[Total]]-Tabel1[[#This Row],[Heures de nuit]]</f>
        <v>0</v>
      </c>
      <c r="J508" s="16">
        <f>MAX(0,Tabel1[[#This Row],[Fermeture de poste]]-TIME(21,0,0))+IF(Tabel1[[#This Row],[Ouverture de poste]]&lt;&gt;"",MAX(TIME(6,0,0)-Tabel1[[#This Row],[Ouverture de poste]],0),0)</f>
        <v>0</v>
      </c>
      <c r="K508" s="16">
        <f>IF(WEEKDAY(Tabel1[[#This Row],[Date]],2)=7, SUMIF(Tabel1[Semaine],Tabel1[[#This Row],[Semaine]],Tabel1[Total]),0)</f>
        <v>0</v>
      </c>
    </row>
    <row r="509" spans="1:11" ht="20.100000000000001" hidden="1" customHeight="1" x14ac:dyDescent="0.25">
      <c r="A509" s="4" t="str">
        <f t="shared" si="22"/>
        <v>25-21</v>
      </c>
      <c r="B509" s="22">
        <f>EOMONTH(Tabel1[[#This Row],[Date]],-1)+1</f>
        <v>45778</v>
      </c>
      <c r="C509" s="20">
        <f t="shared" si="24"/>
        <v>45798</v>
      </c>
      <c r="E509" s="21"/>
      <c r="F509" s="21"/>
      <c r="G509" s="21"/>
      <c r="H509" s="16">
        <f t="shared" si="23"/>
        <v>0</v>
      </c>
      <c r="I509" s="16">
        <f>+Tabel1[[#This Row],[Total]]-Tabel1[[#This Row],[Heures de nuit]]</f>
        <v>0</v>
      </c>
      <c r="J509" s="16">
        <f>MAX(0,Tabel1[[#This Row],[Fermeture de poste]]-TIME(21,0,0))+IF(Tabel1[[#This Row],[Ouverture de poste]]&lt;&gt;"",MAX(TIME(6,0,0)-Tabel1[[#This Row],[Ouverture de poste]],0),0)</f>
        <v>0</v>
      </c>
      <c r="K509" s="16">
        <f>IF(WEEKDAY(Tabel1[[#This Row],[Date]],2)=7, SUMIF(Tabel1[Semaine],Tabel1[[#This Row],[Semaine]],Tabel1[Total]),0)</f>
        <v>0</v>
      </c>
    </row>
    <row r="510" spans="1:11" ht="20.100000000000001" hidden="1" customHeight="1" x14ac:dyDescent="0.25">
      <c r="A510" s="4" t="str">
        <f t="shared" si="22"/>
        <v>25-21</v>
      </c>
      <c r="B510" s="22">
        <f>EOMONTH(Tabel1[[#This Row],[Date]],-1)+1</f>
        <v>45778</v>
      </c>
      <c r="C510" s="20">
        <f t="shared" si="24"/>
        <v>45799</v>
      </c>
      <c r="E510" s="21"/>
      <c r="F510" s="21"/>
      <c r="G510" s="21"/>
      <c r="H510" s="16">
        <f t="shared" si="23"/>
        <v>0</v>
      </c>
      <c r="I510" s="16">
        <f>+Tabel1[[#This Row],[Total]]-Tabel1[[#This Row],[Heures de nuit]]</f>
        <v>0</v>
      </c>
      <c r="J510" s="16">
        <f>MAX(0,Tabel1[[#This Row],[Fermeture de poste]]-TIME(21,0,0))+IF(Tabel1[[#This Row],[Ouverture de poste]]&lt;&gt;"",MAX(TIME(6,0,0)-Tabel1[[#This Row],[Ouverture de poste]],0),0)</f>
        <v>0</v>
      </c>
      <c r="K510" s="16">
        <f>IF(WEEKDAY(Tabel1[[#This Row],[Date]],2)=7, SUMIF(Tabel1[Semaine],Tabel1[[#This Row],[Semaine]],Tabel1[Total]),0)</f>
        <v>0</v>
      </c>
    </row>
    <row r="511" spans="1:11" ht="20.100000000000001" hidden="1" customHeight="1" x14ac:dyDescent="0.25">
      <c r="A511" s="4" t="str">
        <f t="shared" si="22"/>
        <v>25-21</v>
      </c>
      <c r="B511" s="22">
        <f>EOMONTH(Tabel1[[#This Row],[Date]],-1)+1</f>
        <v>45778</v>
      </c>
      <c r="C511" s="20">
        <f t="shared" si="24"/>
        <v>45800</v>
      </c>
      <c r="E511" s="21"/>
      <c r="F511" s="21"/>
      <c r="G511" s="21"/>
      <c r="H511" s="16">
        <f t="shared" si="23"/>
        <v>0</v>
      </c>
      <c r="I511" s="16">
        <f>+Tabel1[[#This Row],[Total]]-Tabel1[[#This Row],[Heures de nuit]]</f>
        <v>0</v>
      </c>
      <c r="J511" s="16">
        <f>MAX(0,Tabel1[[#This Row],[Fermeture de poste]]-TIME(21,0,0))+IF(Tabel1[[#This Row],[Ouverture de poste]]&lt;&gt;"",MAX(TIME(6,0,0)-Tabel1[[#This Row],[Ouverture de poste]],0),0)</f>
        <v>0</v>
      </c>
      <c r="K511" s="16">
        <f>IF(WEEKDAY(Tabel1[[#This Row],[Date]],2)=7, SUMIF(Tabel1[Semaine],Tabel1[[#This Row],[Semaine]],Tabel1[Total]),0)</f>
        <v>0</v>
      </c>
    </row>
    <row r="512" spans="1:11" ht="20.100000000000001" hidden="1" customHeight="1" x14ac:dyDescent="0.25">
      <c r="A512" s="4" t="str">
        <f t="shared" si="22"/>
        <v>25-21</v>
      </c>
      <c r="B512" s="22">
        <f>EOMONTH(Tabel1[[#This Row],[Date]],-1)+1</f>
        <v>45778</v>
      </c>
      <c r="C512" s="20">
        <f t="shared" si="24"/>
        <v>45801</v>
      </c>
      <c r="E512" s="21"/>
      <c r="F512" s="21"/>
      <c r="G512" s="21"/>
      <c r="H512" s="16">
        <f t="shared" si="23"/>
        <v>0</v>
      </c>
      <c r="I512" s="16">
        <f>+Tabel1[[#This Row],[Total]]-Tabel1[[#This Row],[Heures de nuit]]</f>
        <v>0</v>
      </c>
      <c r="J512" s="16">
        <f>MAX(0,Tabel1[[#This Row],[Fermeture de poste]]-TIME(21,0,0))+IF(Tabel1[[#This Row],[Ouverture de poste]]&lt;&gt;"",MAX(TIME(6,0,0)-Tabel1[[#This Row],[Ouverture de poste]],0),0)</f>
        <v>0</v>
      </c>
      <c r="K512" s="16">
        <f>IF(WEEKDAY(Tabel1[[#This Row],[Date]],2)=7, SUMIF(Tabel1[Semaine],Tabel1[[#This Row],[Semaine]],Tabel1[Total]),0)</f>
        <v>0</v>
      </c>
    </row>
    <row r="513" spans="1:11" ht="20.100000000000001" hidden="1" customHeight="1" x14ac:dyDescent="0.25">
      <c r="A513" s="4" t="str">
        <f t="shared" si="22"/>
        <v>25-21</v>
      </c>
      <c r="B513" s="22">
        <f>EOMONTH(Tabel1[[#This Row],[Date]],-1)+1</f>
        <v>45778</v>
      </c>
      <c r="C513" s="20">
        <f t="shared" si="24"/>
        <v>45802</v>
      </c>
      <c r="E513" s="21"/>
      <c r="F513" s="21"/>
      <c r="G513" s="21"/>
      <c r="H513" s="16">
        <f t="shared" si="23"/>
        <v>0</v>
      </c>
      <c r="I513" s="16">
        <f>+Tabel1[[#This Row],[Total]]-Tabel1[[#This Row],[Heures de nuit]]</f>
        <v>0</v>
      </c>
      <c r="J513" s="16">
        <f>MAX(0,Tabel1[[#This Row],[Fermeture de poste]]-TIME(21,0,0))+IF(Tabel1[[#This Row],[Ouverture de poste]]&lt;&gt;"",MAX(TIME(6,0,0)-Tabel1[[#This Row],[Ouverture de poste]],0),0)</f>
        <v>0</v>
      </c>
      <c r="K513" s="16">
        <f>IF(WEEKDAY(Tabel1[[#This Row],[Date]],2)=7, SUMIF(Tabel1[Semaine],Tabel1[[#This Row],[Semaine]],Tabel1[Total]),0)</f>
        <v>0</v>
      </c>
    </row>
    <row r="514" spans="1:11" ht="20.100000000000001" hidden="1" customHeight="1" x14ac:dyDescent="0.25">
      <c r="A514" s="4" t="str">
        <f t="shared" si="22"/>
        <v>25-22</v>
      </c>
      <c r="B514" s="22">
        <f>EOMONTH(Tabel1[[#This Row],[Date]],-1)+1</f>
        <v>45778</v>
      </c>
      <c r="C514" s="20">
        <f t="shared" si="24"/>
        <v>45803</v>
      </c>
      <c r="E514" s="21"/>
      <c r="F514" s="21"/>
      <c r="G514" s="21"/>
      <c r="H514" s="16">
        <f t="shared" si="23"/>
        <v>0</v>
      </c>
      <c r="I514" s="16">
        <f>+Tabel1[[#This Row],[Total]]-Tabel1[[#This Row],[Heures de nuit]]</f>
        <v>0</v>
      </c>
      <c r="J514" s="16">
        <f>MAX(0,Tabel1[[#This Row],[Fermeture de poste]]-TIME(21,0,0))+IF(Tabel1[[#This Row],[Ouverture de poste]]&lt;&gt;"",MAX(TIME(6,0,0)-Tabel1[[#This Row],[Ouverture de poste]],0),0)</f>
        <v>0</v>
      </c>
      <c r="K514" s="16">
        <f>IF(WEEKDAY(Tabel1[[#This Row],[Date]],2)=7, SUMIF(Tabel1[Semaine],Tabel1[[#This Row],[Semaine]],Tabel1[Total]),0)</f>
        <v>0</v>
      </c>
    </row>
    <row r="515" spans="1:11" ht="20.100000000000001" hidden="1" customHeight="1" x14ac:dyDescent="0.25">
      <c r="A515" s="4" t="str">
        <f t="shared" ref="A515:A578" si="25">MOD(YEAR(C515-WEEKDAY(C515,2)+4),100) &amp;"-"&amp; _xlfn.ISOWEEKNUM(C515)</f>
        <v>25-22</v>
      </c>
      <c r="B515" s="22">
        <f>EOMONTH(Tabel1[[#This Row],[Date]],-1)+1</f>
        <v>45778</v>
      </c>
      <c r="C515" s="20">
        <f t="shared" si="24"/>
        <v>45804</v>
      </c>
      <c r="E515" s="21"/>
      <c r="F515" s="21"/>
      <c r="G515" s="21"/>
      <c r="H515" s="16">
        <f t="shared" ref="H515:H578" si="26">MOD(G515-E515-F515,1)</f>
        <v>0</v>
      </c>
      <c r="I515" s="16">
        <f>+Tabel1[[#This Row],[Total]]-Tabel1[[#This Row],[Heures de nuit]]</f>
        <v>0</v>
      </c>
      <c r="J515" s="16">
        <f>MAX(0,Tabel1[[#This Row],[Fermeture de poste]]-TIME(21,0,0))+IF(Tabel1[[#This Row],[Ouverture de poste]]&lt;&gt;"",MAX(TIME(6,0,0)-Tabel1[[#This Row],[Ouverture de poste]],0),0)</f>
        <v>0</v>
      </c>
      <c r="K515" s="16">
        <f>IF(WEEKDAY(Tabel1[[#This Row],[Date]],2)=7, SUMIF(Tabel1[Semaine],Tabel1[[#This Row],[Semaine]],Tabel1[Total]),0)</f>
        <v>0</v>
      </c>
    </row>
    <row r="516" spans="1:11" ht="20.100000000000001" hidden="1" customHeight="1" x14ac:dyDescent="0.25">
      <c r="A516" s="4" t="str">
        <f t="shared" si="25"/>
        <v>25-22</v>
      </c>
      <c r="B516" s="22">
        <f>EOMONTH(Tabel1[[#This Row],[Date]],-1)+1</f>
        <v>45778</v>
      </c>
      <c r="C516" s="20">
        <f t="shared" si="24"/>
        <v>45805</v>
      </c>
      <c r="E516" s="21"/>
      <c r="F516" s="21"/>
      <c r="G516" s="21"/>
      <c r="H516" s="16">
        <f t="shared" si="26"/>
        <v>0</v>
      </c>
      <c r="I516" s="16">
        <f>+Tabel1[[#This Row],[Total]]-Tabel1[[#This Row],[Heures de nuit]]</f>
        <v>0</v>
      </c>
      <c r="J516" s="16">
        <f>MAX(0,Tabel1[[#This Row],[Fermeture de poste]]-TIME(21,0,0))+IF(Tabel1[[#This Row],[Ouverture de poste]]&lt;&gt;"",MAX(TIME(6,0,0)-Tabel1[[#This Row],[Ouverture de poste]],0),0)</f>
        <v>0</v>
      </c>
      <c r="K516" s="16">
        <f>IF(WEEKDAY(Tabel1[[#This Row],[Date]],2)=7, SUMIF(Tabel1[Semaine],Tabel1[[#This Row],[Semaine]],Tabel1[Total]),0)</f>
        <v>0</v>
      </c>
    </row>
    <row r="517" spans="1:11" ht="20.100000000000001" hidden="1" customHeight="1" x14ac:dyDescent="0.25">
      <c r="A517" s="4" t="str">
        <f t="shared" si="25"/>
        <v>25-22</v>
      </c>
      <c r="B517" s="22">
        <f>EOMONTH(Tabel1[[#This Row],[Date]],-1)+1</f>
        <v>45778</v>
      </c>
      <c r="C517" s="20">
        <f t="shared" si="24"/>
        <v>45806</v>
      </c>
      <c r="E517" s="21"/>
      <c r="F517" s="21"/>
      <c r="G517" s="21"/>
      <c r="H517" s="16">
        <f t="shared" si="26"/>
        <v>0</v>
      </c>
      <c r="I517" s="16">
        <f>+Tabel1[[#This Row],[Total]]-Tabel1[[#This Row],[Heures de nuit]]</f>
        <v>0</v>
      </c>
      <c r="J517" s="16">
        <f>MAX(0,Tabel1[[#This Row],[Fermeture de poste]]-TIME(21,0,0))+IF(Tabel1[[#This Row],[Ouverture de poste]]&lt;&gt;"",MAX(TIME(6,0,0)-Tabel1[[#This Row],[Ouverture de poste]],0),0)</f>
        <v>0</v>
      </c>
      <c r="K517" s="16">
        <f>IF(WEEKDAY(Tabel1[[#This Row],[Date]],2)=7, SUMIF(Tabel1[Semaine],Tabel1[[#This Row],[Semaine]],Tabel1[Total]),0)</f>
        <v>0</v>
      </c>
    </row>
    <row r="518" spans="1:11" ht="20.100000000000001" hidden="1" customHeight="1" x14ac:dyDescent="0.25">
      <c r="A518" s="4" t="str">
        <f t="shared" si="25"/>
        <v>25-22</v>
      </c>
      <c r="B518" s="22">
        <f>EOMONTH(Tabel1[[#This Row],[Date]],-1)+1</f>
        <v>45778</v>
      </c>
      <c r="C518" s="20">
        <f t="shared" si="24"/>
        <v>45807</v>
      </c>
      <c r="E518" s="21"/>
      <c r="F518" s="21"/>
      <c r="G518" s="21"/>
      <c r="H518" s="16">
        <f t="shared" si="26"/>
        <v>0</v>
      </c>
      <c r="I518" s="16">
        <f>+Tabel1[[#This Row],[Total]]-Tabel1[[#This Row],[Heures de nuit]]</f>
        <v>0</v>
      </c>
      <c r="J518" s="16">
        <f>MAX(0,Tabel1[[#This Row],[Fermeture de poste]]-TIME(21,0,0))+IF(Tabel1[[#This Row],[Ouverture de poste]]&lt;&gt;"",MAX(TIME(6,0,0)-Tabel1[[#This Row],[Ouverture de poste]],0),0)</f>
        <v>0</v>
      </c>
      <c r="K518" s="16">
        <f>IF(WEEKDAY(Tabel1[[#This Row],[Date]],2)=7, SUMIF(Tabel1[Semaine],Tabel1[[#This Row],[Semaine]],Tabel1[Total]),0)</f>
        <v>0</v>
      </c>
    </row>
    <row r="519" spans="1:11" ht="20.100000000000001" hidden="1" customHeight="1" x14ac:dyDescent="0.25">
      <c r="A519" s="4" t="str">
        <f t="shared" si="25"/>
        <v>25-22</v>
      </c>
      <c r="B519" s="22">
        <f>EOMONTH(Tabel1[[#This Row],[Date]],-1)+1</f>
        <v>45778</v>
      </c>
      <c r="C519" s="20">
        <f t="shared" si="24"/>
        <v>45808</v>
      </c>
      <c r="E519" s="21"/>
      <c r="F519" s="21"/>
      <c r="G519" s="21"/>
      <c r="H519" s="16">
        <f t="shared" si="26"/>
        <v>0</v>
      </c>
      <c r="I519" s="16">
        <f>+Tabel1[[#This Row],[Total]]-Tabel1[[#This Row],[Heures de nuit]]</f>
        <v>0</v>
      </c>
      <c r="J519" s="16">
        <f>MAX(0,Tabel1[[#This Row],[Fermeture de poste]]-TIME(21,0,0))+IF(Tabel1[[#This Row],[Ouverture de poste]]&lt;&gt;"",MAX(TIME(6,0,0)-Tabel1[[#This Row],[Ouverture de poste]],0),0)</f>
        <v>0</v>
      </c>
      <c r="K519" s="16">
        <f>IF(WEEKDAY(Tabel1[[#This Row],[Date]],2)=7, SUMIF(Tabel1[Semaine],Tabel1[[#This Row],[Semaine]],Tabel1[Total]),0)</f>
        <v>0</v>
      </c>
    </row>
    <row r="520" spans="1:11" ht="20.100000000000001" hidden="1" customHeight="1" x14ac:dyDescent="0.25">
      <c r="A520" s="4" t="str">
        <f t="shared" si="25"/>
        <v>25-22</v>
      </c>
      <c r="B520" s="22">
        <f>EOMONTH(Tabel1[[#This Row],[Date]],-1)+1</f>
        <v>45809</v>
      </c>
      <c r="C520" s="20">
        <f t="shared" si="24"/>
        <v>45809</v>
      </c>
      <c r="E520" s="21"/>
      <c r="F520" s="21"/>
      <c r="G520" s="21"/>
      <c r="H520" s="16">
        <f t="shared" si="26"/>
        <v>0</v>
      </c>
      <c r="I520" s="16">
        <f>+Tabel1[[#This Row],[Total]]-Tabel1[[#This Row],[Heures de nuit]]</f>
        <v>0</v>
      </c>
      <c r="J520" s="16">
        <f>MAX(0,Tabel1[[#This Row],[Fermeture de poste]]-TIME(21,0,0))+IF(Tabel1[[#This Row],[Ouverture de poste]]&lt;&gt;"",MAX(TIME(6,0,0)-Tabel1[[#This Row],[Ouverture de poste]],0),0)</f>
        <v>0</v>
      </c>
      <c r="K520" s="16">
        <f>IF(WEEKDAY(Tabel1[[#This Row],[Date]],2)=7, SUMIF(Tabel1[Semaine],Tabel1[[#This Row],[Semaine]],Tabel1[Total]),0)</f>
        <v>0</v>
      </c>
    </row>
    <row r="521" spans="1:11" ht="20.100000000000001" hidden="1" customHeight="1" x14ac:dyDescent="0.25">
      <c r="A521" s="4" t="str">
        <f t="shared" si="25"/>
        <v>25-23</v>
      </c>
      <c r="B521" s="22">
        <f>EOMONTH(Tabel1[[#This Row],[Date]],-1)+1</f>
        <v>45809</v>
      </c>
      <c r="C521" s="20">
        <f t="shared" si="24"/>
        <v>45810</v>
      </c>
      <c r="E521" s="21"/>
      <c r="F521" s="21"/>
      <c r="G521" s="21"/>
      <c r="H521" s="16">
        <f t="shared" si="26"/>
        <v>0</v>
      </c>
      <c r="I521" s="16">
        <f>+Tabel1[[#This Row],[Total]]-Tabel1[[#This Row],[Heures de nuit]]</f>
        <v>0</v>
      </c>
      <c r="J521" s="16">
        <f>MAX(0,Tabel1[[#This Row],[Fermeture de poste]]-TIME(21,0,0))+IF(Tabel1[[#This Row],[Ouverture de poste]]&lt;&gt;"",MAX(TIME(6,0,0)-Tabel1[[#This Row],[Ouverture de poste]],0),0)</f>
        <v>0</v>
      </c>
      <c r="K521" s="16">
        <f>IF(WEEKDAY(Tabel1[[#This Row],[Date]],2)=7, SUMIF(Tabel1[Semaine],Tabel1[[#This Row],[Semaine]],Tabel1[Total]),0)</f>
        <v>0</v>
      </c>
    </row>
    <row r="522" spans="1:11" ht="20.100000000000001" hidden="1" customHeight="1" x14ac:dyDescent="0.25">
      <c r="A522" s="4" t="str">
        <f t="shared" si="25"/>
        <v>25-23</v>
      </c>
      <c r="B522" s="22">
        <f>EOMONTH(Tabel1[[#This Row],[Date]],-1)+1</f>
        <v>45809</v>
      </c>
      <c r="C522" s="20">
        <f t="shared" si="24"/>
        <v>45811</v>
      </c>
      <c r="E522" s="21"/>
      <c r="F522" s="21"/>
      <c r="G522" s="21"/>
      <c r="H522" s="16">
        <f t="shared" si="26"/>
        <v>0</v>
      </c>
      <c r="I522" s="16">
        <f>+Tabel1[[#This Row],[Total]]-Tabel1[[#This Row],[Heures de nuit]]</f>
        <v>0</v>
      </c>
      <c r="J522" s="16">
        <f>MAX(0,Tabel1[[#This Row],[Fermeture de poste]]-TIME(21,0,0))+IF(Tabel1[[#This Row],[Ouverture de poste]]&lt;&gt;"",MAX(TIME(6,0,0)-Tabel1[[#This Row],[Ouverture de poste]],0),0)</f>
        <v>0</v>
      </c>
      <c r="K522" s="16">
        <f>IF(WEEKDAY(Tabel1[[#This Row],[Date]],2)=7, SUMIF(Tabel1[Semaine],Tabel1[[#This Row],[Semaine]],Tabel1[Total]),0)</f>
        <v>0</v>
      </c>
    </row>
    <row r="523" spans="1:11" ht="20.100000000000001" hidden="1" customHeight="1" x14ac:dyDescent="0.25">
      <c r="A523" s="4" t="str">
        <f t="shared" si="25"/>
        <v>25-23</v>
      </c>
      <c r="B523" s="22">
        <f>EOMONTH(Tabel1[[#This Row],[Date]],-1)+1</f>
        <v>45809</v>
      </c>
      <c r="C523" s="20">
        <f t="shared" si="24"/>
        <v>45812</v>
      </c>
      <c r="E523" s="21"/>
      <c r="F523" s="21"/>
      <c r="G523" s="21"/>
      <c r="H523" s="16">
        <f t="shared" si="26"/>
        <v>0</v>
      </c>
      <c r="I523" s="16">
        <f>+Tabel1[[#This Row],[Total]]-Tabel1[[#This Row],[Heures de nuit]]</f>
        <v>0</v>
      </c>
      <c r="J523" s="16">
        <f>MAX(0,Tabel1[[#This Row],[Fermeture de poste]]-TIME(21,0,0))+IF(Tabel1[[#This Row],[Ouverture de poste]]&lt;&gt;"",MAX(TIME(6,0,0)-Tabel1[[#This Row],[Ouverture de poste]],0),0)</f>
        <v>0</v>
      </c>
      <c r="K523" s="16">
        <f>IF(WEEKDAY(Tabel1[[#This Row],[Date]],2)=7, SUMIF(Tabel1[Semaine],Tabel1[[#This Row],[Semaine]],Tabel1[Total]),0)</f>
        <v>0</v>
      </c>
    </row>
    <row r="524" spans="1:11" ht="20.100000000000001" hidden="1" customHeight="1" x14ac:dyDescent="0.25">
      <c r="A524" s="4" t="str">
        <f t="shared" si="25"/>
        <v>25-23</v>
      </c>
      <c r="B524" s="22">
        <f>EOMONTH(Tabel1[[#This Row],[Date]],-1)+1</f>
        <v>45809</v>
      </c>
      <c r="C524" s="20">
        <f t="shared" si="24"/>
        <v>45813</v>
      </c>
      <c r="E524" s="21"/>
      <c r="F524" s="21"/>
      <c r="G524" s="21"/>
      <c r="H524" s="16">
        <f t="shared" si="26"/>
        <v>0</v>
      </c>
      <c r="I524" s="16">
        <f>+Tabel1[[#This Row],[Total]]-Tabel1[[#This Row],[Heures de nuit]]</f>
        <v>0</v>
      </c>
      <c r="J524" s="16">
        <f>MAX(0,Tabel1[[#This Row],[Fermeture de poste]]-TIME(21,0,0))+IF(Tabel1[[#This Row],[Ouverture de poste]]&lt;&gt;"",MAX(TIME(6,0,0)-Tabel1[[#This Row],[Ouverture de poste]],0),0)</f>
        <v>0</v>
      </c>
      <c r="K524" s="16">
        <f>IF(WEEKDAY(Tabel1[[#This Row],[Date]],2)=7, SUMIF(Tabel1[Semaine],Tabel1[[#This Row],[Semaine]],Tabel1[Total]),0)</f>
        <v>0</v>
      </c>
    </row>
    <row r="525" spans="1:11" ht="20.100000000000001" hidden="1" customHeight="1" x14ac:dyDescent="0.25">
      <c r="A525" s="4" t="str">
        <f t="shared" si="25"/>
        <v>25-23</v>
      </c>
      <c r="B525" s="22">
        <f>EOMONTH(Tabel1[[#This Row],[Date]],-1)+1</f>
        <v>45809</v>
      </c>
      <c r="C525" s="20">
        <f t="shared" si="24"/>
        <v>45814</v>
      </c>
      <c r="E525" s="21"/>
      <c r="F525" s="21"/>
      <c r="G525" s="21"/>
      <c r="H525" s="16">
        <f t="shared" si="26"/>
        <v>0</v>
      </c>
      <c r="I525" s="16">
        <f>+Tabel1[[#This Row],[Total]]-Tabel1[[#This Row],[Heures de nuit]]</f>
        <v>0</v>
      </c>
      <c r="J525" s="16">
        <f>MAX(0,Tabel1[[#This Row],[Fermeture de poste]]-TIME(21,0,0))+IF(Tabel1[[#This Row],[Ouverture de poste]]&lt;&gt;"",MAX(TIME(6,0,0)-Tabel1[[#This Row],[Ouverture de poste]],0),0)</f>
        <v>0</v>
      </c>
      <c r="K525" s="16">
        <f>IF(WEEKDAY(Tabel1[[#This Row],[Date]],2)=7, SUMIF(Tabel1[Semaine],Tabel1[[#This Row],[Semaine]],Tabel1[Total]),0)</f>
        <v>0</v>
      </c>
    </row>
    <row r="526" spans="1:11" ht="20.100000000000001" hidden="1" customHeight="1" x14ac:dyDescent="0.25">
      <c r="A526" s="4" t="str">
        <f t="shared" si="25"/>
        <v>25-23</v>
      </c>
      <c r="B526" s="22">
        <f>EOMONTH(Tabel1[[#This Row],[Date]],-1)+1</f>
        <v>45809</v>
      </c>
      <c r="C526" s="20">
        <f t="shared" si="24"/>
        <v>45815</v>
      </c>
      <c r="E526" s="21"/>
      <c r="F526" s="21"/>
      <c r="G526" s="21"/>
      <c r="H526" s="16">
        <f t="shared" si="26"/>
        <v>0</v>
      </c>
      <c r="I526" s="16">
        <f>+Tabel1[[#This Row],[Total]]-Tabel1[[#This Row],[Heures de nuit]]</f>
        <v>0</v>
      </c>
      <c r="J526" s="16">
        <f>MAX(0,Tabel1[[#This Row],[Fermeture de poste]]-TIME(21,0,0))+IF(Tabel1[[#This Row],[Ouverture de poste]]&lt;&gt;"",MAX(TIME(6,0,0)-Tabel1[[#This Row],[Ouverture de poste]],0),0)</f>
        <v>0</v>
      </c>
      <c r="K526" s="16">
        <f>IF(WEEKDAY(Tabel1[[#This Row],[Date]],2)=7, SUMIF(Tabel1[Semaine],Tabel1[[#This Row],[Semaine]],Tabel1[Total]),0)</f>
        <v>0</v>
      </c>
    </row>
    <row r="527" spans="1:11" ht="20.100000000000001" hidden="1" customHeight="1" x14ac:dyDescent="0.25">
      <c r="A527" s="4" t="str">
        <f t="shared" si="25"/>
        <v>25-23</v>
      </c>
      <c r="B527" s="22">
        <f>EOMONTH(Tabel1[[#This Row],[Date]],-1)+1</f>
        <v>45809</v>
      </c>
      <c r="C527" s="20">
        <f t="shared" si="24"/>
        <v>45816</v>
      </c>
      <c r="E527" s="21"/>
      <c r="F527" s="21"/>
      <c r="G527" s="21"/>
      <c r="H527" s="16">
        <f t="shared" si="26"/>
        <v>0</v>
      </c>
      <c r="I527" s="16">
        <f>+Tabel1[[#This Row],[Total]]-Tabel1[[#This Row],[Heures de nuit]]</f>
        <v>0</v>
      </c>
      <c r="J527" s="16">
        <f>MAX(0,Tabel1[[#This Row],[Fermeture de poste]]-TIME(21,0,0))+IF(Tabel1[[#This Row],[Ouverture de poste]]&lt;&gt;"",MAX(TIME(6,0,0)-Tabel1[[#This Row],[Ouverture de poste]],0),0)</f>
        <v>0</v>
      </c>
      <c r="K527" s="16">
        <f>IF(WEEKDAY(Tabel1[[#This Row],[Date]],2)=7, SUMIF(Tabel1[Semaine],Tabel1[[#This Row],[Semaine]],Tabel1[Total]),0)</f>
        <v>0</v>
      </c>
    </row>
    <row r="528" spans="1:11" ht="20.100000000000001" hidden="1" customHeight="1" x14ac:dyDescent="0.25">
      <c r="A528" s="4" t="str">
        <f t="shared" si="25"/>
        <v>25-24</v>
      </c>
      <c r="B528" s="22">
        <f>EOMONTH(Tabel1[[#This Row],[Date]],-1)+1</f>
        <v>45809</v>
      </c>
      <c r="C528" s="20">
        <f t="shared" si="24"/>
        <v>45817</v>
      </c>
      <c r="E528" s="21"/>
      <c r="F528" s="21"/>
      <c r="G528" s="21"/>
      <c r="H528" s="16">
        <f t="shared" si="26"/>
        <v>0</v>
      </c>
      <c r="I528" s="16">
        <f>+Tabel1[[#This Row],[Total]]-Tabel1[[#This Row],[Heures de nuit]]</f>
        <v>0</v>
      </c>
      <c r="J528" s="16">
        <f>MAX(0,Tabel1[[#This Row],[Fermeture de poste]]-TIME(21,0,0))+IF(Tabel1[[#This Row],[Ouverture de poste]]&lt;&gt;"",MAX(TIME(6,0,0)-Tabel1[[#This Row],[Ouverture de poste]],0),0)</f>
        <v>0</v>
      </c>
      <c r="K528" s="16">
        <f>IF(WEEKDAY(Tabel1[[#This Row],[Date]],2)=7, SUMIF(Tabel1[Semaine],Tabel1[[#This Row],[Semaine]],Tabel1[Total]),0)</f>
        <v>0</v>
      </c>
    </row>
    <row r="529" spans="1:11" ht="20.100000000000001" hidden="1" customHeight="1" x14ac:dyDescent="0.25">
      <c r="A529" s="4" t="str">
        <f t="shared" si="25"/>
        <v>25-24</v>
      </c>
      <c r="B529" s="22">
        <f>EOMONTH(Tabel1[[#This Row],[Date]],-1)+1</f>
        <v>45809</v>
      </c>
      <c r="C529" s="20">
        <f t="shared" si="24"/>
        <v>45818</v>
      </c>
      <c r="E529" s="21"/>
      <c r="F529" s="21"/>
      <c r="G529" s="21"/>
      <c r="H529" s="16">
        <f t="shared" si="26"/>
        <v>0</v>
      </c>
      <c r="I529" s="16">
        <f>+Tabel1[[#This Row],[Total]]-Tabel1[[#This Row],[Heures de nuit]]</f>
        <v>0</v>
      </c>
      <c r="J529" s="16">
        <f>MAX(0,Tabel1[[#This Row],[Fermeture de poste]]-TIME(21,0,0))+IF(Tabel1[[#This Row],[Ouverture de poste]]&lt;&gt;"",MAX(TIME(6,0,0)-Tabel1[[#This Row],[Ouverture de poste]],0),0)</f>
        <v>0</v>
      </c>
      <c r="K529" s="16">
        <f>IF(WEEKDAY(Tabel1[[#This Row],[Date]],2)=7, SUMIF(Tabel1[Semaine],Tabel1[[#This Row],[Semaine]],Tabel1[Total]),0)</f>
        <v>0</v>
      </c>
    </row>
    <row r="530" spans="1:11" ht="20.100000000000001" hidden="1" customHeight="1" x14ac:dyDescent="0.25">
      <c r="A530" s="4" t="str">
        <f t="shared" si="25"/>
        <v>25-24</v>
      </c>
      <c r="B530" s="22">
        <f>EOMONTH(Tabel1[[#This Row],[Date]],-1)+1</f>
        <v>45809</v>
      </c>
      <c r="C530" s="20">
        <f t="shared" si="24"/>
        <v>45819</v>
      </c>
      <c r="E530" s="21"/>
      <c r="F530" s="21"/>
      <c r="G530" s="21"/>
      <c r="H530" s="16">
        <f t="shared" si="26"/>
        <v>0</v>
      </c>
      <c r="I530" s="16">
        <f>+Tabel1[[#This Row],[Total]]-Tabel1[[#This Row],[Heures de nuit]]</f>
        <v>0</v>
      </c>
      <c r="J530" s="16">
        <f>MAX(0,Tabel1[[#This Row],[Fermeture de poste]]-TIME(21,0,0))+IF(Tabel1[[#This Row],[Ouverture de poste]]&lt;&gt;"",MAX(TIME(6,0,0)-Tabel1[[#This Row],[Ouverture de poste]],0),0)</f>
        <v>0</v>
      </c>
      <c r="K530" s="16">
        <f>IF(WEEKDAY(Tabel1[[#This Row],[Date]],2)=7, SUMIF(Tabel1[Semaine],Tabel1[[#This Row],[Semaine]],Tabel1[Total]),0)</f>
        <v>0</v>
      </c>
    </row>
    <row r="531" spans="1:11" ht="20.100000000000001" hidden="1" customHeight="1" x14ac:dyDescent="0.25">
      <c r="A531" s="4" t="str">
        <f t="shared" si="25"/>
        <v>25-24</v>
      </c>
      <c r="B531" s="22">
        <f>EOMONTH(Tabel1[[#This Row],[Date]],-1)+1</f>
        <v>45809</v>
      </c>
      <c r="C531" s="20">
        <f t="shared" si="24"/>
        <v>45820</v>
      </c>
      <c r="E531" s="21"/>
      <c r="F531" s="21"/>
      <c r="G531" s="21"/>
      <c r="H531" s="16">
        <f t="shared" si="26"/>
        <v>0</v>
      </c>
      <c r="I531" s="16">
        <f>+Tabel1[[#This Row],[Total]]-Tabel1[[#This Row],[Heures de nuit]]</f>
        <v>0</v>
      </c>
      <c r="J531" s="16">
        <f>MAX(0,Tabel1[[#This Row],[Fermeture de poste]]-TIME(21,0,0))+IF(Tabel1[[#This Row],[Ouverture de poste]]&lt;&gt;"",MAX(TIME(6,0,0)-Tabel1[[#This Row],[Ouverture de poste]],0),0)</f>
        <v>0</v>
      </c>
      <c r="K531" s="16">
        <f>IF(WEEKDAY(Tabel1[[#This Row],[Date]],2)=7, SUMIF(Tabel1[Semaine],Tabel1[[#This Row],[Semaine]],Tabel1[Total]),0)</f>
        <v>0</v>
      </c>
    </row>
    <row r="532" spans="1:11" ht="20.100000000000001" hidden="1" customHeight="1" x14ac:dyDescent="0.25">
      <c r="A532" s="4" t="str">
        <f t="shared" si="25"/>
        <v>25-24</v>
      </c>
      <c r="B532" s="22">
        <f>EOMONTH(Tabel1[[#This Row],[Date]],-1)+1</f>
        <v>45809</v>
      </c>
      <c r="C532" s="20">
        <f t="shared" si="24"/>
        <v>45821</v>
      </c>
      <c r="E532" s="21"/>
      <c r="F532" s="21"/>
      <c r="G532" s="21"/>
      <c r="H532" s="16">
        <f t="shared" si="26"/>
        <v>0</v>
      </c>
      <c r="I532" s="16">
        <f>+Tabel1[[#This Row],[Total]]-Tabel1[[#This Row],[Heures de nuit]]</f>
        <v>0</v>
      </c>
      <c r="J532" s="16">
        <f>MAX(0,Tabel1[[#This Row],[Fermeture de poste]]-TIME(21,0,0))+IF(Tabel1[[#This Row],[Ouverture de poste]]&lt;&gt;"",MAX(TIME(6,0,0)-Tabel1[[#This Row],[Ouverture de poste]],0),0)</f>
        <v>0</v>
      </c>
      <c r="K532" s="16">
        <f>IF(WEEKDAY(Tabel1[[#This Row],[Date]],2)=7, SUMIF(Tabel1[Semaine],Tabel1[[#This Row],[Semaine]],Tabel1[Total]),0)</f>
        <v>0</v>
      </c>
    </row>
    <row r="533" spans="1:11" ht="20.100000000000001" hidden="1" customHeight="1" x14ac:dyDescent="0.25">
      <c r="A533" s="4" t="str">
        <f t="shared" si="25"/>
        <v>25-24</v>
      </c>
      <c r="B533" s="22">
        <f>EOMONTH(Tabel1[[#This Row],[Date]],-1)+1</f>
        <v>45809</v>
      </c>
      <c r="C533" s="20">
        <f t="shared" si="24"/>
        <v>45822</v>
      </c>
      <c r="E533" s="21"/>
      <c r="F533" s="21"/>
      <c r="G533" s="21"/>
      <c r="H533" s="16">
        <f t="shared" si="26"/>
        <v>0</v>
      </c>
      <c r="I533" s="16">
        <f>+Tabel1[[#This Row],[Total]]-Tabel1[[#This Row],[Heures de nuit]]</f>
        <v>0</v>
      </c>
      <c r="J533" s="16">
        <f>MAX(0,Tabel1[[#This Row],[Fermeture de poste]]-TIME(21,0,0))+IF(Tabel1[[#This Row],[Ouverture de poste]]&lt;&gt;"",MAX(TIME(6,0,0)-Tabel1[[#This Row],[Ouverture de poste]],0),0)</f>
        <v>0</v>
      </c>
      <c r="K533" s="16">
        <f>IF(WEEKDAY(Tabel1[[#This Row],[Date]],2)=7, SUMIF(Tabel1[Semaine],Tabel1[[#This Row],[Semaine]],Tabel1[Total]),0)</f>
        <v>0</v>
      </c>
    </row>
    <row r="534" spans="1:11" ht="20.100000000000001" hidden="1" customHeight="1" x14ac:dyDescent="0.25">
      <c r="A534" s="4" t="str">
        <f t="shared" si="25"/>
        <v>25-24</v>
      </c>
      <c r="B534" s="22">
        <f>EOMONTH(Tabel1[[#This Row],[Date]],-1)+1</f>
        <v>45809</v>
      </c>
      <c r="C534" s="20">
        <f t="shared" si="24"/>
        <v>45823</v>
      </c>
      <c r="E534" s="21"/>
      <c r="F534" s="21"/>
      <c r="G534" s="21"/>
      <c r="H534" s="16">
        <f t="shared" si="26"/>
        <v>0</v>
      </c>
      <c r="I534" s="16">
        <f>+Tabel1[[#This Row],[Total]]-Tabel1[[#This Row],[Heures de nuit]]</f>
        <v>0</v>
      </c>
      <c r="J534" s="16">
        <f>MAX(0,Tabel1[[#This Row],[Fermeture de poste]]-TIME(21,0,0))+IF(Tabel1[[#This Row],[Ouverture de poste]]&lt;&gt;"",MAX(TIME(6,0,0)-Tabel1[[#This Row],[Ouverture de poste]],0),0)</f>
        <v>0</v>
      </c>
      <c r="K534" s="16">
        <f>IF(WEEKDAY(Tabel1[[#This Row],[Date]],2)=7, SUMIF(Tabel1[Semaine],Tabel1[[#This Row],[Semaine]],Tabel1[Total]),0)</f>
        <v>0</v>
      </c>
    </row>
    <row r="535" spans="1:11" ht="20.100000000000001" hidden="1" customHeight="1" x14ac:dyDescent="0.25">
      <c r="A535" s="4" t="str">
        <f t="shared" si="25"/>
        <v>25-25</v>
      </c>
      <c r="B535" s="22">
        <f>EOMONTH(Tabel1[[#This Row],[Date]],-1)+1</f>
        <v>45809</v>
      </c>
      <c r="C535" s="20">
        <f t="shared" si="24"/>
        <v>45824</v>
      </c>
      <c r="E535" s="21"/>
      <c r="F535" s="21"/>
      <c r="G535" s="21"/>
      <c r="H535" s="16">
        <f t="shared" si="26"/>
        <v>0</v>
      </c>
      <c r="I535" s="16">
        <f>+Tabel1[[#This Row],[Total]]-Tabel1[[#This Row],[Heures de nuit]]</f>
        <v>0</v>
      </c>
      <c r="J535" s="16">
        <f>MAX(0,Tabel1[[#This Row],[Fermeture de poste]]-TIME(21,0,0))+IF(Tabel1[[#This Row],[Ouverture de poste]]&lt;&gt;"",MAX(TIME(6,0,0)-Tabel1[[#This Row],[Ouverture de poste]],0),0)</f>
        <v>0</v>
      </c>
      <c r="K535" s="16">
        <f>IF(WEEKDAY(Tabel1[[#This Row],[Date]],2)=7, SUMIF(Tabel1[Semaine],Tabel1[[#This Row],[Semaine]],Tabel1[Total]),0)</f>
        <v>0</v>
      </c>
    </row>
    <row r="536" spans="1:11" ht="20.100000000000001" hidden="1" customHeight="1" x14ac:dyDescent="0.25">
      <c r="A536" s="4" t="str">
        <f t="shared" si="25"/>
        <v>25-25</v>
      </c>
      <c r="B536" s="22">
        <f>EOMONTH(Tabel1[[#This Row],[Date]],-1)+1</f>
        <v>45809</v>
      </c>
      <c r="C536" s="20">
        <f t="shared" si="24"/>
        <v>45825</v>
      </c>
      <c r="E536" s="21"/>
      <c r="F536" s="21"/>
      <c r="G536" s="21"/>
      <c r="H536" s="16">
        <f t="shared" si="26"/>
        <v>0</v>
      </c>
      <c r="I536" s="16">
        <f>+Tabel1[[#This Row],[Total]]-Tabel1[[#This Row],[Heures de nuit]]</f>
        <v>0</v>
      </c>
      <c r="J536" s="16">
        <f>MAX(0,Tabel1[[#This Row],[Fermeture de poste]]-TIME(21,0,0))+IF(Tabel1[[#This Row],[Ouverture de poste]]&lt;&gt;"",MAX(TIME(6,0,0)-Tabel1[[#This Row],[Ouverture de poste]],0),0)</f>
        <v>0</v>
      </c>
      <c r="K536" s="16">
        <f>IF(WEEKDAY(Tabel1[[#This Row],[Date]],2)=7, SUMIF(Tabel1[Semaine],Tabel1[[#This Row],[Semaine]],Tabel1[Total]),0)</f>
        <v>0</v>
      </c>
    </row>
    <row r="537" spans="1:11" ht="20.100000000000001" hidden="1" customHeight="1" x14ac:dyDescent="0.25">
      <c r="A537" s="4" t="str">
        <f t="shared" si="25"/>
        <v>25-25</v>
      </c>
      <c r="B537" s="22">
        <f>EOMONTH(Tabel1[[#This Row],[Date]],-1)+1</f>
        <v>45809</v>
      </c>
      <c r="C537" s="20">
        <f t="shared" si="24"/>
        <v>45826</v>
      </c>
      <c r="E537" s="21"/>
      <c r="F537" s="21"/>
      <c r="G537" s="21"/>
      <c r="H537" s="16">
        <f t="shared" si="26"/>
        <v>0</v>
      </c>
      <c r="I537" s="16">
        <f>+Tabel1[[#This Row],[Total]]-Tabel1[[#This Row],[Heures de nuit]]</f>
        <v>0</v>
      </c>
      <c r="J537" s="16">
        <f>MAX(0,Tabel1[[#This Row],[Fermeture de poste]]-TIME(21,0,0))+IF(Tabel1[[#This Row],[Ouverture de poste]]&lt;&gt;"",MAX(TIME(6,0,0)-Tabel1[[#This Row],[Ouverture de poste]],0),0)</f>
        <v>0</v>
      </c>
      <c r="K537" s="16">
        <f>IF(WEEKDAY(Tabel1[[#This Row],[Date]],2)=7, SUMIF(Tabel1[Semaine],Tabel1[[#This Row],[Semaine]],Tabel1[Total]),0)</f>
        <v>0</v>
      </c>
    </row>
    <row r="538" spans="1:11" ht="20.100000000000001" hidden="1" customHeight="1" x14ac:dyDescent="0.25">
      <c r="A538" s="4" t="str">
        <f t="shared" si="25"/>
        <v>25-25</v>
      </c>
      <c r="B538" s="22">
        <f>EOMONTH(Tabel1[[#This Row],[Date]],-1)+1</f>
        <v>45809</v>
      </c>
      <c r="C538" s="20">
        <f t="shared" si="24"/>
        <v>45827</v>
      </c>
      <c r="E538" s="21"/>
      <c r="F538" s="21"/>
      <c r="G538" s="21"/>
      <c r="H538" s="16">
        <f t="shared" si="26"/>
        <v>0</v>
      </c>
      <c r="I538" s="16">
        <f>+Tabel1[[#This Row],[Total]]-Tabel1[[#This Row],[Heures de nuit]]</f>
        <v>0</v>
      </c>
      <c r="J538" s="16">
        <f>MAX(0,Tabel1[[#This Row],[Fermeture de poste]]-TIME(21,0,0))+IF(Tabel1[[#This Row],[Ouverture de poste]]&lt;&gt;"",MAX(TIME(6,0,0)-Tabel1[[#This Row],[Ouverture de poste]],0),0)</f>
        <v>0</v>
      </c>
      <c r="K538" s="16">
        <f>IF(WEEKDAY(Tabel1[[#This Row],[Date]],2)=7, SUMIF(Tabel1[Semaine],Tabel1[[#This Row],[Semaine]],Tabel1[Total]),0)</f>
        <v>0</v>
      </c>
    </row>
    <row r="539" spans="1:11" ht="20.100000000000001" hidden="1" customHeight="1" x14ac:dyDescent="0.25">
      <c r="A539" s="4" t="str">
        <f t="shared" si="25"/>
        <v>25-25</v>
      </c>
      <c r="B539" s="22">
        <f>EOMONTH(Tabel1[[#This Row],[Date]],-1)+1</f>
        <v>45809</v>
      </c>
      <c r="C539" s="20">
        <f t="shared" si="24"/>
        <v>45828</v>
      </c>
      <c r="E539" s="21"/>
      <c r="F539" s="21"/>
      <c r="G539" s="21"/>
      <c r="H539" s="16">
        <f t="shared" si="26"/>
        <v>0</v>
      </c>
      <c r="I539" s="16">
        <f>+Tabel1[[#This Row],[Total]]-Tabel1[[#This Row],[Heures de nuit]]</f>
        <v>0</v>
      </c>
      <c r="J539" s="16">
        <f>MAX(0,Tabel1[[#This Row],[Fermeture de poste]]-TIME(21,0,0))+IF(Tabel1[[#This Row],[Ouverture de poste]]&lt;&gt;"",MAX(TIME(6,0,0)-Tabel1[[#This Row],[Ouverture de poste]],0),0)</f>
        <v>0</v>
      </c>
      <c r="K539" s="16">
        <f>IF(WEEKDAY(Tabel1[[#This Row],[Date]],2)=7, SUMIF(Tabel1[Semaine],Tabel1[[#This Row],[Semaine]],Tabel1[Total]),0)</f>
        <v>0</v>
      </c>
    </row>
    <row r="540" spans="1:11" ht="20.100000000000001" hidden="1" customHeight="1" x14ac:dyDescent="0.25">
      <c r="A540" s="4" t="str">
        <f t="shared" si="25"/>
        <v>25-25</v>
      </c>
      <c r="B540" s="22">
        <f>EOMONTH(Tabel1[[#This Row],[Date]],-1)+1</f>
        <v>45809</v>
      </c>
      <c r="C540" s="20">
        <f t="shared" si="24"/>
        <v>45829</v>
      </c>
      <c r="E540" s="21"/>
      <c r="F540" s="21"/>
      <c r="G540" s="21"/>
      <c r="H540" s="16">
        <f t="shared" si="26"/>
        <v>0</v>
      </c>
      <c r="I540" s="16">
        <f>+Tabel1[[#This Row],[Total]]-Tabel1[[#This Row],[Heures de nuit]]</f>
        <v>0</v>
      </c>
      <c r="J540" s="16">
        <f>MAX(0,Tabel1[[#This Row],[Fermeture de poste]]-TIME(21,0,0))+IF(Tabel1[[#This Row],[Ouverture de poste]]&lt;&gt;"",MAX(TIME(6,0,0)-Tabel1[[#This Row],[Ouverture de poste]],0),0)</f>
        <v>0</v>
      </c>
      <c r="K540" s="16">
        <f>IF(WEEKDAY(Tabel1[[#This Row],[Date]],2)=7, SUMIF(Tabel1[Semaine],Tabel1[[#This Row],[Semaine]],Tabel1[Total]),0)</f>
        <v>0</v>
      </c>
    </row>
    <row r="541" spans="1:11" ht="20.100000000000001" hidden="1" customHeight="1" x14ac:dyDescent="0.25">
      <c r="A541" s="4" t="str">
        <f t="shared" si="25"/>
        <v>25-25</v>
      </c>
      <c r="B541" s="22">
        <f>EOMONTH(Tabel1[[#This Row],[Date]],-1)+1</f>
        <v>45809</v>
      </c>
      <c r="C541" s="20">
        <f t="shared" si="24"/>
        <v>45830</v>
      </c>
      <c r="E541" s="21"/>
      <c r="F541" s="21"/>
      <c r="G541" s="21"/>
      <c r="H541" s="16">
        <f t="shared" si="26"/>
        <v>0</v>
      </c>
      <c r="I541" s="16">
        <f>+Tabel1[[#This Row],[Total]]-Tabel1[[#This Row],[Heures de nuit]]</f>
        <v>0</v>
      </c>
      <c r="J541" s="16">
        <f>MAX(0,Tabel1[[#This Row],[Fermeture de poste]]-TIME(21,0,0))+IF(Tabel1[[#This Row],[Ouverture de poste]]&lt;&gt;"",MAX(TIME(6,0,0)-Tabel1[[#This Row],[Ouverture de poste]],0),0)</f>
        <v>0</v>
      </c>
      <c r="K541" s="16">
        <f>IF(WEEKDAY(Tabel1[[#This Row],[Date]],2)=7, SUMIF(Tabel1[Semaine],Tabel1[[#This Row],[Semaine]],Tabel1[Total]),0)</f>
        <v>0</v>
      </c>
    </row>
    <row r="542" spans="1:11" ht="20.100000000000001" hidden="1" customHeight="1" x14ac:dyDescent="0.25">
      <c r="A542" s="4" t="str">
        <f t="shared" si="25"/>
        <v>25-26</v>
      </c>
      <c r="B542" s="22">
        <f>EOMONTH(Tabel1[[#This Row],[Date]],-1)+1</f>
        <v>45809</v>
      </c>
      <c r="C542" s="20">
        <f t="shared" si="24"/>
        <v>45831</v>
      </c>
      <c r="E542" s="21"/>
      <c r="F542" s="21"/>
      <c r="G542" s="21"/>
      <c r="H542" s="16">
        <f t="shared" si="26"/>
        <v>0</v>
      </c>
      <c r="I542" s="16">
        <f>+Tabel1[[#This Row],[Total]]-Tabel1[[#This Row],[Heures de nuit]]</f>
        <v>0</v>
      </c>
      <c r="J542" s="16">
        <f>MAX(0,Tabel1[[#This Row],[Fermeture de poste]]-TIME(21,0,0))+IF(Tabel1[[#This Row],[Ouverture de poste]]&lt;&gt;"",MAX(TIME(6,0,0)-Tabel1[[#This Row],[Ouverture de poste]],0),0)</f>
        <v>0</v>
      </c>
      <c r="K542" s="16">
        <f>IF(WEEKDAY(Tabel1[[#This Row],[Date]],2)=7, SUMIF(Tabel1[Semaine],Tabel1[[#This Row],[Semaine]],Tabel1[Total]),0)</f>
        <v>0</v>
      </c>
    </row>
    <row r="543" spans="1:11" ht="20.100000000000001" hidden="1" customHeight="1" x14ac:dyDescent="0.25">
      <c r="A543" s="4" t="str">
        <f t="shared" si="25"/>
        <v>25-26</v>
      </c>
      <c r="B543" s="22">
        <f>EOMONTH(Tabel1[[#This Row],[Date]],-1)+1</f>
        <v>45809</v>
      </c>
      <c r="C543" s="20">
        <f t="shared" si="24"/>
        <v>45832</v>
      </c>
      <c r="E543" s="21"/>
      <c r="F543" s="21"/>
      <c r="G543" s="21"/>
      <c r="H543" s="16">
        <f t="shared" si="26"/>
        <v>0</v>
      </c>
      <c r="I543" s="16">
        <f>+Tabel1[[#This Row],[Total]]-Tabel1[[#This Row],[Heures de nuit]]</f>
        <v>0</v>
      </c>
      <c r="J543" s="16">
        <f>MAX(0,Tabel1[[#This Row],[Fermeture de poste]]-TIME(21,0,0))+IF(Tabel1[[#This Row],[Ouverture de poste]]&lt;&gt;"",MAX(TIME(6,0,0)-Tabel1[[#This Row],[Ouverture de poste]],0),0)</f>
        <v>0</v>
      </c>
      <c r="K543" s="16">
        <f>IF(WEEKDAY(Tabel1[[#This Row],[Date]],2)=7, SUMIF(Tabel1[Semaine],Tabel1[[#This Row],[Semaine]],Tabel1[Total]),0)</f>
        <v>0</v>
      </c>
    </row>
    <row r="544" spans="1:11" ht="20.100000000000001" hidden="1" customHeight="1" x14ac:dyDescent="0.25">
      <c r="A544" s="4" t="str">
        <f t="shared" si="25"/>
        <v>25-26</v>
      </c>
      <c r="B544" s="22">
        <f>EOMONTH(Tabel1[[#This Row],[Date]],-1)+1</f>
        <v>45809</v>
      </c>
      <c r="C544" s="20">
        <f t="shared" si="24"/>
        <v>45833</v>
      </c>
      <c r="E544" s="21"/>
      <c r="F544" s="21"/>
      <c r="G544" s="21"/>
      <c r="H544" s="16">
        <f t="shared" si="26"/>
        <v>0</v>
      </c>
      <c r="I544" s="16">
        <f>+Tabel1[[#This Row],[Total]]-Tabel1[[#This Row],[Heures de nuit]]</f>
        <v>0</v>
      </c>
      <c r="J544" s="16">
        <f>MAX(0,Tabel1[[#This Row],[Fermeture de poste]]-TIME(21,0,0))+IF(Tabel1[[#This Row],[Ouverture de poste]]&lt;&gt;"",MAX(TIME(6,0,0)-Tabel1[[#This Row],[Ouverture de poste]],0),0)</f>
        <v>0</v>
      </c>
      <c r="K544" s="16">
        <f>IF(WEEKDAY(Tabel1[[#This Row],[Date]],2)=7, SUMIF(Tabel1[Semaine],Tabel1[[#This Row],[Semaine]],Tabel1[Total]),0)</f>
        <v>0</v>
      </c>
    </row>
    <row r="545" spans="1:11" ht="20.100000000000001" hidden="1" customHeight="1" x14ac:dyDescent="0.25">
      <c r="A545" s="4" t="str">
        <f t="shared" si="25"/>
        <v>25-26</v>
      </c>
      <c r="B545" s="22">
        <f>EOMONTH(Tabel1[[#This Row],[Date]],-1)+1</f>
        <v>45809</v>
      </c>
      <c r="C545" s="20">
        <f t="shared" si="24"/>
        <v>45834</v>
      </c>
      <c r="E545" s="21"/>
      <c r="F545" s="21"/>
      <c r="G545" s="21"/>
      <c r="H545" s="16">
        <f t="shared" si="26"/>
        <v>0</v>
      </c>
      <c r="I545" s="16">
        <f>+Tabel1[[#This Row],[Total]]-Tabel1[[#This Row],[Heures de nuit]]</f>
        <v>0</v>
      </c>
      <c r="J545" s="16">
        <f>MAX(0,Tabel1[[#This Row],[Fermeture de poste]]-TIME(21,0,0))+IF(Tabel1[[#This Row],[Ouverture de poste]]&lt;&gt;"",MAX(TIME(6,0,0)-Tabel1[[#This Row],[Ouverture de poste]],0),0)</f>
        <v>0</v>
      </c>
      <c r="K545" s="16">
        <f>IF(WEEKDAY(Tabel1[[#This Row],[Date]],2)=7, SUMIF(Tabel1[Semaine],Tabel1[[#This Row],[Semaine]],Tabel1[Total]),0)</f>
        <v>0</v>
      </c>
    </row>
    <row r="546" spans="1:11" ht="20.100000000000001" hidden="1" customHeight="1" x14ac:dyDescent="0.25">
      <c r="A546" s="4" t="str">
        <f t="shared" si="25"/>
        <v>25-26</v>
      </c>
      <c r="B546" s="22">
        <f>EOMONTH(Tabel1[[#This Row],[Date]],-1)+1</f>
        <v>45809</v>
      </c>
      <c r="C546" s="20">
        <f t="shared" ref="C546:C609" si="27">C545+1</f>
        <v>45835</v>
      </c>
      <c r="E546" s="21"/>
      <c r="F546" s="21"/>
      <c r="G546" s="21"/>
      <c r="H546" s="16">
        <f t="shared" si="26"/>
        <v>0</v>
      </c>
      <c r="I546" s="16">
        <f>+Tabel1[[#This Row],[Total]]-Tabel1[[#This Row],[Heures de nuit]]</f>
        <v>0</v>
      </c>
      <c r="J546" s="16">
        <f>MAX(0,Tabel1[[#This Row],[Fermeture de poste]]-TIME(21,0,0))+IF(Tabel1[[#This Row],[Ouverture de poste]]&lt;&gt;"",MAX(TIME(6,0,0)-Tabel1[[#This Row],[Ouverture de poste]],0),0)</f>
        <v>0</v>
      </c>
      <c r="K546" s="16">
        <f>IF(WEEKDAY(Tabel1[[#This Row],[Date]],2)=7, SUMIF(Tabel1[Semaine],Tabel1[[#This Row],[Semaine]],Tabel1[Total]),0)</f>
        <v>0</v>
      </c>
    </row>
    <row r="547" spans="1:11" ht="20.100000000000001" hidden="1" customHeight="1" x14ac:dyDescent="0.25">
      <c r="A547" s="4" t="str">
        <f t="shared" si="25"/>
        <v>25-26</v>
      </c>
      <c r="B547" s="22">
        <f>EOMONTH(Tabel1[[#This Row],[Date]],-1)+1</f>
        <v>45809</v>
      </c>
      <c r="C547" s="20">
        <f t="shared" si="27"/>
        <v>45836</v>
      </c>
      <c r="E547" s="21"/>
      <c r="F547" s="21"/>
      <c r="G547" s="21"/>
      <c r="H547" s="16">
        <f t="shared" si="26"/>
        <v>0</v>
      </c>
      <c r="I547" s="16">
        <f>+Tabel1[[#This Row],[Total]]-Tabel1[[#This Row],[Heures de nuit]]</f>
        <v>0</v>
      </c>
      <c r="J547" s="16">
        <f>MAX(0,Tabel1[[#This Row],[Fermeture de poste]]-TIME(21,0,0))+IF(Tabel1[[#This Row],[Ouverture de poste]]&lt;&gt;"",MAX(TIME(6,0,0)-Tabel1[[#This Row],[Ouverture de poste]],0),0)</f>
        <v>0</v>
      </c>
      <c r="K547" s="16">
        <f>IF(WEEKDAY(Tabel1[[#This Row],[Date]],2)=7, SUMIF(Tabel1[Semaine],Tabel1[[#This Row],[Semaine]],Tabel1[Total]),0)</f>
        <v>0</v>
      </c>
    </row>
    <row r="548" spans="1:11" ht="20.100000000000001" hidden="1" customHeight="1" x14ac:dyDescent="0.25">
      <c r="A548" s="4" t="str">
        <f t="shared" si="25"/>
        <v>25-26</v>
      </c>
      <c r="B548" s="22">
        <f>EOMONTH(Tabel1[[#This Row],[Date]],-1)+1</f>
        <v>45809</v>
      </c>
      <c r="C548" s="20">
        <f t="shared" si="27"/>
        <v>45837</v>
      </c>
      <c r="E548" s="21"/>
      <c r="F548" s="21"/>
      <c r="G548" s="21"/>
      <c r="H548" s="16">
        <f t="shared" si="26"/>
        <v>0</v>
      </c>
      <c r="I548" s="16">
        <f>+Tabel1[[#This Row],[Total]]-Tabel1[[#This Row],[Heures de nuit]]</f>
        <v>0</v>
      </c>
      <c r="J548" s="16">
        <f>MAX(0,Tabel1[[#This Row],[Fermeture de poste]]-TIME(21,0,0))+IF(Tabel1[[#This Row],[Ouverture de poste]]&lt;&gt;"",MAX(TIME(6,0,0)-Tabel1[[#This Row],[Ouverture de poste]],0),0)</f>
        <v>0</v>
      </c>
      <c r="K548" s="16">
        <f>IF(WEEKDAY(Tabel1[[#This Row],[Date]],2)=7, SUMIF(Tabel1[Semaine],Tabel1[[#This Row],[Semaine]],Tabel1[Total]),0)</f>
        <v>0</v>
      </c>
    </row>
    <row r="549" spans="1:11" ht="20.100000000000001" hidden="1" customHeight="1" x14ac:dyDescent="0.25">
      <c r="A549" s="4" t="str">
        <f t="shared" si="25"/>
        <v>25-27</v>
      </c>
      <c r="B549" s="22">
        <f>EOMONTH(Tabel1[[#This Row],[Date]],-1)+1</f>
        <v>45809</v>
      </c>
      <c r="C549" s="20">
        <f t="shared" si="27"/>
        <v>45838</v>
      </c>
      <c r="E549" s="21"/>
      <c r="F549" s="21"/>
      <c r="G549" s="21"/>
      <c r="H549" s="16">
        <f t="shared" si="26"/>
        <v>0</v>
      </c>
      <c r="I549" s="16">
        <f>+Tabel1[[#This Row],[Total]]-Tabel1[[#This Row],[Heures de nuit]]</f>
        <v>0</v>
      </c>
      <c r="J549" s="16">
        <f>MAX(0,Tabel1[[#This Row],[Fermeture de poste]]-TIME(21,0,0))+IF(Tabel1[[#This Row],[Ouverture de poste]]&lt;&gt;"",MAX(TIME(6,0,0)-Tabel1[[#This Row],[Ouverture de poste]],0),0)</f>
        <v>0</v>
      </c>
      <c r="K549" s="16">
        <f>IF(WEEKDAY(Tabel1[[#This Row],[Date]],2)=7, SUMIF(Tabel1[Semaine],Tabel1[[#This Row],[Semaine]],Tabel1[Total]),0)</f>
        <v>0</v>
      </c>
    </row>
    <row r="550" spans="1:11" ht="20.100000000000001" hidden="1" customHeight="1" x14ac:dyDescent="0.25">
      <c r="A550" s="4" t="str">
        <f t="shared" si="25"/>
        <v>25-27</v>
      </c>
      <c r="B550" s="22">
        <f>EOMONTH(Tabel1[[#This Row],[Date]],-1)+1</f>
        <v>45839</v>
      </c>
      <c r="C550" s="20">
        <f t="shared" si="27"/>
        <v>45839</v>
      </c>
      <c r="E550" s="21"/>
      <c r="F550" s="21"/>
      <c r="G550" s="21"/>
      <c r="H550" s="16">
        <f t="shared" si="26"/>
        <v>0</v>
      </c>
      <c r="I550" s="16">
        <f>+Tabel1[[#This Row],[Total]]-Tabel1[[#This Row],[Heures de nuit]]</f>
        <v>0</v>
      </c>
      <c r="J550" s="16">
        <f>MAX(0,Tabel1[[#This Row],[Fermeture de poste]]-TIME(21,0,0))+IF(Tabel1[[#This Row],[Ouverture de poste]]&lt;&gt;"",MAX(TIME(6,0,0)-Tabel1[[#This Row],[Ouverture de poste]],0),0)</f>
        <v>0</v>
      </c>
      <c r="K550" s="16">
        <f>IF(WEEKDAY(Tabel1[[#This Row],[Date]],2)=7, SUMIF(Tabel1[Semaine],Tabel1[[#This Row],[Semaine]],Tabel1[Total]),0)</f>
        <v>0</v>
      </c>
    </row>
    <row r="551" spans="1:11" ht="20.100000000000001" hidden="1" customHeight="1" x14ac:dyDescent="0.25">
      <c r="A551" s="4" t="str">
        <f t="shared" si="25"/>
        <v>25-27</v>
      </c>
      <c r="B551" s="22">
        <f>EOMONTH(Tabel1[[#This Row],[Date]],-1)+1</f>
        <v>45839</v>
      </c>
      <c r="C551" s="20">
        <f t="shared" si="27"/>
        <v>45840</v>
      </c>
      <c r="E551" s="21"/>
      <c r="F551" s="21"/>
      <c r="G551" s="21"/>
      <c r="H551" s="16">
        <f t="shared" si="26"/>
        <v>0</v>
      </c>
      <c r="I551" s="16">
        <f>+Tabel1[[#This Row],[Total]]-Tabel1[[#This Row],[Heures de nuit]]</f>
        <v>0</v>
      </c>
      <c r="J551" s="16">
        <f>MAX(0,Tabel1[[#This Row],[Fermeture de poste]]-TIME(21,0,0))+IF(Tabel1[[#This Row],[Ouverture de poste]]&lt;&gt;"",MAX(TIME(6,0,0)-Tabel1[[#This Row],[Ouverture de poste]],0),0)</f>
        <v>0</v>
      </c>
      <c r="K551" s="16">
        <f>IF(WEEKDAY(Tabel1[[#This Row],[Date]],2)=7, SUMIF(Tabel1[Semaine],Tabel1[[#This Row],[Semaine]],Tabel1[Total]),0)</f>
        <v>0</v>
      </c>
    </row>
    <row r="552" spans="1:11" ht="20.100000000000001" hidden="1" customHeight="1" x14ac:dyDescent="0.25">
      <c r="A552" s="4" t="str">
        <f t="shared" si="25"/>
        <v>25-27</v>
      </c>
      <c r="B552" s="22">
        <f>EOMONTH(Tabel1[[#This Row],[Date]],-1)+1</f>
        <v>45839</v>
      </c>
      <c r="C552" s="20">
        <f t="shared" si="27"/>
        <v>45841</v>
      </c>
      <c r="E552" s="21"/>
      <c r="F552" s="21"/>
      <c r="G552" s="21"/>
      <c r="H552" s="16">
        <f t="shared" si="26"/>
        <v>0</v>
      </c>
      <c r="I552" s="16">
        <f>+Tabel1[[#This Row],[Total]]-Tabel1[[#This Row],[Heures de nuit]]</f>
        <v>0</v>
      </c>
      <c r="J552" s="16">
        <f>MAX(0,Tabel1[[#This Row],[Fermeture de poste]]-TIME(21,0,0))+IF(Tabel1[[#This Row],[Ouverture de poste]]&lt;&gt;"",MAX(TIME(6,0,0)-Tabel1[[#This Row],[Ouverture de poste]],0),0)</f>
        <v>0</v>
      </c>
      <c r="K552" s="16">
        <f>IF(WEEKDAY(Tabel1[[#This Row],[Date]],2)=7, SUMIF(Tabel1[Semaine],Tabel1[[#This Row],[Semaine]],Tabel1[Total]),0)</f>
        <v>0</v>
      </c>
    </row>
    <row r="553" spans="1:11" ht="20.100000000000001" hidden="1" customHeight="1" x14ac:dyDescent="0.25">
      <c r="A553" s="4" t="str">
        <f t="shared" si="25"/>
        <v>25-27</v>
      </c>
      <c r="B553" s="22">
        <f>EOMONTH(Tabel1[[#This Row],[Date]],-1)+1</f>
        <v>45839</v>
      </c>
      <c r="C553" s="20">
        <f t="shared" si="27"/>
        <v>45842</v>
      </c>
      <c r="E553" s="21"/>
      <c r="F553" s="21"/>
      <c r="G553" s="21"/>
      <c r="H553" s="16">
        <f t="shared" si="26"/>
        <v>0</v>
      </c>
      <c r="I553" s="16">
        <f>+Tabel1[[#This Row],[Total]]-Tabel1[[#This Row],[Heures de nuit]]</f>
        <v>0</v>
      </c>
      <c r="J553" s="16">
        <f>MAX(0,Tabel1[[#This Row],[Fermeture de poste]]-TIME(21,0,0))+IF(Tabel1[[#This Row],[Ouverture de poste]]&lt;&gt;"",MAX(TIME(6,0,0)-Tabel1[[#This Row],[Ouverture de poste]],0),0)</f>
        <v>0</v>
      </c>
      <c r="K553" s="16">
        <f>IF(WEEKDAY(Tabel1[[#This Row],[Date]],2)=7, SUMIF(Tabel1[Semaine],Tabel1[[#This Row],[Semaine]],Tabel1[Total]),0)</f>
        <v>0</v>
      </c>
    </row>
    <row r="554" spans="1:11" ht="20.100000000000001" hidden="1" customHeight="1" x14ac:dyDescent="0.25">
      <c r="A554" s="4" t="str">
        <f t="shared" si="25"/>
        <v>25-27</v>
      </c>
      <c r="B554" s="22">
        <f>EOMONTH(Tabel1[[#This Row],[Date]],-1)+1</f>
        <v>45839</v>
      </c>
      <c r="C554" s="20">
        <f t="shared" si="27"/>
        <v>45843</v>
      </c>
      <c r="E554" s="21"/>
      <c r="F554" s="21"/>
      <c r="G554" s="21"/>
      <c r="H554" s="16">
        <f t="shared" si="26"/>
        <v>0</v>
      </c>
      <c r="I554" s="16">
        <f>+Tabel1[[#This Row],[Total]]-Tabel1[[#This Row],[Heures de nuit]]</f>
        <v>0</v>
      </c>
      <c r="J554" s="16">
        <f>MAX(0,Tabel1[[#This Row],[Fermeture de poste]]-TIME(21,0,0))+IF(Tabel1[[#This Row],[Ouverture de poste]]&lt;&gt;"",MAX(TIME(6,0,0)-Tabel1[[#This Row],[Ouverture de poste]],0),0)</f>
        <v>0</v>
      </c>
      <c r="K554" s="16">
        <f>IF(WEEKDAY(Tabel1[[#This Row],[Date]],2)=7, SUMIF(Tabel1[Semaine],Tabel1[[#This Row],[Semaine]],Tabel1[Total]),0)</f>
        <v>0</v>
      </c>
    </row>
    <row r="555" spans="1:11" ht="20.100000000000001" hidden="1" customHeight="1" x14ac:dyDescent="0.25">
      <c r="A555" s="4" t="str">
        <f t="shared" si="25"/>
        <v>25-27</v>
      </c>
      <c r="B555" s="22">
        <f>EOMONTH(Tabel1[[#This Row],[Date]],-1)+1</f>
        <v>45839</v>
      </c>
      <c r="C555" s="20">
        <f t="shared" si="27"/>
        <v>45844</v>
      </c>
      <c r="E555" s="21"/>
      <c r="F555" s="21"/>
      <c r="G555" s="21"/>
      <c r="H555" s="16">
        <f t="shared" si="26"/>
        <v>0</v>
      </c>
      <c r="I555" s="16">
        <f>+Tabel1[[#This Row],[Total]]-Tabel1[[#This Row],[Heures de nuit]]</f>
        <v>0</v>
      </c>
      <c r="J555" s="16">
        <f>MAX(0,Tabel1[[#This Row],[Fermeture de poste]]-TIME(21,0,0))+IF(Tabel1[[#This Row],[Ouverture de poste]]&lt;&gt;"",MAX(TIME(6,0,0)-Tabel1[[#This Row],[Ouverture de poste]],0),0)</f>
        <v>0</v>
      </c>
      <c r="K555" s="16">
        <f>IF(WEEKDAY(Tabel1[[#This Row],[Date]],2)=7, SUMIF(Tabel1[Semaine],Tabel1[[#This Row],[Semaine]],Tabel1[Total]),0)</f>
        <v>0</v>
      </c>
    </row>
    <row r="556" spans="1:11" ht="20.100000000000001" hidden="1" customHeight="1" x14ac:dyDescent="0.25">
      <c r="A556" s="4" t="str">
        <f t="shared" si="25"/>
        <v>25-28</v>
      </c>
      <c r="B556" s="22">
        <f>EOMONTH(Tabel1[[#This Row],[Date]],-1)+1</f>
        <v>45839</v>
      </c>
      <c r="C556" s="20">
        <f t="shared" si="27"/>
        <v>45845</v>
      </c>
      <c r="E556" s="21"/>
      <c r="F556" s="21"/>
      <c r="G556" s="21"/>
      <c r="H556" s="16">
        <f t="shared" si="26"/>
        <v>0</v>
      </c>
      <c r="I556" s="16">
        <f>+Tabel1[[#This Row],[Total]]-Tabel1[[#This Row],[Heures de nuit]]</f>
        <v>0</v>
      </c>
      <c r="J556" s="16">
        <f>MAX(0,Tabel1[[#This Row],[Fermeture de poste]]-TIME(21,0,0))+IF(Tabel1[[#This Row],[Ouverture de poste]]&lt;&gt;"",MAX(TIME(6,0,0)-Tabel1[[#This Row],[Ouverture de poste]],0),0)</f>
        <v>0</v>
      </c>
      <c r="K556" s="16">
        <f>IF(WEEKDAY(Tabel1[[#This Row],[Date]],2)=7, SUMIF(Tabel1[Semaine],Tabel1[[#This Row],[Semaine]],Tabel1[Total]),0)</f>
        <v>0</v>
      </c>
    </row>
    <row r="557" spans="1:11" ht="20.100000000000001" hidden="1" customHeight="1" x14ac:dyDescent="0.25">
      <c r="A557" s="4" t="str">
        <f t="shared" si="25"/>
        <v>25-28</v>
      </c>
      <c r="B557" s="22">
        <f>EOMONTH(Tabel1[[#This Row],[Date]],-1)+1</f>
        <v>45839</v>
      </c>
      <c r="C557" s="20">
        <f t="shared" si="27"/>
        <v>45846</v>
      </c>
      <c r="E557" s="21"/>
      <c r="F557" s="21"/>
      <c r="G557" s="21"/>
      <c r="H557" s="16">
        <f t="shared" si="26"/>
        <v>0</v>
      </c>
      <c r="I557" s="16">
        <f>+Tabel1[[#This Row],[Total]]-Tabel1[[#This Row],[Heures de nuit]]</f>
        <v>0</v>
      </c>
      <c r="J557" s="16">
        <f>MAX(0,Tabel1[[#This Row],[Fermeture de poste]]-TIME(21,0,0))+IF(Tabel1[[#This Row],[Ouverture de poste]]&lt;&gt;"",MAX(TIME(6,0,0)-Tabel1[[#This Row],[Ouverture de poste]],0),0)</f>
        <v>0</v>
      </c>
      <c r="K557" s="16">
        <f>IF(WEEKDAY(Tabel1[[#This Row],[Date]],2)=7, SUMIF(Tabel1[Semaine],Tabel1[[#This Row],[Semaine]],Tabel1[Total]),0)</f>
        <v>0</v>
      </c>
    </row>
    <row r="558" spans="1:11" ht="20.100000000000001" hidden="1" customHeight="1" x14ac:dyDescent="0.25">
      <c r="A558" s="4" t="str">
        <f t="shared" si="25"/>
        <v>25-28</v>
      </c>
      <c r="B558" s="22">
        <f>EOMONTH(Tabel1[[#This Row],[Date]],-1)+1</f>
        <v>45839</v>
      </c>
      <c r="C558" s="20">
        <f t="shared" si="27"/>
        <v>45847</v>
      </c>
      <c r="E558" s="21"/>
      <c r="F558" s="21"/>
      <c r="G558" s="21"/>
      <c r="H558" s="16">
        <f t="shared" si="26"/>
        <v>0</v>
      </c>
      <c r="I558" s="16">
        <f>+Tabel1[[#This Row],[Total]]-Tabel1[[#This Row],[Heures de nuit]]</f>
        <v>0</v>
      </c>
      <c r="J558" s="16">
        <f>MAX(0,Tabel1[[#This Row],[Fermeture de poste]]-TIME(21,0,0))+IF(Tabel1[[#This Row],[Ouverture de poste]]&lt;&gt;"",MAX(TIME(6,0,0)-Tabel1[[#This Row],[Ouverture de poste]],0),0)</f>
        <v>0</v>
      </c>
      <c r="K558" s="16">
        <f>IF(WEEKDAY(Tabel1[[#This Row],[Date]],2)=7, SUMIF(Tabel1[Semaine],Tabel1[[#This Row],[Semaine]],Tabel1[Total]),0)</f>
        <v>0</v>
      </c>
    </row>
    <row r="559" spans="1:11" ht="20.100000000000001" hidden="1" customHeight="1" x14ac:dyDescent="0.25">
      <c r="A559" s="4" t="str">
        <f t="shared" si="25"/>
        <v>25-28</v>
      </c>
      <c r="B559" s="22">
        <f>EOMONTH(Tabel1[[#This Row],[Date]],-1)+1</f>
        <v>45839</v>
      </c>
      <c r="C559" s="20">
        <f t="shared" si="27"/>
        <v>45848</v>
      </c>
      <c r="E559" s="21"/>
      <c r="F559" s="21"/>
      <c r="G559" s="21"/>
      <c r="H559" s="16">
        <f t="shared" si="26"/>
        <v>0</v>
      </c>
      <c r="I559" s="16">
        <f>+Tabel1[[#This Row],[Total]]-Tabel1[[#This Row],[Heures de nuit]]</f>
        <v>0</v>
      </c>
      <c r="J559" s="16">
        <f>MAX(0,Tabel1[[#This Row],[Fermeture de poste]]-TIME(21,0,0))+IF(Tabel1[[#This Row],[Ouverture de poste]]&lt;&gt;"",MAX(TIME(6,0,0)-Tabel1[[#This Row],[Ouverture de poste]],0),0)</f>
        <v>0</v>
      </c>
      <c r="K559" s="16">
        <f>IF(WEEKDAY(Tabel1[[#This Row],[Date]],2)=7, SUMIF(Tabel1[Semaine],Tabel1[[#This Row],[Semaine]],Tabel1[Total]),0)</f>
        <v>0</v>
      </c>
    </row>
    <row r="560" spans="1:11" ht="20.100000000000001" hidden="1" customHeight="1" x14ac:dyDescent="0.25">
      <c r="A560" s="4" t="str">
        <f t="shared" si="25"/>
        <v>25-28</v>
      </c>
      <c r="B560" s="22">
        <f>EOMONTH(Tabel1[[#This Row],[Date]],-1)+1</f>
        <v>45839</v>
      </c>
      <c r="C560" s="20">
        <f t="shared" si="27"/>
        <v>45849</v>
      </c>
      <c r="E560" s="21"/>
      <c r="F560" s="21"/>
      <c r="G560" s="21"/>
      <c r="H560" s="16">
        <f t="shared" si="26"/>
        <v>0</v>
      </c>
      <c r="I560" s="16">
        <f>+Tabel1[[#This Row],[Total]]-Tabel1[[#This Row],[Heures de nuit]]</f>
        <v>0</v>
      </c>
      <c r="J560" s="16">
        <f>MAX(0,Tabel1[[#This Row],[Fermeture de poste]]-TIME(21,0,0))+IF(Tabel1[[#This Row],[Ouverture de poste]]&lt;&gt;"",MAX(TIME(6,0,0)-Tabel1[[#This Row],[Ouverture de poste]],0),0)</f>
        <v>0</v>
      </c>
      <c r="K560" s="16">
        <f>IF(WEEKDAY(Tabel1[[#This Row],[Date]],2)=7, SUMIF(Tabel1[Semaine],Tabel1[[#This Row],[Semaine]],Tabel1[Total]),0)</f>
        <v>0</v>
      </c>
    </row>
    <row r="561" spans="1:11" ht="20.100000000000001" hidden="1" customHeight="1" x14ac:dyDescent="0.25">
      <c r="A561" s="4" t="str">
        <f t="shared" si="25"/>
        <v>25-28</v>
      </c>
      <c r="B561" s="22">
        <f>EOMONTH(Tabel1[[#This Row],[Date]],-1)+1</f>
        <v>45839</v>
      </c>
      <c r="C561" s="20">
        <f t="shared" si="27"/>
        <v>45850</v>
      </c>
      <c r="E561" s="21"/>
      <c r="F561" s="21"/>
      <c r="G561" s="21"/>
      <c r="H561" s="16">
        <f t="shared" si="26"/>
        <v>0</v>
      </c>
      <c r="I561" s="16">
        <f>+Tabel1[[#This Row],[Total]]-Tabel1[[#This Row],[Heures de nuit]]</f>
        <v>0</v>
      </c>
      <c r="J561" s="16">
        <f>MAX(0,Tabel1[[#This Row],[Fermeture de poste]]-TIME(21,0,0))+IF(Tabel1[[#This Row],[Ouverture de poste]]&lt;&gt;"",MAX(TIME(6,0,0)-Tabel1[[#This Row],[Ouverture de poste]],0),0)</f>
        <v>0</v>
      </c>
      <c r="K561" s="16">
        <f>IF(WEEKDAY(Tabel1[[#This Row],[Date]],2)=7, SUMIF(Tabel1[Semaine],Tabel1[[#This Row],[Semaine]],Tabel1[Total]),0)</f>
        <v>0</v>
      </c>
    </row>
    <row r="562" spans="1:11" ht="20.100000000000001" hidden="1" customHeight="1" x14ac:dyDescent="0.25">
      <c r="A562" s="4" t="str">
        <f t="shared" si="25"/>
        <v>25-28</v>
      </c>
      <c r="B562" s="22">
        <f>EOMONTH(Tabel1[[#This Row],[Date]],-1)+1</f>
        <v>45839</v>
      </c>
      <c r="C562" s="20">
        <f t="shared" si="27"/>
        <v>45851</v>
      </c>
      <c r="E562" s="21"/>
      <c r="F562" s="21"/>
      <c r="G562" s="21"/>
      <c r="H562" s="16">
        <f t="shared" si="26"/>
        <v>0</v>
      </c>
      <c r="I562" s="16">
        <f>+Tabel1[[#This Row],[Total]]-Tabel1[[#This Row],[Heures de nuit]]</f>
        <v>0</v>
      </c>
      <c r="J562" s="16">
        <f>MAX(0,Tabel1[[#This Row],[Fermeture de poste]]-TIME(21,0,0))+IF(Tabel1[[#This Row],[Ouverture de poste]]&lt;&gt;"",MAX(TIME(6,0,0)-Tabel1[[#This Row],[Ouverture de poste]],0),0)</f>
        <v>0</v>
      </c>
      <c r="K562" s="16">
        <f>IF(WEEKDAY(Tabel1[[#This Row],[Date]],2)=7, SUMIF(Tabel1[Semaine],Tabel1[[#This Row],[Semaine]],Tabel1[Total]),0)</f>
        <v>0</v>
      </c>
    </row>
    <row r="563" spans="1:11" ht="20.100000000000001" hidden="1" customHeight="1" x14ac:dyDescent="0.25">
      <c r="A563" s="4" t="str">
        <f t="shared" si="25"/>
        <v>25-29</v>
      </c>
      <c r="B563" s="22">
        <f>EOMONTH(Tabel1[[#This Row],[Date]],-1)+1</f>
        <v>45839</v>
      </c>
      <c r="C563" s="20">
        <f t="shared" si="27"/>
        <v>45852</v>
      </c>
      <c r="E563" s="21"/>
      <c r="F563" s="21"/>
      <c r="G563" s="21"/>
      <c r="H563" s="16">
        <f t="shared" si="26"/>
        <v>0</v>
      </c>
      <c r="I563" s="16">
        <f>+Tabel1[[#This Row],[Total]]-Tabel1[[#This Row],[Heures de nuit]]</f>
        <v>0</v>
      </c>
      <c r="J563" s="16">
        <f>MAX(0,Tabel1[[#This Row],[Fermeture de poste]]-TIME(21,0,0))+IF(Tabel1[[#This Row],[Ouverture de poste]]&lt;&gt;"",MAX(TIME(6,0,0)-Tabel1[[#This Row],[Ouverture de poste]],0),0)</f>
        <v>0</v>
      </c>
      <c r="K563" s="16">
        <f>IF(WEEKDAY(Tabel1[[#This Row],[Date]],2)=7, SUMIF(Tabel1[Semaine],Tabel1[[#This Row],[Semaine]],Tabel1[Total]),0)</f>
        <v>0</v>
      </c>
    </row>
    <row r="564" spans="1:11" ht="20.100000000000001" hidden="1" customHeight="1" x14ac:dyDescent="0.25">
      <c r="A564" s="4" t="str">
        <f t="shared" si="25"/>
        <v>25-29</v>
      </c>
      <c r="B564" s="22">
        <f>EOMONTH(Tabel1[[#This Row],[Date]],-1)+1</f>
        <v>45839</v>
      </c>
      <c r="C564" s="20">
        <f t="shared" si="27"/>
        <v>45853</v>
      </c>
      <c r="E564" s="21"/>
      <c r="F564" s="21"/>
      <c r="G564" s="21"/>
      <c r="H564" s="16">
        <f t="shared" si="26"/>
        <v>0</v>
      </c>
      <c r="I564" s="16">
        <f>+Tabel1[[#This Row],[Total]]-Tabel1[[#This Row],[Heures de nuit]]</f>
        <v>0</v>
      </c>
      <c r="J564" s="16">
        <f>MAX(0,Tabel1[[#This Row],[Fermeture de poste]]-TIME(21,0,0))+IF(Tabel1[[#This Row],[Ouverture de poste]]&lt;&gt;"",MAX(TIME(6,0,0)-Tabel1[[#This Row],[Ouverture de poste]],0),0)</f>
        <v>0</v>
      </c>
      <c r="K564" s="16">
        <f>IF(WEEKDAY(Tabel1[[#This Row],[Date]],2)=7, SUMIF(Tabel1[Semaine],Tabel1[[#This Row],[Semaine]],Tabel1[Total]),0)</f>
        <v>0</v>
      </c>
    </row>
    <row r="565" spans="1:11" ht="20.100000000000001" hidden="1" customHeight="1" x14ac:dyDescent="0.25">
      <c r="A565" s="4" t="str">
        <f t="shared" si="25"/>
        <v>25-29</v>
      </c>
      <c r="B565" s="22">
        <f>EOMONTH(Tabel1[[#This Row],[Date]],-1)+1</f>
        <v>45839</v>
      </c>
      <c r="C565" s="20">
        <f t="shared" si="27"/>
        <v>45854</v>
      </c>
      <c r="E565" s="21"/>
      <c r="F565" s="21"/>
      <c r="G565" s="21"/>
      <c r="H565" s="16">
        <f t="shared" si="26"/>
        <v>0</v>
      </c>
      <c r="I565" s="16">
        <f>+Tabel1[[#This Row],[Total]]-Tabel1[[#This Row],[Heures de nuit]]</f>
        <v>0</v>
      </c>
      <c r="J565" s="16">
        <f>MAX(0,Tabel1[[#This Row],[Fermeture de poste]]-TIME(21,0,0))+IF(Tabel1[[#This Row],[Ouverture de poste]]&lt;&gt;"",MAX(TIME(6,0,0)-Tabel1[[#This Row],[Ouverture de poste]],0),0)</f>
        <v>0</v>
      </c>
      <c r="K565" s="16">
        <f>IF(WEEKDAY(Tabel1[[#This Row],[Date]],2)=7, SUMIF(Tabel1[Semaine],Tabel1[[#This Row],[Semaine]],Tabel1[Total]),0)</f>
        <v>0</v>
      </c>
    </row>
    <row r="566" spans="1:11" ht="20.100000000000001" hidden="1" customHeight="1" x14ac:dyDescent="0.25">
      <c r="A566" s="4" t="str">
        <f t="shared" si="25"/>
        <v>25-29</v>
      </c>
      <c r="B566" s="22">
        <f>EOMONTH(Tabel1[[#This Row],[Date]],-1)+1</f>
        <v>45839</v>
      </c>
      <c r="C566" s="20">
        <f t="shared" si="27"/>
        <v>45855</v>
      </c>
      <c r="E566" s="21"/>
      <c r="F566" s="21"/>
      <c r="G566" s="21"/>
      <c r="H566" s="16">
        <f t="shared" si="26"/>
        <v>0</v>
      </c>
      <c r="I566" s="16">
        <f>+Tabel1[[#This Row],[Total]]-Tabel1[[#This Row],[Heures de nuit]]</f>
        <v>0</v>
      </c>
      <c r="J566" s="16">
        <f>MAX(0,Tabel1[[#This Row],[Fermeture de poste]]-TIME(21,0,0))+IF(Tabel1[[#This Row],[Ouverture de poste]]&lt;&gt;"",MAX(TIME(6,0,0)-Tabel1[[#This Row],[Ouverture de poste]],0),0)</f>
        <v>0</v>
      </c>
      <c r="K566" s="16">
        <f>IF(WEEKDAY(Tabel1[[#This Row],[Date]],2)=7, SUMIF(Tabel1[Semaine],Tabel1[[#This Row],[Semaine]],Tabel1[Total]),0)</f>
        <v>0</v>
      </c>
    </row>
    <row r="567" spans="1:11" ht="20.100000000000001" hidden="1" customHeight="1" x14ac:dyDescent="0.25">
      <c r="A567" s="4" t="str">
        <f t="shared" si="25"/>
        <v>25-29</v>
      </c>
      <c r="B567" s="22">
        <f>EOMONTH(Tabel1[[#This Row],[Date]],-1)+1</f>
        <v>45839</v>
      </c>
      <c r="C567" s="20">
        <f t="shared" si="27"/>
        <v>45856</v>
      </c>
      <c r="E567" s="21"/>
      <c r="F567" s="21"/>
      <c r="G567" s="21"/>
      <c r="H567" s="16">
        <f t="shared" si="26"/>
        <v>0</v>
      </c>
      <c r="I567" s="16">
        <f>+Tabel1[[#This Row],[Total]]-Tabel1[[#This Row],[Heures de nuit]]</f>
        <v>0</v>
      </c>
      <c r="J567" s="16">
        <f>MAX(0,Tabel1[[#This Row],[Fermeture de poste]]-TIME(21,0,0))+IF(Tabel1[[#This Row],[Ouverture de poste]]&lt;&gt;"",MAX(TIME(6,0,0)-Tabel1[[#This Row],[Ouverture de poste]],0),0)</f>
        <v>0</v>
      </c>
      <c r="K567" s="16">
        <f>IF(WEEKDAY(Tabel1[[#This Row],[Date]],2)=7, SUMIF(Tabel1[Semaine],Tabel1[[#This Row],[Semaine]],Tabel1[Total]),0)</f>
        <v>0</v>
      </c>
    </row>
    <row r="568" spans="1:11" ht="20.100000000000001" hidden="1" customHeight="1" x14ac:dyDescent="0.25">
      <c r="A568" s="4" t="str">
        <f t="shared" si="25"/>
        <v>25-29</v>
      </c>
      <c r="B568" s="22">
        <f>EOMONTH(Tabel1[[#This Row],[Date]],-1)+1</f>
        <v>45839</v>
      </c>
      <c r="C568" s="20">
        <f t="shared" si="27"/>
        <v>45857</v>
      </c>
      <c r="E568" s="21"/>
      <c r="F568" s="21"/>
      <c r="G568" s="21"/>
      <c r="H568" s="16">
        <f t="shared" si="26"/>
        <v>0</v>
      </c>
      <c r="I568" s="16">
        <f>+Tabel1[[#This Row],[Total]]-Tabel1[[#This Row],[Heures de nuit]]</f>
        <v>0</v>
      </c>
      <c r="J568" s="16">
        <f>MAX(0,Tabel1[[#This Row],[Fermeture de poste]]-TIME(21,0,0))+IF(Tabel1[[#This Row],[Ouverture de poste]]&lt;&gt;"",MAX(TIME(6,0,0)-Tabel1[[#This Row],[Ouverture de poste]],0),0)</f>
        <v>0</v>
      </c>
      <c r="K568" s="16">
        <f>IF(WEEKDAY(Tabel1[[#This Row],[Date]],2)=7, SUMIF(Tabel1[Semaine],Tabel1[[#This Row],[Semaine]],Tabel1[Total]),0)</f>
        <v>0</v>
      </c>
    </row>
    <row r="569" spans="1:11" ht="20.100000000000001" hidden="1" customHeight="1" x14ac:dyDescent="0.25">
      <c r="A569" s="4" t="str">
        <f t="shared" si="25"/>
        <v>25-29</v>
      </c>
      <c r="B569" s="22">
        <f>EOMONTH(Tabel1[[#This Row],[Date]],-1)+1</f>
        <v>45839</v>
      </c>
      <c r="C569" s="20">
        <f t="shared" si="27"/>
        <v>45858</v>
      </c>
      <c r="E569" s="21"/>
      <c r="F569" s="21"/>
      <c r="G569" s="21"/>
      <c r="H569" s="16">
        <f t="shared" si="26"/>
        <v>0</v>
      </c>
      <c r="I569" s="16">
        <f>+Tabel1[[#This Row],[Total]]-Tabel1[[#This Row],[Heures de nuit]]</f>
        <v>0</v>
      </c>
      <c r="J569" s="16">
        <f>MAX(0,Tabel1[[#This Row],[Fermeture de poste]]-TIME(21,0,0))+IF(Tabel1[[#This Row],[Ouverture de poste]]&lt;&gt;"",MAX(TIME(6,0,0)-Tabel1[[#This Row],[Ouverture de poste]],0),0)</f>
        <v>0</v>
      </c>
      <c r="K569" s="16">
        <f>IF(WEEKDAY(Tabel1[[#This Row],[Date]],2)=7, SUMIF(Tabel1[Semaine],Tabel1[[#This Row],[Semaine]],Tabel1[Total]),0)</f>
        <v>0</v>
      </c>
    </row>
    <row r="570" spans="1:11" ht="20.100000000000001" hidden="1" customHeight="1" x14ac:dyDescent="0.25">
      <c r="A570" s="4" t="str">
        <f t="shared" si="25"/>
        <v>25-30</v>
      </c>
      <c r="B570" s="22">
        <f>EOMONTH(Tabel1[[#This Row],[Date]],-1)+1</f>
        <v>45839</v>
      </c>
      <c r="C570" s="20">
        <f t="shared" si="27"/>
        <v>45859</v>
      </c>
      <c r="E570" s="21"/>
      <c r="F570" s="21"/>
      <c r="G570" s="21"/>
      <c r="H570" s="16">
        <f t="shared" si="26"/>
        <v>0</v>
      </c>
      <c r="I570" s="16">
        <f>+Tabel1[[#This Row],[Total]]-Tabel1[[#This Row],[Heures de nuit]]</f>
        <v>0</v>
      </c>
      <c r="J570" s="16">
        <f>MAX(0,Tabel1[[#This Row],[Fermeture de poste]]-TIME(21,0,0))+IF(Tabel1[[#This Row],[Ouverture de poste]]&lt;&gt;"",MAX(TIME(6,0,0)-Tabel1[[#This Row],[Ouverture de poste]],0),0)</f>
        <v>0</v>
      </c>
      <c r="K570" s="16">
        <f>IF(WEEKDAY(Tabel1[[#This Row],[Date]],2)=7, SUMIF(Tabel1[Semaine],Tabel1[[#This Row],[Semaine]],Tabel1[Total]),0)</f>
        <v>0</v>
      </c>
    </row>
    <row r="571" spans="1:11" ht="20.100000000000001" hidden="1" customHeight="1" x14ac:dyDescent="0.25">
      <c r="A571" s="4" t="str">
        <f t="shared" si="25"/>
        <v>25-30</v>
      </c>
      <c r="B571" s="22">
        <f>EOMONTH(Tabel1[[#This Row],[Date]],-1)+1</f>
        <v>45839</v>
      </c>
      <c r="C571" s="20">
        <f t="shared" si="27"/>
        <v>45860</v>
      </c>
      <c r="E571" s="21"/>
      <c r="F571" s="21"/>
      <c r="G571" s="21"/>
      <c r="H571" s="16">
        <f t="shared" si="26"/>
        <v>0</v>
      </c>
      <c r="I571" s="16">
        <f>+Tabel1[[#This Row],[Total]]-Tabel1[[#This Row],[Heures de nuit]]</f>
        <v>0</v>
      </c>
      <c r="J571" s="16">
        <f>MAX(0,Tabel1[[#This Row],[Fermeture de poste]]-TIME(21,0,0))+IF(Tabel1[[#This Row],[Ouverture de poste]]&lt;&gt;"",MAX(TIME(6,0,0)-Tabel1[[#This Row],[Ouverture de poste]],0),0)</f>
        <v>0</v>
      </c>
      <c r="K571" s="16">
        <f>IF(WEEKDAY(Tabel1[[#This Row],[Date]],2)=7, SUMIF(Tabel1[Semaine],Tabel1[[#This Row],[Semaine]],Tabel1[Total]),0)</f>
        <v>0</v>
      </c>
    </row>
    <row r="572" spans="1:11" ht="20.100000000000001" hidden="1" customHeight="1" x14ac:dyDescent="0.25">
      <c r="A572" s="4" t="str">
        <f t="shared" si="25"/>
        <v>25-30</v>
      </c>
      <c r="B572" s="22">
        <f>EOMONTH(Tabel1[[#This Row],[Date]],-1)+1</f>
        <v>45839</v>
      </c>
      <c r="C572" s="20">
        <f t="shared" si="27"/>
        <v>45861</v>
      </c>
      <c r="E572" s="21"/>
      <c r="F572" s="21"/>
      <c r="G572" s="21"/>
      <c r="H572" s="16">
        <f t="shared" si="26"/>
        <v>0</v>
      </c>
      <c r="I572" s="16">
        <f>+Tabel1[[#This Row],[Total]]-Tabel1[[#This Row],[Heures de nuit]]</f>
        <v>0</v>
      </c>
      <c r="J572" s="16">
        <f>MAX(0,Tabel1[[#This Row],[Fermeture de poste]]-TIME(21,0,0))+IF(Tabel1[[#This Row],[Ouverture de poste]]&lt;&gt;"",MAX(TIME(6,0,0)-Tabel1[[#This Row],[Ouverture de poste]],0),0)</f>
        <v>0</v>
      </c>
      <c r="K572" s="16">
        <f>IF(WEEKDAY(Tabel1[[#This Row],[Date]],2)=7, SUMIF(Tabel1[Semaine],Tabel1[[#This Row],[Semaine]],Tabel1[Total]),0)</f>
        <v>0</v>
      </c>
    </row>
    <row r="573" spans="1:11" ht="20.100000000000001" hidden="1" customHeight="1" x14ac:dyDescent="0.25">
      <c r="A573" s="4" t="str">
        <f t="shared" si="25"/>
        <v>25-30</v>
      </c>
      <c r="B573" s="22">
        <f>EOMONTH(Tabel1[[#This Row],[Date]],-1)+1</f>
        <v>45839</v>
      </c>
      <c r="C573" s="20">
        <f t="shared" si="27"/>
        <v>45862</v>
      </c>
      <c r="E573" s="21"/>
      <c r="F573" s="21"/>
      <c r="G573" s="21"/>
      <c r="H573" s="16">
        <f t="shared" si="26"/>
        <v>0</v>
      </c>
      <c r="I573" s="16">
        <f>+Tabel1[[#This Row],[Total]]-Tabel1[[#This Row],[Heures de nuit]]</f>
        <v>0</v>
      </c>
      <c r="J573" s="16">
        <f>MAX(0,Tabel1[[#This Row],[Fermeture de poste]]-TIME(21,0,0))+IF(Tabel1[[#This Row],[Ouverture de poste]]&lt;&gt;"",MAX(TIME(6,0,0)-Tabel1[[#This Row],[Ouverture de poste]],0),0)</f>
        <v>0</v>
      </c>
      <c r="K573" s="16">
        <f>IF(WEEKDAY(Tabel1[[#This Row],[Date]],2)=7, SUMIF(Tabel1[Semaine],Tabel1[[#This Row],[Semaine]],Tabel1[Total]),0)</f>
        <v>0</v>
      </c>
    </row>
    <row r="574" spans="1:11" ht="20.100000000000001" hidden="1" customHeight="1" x14ac:dyDescent="0.25">
      <c r="A574" s="4" t="str">
        <f t="shared" si="25"/>
        <v>25-30</v>
      </c>
      <c r="B574" s="22">
        <f>EOMONTH(Tabel1[[#This Row],[Date]],-1)+1</f>
        <v>45839</v>
      </c>
      <c r="C574" s="20">
        <f t="shared" si="27"/>
        <v>45863</v>
      </c>
      <c r="E574" s="21"/>
      <c r="F574" s="21"/>
      <c r="G574" s="21"/>
      <c r="H574" s="16">
        <f t="shared" si="26"/>
        <v>0</v>
      </c>
      <c r="I574" s="16">
        <f>+Tabel1[[#This Row],[Total]]-Tabel1[[#This Row],[Heures de nuit]]</f>
        <v>0</v>
      </c>
      <c r="J574" s="16">
        <f>MAX(0,Tabel1[[#This Row],[Fermeture de poste]]-TIME(21,0,0))+IF(Tabel1[[#This Row],[Ouverture de poste]]&lt;&gt;"",MAX(TIME(6,0,0)-Tabel1[[#This Row],[Ouverture de poste]],0),0)</f>
        <v>0</v>
      </c>
      <c r="K574" s="16">
        <f>IF(WEEKDAY(Tabel1[[#This Row],[Date]],2)=7, SUMIF(Tabel1[Semaine],Tabel1[[#This Row],[Semaine]],Tabel1[Total]),0)</f>
        <v>0</v>
      </c>
    </row>
    <row r="575" spans="1:11" ht="20.100000000000001" hidden="1" customHeight="1" x14ac:dyDescent="0.25">
      <c r="A575" s="4" t="str">
        <f t="shared" si="25"/>
        <v>25-30</v>
      </c>
      <c r="B575" s="22">
        <f>EOMONTH(Tabel1[[#This Row],[Date]],-1)+1</f>
        <v>45839</v>
      </c>
      <c r="C575" s="20">
        <f t="shared" si="27"/>
        <v>45864</v>
      </c>
      <c r="E575" s="21"/>
      <c r="F575" s="21"/>
      <c r="G575" s="21"/>
      <c r="H575" s="16">
        <f t="shared" si="26"/>
        <v>0</v>
      </c>
      <c r="I575" s="16">
        <f>+Tabel1[[#This Row],[Total]]-Tabel1[[#This Row],[Heures de nuit]]</f>
        <v>0</v>
      </c>
      <c r="J575" s="16">
        <f>MAX(0,Tabel1[[#This Row],[Fermeture de poste]]-TIME(21,0,0))+IF(Tabel1[[#This Row],[Ouverture de poste]]&lt;&gt;"",MAX(TIME(6,0,0)-Tabel1[[#This Row],[Ouverture de poste]],0),0)</f>
        <v>0</v>
      </c>
      <c r="K575" s="16">
        <f>IF(WEEKDAY(Tabel1[[#This Row],[Date]],2)=7, SUMIF(Tabel1[Semaine],Tabel1[[#This Row],[Semaine]],Tabel1[Total]),0)</f>
        <v>0</v>
      </c>
    </row>
    <row r="576" spans="1:11" ht="20.100000000000001" hidden="1" customHeight="1" x14ac:dyDescent="0.25">
      <c r="A576" s="4" t="str">
        <f t="shared" si="25"/>
        <v>25-30</v>
      </c>
      <c r="B576" s="22">
        <f>EOMONTH(Tabel1[[#This Row],[Date]],-1)+1</f>
        <v>45839</v>
      </c>
      <c r="C576" s="20">
        <f t="shared" si="27"/>
        <v>45865</v>
      </c>
      <c r="E576" s="21"/>
      <c r="F576" s="21"/>
      <c r="G576" s="21"/>
      <c r="H576" s="16">
        <f t="shared" si="26"/>
        <v>0</v>
      </c>
      <c r="I576" s="16">
        <f>+Tabel1[[#This Row],[Total]]-Tabel1[[#This Row],[Heures de nuit]]</f>
        <v>0</v>
      </c>
      <c r="J576" s="16">
        <f>MAX(0,Tabel1[[#This Row],[Fermeture de poste]]-TIME(21,0,0))+IF(Tabel1[[#This Row],[Ouverture de poste]]&lt;&gt;"",MAX(TIME(6,0,0)-Tabel1[[#This Row],[Ouverture de poste]],0),0)</f>
        <v>0</v>
      </c>
      <c r="K576" s="16">
        <f>IF(WEEKDAY(Tabel1[[#This Row],[Date]],2)=7, SUMIF(Tabel1[Semaine],Tabel1[[#This Row],[Semaine]],Tabel1[Total]),0)</f>
        <v>0</v>
      </c>
    </row>
    <row r="577" spans="1:11" ht="20.100000000000001" hidden="1" customHeight="1" x14ac:dyDescent="0.25">
      <c r="A577" s="4" t="str">
        <f t="shared" si="25"/>
        <v>25-31</v>
      </c>
      <c r="B577" s="22">
        <f>EOMONTH(Tabel1[[#This Row],[Date]],-1)+1</f>
        <v>45839</v>
      </c>
      <c r="C577" s="20">
        <f t="shared" si="27"/>
        <v>45866</v>
      </c>
      <c r="E577" s="21"/>
      <c r="F577" s="21"/>
      <c r="G577" s="21"/>
      <c r="H577" s="16">
        <f t="shared" si="26"/>
        <v>0</v>
      </c>
      <c r="I577" s="16">
        <f>+Tabel1[[#This Row],[Total]]-Tabel1[[#This Row],[Heures de nuit]]</f>
        <v>0</v>
      </c>
      <c r="J577" s="16">
        <f>MAX(0,Tabel1[[#This Row],[Fermeture de poste]]-TIME(21,0,0))+IF(Tabel1[[#This Row],[Ouverture de poste]]&lt;&gt;"",MAX(TIME(6,0,0)-Tabel1[[#This Row],[Ouverture de poste]],0),0)</f>
        <v>0</v>
      </c>
      <c r="K577" s="16">
        <f>IF(WEEKDAY(Tabel1[[#This Row],[Date]],2)=7, SUMIF(Tabel1[Semaine],Tabel1[[#This Row],[Semaine]],Tabel1[Total]),0)</f>
        <v>0</v>
      </c>
    </row>
    <row r="578" spans="1:11" ht="20.100000000000001" hidden="1" customHeight="1" x14ac:dyDescent="0.25">
      <c r="A578" s="4" t="str">
        <f t="shared" si="25"/>
        <v>25-31</v>
      </c>
      <c r="B578" s="22">
        <f>EOMONTH(Tabel1[[#This Row],[Date]],-1)+1</f>
        <v>45839</v>
      </c>
      <c r="C578" s="20">
        <f t="shared" si="27"/>
        <v>45867</v>
      </c>
      <c r="E578" s="21"/>
      <c r="F578" s="21"/>
      <c r="G578" s="21"/>
      <c r="H578" s="16">
        <f t="shared" si="26"/>
        <v>0</v>
      </c>
      <c r="I578" s="16">
        <f>+Tabel1[[#This Row],[Total]]-Tabel1[[#This Row],[Heures de nuit]]</f>
        <v>0</v>
      </c>
      <c r="J578" s="16">
        <f>MAX(0,Tabel1[[#This Row],[Fermeture de poste]]-TIME(21,0,0))+IF(Tabel1[[#This Row],[Ouverture de poste]]&lt;&gt;"",MAX(TIME(6,0,0)-Tabel1[[#This Row],[Ouverture de poste]],0),0)</f>
        <v>0</v>
      </c>
      <c r="K578" s="16">
        <f>IF(WEEKDAY(Tabel1[[#This Row],[Date]],2)=7, SUMIF(Tabel1[Semaine],Tabel1[[#This Row],[Semaine]],Tabel1[Total]),0)</f>
        <v>0</v>
      </c>
    </row>
    <row r="579" spans="1:11" ht="20.100000000000001" hidden="1" customHeight="1" x14ac:dyDescent="0.25">
      <c r="A579" s="4" t="str">
        <f t="shared" ref="A579:A642" si="28">MOD(YEAR(C579-WEEKDAY(C579,2)+4),100) &amp;"-"&amp; _xlfn.ISOWEEKNUM(C579)</f>
        <v>25-31</v>
      </c>
      <c r="B579" s="22">
        <f>EOMONTH(Tabel1[[#This Row],[Date]],-1)+1</f>
        <v>45839</v>
      </c>
      <c r="C579" s="20">
        <f t="shared" si="27"/>
        <v>45868</v>
      </c>
      <c r="E579" s="21"/>
      <c r="F579" s="21"/>
      <c r="G579" s="21"/>
      <c r="H579" s="16">
        <f t="shared" ref="H579:H642" si="29">MOD(G579-E579-F579,1)</f>
        <v>0</v>
      </c>
      <c r="I579" s="16">
        <f>+Tabel1[[#This Row],[Total]]-Tabel1[[#This Row],[Heures de nuit]]</f>
        <v>0</v>
      </c>
      <c r="J579" s="16">
        <f>MAX(0,Tabel1[[#This Row],[Fermeture de poste]]-TIME(21,0,0))+IF(Tabel1[[#This Row],[Ouverture de poste]]&lt;&gt;"",MAX(TIME(6,0,0)-Tabel1[[#This Row],[Ouverture de poste]],0),0)</f>
        <v>0</v>
      </c>
      <c r="K579" s="16">
        <f>IF(WEEKDAY(Tabel1[[#This Row],[Date]],2)=7, SUMIF(Tabel1[Semaine],Tabel1[[#This Row],[Semaine]],Tabel1[Total]),0)</f>
        <v>0</v>
      </c>
    </row>
    <row r="580" spans="1:11" ht="20.100000000000001" hidden="1" customHeight="1" x14ac:dyDescent="0.25">
      <c r="A580" s="4" t="str">
        <f t="shared" si="28"/>
        <v>25-31</v>
      </c>
      <c r="B580" s="22">
        <f>EOMONTH(Tabel1[[#This Row],[Date]],-1)+1</f>
        <v>45839</v>
      </c>
      <c r="C580" s="20">
        <f t="shared" si="27"/>
        <v>45869</v>
      </c>
      <c r="E580" s="21"/>
      <c r="F580" s="21"/>
      <c r="G580" s="21"/>
      <c r="H580" s="16">
        <f t="shared" si="29"/>
        <v>0</v>
      </c>
      <c r="I580" s="16">
        <f>+Tabel1[[#This Row],[Total]]-Tabel1[[#This Row],[Heures de nuit]]</f>
        <v>0</v>
      </c>
      <c r="J580" s="16">
        <f>MAX(0,Tabel1[[#This Row],[Fermeture de poste]]-TIME(21,0,0))+IF(Tabel1[[#This Row],[Ouverture de poste]]&lt;&gt;"",MAX(TIME(6,0,0)-Tabel1[[#This Row],[Ouverture de poste]],0),0)</f>
        <v>0</v>
      </c>
      <c r="K580" s="16">
        <f>IF(WEEKDAY(Tabel1[[#This Row],[Date]],2)=7, SUMIF(Tabel1[Semaine],Tabel1[[#This Row],[Semaine]],Tabel1[Total]),0)</f>
        <v>0</v>
      </c>
    </row>
    <row r="581" spans="1:11" ht="20.100000000000001" hidden="1" customHeight="1" x14ac:dyDescent="0.25">
      <c r="A581" s="4" t="str">
        <f t="shared" si="28"/>
        <v>25-31</v>
      </c>
      <c r="B581" s="22">
        <f>EOMONTH(Tabel1[[#This Row],[Date]],-1)+1</f>
        <v>45870</v>
      </c>
      <c r="C581" s="20">
        <f t="shared" si="27"/>
        <v>45870</v>
      </c>
      <c r="E581" s="21"/>
      <c r="F581" s="21"/>
      <c r="G581" s="21"/>
      <c r="H581" s="16">
        <f t="shared" si="29"/>
        <v>0</v>
      </c>
      <c r="I581" s="16">
        <f>+Tabel1[[#This Row],[Total]]-Tabel1[[#This Row],[Heures de nuit]]</f>
        <v>0</v>
      </c>
      <c r="J581" s="16">
        <f>MAX(0,Tabel1[[#This Row],[Fermeture de poste]]-TIME(21,0,0))+IF(Tabel1[[#This Row],[Ouverture de poste]]&lt;&gt;"",MAX(TIME(6,0,0)-Tabel1[[#This Row],[Ouverture de poste]],0),0)</f>
        <v>0</v>
      </c>
      <c r="K581" s="16">
        <f>IF(WEEKDAY(Tabel1[[#This Row],[Date]],2)=7, SUMIF(Tabel1[Semaine],Tabel1[[#This Row],[Semaine]],Tabel1[Total]),0)</f>
        <v>0</v>
      </c>
    </row>
    <row r="582" spans="1:11" ht="20.100000000000001" hidden="1" customHeight="1" x14ac:dyDescent="0.25">
      <c r="A582" s="4" t="str">
        <f t="shared" si="28"/>
        <v>25-31</v>
      </c>
      <c r="B582" s="22">
        <f>EOMONTH(Tabel1[[#This Row],[Date]],-1)+1</f>
        <v>45870</v>
      </c>
      <c r="C582" s="20">
        <f t="shared" si="27"/>
        <v>45871</v>
      </c>
      <c r="E582" s="21"/>
      <c r="F582" s="21"/>
      <c r="G582" s="21"/>
      <c r="H582" s="16">
        <f t="shared" si="29"/>
        <v>0</v>
      </c>
      <c r="I582" s="16">
        <f>+Tabel1[[#This Row],[Total]]-Tabel1[[#This Row],[Heures de nuit]]</f>
        <v>0</v>
      </c>
      <c r="J582" s="16">
        <f>MAX(0,Tabel1[[#This Row],[Fermeture de poste]]-TIME(21,0,0))+IF(Tabel1[[#This Row],[Ouverture de poste]]&lt;&gt;"",MAX(TIME(6,0,0)-Tabel1[[#This Row],[Ouverture de poste]],0),0)</f>
        <v>0</v>
      </c>
      <c r="K582" s="16">
        <f>IF(WEEKDAY(Tabel1[[#This Row],[Date]],2)=7, SUMIF(Tabel1[Semaine],Tabel1[[#This Row],[Semaine]],Tabel1[Total]),0)</f>
        <v>0</v>
      </c>
    </row>
    <row r="583" spans="1:11" ht="20.100000000000001" hidden="1" customHeight="1" x14ac:dyDescent="0.25">
      <c r="A583" s="4" t="str">
        <f t="shared" si="28"/>
        <v>25-31</v>
      </c>
      <c r="B583" s="22">
        <f>EOMONTH(Tabel1[[#This Row],[Date]],-1)+1</f>
        <v>45870</v>
      </c>
      <c r="C583" s="20">
        <f t="shared" si="27"/>
        <v>45872</v>
      </c>
      <c r="E583" s="21"/>
      <c r="F583" s="21"/>
      <c r="G583" s="21"/>
      <c r="H583" s="16">
        <f t="shared" si="29"/>
        <v>0</v>
      </c>
      <c r="I583" s="16">
        <f>+Tabel1[[#This Row],[Total]]-Tabel1[[#This Row],[Heures de nuit]]</f>
        <v>0</v>
      </c>
      <c r="J583" s="16">
        <f>MAX(0,Tabel1[[#This Row],[Fermeture de poste]]-TIME(21,0,0))+IF(Tabel1[[#This Row],[Ouverture de poste]]&lt;&gt;"",MAX(TIME(6,0,0)-Tabel1[[#This Row],[Ouverture de poste]],0),0)</f>
        <v>0</v>
      </c>
      <c r="K583" s="16">
        <f>IF(WEEKDAY(Tabel1[[#This Row],[Date]],2)=7, SUMIF(Tabel1[Semaine],Tabel1[[#This Row],[Semaine]],Tabel1[Total]),0)</f>
        <v>0</v>
      </c>
    </row>
    <row r="584" spans="1:11" ht="20.100000000000001" hidden="1" customHeight="1" x14ac:dyDescent="0.25">
      <c r="A584" s="4" t="str">
        <f t="shared" si="28"/>
        <v>25-32</v>
      </c>
      <c r="B584" s="22">
        <f>EOMONTH(Tabel1[[#This Row],[Date]],-1)+1</f>
        <v>45870</v>
      </c>
      <c r="C584" s="20">
        <f t="shared" si="27"/>
        <v>45873</v>
      </c>
      <c r="E584" s="21"/>
      <c r="F584" s="21"/>
      <c r="G584" s="21"/>
      <c r="H584" s="16">
        <f t="shared" si="29"/>
        <v>0</v>
      </c>
      <c r="I584" s="16">
        <f>+Tabel1[[#This Row],[Total]]-Tabel1[[#This Row],[Heures de nuit]]</f>
        <v>0</v>
      </c>
      <c r="J584" s="16">
        <f>MAX(0,Tabel1[[#This Row],[Fermeture de poste]]-TIME(21,0,0))+IF(Tabel1[[#This Row],[Ouverture de poste]]&lt;&gt;"",MAX(TIME(6,0,0)-Tabel1[[#This Row],[Ouverture de poste]],0),0)</f>
        <v>0</v>
      </c>
      <c r="K584" s="16">
        <f>IF(WEEKDAY(Tabel1[[#This Row],[Date]],2)=7, SUMIF(Tabel1[Semaine],Tabel1[[#This Row],[Semaine]],Tabel1[Total]),0)</f>
        <v>0</v>
      </c>
    </row>
    <row r="585" spans="1:11" ht="20.100000000000001" hidden="1" customHeight="1" x14ac:dyDescent="0.25">
      <c r="A585" s="4" t="str">
        <f t="shared" si="28"/>
        <v>25-32</v>
      </c>
      <c r="B585" s="22">
        <f>EOMONTH(Tabel1[[#This Row],[Date]],-1)+1</f>
        <v>45870</v>
      </c>
      <c r="C585" s="20">
        <f t="shared" si="27"/>
        <v>45874</v>
      </c>
      <c r="E585" s="21"/>
      <c r="F585" s="21"/>
      <c r="G585" s="21"/>
      <c r="H585" s="16">
        <f t="shared" si="29"/>
        <v>0</v>
      </c>
      <c r="I585" s="16">
        <f>+Tabel1[[#This Row],[Total]]-Tabel1[[#This Row],[Heures de nuit]]</f>
        <v>0</v>
      </c>
      <c r="J585" s="16">
        <f>MAX(0,Tabel1[[#This Row],[Fermeture de poste]]-TIME(21,0,0))+IF(Tabel1[[#This Row],[Ouverture de poste]]&lt;&gt;"",MAX(TIME(6,0,0)-Tabel1[[#This Row],[Ouverture de poste]],0),0)</f>
        <v>0</v>
      </c>
      <c r="K585" s="16">
        <f>IF(WEEKDAY(Tabel1[[#This Row],[Date]],2)=7, SUMIF(Tabel1[Semaine],Tabel1[[#This Row],[Semaine]],Tabel1[Total]),0)</f>
        <v>0</v>
      </c>
    </row>
    <row r="586" spans="1:11" ht="20.100000000000001" hidden="1" customHeight="1" x14ac:dyDescent="0.25">
      <c r="A586" s="4" t="str">
        <f t="shared" si="28"/>
        <v>25-32</v>
      </c>
      <c r="B586" s="22">
        <f>EOMONTH(Tabel1[[#This Row],[Date]],-1)+1</f>
        <v>45870</v>
      </c>
      <c r="C586" s="20">
        <f t="shared" si="27"/>
        <v>45875</v>
      </c>
      <c r="E586" s="21"/>
      <c r="F586" s="21"/>
      <c r="G586" s="21"/>
      <c r="H586" s="16">
        <f t="shared" si="29"/>
        <v>0</v>
      </c>
      <c r="I586" s="16">
        <f>+Tabel1[[#This Row],[Total]]-Tabel1[[#This Row],[Heures de nuit]]</f>
        <v>0</v>
      </c>
      <c r="J586" s="16">
        <f>MAX(0,Tabel1[[#This Row],[Fermeture de poste]]-TIME(21,0,0))+IF(Tabel1[[#This Row],[Ouverture de poste]]&lt;&gt;"",MAX(TIME(6,0,0)-Tabel1[[#This Row],[Ouverture de poste]],0),0)</f>
        <v>0</v>
      </c>
      <c r="K586" s="16">
        <f>IF(WEEKDAY(Tabel1[[#This Row],[Date]],2)=7, SUMIF(Tabel1[Semaine],Tabel1[[#This Row],[Semaine]],Tabel1[Total]),0)</f>
        <v>0</v>
      </c>
    </row>
    <row r="587" spans="1:11" ht="20.100000000000001" hidden="1" customHeight="1" x14ac:dyDescent="0.25">
      <c r="A587" s="4" t="str">
        <f t="shared" si="28"/>
        <v>25-32</v>
      </c>
      <c r="B587" s="22">
        <f>EOMONTH(Tabel1[[#This Row],[Date]],-1)+1</f>
        <v>45870</v>
      </c>
      <c r="C587" s="20">
        <f t="shared" si="27"/>
        <v>45876</v>
      </c>
      <c r="E587" s="21"/>
      <c r="F587" s="21"/>
      <c r="G587" s="21"/>
      <c r="H587" s="16">
        <f t="shared" si="29"/>
        <v>0</v>
      </c>
      <c r="I587" s="16">
        <f>+Tabel1[[#This Row],[Total]]-Tabel1[[#This Row],[Heures de nuit]]</f>
        <v>0</v>
      </c>
      <c r="J587" s="16">
        <f>MAX(0,Tabel1[[#This Row],[Fermeture de poste]]-TIME(21,0,0))+IF(Tabel1[[#This Row],[Ouverture de poste]]&lt;&gt;"",MAX(TIME(6,0,0)-Tabel1[[#This Row],[Ouverture de poste]],0),0)</f>
        <v>0</v>
      </c>
      <c r="K587" s="16">
        <f>IF(WEEKDAY(Tabel1[[#This Row],[Date]],2)=7, SUMIF(Tabel1[Semaine],Tabel1[[#This Row],[Semaine]],Tabel1[Total]),0)</f>
        <v>0</v>
      </c>
    </row>
    <row r="588" spans="1:11" ht="20.100000000000001" hidden="1" customHeight="1" x14ac:dyDescent="0.25">
      <c r="A588" s="4" t="str">
        <f t="shared" si="28"/>
        <v>25-32</v>
      </c>
      <c r="B588" s="22">
        <f>EOMONTH(Tabel1[[#This Row],[Date]],-1)+1</f>
        <v>45870</v>
      </c>
      <c r="C588" s="20">
        <f t="shared" si="27"/>
        <v>45877</v>
      </c>
      <c r="E588" s="21"/>
      <c r="F588" s="21"/>
      <c r="G588" s="21"/>
      <c r="H588" s="16">
        <f t="shared" si="29"/>
        <v>0</v>
      </c>
      <c r="I588" s="16">
        <f>+Tabel1[[#This Row],[Total]]-Tabel1[[#This Row],[Heures de nuit]]</f>
        <v>0</v>
      </c>
      <c r="J588" s="16">
        <f>MAX(0,Tabel1[[#This Row],[Fermeture de poste]]-TIME(21,0,0))+IF(Tabel1[[#This Row],[Ouverture de poste]]&lt;&gt;"",MAX(TIME(6,0,0)-Tabel1[[#This Row],[Ouverture de poste]],0),0)</f>
        <v>0</v>
      </c>
      <c r="K588" s="16">
        <f>IF(WEEKDAY(Tabel1[[#This Row],[Date]],2)=7, SUMIF(Tabel1[Semaine],Tabel1[[#This Row],[Semaine]],Tabel1[Total]),0)</f>
        <v>0</v>
      </c>
    </row>
    <row r="589" spans="1:11" ht="20.100000000000001" hidden="1" customHeight="1" x14ac:dyDescent="0.25">
      <c r="A589" s="4" t="str">
        <f t="shared" si="28"/>
        <v>25-32</v>
      </c>
      <c r="B589" s="22">
        <f>EOMONTH(Tabel1[[#This Row],[Date]],-1)+1</f>
        <v>45870</v>
      </c>
      <c r="C589" s="20">
        <f t="shared" si="27"/>
        <v>45878</v>
      </c>
      <c r="E589" s="21"/>
      <c r="F589" s="21"/>
      <c r="G589" s="21"/>
      <c r="H589" s="16">
        <f t="shared" si="29"/>
        <v>0</v>
      </c>
      <c r="I589" s="16">
        <f>+Tabel1[[#This Row],[Total]]-Tabel1[[#This Row],[Heures de nuit]]</f>
        <v>0</v>
      </c>
      <c r="J589" s="16">
        <f>MAX(0,Tabel1[[#This Row],[Fermeture de poste]]-TIME(21,0,0))+IF(Tabel1[[#This Row],[Ouverture de poste]]&lt;&gt;"",MAX(TIME(6,0,0)-Tabel1[[#This Row],[Ouverture de poste]],0),0)</f>
        <v>0</v>
      </c>
      <c r="K589" s="16">
        <f>IF(WEEKDAY(Tabel1[[#This Row],[Date]],2)=7, SUMIF(Tabel1[Semaine],Tabel1[[#This Row],[Semaine]],Tabel1[Total]),0)</f>
        <v>0</v>
      </c>
    </row>
    <row r="590" spans="1:11" ht="20.100000000000001" hidden="1" customHeight="1" x14ac:dyDescent="0.25">
      <c r="A590" s="4" t="str">
        <f t="shared" si="28"/>
        <v>25-32</v>
      </c>
      <c r="B590" s="22">
        <f>EOMONTH(Tabel1[[#This Row],[Date]],-1)+1</f>
        <v>45870</v>
      </c>
      <c r="C590" s="20">
        <f t="shared" si="27"/>
        <v>45879</v>
      </c>
      <c r="E590" s="21"/>
      <c r="F590" s="21"/>
      <c r="G590" s="21"/>
      <c r="H590" s="16">
        <f t="shared" si="29"/>
        <v>0</v>
      </c>
      <c r="I590" s="16">
        <f>+Tabel1[[#This Row],[Total]]-Tabel1[[#This Row],[Heures de nuit]]</f>
        <v>0</v>
      </c>
      <c r="J590" s="16">
        <f>MAX(0,Tabel1[[#This Row],[Fermeture de poste]]-TIME(21,0,0))+IF(Tabel1[[#This Row],[Ouverture de poste]]&lt;&gt;"",MAX(TIME(6,0,0)-Tabel1[[#This Row],[Ouverture de poste]],0),0)</f>
        <v>0</v>
      </c>
      <c r="K590" s="16">
        <f>IF(WEEKDAY(Tabel1[[#This Row],[Date]],2)=7, SUMIF(Tabel1[Semaine],Tabel1[[#This Row],[Semaine]],Tabel1[Total]),0)</f>
        <v>0</v>
      </c>
    </row>
    <row r="591" spans="1:11" ht="20.100000000000001" hidden="1" customHeight="1" x14ac:dyDescent="0.25">
      <c r="A591" s="4" t="str">
        <f t="shared" si="28"/>
        <v>25-33</v>
      </c>
      <c r="B591" s="22">
        <f>EOMONTH(Tabel1[[#This Row],[Date]],-1)+1</f>
        <v>45870</v>
      </c>
      <c r="C591" s="20">
        <f t="shared" si="27"/>
        <v>45880</v>
      </c>
      <c r="E591" s="21"/>
      <c r="F591" s="21"/>
      <c r="G591" s="21"/>
      <c r="H591" s="16">
        <f t="shared" si="29"/>
        <v>0</v>
      </c>
      <c r="I591" s="16">
        <f>+Tabel1[[#This Row],[Total]]-Tabel1[[#This Row],[Heures de nuit]]</f>
        <v>0</v>
      </c>
      <c r="J591" s="16">
        <f>MAX(0,Tabel1[[#This Row],[Fermeture de poste]]-TIME(21,0,0))+IF(Tabel1[[#This Row],[Ouverture de poste]]&lt;&gt;"",MAX(TIME(6,0,0)-Tabel1[[#This Row],[Ouverture de poste]],0),0)</f>
        <v>0</v>
      </c>
      <c r="K591" s="16">
        <f>IF(WEEKDAY(Tabel1[[#This Row],[Date]],2)=7, SUMIF(Tabel1[Semaine],Tabel1[[#This Row],[Semaine]],Tabel1[Total]),0)</f>
        <v>0</v>
      </c>
    </row>
    <row r="592" spans="1:11" ht="20.100000000000001" hidden="1" customHeight="1" x14ac:dyDescent="0.25">
      <c r="A592" s="4" t="str">
        <f t="shared" si="28"/>
        <v>25-33</v>
      </c>
      <c r="B592" s="22">
        <f>EOMONTH(Tabel1[[#This Row],[Date]],-1)+1</f>
        <v>45870</v>
      </c>
      <c r="C592" s="20">
        <f t="shared" si="27"/>
        <v>45881</v>
      </c>
      <c r="E592" s="21"/>
      <c r="F592" s="21"/>
      <c r="G592" s="21"/>
      <c r="H592" s="16">
        <f t="shared" si="29"/>
        <v>0</v>
      </c>
      <c r="I592" s="16">
        <f>+Tabel1[[#This Row],[Total]]-Tabel1[[#This Row],[Heures de nuit]]</f>
        <v>0</v>
      </c>
      <c r="J592" s="16">
        <f>MAX(0,Tabel1[[#This Row],[Fermeture de poste]]-TIME(21,0,0))+IF(Tabel1[[#This Row],[Ouverture de poste]]&lt;&gt;"",MAX(TIME(6,0,0)-Tabel1[[#This Row],[Ouverture de poste]],0),0)</f>
        <v>0</v>
      </c>
      <c r="K592" s="16">
        <f>IF(WEEKDAY(Tabel1[[#This Row],[Date]],2)=7, SUMIF(Tabel1[Semaine],Tabel1[[#This Row],[Semaine]],Tabel1[Total]),0)</f>
        <v>0</v>
      </c>
    </row>
    <row r="593" spans="1:11" ht="20.100000000000001" hidden="1" customHeight="1" x14ac:dyDescent="0.25">
      <c r="A593" s="4" t="str">
        <f t="shared" si="28"/>
        <v>25-33</v>
      </c>
      <c r="B593" s="22">
        <f>EOMONTH(Tabel1[[#This Row],[Date]],-1)+1</f>
        <v>45870</v>
      </c>
      <c r="C593" s="20">
        <f t="shared" si="27"/>
        <v>45882</v>
      </c>
      <c r="E593" s="21"/>
      <c r="F593" s="21"/>
      <c r="G593" s="21"/>
      <c r="H593" s="16">
        <f t="shared" si="29"/>
        <v>0</v>
      </c>
      <c r="I593" s="16">
        <f>+Tabel1[[#This Row],[Total]]-Tabel1[[#This Row],[Heures de nuit]]</f>
        <v>0</v>
      </c>
      <c r="J593" s="16">
        <f>MAX(0,Tabel1[[#This Row],[Fermeture de poste]]-TIME(21,0,0))+IF(Tabel1[[#This Row],[Ouverture de poste]]&lt;&gt;"",MAX(TIME(6,0,0)-Tabel1[[#This Row],[Ouverture de poste]],0),0)</f>
        <v>0</v>
      </c>
      <c r="K593" s="16">
        <f>IF(WEEKDAY(Tabel1[[#This Row],[Date]],2)=7, SUMIF(Tabel1[Semaine],Tabel1[[#This Row],[Semaine]],Tabel1[Total]),0)</f>
        <v>0</v>
      </c>
    </row>
    <row r="594" spans="1:11" ht="20.100000000000001" hidden="1" customHeight="1" x14ac:dyDescent="0.25">
      <c r="A594" s="4" t="str">
        <f t="shared" si="28"/>
        <v>25-33</v>
      </c>
      <c r="B594" s="22">
        <f>EOMONTH(Tabel1[[#This Row],[Date]],-1)+1</f>
        <v>45870</v>
      </c>
      <c r="C594" s="20">
        <f t="shared" si="27"/>
        <v>45883</v>
      </c>
      <c r="E594" s="21"/>
      <c r="F594" s="21"/>
      <c r="G594" s="21"/>
      <c r="H594" s="16">
        <f t="shared" si="29"/>
        <v>0</v>
      </c>
      <c r="I594" s="16">
        <f>+Tabel1[[#This Row],[Total]]-Tabel1[[#This Row],[Heures de nuit]]</f>
        <v>0</v>
      </c>
      <c r="J594" s="16">
        <f>MAX(0,Tabel1[[#This Row],[Fermeture de poste]]-TIME(21,0,0))+IF(Tabel1[[#This Row],[Ouverture de poste]]&lt;&gt;"",MAX(TIME(6,0,0)-Tabel1[[#This Row],[Ouverture de poste]],0),0)</f>
        <v>0</v>
      </c>
      <c r="K594" s="16">
        <f>IF(WEEKDAY(Tabel1[[#This Row],[Date]],2)=7, SUMIF(Tabel1[Semaine],Tabel1[[#This Row],[Semaine]],Tabel1[Total]),0)</f>
        <v>0</v>
      </c>
    </row>
    <row r="595" spans="1:11" ht="20.100000000000001" hidden="1" customHeight="1" x14ac:dyDescent="0.25">
      <c r="A595" s="4" t="str">
        <f t="shared" si="28"/>
        <v>25-33</v>
      </c>
      <c r="B595" s="22">
        <f>EOMONTH(Tabel1[[#This Row],[Date]],-1)+1</f>
        <v>45870</v>
      </c>
      <c r="C595" s="20">
        <f t="shared" si="27"/>
        <v>45884</v>
      </c>
      <c r="E595" s="21"/>
      <c r="F595" s="21"/>
      <c r="G595" s="21"/>
      <c r="H595" s="16">
        <f t="shared" si="29"/>
        <v>0</v>
      </c>
      <c r="I595" s="16">
        <f>+Tabel1[[#This Row],[Total]]-Tabel1[[#This Row],[Heures de nuit]]</f>
        <v>0</v>
      </c>
      <c r="J595" s="16">
        <f>MAX(0,Tabel1[[#This Row],[Fermeture de poste]]-TIME(21,0,0))+IF(Tabel1[[#This Row],[Ouverture de poste]]&lt;&gt;"",MAX(TIME(6,0,0)-Tabel1[[#This Row],[Ouverture de poste]],0),0)</f>
        <v>0</v>
      </c>
      <c r="K595" s="16">
        <f>IF(WEEKDAY(Tabel1[[#This Row],[Date]],2)=7, SUMIF(Tabel1[Semaine],Tabel1[[#This Row],[Semaine]],Tabel1[Total]),0)</f>
        <v>0</v>
      </c>
    </row>
    <row r="596" spans="1:11" ht="20.100000000000001" hidden="1" customHeight="1" x14ac:dyDescent="0.25">
      <c r="A596" s="4" t="str">
        <f t="shared" si="28"/>
        <v>25-33</v>
      </c>
      <c r="B596" s="22">
        <f>EOMONTH(Tabel1[[#This Row],[Date]],-1)+1</f>
        <v>45870</v>
      </c>
      <c r="C596" s="20">
        <f t="shared" si="27"/>
        <v>45885</v>
      </c>
      <c r="E596" s="21"/>
      <c r="F596" s="21"/>
      <c r="G596" s="21"/>
      <c r="H596" s="16">
        <f t="shared" si="29"/>
        <v>0</v>
      </c>
      <c r="I596" s="16">
        <f>+Tabel1[[#This Row],[Total]]-Tabel1[[#This Row],[Heures de nuit]]</f>
        <v>0</v>
      </c>
      <c r="J596" s="16">
        <f>MAX(0,Tabel1[[#This Row],[Fermeture de poste]]-TIME(21,0,0))+IF(Tabel1[[#This Row],[Ouverture de poste]]&lt;&gt;"",MAX(TIME(6,0,0)-Tabel1[[#This Row],[Ouverture de poste]],0),0)</f>
        <v>0</v>
      </c>
      <c r="K596" s="16">
        <f>IF(WEEKDAY(Tabel1[[#This Row],[Date]],2)=7, SUMIF(Tabel1[Semaine],Tabel1[[#This Row],[Semaine]],Tabel1[Total]),0)</f>
        <v>0</v>
      </c>
    </row>
    <row r="597" spans="1:11" ht="20.100000000000001" hidden="1" customHeight="1" x14ac:dyDescent="0.25">
      <c r="A597" s="4" t="str">
        <f t="shared" si="28"/>
        <v>25-33</v>
      </c>
      <c r="B597" s="22">
        <f>EOMONTH(Tabel1[[#This Row],[Date]],-1)+1</f>
        <v>45870</v>
      </c>
      <c r="C597" s="20">
        <f t="shared" si="27"/>
        <v>45886</v>
      </c>
      <c r="E597" s="21"/>
      <c r="F597" s="21"/>
      <c r="G597" s="21"/>
      <c r="H597" s="16">
        <f t="shared" si="29"/>
        <v>0</v>
      </c>
      <c r="I597" s="16">
        <f>+Tabel1[[#This Row],[Total]]-Tabel1[[#This Row],[Heures de nuit]]</f>
        <v>0</v>
      </c>
      <c r="J597" s="16">
        <f>MAX(0,Tabel1[[#This Row],[Fermeture de poste]]-TIME(21,0,0))+IF(Tabel1[[#This Row],[Ouverture de poste]]&lt;&gt;"",MAX(TIME(6,0,0)-Tabel1[[#This Row],[Ouverture de poste]],0),0)</f>
        <v>0</v>
      </c>
      <c r="K597" s="16">
        <f>IF(WEEKDAY(Tabel1[[#This Row],[Date]],2)=7, SUMIF(Tabel1[Semaine],Tabel1[[#This Row],[Semaine]],Tabel1[Total]),0)</f>
        <v>0</v>
      </c>
    </row>
    <row r="598" spans="1:11" ht="20.100000000000001" hidden="1" customHeight="1" x14ac:dyDescent="0.25">
      <c r="A598" s="4" t="str">
        <f t="shared" si="28"/>
        <v>25-34</v>
      </c>
      <c r="B598" s="22">
        <f>EOMONTH(Tabel1[[#This Row],[Date]],-1)+1</f>
        <v>45870</v>
      </c>
      <c r="C598" s="20">
        <f t="shared" si="27"/>
        <v>45887</v>
      </c>
      <c r="E598" s="21"/>
      <c r="F598" s="21"/>
      <c r="G598" s="21"/>
      <c r="H598" s="16">
        <f t="shared" si="29"/>
        <v>0</v>
      </c>
      <c r="I598" s="16">
        <f>+Tabel1[[#This Row],[Total]]-Tabel1[[#This Row],[Heures de nuit]]</f>
        <v>0</v>
      </c>
      <c r="J598" s="16">
        <f>MAX(0,Tabel1[[#This Row],[Fermeture de poste]]-TIME(21,0,0))+IF(Tabel1[[#This Row],[Ouverture de poste]]&lt;&gt;"",MAX(TIME(6,0,0)-Tabel1[[#This Row],[Ouverture de poste]],0),0)</f>
        <v>0</v>
      </c>
      <c r="K598" s="16">
        <f>IF(WEEKDAY(Tabel1[[#This Row],[Date]],2)=7, SUMIF(Tabel1[Semaine],Tabel1[[#This Row],[Semaine]],Tabel1[Total]),0)</f>
        <v>0</v>
      </c>
    </row>
    <row r="599" spans="1:11" ht="20.100000000000001" hidden="1" customHeight="1" x14ac:dyDescent="0.25">
      <c r="A599" s="4" t="str">
        <f t="shared" si="28"/>
        <v>25-34</v>
      </c>
      <c r="B599" s="22">
        <f>EOMONTH(Tabel1[[#This Row],[Date]],-1)+1</f>
        <v>45870</v>
      </c>
      <c r="C599" s="20">
        <f t="shared" si="27"/>
        <v>45888</v>
      </c>
      <c r="E599" s="21"/>
      <c r="F599" s="21"/>
      <c r="G599" s="21"/>
      <c r="H599" s="16">
        <f t="shared" si="29"/>
        <v>0</v>
      </c>
      <c r="I599" s="16">
        <f>+Tabel1[[#This Row],[Total]]-Tabel1[[#This Row],[Heures de nuit]]</f>
        <v>0</v>
      </c>
      <c r="J599" s="16">
        <f>MAX(0,Tabel1[[#This Row],[Fermeture de poste]]-TIME(21,0,0))+IF(Tabel1[[#This Row],[Ouverture de poste]]&lt;&gt;"",MAX(TIME(6,0,0)-Tabel1[[#This Row],[Ouverture de poste]],0),0)</f>
        <v>0</v>
      </c>
      <c r="K599" s="16">
        <f>IF(WEEKDAY(Tabel1[[#This Row],[Date]],2)=7, SUMIF(Tabel1[Semaine],Tabel1[[#This Row],[Semaine]],Tabel1[Total]),0)</f>
        <v>0</v>
      </c>
    </row>
    <row r="600" spans="1:11" ht="20.100000000000001" hidden="1" customHeight="1" x14ac:dyDescent="0.25">
      <c r="A600" s="4" t="str">
        <f t="shared" si="28"/>
        <v>25-34</v>
      </c>
      <c r="B600" s="22">
        <f>EOMONTH(Tabel1[[#This Row],[Date]],-1)+1</f>
        <v>45870</v>
      </c>
      <c r="C600" s="20">
        <f t="shared" si="27"/>
        <v>45889</v>
      </c>
      <c r="E600" s="21"/>
      <c r="F600" s="21"/>
      <c r="G600" s="21"/>
      <c r="H600" s="16">
        <f t="shared" si="29"/>
        <v>0</v>
      </c>
      <c r="I600" s="16">
        <f>+Tabel1[[#This Row],[Total]]-Tabel1[[#This Row],[Heures de nuit]]</f>
        <v>0</v>
      </c>
      <c r="J600" s="16">
        <f>MAX(0,Tabel1[[#This Row],[Fermeture de poste]]-TIME(21,0,0))+IF(Tabel1[[#This Row],[Ouverture de poste]]&lt;&gt;"",MAX(TIME(6,0,0)-Tabel1[[#This Row],[Ouverture de poste]],0),0)</f>
        <v>0</v>
      </c>
      <c r="K600" s="16">
        <f>IF(WEEKDAY(Tabel1[[#This Row],[Date]],2)=7, SUMIF(Tabel1[Semaine],Tabel1[[#This Row],[Semaine]],Tabel1[Total]),0)</f>
        <v>0</v>
      </c>
    </row>
    <row r="601" spans="1:11" ht="20.100000000000001" hidden="1" customHeight="1" x14ac:dyDescent="0.25">
      <c r="A601" s="4" t="str">
        <f t="shared" si="28"/>
        <v>25-34</v>
      </c>
      <c r="B601" s="22">
        <f>EOMONTH(Tabel1[[#This Row],[Date]],-1)+1</f>
        <v>45870</v>
      </c>
      <c r="C601" s="20">
        <f t="shared" si="27"/>
        <v>45890</v>
      </c>
      <c r="E601" s="21"/>
      <c r="F601" s="21"/>
      <c r="G601" s="21"/>
      <c r="H601" s="16">
        <f t="shared" si="29"/>
        <v>0</v>
      </c>
      <c r="I601" s="16">
        <f>+Tabel1[[#This Row],[Total]]-Tabel1[[#This Row],[Heures de nuit]]</f>
        <v>0</v>
      </c>
      <c r="J601" s="16">
        <f>MAX(0,Tabel1[[#This Row],[Fermeture de poste]]-TIME(21,0,0))+IF(Tabel1[[#This Row],[Ouverture de poste]]&lt;&gt;"",MAX(TIME(6,0,0)-Tabel1[[#This Row],[Ouverture de poste]],0),0)</f>
        <v>0</v>
      </c>
      <c r="K601" s="16">
        <f>IF(WEEKDAY(Tabel1[[#This Row],[Date]],2)=7, SUMIF(Tabel1[Semaine],Tabel1[[#This Row],[Semaine]],Tabel1[Total]),0)</f>
        <v>0</v>
      </c>
    </row>
    <row r="602" spans="1:11" ht="20.100000000000001" hidden="1" customHeight="1" x14ac:dyDescent="0.25">
      <c r="A602" s="4" t="str">
        <f t="shared" si="28"/>
        <v>25-34</v>
      </c>
      <c r="B602" s="22">
        <f>EOMONTH(Tabel1[[#This Row],[Date]],-1)+1</f>
        <v>45870</v>
      </c>
      <c r="C602" s="20">
        <f t="shared" si="27"/>
        <v>45891</v>
      </c>
      <c r="E602" s="21"/>
      <c r="F602" s="21"/>
      <c r="G602" s="21"/>
      <c r="H602" s="16">
        <f t="shared" si="29"/>
        <v>0</v>
      </c>
      <c r="I602" s="16">
        <f>+Tabel1[[#This Row],[Total]]-Tabel1[[#This Row],[Heures de nuit]]</f>
        <v>0</v>
      </c>
      <c r="J602" s="16">
        <f>MAX(0,Tabel1[[#This Row],[Fermeture de poste]]-TIME(21,0,0))+IF(Tabel1[[#This Row],[Ouverture de poste]]&lt;&gt;"",MAX(TIME(6,0,0)-Tabel1[[#This Row],[Ouverture de poste]],0),0)</f>
        <v>0</v>
      </c>
      <c r="K602" s="16">
        <f>IF(WEEKDAY(Tabel1[[#This Row],[Date]],2)=7, SUMIF(Tabel1[Semaine],Tabel1[[#This Row],[Semaine]],Tabel1[Total]),0)</f>
        <v>0</v>
      </c>
    </row>
    <row r="603" spans="1:11" ht="20.100000000000001" hidden="1" customHeight="1" x14ac:dyDescent="0.25">
      <c r="A603" s="4" t="str">
        <f t="shared" si="28"/>
        <v>25-34</v>
      </c>
      <c r="B603" s="22">
        <f>EOMONTH(Tabel1[[#This Row],[Date]],-1)+1</f>
        <v>45870</v>
      </c>
      <c r="C603" s="20">
        <f t="shared" si="27"/>
        <v>45892</v>
      </c>
      <c r="E603" s="21"/>
      <c r="F603" s="21"/>
      <c r="G603" s="21"/>
      <c r="H603" s="16">
        <f t="shared" si="29"/>
        <v>0</v>
      </c>
      <c r="I603" s="16">
        <f>+Tabel1[[#This Row],[Total]]-Tabel1[[#This Row],[Heures de nuit]]</f>
        <v>0</v>
      </c>
      <c r="J603" s="16">
        <f>MAX(0,Tabel1[[#This Row],[Fermeture de poste]]-TIME(21,0,0))+IF(Tabel1[[#This Row],[Ouverture de poste]]&lt;&gt;"",MAX(TIME(6,0,0)-Tabel1[[#This Row],[Ouverture de poste]],0),0)</f>
        <v>0</v>
      </c>
      <c r="K603" s="16">
        <f>IF(WEEKDAY(Tabel1[[#This Row],[Date]],2)=7, SUMIF(Tabel1[Semaine],Tabel1[[#This Row],[Semaine]],Tabel1[Total]),0)</f>
        <v>0</v>
      </c>
    </row>
    <row r="604" spans="1:11" ht="20.100000000000001" hidden="1" customHeight="1" x14ac:dyDescent="0.25">
      <c r="A604" s="4" t="str">
        <f t="shared" si="28"/>
        <v>25-34</v>
      </c>
      <c r="B604" s="22">
        <f>EOMONTH(Tabel1[[#This Row],[Date]],-1)+1</f>
        <v>45870</v>
      </c>
      <c r="C604" s="20">
        <f t="shared" si="27"/>
        <v>45893</v>
      </c>
      <c r="E604" s="21"/>
      <c r="F604" s="21"/>
      <c r="G604" s="21"/>
      <c r="H604" s="16">
        <f t="shared" si="29"/>
        <v>0</v>
      </c>
      <c r="I604" s="16">
        <f>+Tabel1[[#This Row],[Total]]-Tabel1[[#This Row],[Heures de nuit]]</f>
        <v>0</v>
      </c>
      <c r="J604" s="16">
        <f>MAX(0,Tabel1[[#This Row],[Fermeture de poste]]-TIME(21,0,0))+IF(Tabel1[[#This Row],[Ouverture de poste]]&lt;&gt;"",MAX(TIME(6,0,0)-Tabel1[[#This Row],[Ouverture de poste]],0),0)</f>
        <v>0</v>
      </c>
      <c r="K604" s="16">
        <f>IF(WEEKDAY(Tabel1[[#This Row],[Date]],2)=7, SUMIF(Tabel1[Semaine],Tabel1[[#This Row],[Semaine]],Tabel1[Total]),0)</f>
        <v>0</v>
      </c>
    </row>
    <row r="605" spans="1:11" ht="20.100000000000001" hidden="1" customHeight="1" x14ac:dyDescent="0.25">
      <c r="A605" s="4" t="str">
        <f t="shared" si="28"/>
        <v>25-35</v>
      </c>
      <c r="B605" s="22">
        <f>EOMONTH(Tabel1[[#This Row],[Date]],-1)+1</f>
        <v>45870</v>
      </c>
      <c r="C605" s="20">
        <f t="shared" si="27"/>
        <v>45894</v>
      </c>
      <c r="E605" s="21"/>
      <c r="F605" s="21"/>
      <c r="G605" s="21"/>
      <c r="H605" s="16">
        <f t="shared" si="29"/>
        <v>0</v>
      </c>
      <c r="I605" s="16">
        <f>+Tabel1[[#This Row],[Total]]-Tabel1[[#This Row],[Heures de nuit]]</f>
        <v>0</v>
      </c>
      <c r="J605" s="16">
        <f>MAX(0,Tabel1[[#This Row],[Fermeture de poste]]-TIME(21,0,0))+IF(Tabel1[[#This Row],[Ouverture de poste]]&lt;&gt;"",MAX(TIME(6,0,0)-Tabel1[[#This Row],[Ouverture de poste]],0),0)</f>
        <v>0</v>
      </c>
      <c r="K605" s="16">
        <f>IF(WEEKDAY(Tabel1[[#This Row],[Date]],2)=7, SUMIF(Tabel1[Semaine],Tabel1[[#This Row],[Semaine]],Tabel1[Total]),0)</f>
        <v>0</v>
      </c>
    </row>
    <row r="606" spans="1:11" ht="20.100000000000001" hidden="1" customHeight="1" x14ac:dyDescent="0.25">
      <c r="A606" s="4" t="str">
        <f t="shared" si="28"/>
        <v>25-35</v>
      </c>
      <c r="B606" s="22">
        <f>EOMONTH(Tabel1[[#This Row],[Date]],-1)+1</f>
        <v>45870</v>
      </c>
      <c r="C606" s="20">
        <f t="shared" si="27"/>
        <v>45895</v>
      </c>
      <c r="E606" s="21"/>
      <c r="F606" s="21"/>
      <c r="G606" s="21"/>
      <c r="H606" s="16">
        <f t="shared" si="29"/>
        <v>0</v>
      </c>
      <c r="I606" s="16">
        <f>+Tabel1[[#This Row],[Total]]-Tabel1[[#This Row],[Heures de nuit]]</f>
        <v>0</v>
      </c>
      <c r="J606" s="16">
        <f>MAX(0,Tabel1[[#This Row],[Fermeture de poste]]-TIME(21,0,0))+IF(Tabel1[[#This Row],[Ouverture de poste]]&lt;&gt;"",MAX(TIME(6,0,0)-Tabel1[[#This Row],[Ouverture de poste]],0),0)</f>
        <v>0</v>
      </c>
      <c r="K606" s="16">
        <f>IF(WEEKDAY(Tabel1[[#This Row],[Date]],2)=7, SUMIF(Tabel1[Semaine],Tabel1[[#This Row],[Semaine]],Tabel1[Total]),0)</f>
        <v>0</v>
      </c>
    </row>
    <row r="607" spans="1:11" ht="20.100000000000001" hidden="1" customHeight="1" x14ac:dyDescent="0.25">
      <c r="A607" s="4" t="str">
        <f t="shared" si="28"/>
        <v>25-35</v>
      </c>
      <c r="B607" s="22">
        <f>EOMONTH(Tabel1[[#This Row],[Date]],-1)+1</f>
        <v>45870</v>
      </c>
      <c r="C607" s="20">
        <f t="shared" si="27"/>
        <v>45896</v>
      </c>
      <c r="E607" s="21"/>
      <c r="F607" s="21"/>
      <c r="G607" s="21"/>
      <c r="H607" s="16">
        <f t="shared" si="29"/>
        <v>0</v>
      </c>
      <c r="I607" s="16">
        <f>+Tabel1[[#This Row],[Total]]-Tabel1[[#This Row],[Heures de nuit]]</f>
        <v>0</v>
      </c>
      <c r="J607" s="16">
        <f>MAX(0,Tabel1[[#This Row],[Fermeture de poste]]-TIME(21,0,0))+IF(Tabel1[[#This Row],[Ouverture de poste]]&lt;&gt;"",MAX(TIME(6,0,0)-Tabel1[[#This Row],[Ouverture de poste]],0),0)</f>
        <v>0</v>
      </c>
      <c r="K607" s="16">
        <f>IF(WEEKDAY(Tabel1[[#This Row],[Date]],2)=7, SUMIF(Tabel1[Semaine],Tabel1[[#This Row],[Semaine]],Tabel1[Total]),0)</f>
        <v>0</v>
      </c>
    </row>
    <row r="608" spans="1:11" ht="20.100000000000001" hidden="1" customHeight="1" x14ac:dyDescent="0.25">
      <c r="A608" s="4" t="str">
        <f t="shared" si="28"/>
        <v>25-35</v>
      </c>
      <c r="B608" s="22">
        <f>EOMONTH(Tabel1[[#This Row],[Date]],-1)+1</f>
        <v>45870</v>
      </c>
      <c r="C608" s="20">
        <f t="shared" si="27"/>
        <v>45897</v>
      </c>
      <c r="E608" s="21"/>
      <c r="F608" s="21"/>
      <c r="G608" s="21"/>
      <c r="H608" s="16">
        <f t="shared" si="29"/>
        <v>0</v>
      </c>
      <c r="I608" s="16">
        <f>+Tabel1[[#This Row],[Total]]-Tabel1[[#This Row],[Heures de nuit]]</f>
        <v>0</v>
      </c>
      <c r="J608" s="16">
        <f>MAX(0,Tabel1[[#This Row],[Fermeture de poste]]-TIME(21,0,0))+IF(Tabel1[[#This Row],[Ouverture de poste]]&lt;&gt;"",MAX(TIME(6,0,0)-Tabel1[[#This Row],[Ouverture de poste]],0),0)</f>
        <v>0</v>
      </c>
      <c r="K608" s="16">
        <f>IF(WEEKDAY(Tabel1[[#This Row],[Date]],2)=7, SUMIF(Tabel1[Semaine],Tabel1[[#This Row],[Semaine]],Tabel1[Total]),0)</f>
        <v>0</v>
      </c>
    </row>
    <row r="609" spans="1:11" ht="20.100000000000001" hidden="1" customHeight="1" x14ac:dyDescent="0.25">
      <c r="A609" s="4" t="str">
        <f t="shared" si="28"/>
        <v>25-35</v>
      </c>
      <c r="B609" s="22">
        <f>EOMONTH(Tabel1[[#This Row],[Date]],-1)+1</f>
        <v>45870</v>
      </c>
      <c r="C609" s="20">
        <f t="shared" si="27"/>
        <v>45898</v>
      </c>
      <c r="E609" s="21"/>
      <c r="F609" s="21"/>
      <c r="G609" s="21"/>
      <c r="H609" s="16">
        <f t="shared" si="29"/>
        <v>0</v>
      </c>
      <c r="I609" s="16">
        <f>+Tabel1[[#This Row],[Total]]-Tabel1[[#This Row],[Heures de nuit]]</f>
        <v>0</v>
      </c>
      <c r="J609" s="16">
        <f>MAX(0,Tabel1[[#This Row],[Fermeture de poste]]-TIME(21,0,0))+IF(Tabel1[[#This Row],[Ouverture de poste]]&lt;&gt;"",MAX(TIME(6,0,0)-Tabel1[[#This Row],[Ouverture de poste]],0),0)</f>
        <v>0</v>
      </c>
      <c r="K609" s="16">
        <f>IF(WEEKDAY(Tabel1[[#This Row],[Date]],2)=7, SUMIF(Tabel1[Semaine],Tabel1[[#This Row],[Semaine]],Tabel1[Total]),0)</f>
        <v>0</v>
      </c>
    </row>
    <row r="610" spans="1:11" ht="20.100000000000001" hidden="1" customHeight="1" x14ac:dyDescent="0.25">
      <c r="A610" s="4" t="str">
        <f t="shared" si="28"/>
        <v>25-35</v>
      </c>
      <c r="B610" s="22">
        <f>EOMONTH(Tabel1[[#This Row],[Date]],-1)+1</f>
        <v>45870</v>
      </c>
      <c r="C610" s="20">
        <f t="shared" ref="C610:C673" si="30">C609+1</f>
        <v>45899</v>
      </c>
      <c r="E610" s="21"/>
      <c r="F610" s="21"/>
      <c r="G610" s="21"/>
      <c r="H610" s="16">
        <f t="shared" si="29"/>
        <v>0</v>
      </c>
      <c r="I610" s="16">
        <f>+Tabel1[[#This Row],[Total]]-Tabel1[[#This Row],[Heures de nuit]]</f>
        <v>0</v>
      </c>
      <c r="J610" s="16">
        <f>MAX(0,Tabel1[[#This Row],[Fermeture de poste]]-TIME(21,0,0))+IF(Tabel1[[#This Row],[Ouverture de poste]]&lt;&gt;"",MAX(TIME(6,0,0)-Tabel1[[#This Row],[Ouverture de poste]],0),0)</f>
        <v>0</v>
      </c>
      <c r="K610" s="16">
        <f>IF(WEEKDAY(Tabel1[[#This Row],[Date]],2)=7, SUMIF(Tabel1[Semaine],Tabel1[[#This Row],[Semaine]],Tabel1[Total]),0)</f>
        <v>0</v>
      </c>
    </row>
    <row r="611" spans="1:11" ht="20.100000000000001" hidden="1" customHeight="1" x14ac:dyDescent="0.25">
      <c r="A611" s="4" t="str">
        <f t="shared" si="28"/>
        <v>25-35</v>
      </c>
      <c r="B611" s="22">
        <f>EOMONTH(Tabel1[[#This Row],[Date]],-1)+1</f>
        <v>45870</v>
      </c>
      <c r="C611" s="20">
        <f t="shared" si="30"/>
        <v>45900</v>
      </c>
      <c r="E611" s="21"/>
      <c r="F611" s="21"/>
      <c r="G611" s="21"/>
      <c r="H611" s="16">
        <f t="shared" si="29"/>
        <v>0</v>
      </c>
      <c r="I611" s="16">
        <f>+Tabel1[[#This Row],[Total]]-Tabel1[[#This Row],[Heures de nuit]]</f>
        <v>0</v>
      </c>
      <c r="J611" s="16">
        <f>MAX(0,Tabel1[[#This Row],[Fermeture de poste]]-TIME(21,0,0))+IF(Tabel1[[#This Row],[Ouverture de poste]]&lt;&gt;"",MAX(TIME(6,0,0)-Tabel1[[#This Row],[Ouverture de poste]],0),0)</f>
        <v>0</v>
      </c>
      <c r="K611" s="16">
        <f>IF(WEEKDAY(Tabel1[[#This Row],[Date]],2)=7, SUMIF(Tabel1[Semaine],Tabel1[[#This Row],[Semaine]],Tabel1[Total]),0)</f>
        <v>0</v>
      </c>
    </row>
    <row r="612" spans="1:11" ht="20.100000000000001" hidden="1" customHeight="1" x14ac:dyDescent="0.25">
      <c r="A612" s="4" t="str">
        <f t="shared" si="28"/>
        <v>25-36</v>
      </c>
      <c r="B612" s="22">
        <f>EOMONTH(Tabel1[[#This Row],[Date]],-1)+1</f>
        <v>45901</v>
      </c>
      <c r="C612" s="20">
        <f t="shared" si="30"/>
        <v>45901</v>
      </c>
      <c r="E612" s="21"/>
      <c r="F612" s="21"/>
      <c r="G612" s="21"/>
      <c r="H612" s="16">
        <f t="shared" si="29"/>
        <v>0</v>
      </c>
      <c r="I612" s="16">
        <f>+Tabel1[[#This Row],[Total]]-Tabel1[[#This Row],[Heures de nuit]]</f>
        <v>0</v>
      </c>
      <c r="J612" s="16">
        <f>MAX(0,Tabel1[[#This Row],[Fermeture de poste]]-TIME(21,0,0))+IF(Tabel1[[#This Row],[Ouverture de poste]]&lt;&gt;"",MAX(TIME(6,0,0)-Tabel1[[#This Row],[Ouverture de poste]],0),0)</f>
        <v>0</v>
      </c>
      <c r="K612" s="16">
        <f>IF(WEEKDAY(Tabel1[[#This Row],[Date]],2)=7, SUMIF(Tabel1[Semaine],Tabel1[[#This Row],[Semaine]],Tabel1[Total]),0)</f>
        <v>0</v>
      </c>
    </row>
    <row r="613" spans="1:11" ht="20.100000000000001" hidden="1" customHeight="1" x14ac:dyDescent="0.25">
      <c r="A613" s="4" t="str">
        <f t="shared" si="28"/>
        <v>25-36</v>
      </c>
      <c r="B613" s="22">
        <f>EOMONTH(Tabel1[[#This Row],[Date]],-1)+1</f>
        <v>45901</v>
      </c>
      <c r="C613" s="20">
        <f t="shared" si="30"/>
        <v>45902</v>
      </c>
      <c r="E613" s="21"/>
      <c r="F613" s="21"/>
      <c r="G613" s="21"/>
      <c r="H613" s="16">
        <f t="shared" si="29"/>
        <v>0</v>
      </c>
      <c r="I613" s="16">
        <f>+Tabel1[[#This Row],[Total]]-Tabel1[[#This Row],[Heures de nuit]]</f>
        <v>0</v>
      </c>
      <c r="J613" s="16">
        <f>MAX(0,Tabel1[[#This Row],[Fermeture de poste]]-TIME(21,0,0))+IF(Tabel1[[#This Row],[Ouverture de poste]]&lt;&gt;"",MAX(TIME(6,0,0)-Tabel1[[#This Row],[Ouverture de poste]],0),0)</f>
        <v>0</v>
      </c>
      <c r="K613" s="16">
        <f>IF(WEEKDAY(Tabel1[[#This Row],[Date]],2)=7, SUMIF(Tabel1[Semaine],Tabel1[[#This Row],[Semaine]],Tabel1[Total]),0)</f>
        <v>0</v>
      </c>
    </row>
    <row r="614" spans="1:11" ht="20.100000000000001" hidden="1" customHeight="1" x14ac:dyDescent="0.25">
      <c r="A614" s="4" t="str">
        <f t="shared" si="28"/>
        <v>25-36</v>
      </c>
      <c r="B614" s="22">
        <f>EOMONTH(Tabel1[[#This Row],[Date]],-1)+1</f>
        <v>45901</v>
      </c>
      <c r="C614" s="20">
        <f t="shared" si="30"/>
        <v>45903</v>
      </c>
      <c r="E614" s="21"/>
      <c r="F614" s="21"/>
      <c r="G614" s="21"/>
      <c r="H614" s="16">
        <f t="shared" si="29"/>
        <v>0</v>
      </c>
      <c r="I614" s="16">
        <f>+Tabel1[[#This Row],[Total]]-Tabel1[[#This Row],[Heures de nuit]]</f>
        <v>0</v>
      </c>
      <c r="J614" s="16">
        <f>MAX(0,Tabel1[[#This Row],[Fermeture de poste]]-TIME(21,0,0))+IF(Tabel1[[#This Row],[Ouverture de poste]]&lt;&gt;"",MAX(TIME(6,0,0)-Tabel1[[#This Row],[Ouverture de poste]],0),0)</f>
        <v>0</v>
      </c>
      <c r="K614" s="16">
        <f>IF(WEEKDAY(Tabel1[[#This Row],[Date]],2)=7, SUMIF(Tabel1[Semaine],Tabel1[[#This Row],[Semaine]],Tabel1[Total]),0)</f>
        <v>0</v>
      </c>
    </row>
    <row r="615" spans="1:11" ht="20.100000000000001" hidden="1" customHeight="1" x14ac:dyDescent="0.25">
      <c r="A615" s="4" t="str">
        <f t="shared" si="28"/>
        <v>25-36</v>
      </c>
      <c r="B615" s="22">
        <f>EOMONTH(Tabel1[[#This Row],[Date]],-1)+1</f>
        <v>45901</v>
      </c>
      <c r="C615" s="20">
        <f t="shared" si="30"/>
        <v>45904</v>
      </c>
      <c r="E615" s="21"/>
      <c r="F615" s="21"/>
      <c r="G615" s="21"/>
      <c r="H615" s="16">
        <f t="shared" si="29"/>
        <v>0</v>
      </c>
      <c r="I615" s="16">
        <f>+Tabel1[[#This Row],[Total]]-Tabel1[[#This Row],[Heures de nuit]]</f>
        <v>0</v>
      </c>
      <c r="J615" s="16">
        <f>MAX(0,Tabel1[[#This Row],[Fermeture de poste]]-TIME(21,0,0))+IF(Tabel1[[#This Row],[Ouverture de poste]]&lt;&gt;"",MAX(TIME(6,0,0)-Tabel1[[#This Row],[Ouverture de poste]],0),0)</f>
        <v>0</v>
      </c>
      <c r="K615" s="16">
        <f>IF(WEEKDAY(Tabel1[[#This Row],[Date]],2)=7, SUMIF(Tabel1[Semaine],Tabel1[[#This Row],[Semaine]],Tabel1[Total]),0)</f>
        <v>0</v>
      </c>
    </row>
    <row r="616" spans="1:11" ht="20.100000000000001" hidden="1" customHeight="1" x14ac:dyDescent="0.25">
      <c r="A616" s="4" t="str">
        <f t="shared" si="28"/>
        <v>25-36</v>
      </c>
      <c r="B616" s="22">
        <f>EOMONTH(Tabel1[[#This Row],[Date]],-1)+1</f>
        <v>45901</v>
      </c>
      <c r="C616" s="20">
        <f t="shared" si="30"/>
        <v>45905</v>
      </c>
      <c r="E616" s="21"/>
      <c r="F616" s="21"/>
      <c r="G616" s="21"/>
      <c r="H616" s="16">
        <f t="shared" si="29"/>
        <v>0</v>
      </c>
      <c r="I616" s="16">
        <f>+Tabel1[[#This Row],[Total]]-Tabel1[[#This Row],[Heures de nuit]]</f>
        <v>0</v>
      </c>
      <c r="J616" s="16">
        <f>MAX(0,Tabel1[[#This Row],[Fermeture de poste]]-TIME(21,0,0))+IF(Tabel1[[#This Row],[Ouverture de poste]]&lt;&gt;"",MAX(TIME(6,0,0)-Tabel1[[#This Row],[Ouverture de poste]],0),0)</f>
        <v>0</v>
      </c>
      <c r="K616" s="16">
        <f>IF(WEEKDAY(Tabel1[[#This Row],[Date]],2)=7, SUMIF(Tabel1[Semaine],Tabel1[[#This Row],[Semaine]],Tabel1[Total]),0)</f>
        <v>0</v>
      </c>
    </row>
    <row r="617" spans="1:11" ht="20.100000000000001" hidden="1" customHeight="1" x14ac:dyDescent="0.25">
      <c r="A617" s="4" t="str">
        <f t="shared" si="28"/>
        <v>25-36</v>
      </c>
      <c r="B617" s="22">
        <f>EOMONTH(Tabel1[[#This Row],[Date]],-1)+1</f>
        <v>45901</v>
      </c>
      <c r="C617" s="20">
        <f t="shared" si="30"/>
        <v>45906</v>
      </c>
      <c r="E617" s="21"/>
      <c r="F617" s="21"/>
      <c r="G617" s="21"/>
      <c r="H617" s="16">
        <f t="shared" si="29"/>
        <v>0</v>
      </c>
      <c r="I617" s="16">
        <f>+Tabel1[[#This Row],[Total]]-Tabel1[[#This Row],[Heures de nuit]]</f>
        <v>0</v>
      </c>
      <c r="J617" s="16">
        <f>MAX(0,Tabel1[[#This Row],[Fermeture de poste]]-TIME(21,0,0))+IF(Tabel1[[#This Row],[Ouverture de poste]]&lt;&gt;"",MAX(TIME(6,0,0)-Tabel1[[#This Row],[Ouverture de poste]],0),0)</f>
        <v>0</v>
      </c>
      <c r="K617" s="16">
        <f>IF(WEEKDAY(Tabel1[[#This Row],[Date]],2)=7, SUMIF(Tabel1[Semaine],Tabel1[[#This Row],[Semaine]],Tabel1[Total]),0)</f>
        <v>0</v>
      </c>
    </row>
    <row r="618" spans="1:11" ht="20.100000000000001" hidden="1" customHeight="1" x14ac:dyDescent="0.25">
      <c r="A618" s="4" t="str">
        <f t="shared" si="28"/>
        <v>25-36</v>
      </c>
      <c r="B618" s="22">
        <f>EOMONTH(Tabel1[[#This Row],[Date]],-1)+1</f>
        <v>45901</v>
      </c>
      <c r="C618" s="20">
        <f t="shared" si="30"/>
        <v>45907</v>
      </c>
      <c r="E618" s="21"/>
      <c r="F618" s="21"/>
      <c r="G618" s="21"/>
      <c r="H618" s="16">
        <f t="shared" si="29"/>
        <v>0</v>
      </c>
      <c r="I618" s="16">
        <f>+Tabel1[[#This Row],[Total]]-Tabel1[[#This Row],[Heures de nuit]]</f>
        <v>0</v>
      </c>
      <c r="J618" s="16">
        <f>MAX(0,Tabel1[[#This Row],[Fermeture de poste]]-TIME(21,0,0))+IF(Tabel1[[#This Row],[Ouverture de poste]]&lt;&gt;"",MAX(TIME(6,0,0)-Tabel1[[#This Row],[Ouverture de poste]],0),0)</f>
        <v>0</v>
      </c>
      <c r="K618" s="16">
        <f>IF(WEEKDAY(Tabel1[[#This Row],[Date]],2)=7, SUMIF(Tabel1[Semaine],Tabel1[[#This Row],[Semaine]],Tabel1[Total]),0)</f>
        <v>0</v>
      </c>
    </row>
    <row r="619" spans="1:11" ht="20.100000000000001" hidden="1" customHeight="1" x14ac:dyDescent="0.25">
      <c r="A619" s="4" t="str">
        <f t="shared" si="28"/>
        <v>25-37</v>
      </c>
      <c r="B619" s="22">
        <f>EOMONTH(Tabel1[[#This Row],[Date]],-1)+1</f>
        <v>45901</v>
      </c>
      <c r="C619" s="20">
        <f t="shared" si="30"/>
        <v>45908</v>
      </c>
      <c r="E619" s="21"/>
      <c r="F619" s="21"/>
      <c r="G619" s="21"/>
      <c r="H619" s="16">
        <f t="shared" si="29"/>
        <v>0</v>
      </c>
      <c r="I619" s="16">
        <f>+Tabel1[[#This Row],[Total]]-Tabel1[[#This Row],[Heures de nuit]]</f>
        <v>0</v>
      </c>
      <c r="J619" s="16">
        <f>MAX(0,Tabel1[[#This Row],[Fermeture de poste]]-TIME(21,0,0))+IF(Tabel1[[#This Row],[Ouverture de poste]]&lt;&gt;"",MAX(TIME(6,0,0)-Tabel1[[#This Row],[Ouverture de poste]],0),0)</f>
        <v>0</v>
      </c>
      <c r="K619" s="16">
        <f>IF(WEEKDAY(Tabel1[[#This Row],[Date]],2)=7, SUMIF(Tabel1[Semaine],Tabel1[[#This Row],[Semaine]],Tabel1[Total]),0)</f>
        <v>0</v>
      </c>
    </row>
    <row r="620" spans="1:11" ht="20.100000000000001" hidden="1" customHeight="1" x14ac:dyDescent="0.25">
      <c r="A620" s="4" t="str">
        <f t="shared" si="28"/>
        <v>25-37</v>
      </c>
      <c r="B620" s="22">
        <f>EOMONTH(Tabel1[[#This Row],[Date]],-1)+1</f>
        <v>45901</v>
      </c>
      <c r="C620" s="20">
        <f t="shared" si="30"/>
        <v>45909</v>
      </c>
      <c r="E620" s="21"/>
      <c r="F620" s="21"/>
      <c r="G620" s="21"/>
      <c r="H620" s="16">
        <f t="shared" si="29"/>
        <v>0</v>
      </c>
      <c r="I620" s="16">
        <f>+Tabel1[[#This Row],[Total]]-Tabel1[[#This Row],[Heures de nuit]]</f>
        <v>0</v>
      </c>
      <c r="J620" s="16">
        <f>MAX(0,Tabel1[[#This Row],[Fermeture de poste]]-TIME(21,0,0))+IF(Tabel1[[#This Row],[Ouverture de poste]]&lt;&gt;"",MAX(TIME(6,0,0)-Tabel1[[#This Row],[Ouverture de poste]],0),0)</f>
        <v>0</v>
      </c>
      <c r="K620" s="16">
        <f>IF(WEEKDAY(Tabel1[[#This Row],[Date]],2)=7, SUMIF(Tabel1[Semaine],Tabel1[[#This Row],[Semaine]],Tabel1[Total]),0)</f>
        <v>0</v>
      </c>
    </row>
    <row r="621" spans="1:11" ht="20.100000000000001" hidden="1" customHeight="1" x14ac:dyDescent="0.25">
      <c r="A621" s="4" t="str">
        <f t="shared" si="28"/>
        <v>25-37</v>
      </c>
      <c r="B621" s="22">
        <f>EOMONTH(Tabel1[[#This Row],[Date]],-1)+1</f>
        <v>45901</v>
      </c>
      <c r="C621" s="20">
        <f t="shared" si="30"/>
        <v>45910</v>
      </c>
      <c r="E621" s="21"/>
      <c r="F621" s="21"/>
      <c r="G621" s="21"/>
      <c r="H621" s="16">
        <f t="shared" si="29"/>
        <v>0</v>
      </c>
      <c r="I621" s="16">
        <f>+Tabel1[[#This Row],[Total]]-Tabel1[[#This Row],[Heures de nuit]]</f>
        <v>0</v>
      </c>
      <c r="J621" s="16">
        <f>MAX(0,Tabel1[[#This Row],[Fermeture de poste]]-TIME(21,0,0))+IF(Tabel1[[#This Row],[Ouverture de poste]]&lt;&gt;"",MAX(TIME(6,0,0)-Tabel1[[#This Row],[Ouverture de poste]],0),0)</f>
        <v>0</v>
      </c>
      <c r="K621" s="16">
        <f>IF(WEEKDAY(Tabel1[[#This Row],[Date]],2)=7, SUMIF(Tabel1[Semaine],Tabel1[[#This Row],[Semaine]],Tabel1[Total]),0)</f>
        <v>0</v>
      </c>
    </row>
    <row r="622" spans="1:11" ht="20.100000000000001" hidden="1" customHeight="1" x14ac:dyDescent="0.25">
      <c r="A622" s="4" t="str">
        <f t="shared" si="28"/>
        <v>25-37</v>
      </c>
      <c r="B622" s="22">
        <f>EOMONTH(Tabel1[[#This Row],[Date]],-1)+1</f>
        <v>45901</v>
      </c>
      <c r="C622" s="20">
        <f t="shared" si="30"/>
        <v>45911</v>
      </c>
      <c r="E622" s="21"/>
      <c r="F622" s="21"/>
      <c r="G622" s="21"/>
      <c r="H622" s="16">
        <f t="shared" si="29"/>
        <v>0</v>
      </c>
      <c r="I622" s="16">
        <f>+Tabel1[[#This Row],[Total]]-Tabel1[[#This Row],[Heures de nuit]]</f>
        <v>0</v>
      </c>
      <c r="J622" s="16">
        <f>MAX(0,Tabel1[[#This Row],[Fermeture de poste]]-TIME(21,0,0))+IF(Tabel1[[#This Row],[Ouverture de poste]]&lt;&gt;"",MAX(TIME(6,0,0)-Tabel1[[#This Row],[Ouverture de poste]],0),0)</f>
        <v>0</v>
      </c>
      <c r="K622" s="16">
        <f>IF(WEEKDAY(Tabel1[[#This Row],[Date]],2)=7, SUMIF(Tabel1[Semaine],Tabel1[[#This Row],[Semaine]],Tabel1[Total]),0)</f>
        <v>0</v>
      </c>
    </row>
    <row r="623" spans="1:11" ht="20.100000000000001" hidden="1" customHeight="1" x14ac:dyDescent="0.25">
      <c r="A623" s="4" t="str">
        <f t="shared" si="28"/>
        <v>25-37</v>
      </c>
      <c r="B623" s="22">
        <f>EOMONTH(Tabel1[[#This Row],[Date]],-1)+1</f>
        <v>45901</v>
      </c>
      <c r="C623" s="20">
        <f t="shared" si="30"/>
        <v>45912</v>
      </c>
      <c r="E623" s="21"/>
      <c r="F623" s="21"/>
      <c r="G623" s="21"/>
      <c r="H623" s="16">
        <f t="shared" si="29"/>
        <v>0</v>
      </c>
      <c r="I623" s="16">
        <f>+Tabel1[[#This Row],[Total]]-Tabel1[[#This Row],[Heures de nuit]]</f>
        <v>0</v>
      </c>
      <c r="J623" s="16">
        <f>MAX(0,Tabel1[[#This Row],[Fermeture de poste]]-TIME(21,0,0))+IF(Tabel1[[#This Row],[Ouverture de poste]]&lt;&gt;"",MAX(TIME(6,0,0)-Tabel1[[#This Row],[Ouverture de poste]],0),0)</f>
        <v>0</v>
      </c>
      <c r="K623" s="16">
        <f>IF(WEEKDAY(Tabel1[[#This Row],[Date]],2)=7, SUMIF(Tabel1[Semaine],Tabel1[[#This Row],[Semaine]],Tabel1[Total]),0)</f>
        <v>0</v>
      </c>
    </row>
    <row r="624" spans="1:11" ht="20.100000000000001" hidden="1" customHeight="1" x14ac:dyDescent="0.25">
      <c r="A624" s="4" t="str">
        <f t="shared" si="28"/>
        <v>25-37</v>
      </c>
      <c r="B624" s="22">
        <f>EOMONTH(Tabel1[[#This Row],[Date]],-1)+1</f>
        <v>45901</v>
      </c>
      <c r="C624" s="20">
        <f t="shared" si="30"/>
        <v>45913</v>
      </c>
      <c r="E624" s="21"/>
      <c r="F624" s="21"/>
      <c r="G624" s="21"/>
      <c r="H624" s="16">
        <f t="shared" si="29"/>
        <v>0</v>
      </c>
      <c r="I624" s="16">
        <f>+Tabel1[[#This Row],[Total]]-Tabel1[[#This Row],[Heures de nuit]]</f>
        <v>0</v>
      </c>
      <c r="J624" s="16">
        <f>MAX(0,Tabel1[[#This Row],[Fermeture de poste]]-TIME(21,0,0))+IF(Tabel1[[#This Row],[Ouverture de poste]]&lt;&gt;"",MAX(TIME(6,0,0)-Tabel1[[#This Row],[Ouverture de poste]],0),0)</f>
        <v>0</v>
      </c>
      <c r="K624" s="16">
        <f>IF(WEEKDAY(Tabel1[[#This Row],[Date]],2)=7, SUMIF(Tabel1[Semaine],Tabel1[[#This Row],[Semaine]],Tabel1[Total]),0)</f>
        <v>0</v>
      </c>
    </row>
    <row r="625" spans="1:11" ht="20.100000000000001" hidden="1" customHeight="1" x14ac:dyDescent="0.25">
      <c r="A625" s="4" t="str">
        <f t="shared" si="28"/>
        <v>25-37</v>
      </c>
      <c r="B625" s="22">
        <f>EOMONTH(Tabel1[[#This Row],[Date]],-1)+1</f>
        <v>45901</v>
      </c>
      <c r="C625" s="20">
        <f t="shared" si="30"/>
        <v>45914</v>
      </c>
      <c r="E625" s="21"/>
      <c r="F625" s="21"/>
      <c r="G625" s="21"/>
      <c r="H625" s="16">
        <f t="shared" si="29"/>
        <v>0</v>
      </c>
      <c r="I625" s="16">
        <f>+Tabel1[[#This Row],[Total]]-Tabel1[[#This Row],[Heures de nuit]]</f>
        <v>0</v>
      </c>
      <c r="J625" s="16">
        <f>MAX(0,Tabel1[[#This Row],[Fermeture de poste]]-TIME(21,0,0))+IF(Tabel1[[#This Row],[Ouverture de poste]]&lt;&gt;"",MAX(TIME(6,0,0)-Tabel1[[#This Row],[Ouverture de poste]],0),0)</f>
        <v>0</v>
      </c>
      <c r="K625" s="16">
        <f>IF(WEEKDAY(Tabel1[[#This Row],[Date]],2)=7, SUMIF(Tabel1[Semaine],Tabel1[[#This Row],[Semaine]],Tabel1[Total]),0)</f>
        <v>0</v>
      </c>
    </row>
    <row r="626" spans="1:11" ht="20.100000000000001" hidden="1" customHeight="1" x14ac:dyDescent="0.25">
      <c r="A626" s="4" t="str">
        <f t="shared" si="28"/>
        <v>25-38</v>
      </c>
      <c r="B626" s="22">
        <f>EOMONTH(Tabel1[[#This Row],[Date]],-1)+1</f>
        <v>45901</v>
      </c>
      <c r="C626" s="20">
        <f t="shared" si="30"/>
        <v>45915</v>
      </c>
      <c r="E626" s="21"/>
      <c r="F626" s="21"/>
      <c r="G626" s="21"/>
      <c r="H626" s="16">
        <f t="shared" si="29"/>
        <v>0</v>
      </c>
      <c r="I626" s="16">
        <f>+Tabel1[[#This Row],[Total]]-Tabel1[[#This Row],[Heures de nuit]]</f>
        <v>0</v>
      </c>
      <c r="J626" s="16">
        <f>MAX(0,Tabel1[[#This Row],[Fermeture de poste]]-TIME(21,0,0))+IF(Tabel1[[#This Row],[Ouverture de poste]]&lt;&gt;"",MAX(TIME(6,0,0)-Tabel1[[#This Row],[Ouverture de poste]],0),0)</f>
        <v>0</v>
      </c>
      <c r="K626" s="16">
        <f>IF(WEEKDAY(Tabel1[[#This Row],[Date]],2)=7, SUMIF(Tabel1[Semaine],Tabel1[[#This Row],[Semaine]],Tabel1[Total]),0)</f>
        <v>0</v>
      </c>
    </row>
    <row r="627" spans="1:11" ht="20.100000000000001" hidden="1" customHeight="1" x14ac:dyDescent="0.25">
      <c r="A627" s="4" t="str">
        <f t="shared" si="28"/>
        <v>25-38</v>
      </c>
      <c r="B627" s="22">
        <f>EOMONTH(Tabel1[[#This Row],[Date]],-1)+1</f>
        <v>45901</v>
      </c>
      <c r="C627" s="20">
        <f t="shared" si="30"/>
        <v>45916</v>
      </c>
      <c r="E627" s="21"/>
      <c r="F627" s="21"/>
      <c r="G627" s="21"/>
      <c r="H627" s="16">
        <f t="shared" si="29"/>
        <v>0</v>
      </c>
      <c r="I627" s="16">
        <f>+Tabel1[[#This Row],[Total]]-Tabel1[[#This Row],[Heures de nuit]]</f>
        <v>0</v>
      </c>
      <c r="J627" s="16">
        <f>MAX(0,Tabel1[[#This Row],[Fermeture de poste]]-TIME(21,0,0))+IF(Tabel1[[#This Row],[Ouverture de poste]]&lt;&gt;"",MAX(TIME(6,0,0)-Tabel1[[#This Row],[Ouverture de poste]],0),0)</f>
        <v>0</v>
      </c>
      <c r="K627" s="16">
        <f>IF(WEEKDAY(Tabel1[[#This Row],[Date]],2)=7, SUMIF(Tabel1[Semaine],Tabel1[[#This Row],[Semaine]],Tabel1[Total]),0)</f>
        <v>0</v>
      </c>
    </row>
    <row r="628" spans="1:11" ht="20.100000000000001" hidden="1" customHeight="1" x14ac:dyDescent="0.25">
      <c r="A628" s="4" t="str">
        <f t="shared" si="28"/>
        <v>25-38</v>
      </c>
      <c r="B628" s="22">
        <f>EOMONTH(Tabel1[[#This Row],[Date]],-1)+1</f>
        <v>45901</v>
      </c>
      <c r="C628" s="20">
        <f t="shared" si="30"/>
        <v>45917</v>
      </c>
      <c r="E628" s="21"/>
      <c r="F628" s="21"/>
      <c r="G628" s="21"/>
      <c r="H628" s="16">
        <f t="shared" si="29"/>
        <v>0</v>
      </c>
      <c r="I628" s="16">
        <f>+Tabel1[[#This Row],[Total]]-Tabel1[[#This Row],[Heures de nuit]]</f>
        <v>0</v>
      </c>
      <c r="J628" s="16">
        <f>MAX(0,Tabel1[[#This Row],[Fermeture de poste]]-TIME(21,0,0))+IF(Tabel1[[#This Row],[Ouverture de poste]]&lt;&gt;"",MAX(TIME(6,0,0)-Tabel1[[#This Row],[Ouverture de poste]],0),0)</f>
        <v>0</v>
      </c>
      <c r="K628" s="16">
        <f>IF(WEEKDAY(Tabel1[[#This Row],[Date]],2)=7, SUMIF(Tabel1[Semaine],Tabel1[[#This Row],[Semaine]],Tabel1[Total]),0)</f>
        <v>0</v>
      </c>
    </row>
    <row r="629" spans="1:11" ht="20.100000000000001" hidden="1" customHeight="1" x14ac:dyDescent="0.25">
      <c r="A629" s="4" t="str">
        <f t="shared" si="28"/>
        <v>25-38</v>
      </c>
      <c r="B629" s="22">
        <f>EOMONTH(Tabel1[[#This Row],[Date]],-1)+1</f>
        <v>45901</v>
      </c>
      <c r="C629" s="20">
        <f t="shared" si="30"/>
        <v>45918</v>
      </c>
      <c r="E629" s="21"/>
      <c r="F629" s="21"/>
      <c r="G629" s="21"/>
      <c r="H629" s="16">
        <f t="shared" si="29"/>
        <v>0</v>
      </c>
      <c r="I629" s="16">
        <f>+Tabel1[[#This Row],[Total]]-Tabel1[[#This Row],[Heures de nuit]]</f>
        <v>0</v>
      </c>
      <c r="J629" s="16">
        <f>MAX(0,Tabel1[[#This Row],[Fermeture de poste]]-TIME(21,0,0))+IF(Tabel1[[#This Row],[Ouverture de poste]]&lt;&gt;"",MAX(TIME(6,0,0)-Tabel1[[#This Row],[Ouverture de poste]],0),0)</f>
        <v>0</v>
      </c>
      <c r="K629" s="16">
        <f>IF(WEEKDAY(Tabel1[[#This Row],[Date]],2)=7, SUMIF(Tabel1[Semaine],Tabel1[[#This Row],[Semaine]],Tabel1[Total]),0)</f>
        <v>0</v>
      </c>
    </row>
    <row r="630" spans="1:11" ht="20.100000000000001" hidden="1" customHeight="1" x14ac:dyDescent="0.25">
      <c r="A630" s="4" t="str">
        <f t="shared" si="28"/>
        <v>25-38</v>
      </c>
      <c r="B630" s="22">
        <f>EOMONTH(Tabel1[[#This Row],[Date]],-1)+1</f>
        <v>45901</v>
      </c>
      <c r="C630" s="20">
        <f t="shared" si="30"/>
        <v>45919</v>
      </c>
      <c r="E630" s="21"/>
      <c r="F630" s="21"/>
      <c r="G630" s="21"/>
      <c r="H630" s="16">
        <f t="shared" si="29"/>
        <v>0</v>
      </c>
      <c r="I630" s="16">
        <f>+Tabel1[[#This Row],[Total]]-Tabel1[[#This Row],[Heures de nuit]]</f>
        <v>0</v>
      </c>
      <c r="J630" s="16">
        <f>MAX(0,Tabel1[[#This Row],[Fermeture de poste]]-TIME(21,0,0))+IF(Tabel1[[#This Row],[Ouverture de poste]]&lt;&gt;"",MAX(TIME(6,0,0)-Tabel1[[#This Row],[Ouverture de poste]],0),0)</f>
        <v>0</v>
      </c>
      <c r="K630" s="16">
        <f>IF(WEEKDAY(Tabel1[[#This Row],[Date]],2)=7, SUMIF(Tabel1[Semaine],Tabel1[[#This Row],[Semaine]],Tabel1[Total]),0)</f>
        <v>0</v>
      </c>
    </row>
    <row r="631" spans="1:11" ht="20.100000000000001" hidden="1" customHeight="1" x14ac:dyDescent="0.25">
      <c r="A631" s="4" t="str">
        <f t="shared" si="28"/>
        <v>25-38</v>
      </c>
      <c r="B631" s="22">
        <f>EOMONTH(Tabel1[[#This Row],[Date]],-1)+1</f>
        <v>45901</v>
      </c>
      <c r="C631" s="20">
        <f t="shared" si="30"/>
        <v>45920</v>
      </c>
      <c r="E631" s="21"/>
      <c r="F631" s="21"/>
      <c r="G631" s="21"/>
      <c r="H631" s="16">
        <f t="shared" si="29"/>
        <v>0</v>
      </c>
      <c r="I631" s="16">
        <f>+Tabel1[[#This Row],[Total]]-Tabel1[[#This Row],[Heures de nuit]]</f>
        <v>0</v>
      </c>
      <c r="J631" s="16">
        <f>MAX(0,Tabel1[[#This Row],[Fermeture de poste]]-TIME(21,0,0))+IF(Tabel1[[#This Row],[Ouverture de poste]]&lt;&gt;"",MAX(TIME(6,0,0)-Tabel1[[#This Row],[Ouverture de poste]],0),0)</f>
        <v>0</v>
      </c>
      <c r="K631" s="16">
        <f>IF(WEEKDAY(Tabel1[[#This Row],[Date]],2)=7, SUMIF(Tabel1[Semaine],Tabel1[[#This Row],[Semaine]],Tabel1[Total]),0)</f>
        <v>0</v>
      </c>
    </row>
    <row r="632" spans="1:11" ht="20.100000000000001" hidden="1" customHeight="1" x14ac:dyDescent="0.25">
      <c r="A632" s="4" t="str">
        <f t="shared" si="28"/>
        <v>25-38</v>
      </c>
      <c r="B632" s="22">
        <f>EOMONTH(Tabel1[[#This Row],[Date]],-1)+1</f>
        <v>45901</v>
      </c>
      <c r="C632" s="20">
        <f t="shared" si="30"/>
        <v>45921</v>
      </c>
      <c r="E632" s="21"/>
      <c r="F632" s="21"/>
      <c r="G632" s="21"/>
      <c r="H632" s="16">
        <f t="shared" si="29"/>
        <v>0</v>
      </c>
      <c r="I632" s="16">
        <f>+Tabel1[[#This Row],[Total]]-Tabel1[[#This Row],[Heures de nuit]]</f>
        <v>0</v>
      </c>
      <c r="J632" s="16">
        <f>MAX(0,Tabel1[[#This Row],[Fermeture de poste]]-TIME(21,0,0))+IF(Tabel1[[#This Row],[Ouverture de poste]]&lt;&gt;"",MAX(TIME(6,0,0)-Tabel1[[#This Row],[Ouverture de poste]],0),0)</f>
        <v>0</v>
      </c>
      <c r="K632" s="16">
        <f>IF(WEEKDAY(Tabel1[[#This Row],[Date]],2)=7, SUMIF(Tabel1[Semaine],Tabel1[[#This Row],[Semaine]],Tabel1[Total]),0)</f>
        <v>0</v>
      </c>
    </row>
    <row r="633" spans="1:11" ht="20.100000000000001" hidden="1" customHeight="1" x14ac:dyDescent="0.25">
      <c r="A633" s="4" t="str">
        <f t="shared" si="28"/>
        <v>25-39</v>
      </c>
      <c r="B633" s="22">
        <f>EOMONTH(Tabel1[[#This Row],[Date]],-1)+1</f>
        <v>45901</v>
      </c>
      <c r="C633" s="20">
        <f t="shared" si="30"/>
        <v>45922</v>
      </c>
      <c r="E633" s="21"/>
      <c r="F633" s="21"/>
      <c r="G633" s="21"/>
      <c r="H633" s="16">
        <f t="shared" si="29"/>
        <v>0</v>
      </c>
      <c r="I633" s="16">
        <f>+Tabel1[[#This Row],[Total]]-Tabel1[[#This Row],[Heures de nuit]]</f>
        <v>0</v>
      </c>
      <c r="J633" s="16">
        <f>MAX(0,Tabel1[[#This Row],[Fermeture de poste]]-TIME(21,0,0))+IF(Tabel1[[#This Row],[Ouverture de poste]]&lt;&gt;"",MAX(TIME(6,0,0)-Tabel1[[#This Row],[Ouverture de poste]],0),0)</f>
        <v>0</v>
      </c>
      <c r="K633" s="16">
        <f>IF(WEEKDAY(Tabel1[[#This Row],[Date]],2)=7, SUMIF(Tabel1[Semaine],Tabel1[[#This Row],[Semaine]],Tabel1[Total]),0)</f>
        <v>0</v>
      </c>
    </row>
    <row r="634" spans="1:11" ht="20.100000000000001" hidden="1" customHeight="1" x14ac:dyDescent="0.25">
      <c r="A634" s="4" t="str">
        <f t="shared" si="28"/>
        <v>25-39</v>
      </c>
      <c r="B634" s="22">
        <f>EOMONTH(Tabel1[[#This Row],[Date]],-1)+1</f>
        <v>45901</v>
      </c>
      <c r="C634" s="20">
        <f t="shared" si="30"/>
        <v>45923</v>
      </c>
      <c r="E634" s="21"/>
      <c r="F634" s="21"/>
      <c r="G634" s="21"/>
      <c r="H634" s="16">
        <f t="shared" si="29"/>
        <v>0</v>
      </c>
      <c r="I634" s="16">
        <f>+Tabel1[[#This Row],[Total]]-Tabel1[[#This Row],[Heures de nuit]]</f>
        <v>0</v>
      </c>
      <c r="J634" s="16">
        <f>MAX(0,Tabel1[[#This Row],[Fermeture de poste]]-TIME(21,0,0))+IF(Tabel1[[#This Row],[Ouverture de poste]]&lt;&gt;"",MAX(TIME(6,0,0)-Tabel1[[#This Row],[Ouverture de poste]],0),0)</f>
        <v>0</v>
      </c>
      <c r="K634" s="16">
        <f>IF(WEEKDAY(Tabel1[[#This Row],[Date]],2)=7, SUMIF(Tabel1[Semaine],Tabel1[[#This Row],[Semaine]],Tabel1[Total]),0)</f>
        <v>0</v>
      </c>
    </row>
    <row r="635" spans="1:11" ht="20.100000000000001" hidden="1" customHeight="1" x14ac:dyDescent="0.25">
      <c r="A635" s="4" t="str">
        <f t="shared" si="28"/>
        <v>25-39</v>
      </c>
      <c r="B635" s="22">
        <f>EOMONTH(Tabel1[[#This Row],[Date]],-1)+1</f>
        <v>45901</v>
      </c>
      <c r="C635" s="20">
        <f t="shared" si="30"/>
        <v>45924</v>
      </c>
      <c r="E635" s="21"/>
      <c r="F635" s="21"/>
      <c r="G635" s="21"/>
      <c r="H635" s="16">
        <f t="shared" si="29"/>
        <v>0</v>
      </c>
      <c r="I635" s="16">
        <f>+Tabel1[[#This Row],[Total]]-Tabel1[[#This Row],[Heures de nuit]]</f>
        <v>0</v>
      </c>
      <c r="J635" s="16">
        <f>MAX(0,Tabel1[[#This Row],[Fermeture de poste]]-TIME(21,0,0))+IF(Tabel1[[#This Row],[Ouverture de poste]]&lt;&gt;"",MAX(TIME(6,0,0)-Tabel1[[#This Row],[Ouverture de poste]],0),0)</f>
        <v>0</v>
      </c>
      <c r="K635" s="16">
        <f>IF(WEEKDAY(Tabel1[[#This Row],[Date]],2)=7, SUMIF(Tabel1[Semaine],Tabel1[[#This Row],[Semaine]],Tabel1[Total]),0)</f>
        <v>0</v>
      </c>
    </row>
    <row r="636" spans="1:11" ht="20.100000000000001" hidden="1" customHeight="1" x14ac:dyDescent="0.25">
      <c r="A636" s="4" t="str">
        <f t="shared" si="28"/>
        <v>25-39</v>
      </c>
      <c r="B636" s="22">
        <f>EOMONTH(Tabel1[[#This Row],[Date]],-1)+1</f>
        <v>45901</v>
      </c>
      <c r="C636" s="20">
        <f t="shared" si="30"/>
        <v>45925</v>
      </c>
      <c r="E636" s="21"/>
      <c r="F636" s="21"/>
      <c r="G636" s="21"/>
      <c r="H636" s="16">
        <f t="shared" si="29"/>
        <v>0</v>
      </c>
      <c r="I636" s="16">
        <f>+Tabel1[[#This Row],[Total]]-Tabel1[[#This Row],[Heures de nuit]]</f>
        <v>0</v>
      </c>
      <c r="J636" s="16">
        <f>MAX(0,Tabel1[[#This Row],[Fermeture de poste]]-TIME(21,0,0))+IF(Tabel1[[#This Row],[Ouverture de poste]]&lt;&gt;"",MAX(TIME(6,0,0)-Tabel1[[#This Row],[Ouverture de poste]],0),0)</f>
        <v>0</v>
      </c>
      <c r="K636" s="16">
        <f>IF(WEEKDAY(Tabel1[[#This Row],[Date]],2)=7, SUMIF(Tabel1[Semaine],Tabel1[[#This Row],[Semaine]],Tabel1[Total]),0)</f>
        <v>0</v>
      </c>
    </row>
    <row r="637" spans="1:11" ht="20.100000000000001" hidden="1" customHeight="1" x14ac:dyDescent="0.25">
      <c r="A637" s="4" t="str">
        <f t="shared" si="28"/>
        <v>25-39</v>
      </c>
      <c r="B637" s="22">
        <f>EOMONTH(Tabel1[[#This Row],[Date]],-1)+1</f>
        <v>45901</v>
      </c>
      <c r="C637" s="20">
        <f t="shared" si="30"/>
        <v>45926</v>
      </c>
      <c r="E637" s="21"/>
      <c r="F637" s="21"/>
      <c r="G637" s="21"/>
      <c r="H637" s="16">
        <f t="shared" si="29"/>
        <v>0</v>
      </c>
      <c r="I637" s="16">
        <f>+Tabel1[[#This Row],[Total]]-Tabel1[[#This Row],[Heures de nuit]]</f>
        <v>0</v>
      </c>
      <c r="J637" s="16">
        <f>MAX(0,Tabel1[[#This Row],[Fermeture de poste]]-TIME(21,0,0))+IF(Tabel1[[#This Row],[Ouverture de poste]]&lt;&gt;"",MAX(TIME(6,0,0)-Tabel1[[#This Row],[Ouverture de poste]],0),0)</f>
        <v>0</v>
      </c>
      <c r="K637" s="16">
        <f>IF(WEEKDAY(Tabel1[[#This Row],[Date]],2)=7, SUMIF(Tabel1[Semaine],Tabel1[[#This Row],[Semaine]],Tabel1[Total]),0)</f>
        <v>0</v>
      </c>
    </row>
    <row r="638" spans="1:11" ht="20.100000000000001" hidden="1" customHeight="1" x14ac:dyDescent="0.25">
      <c r="A638" s="4" t="str">
        <f t="shared" si="28"/>
        <v>25-39</v>
      </c>
      <c r="B638" s="22">
        <f>EOMONTH(Tabel1[[#This Row],[Date]],-1)+1</f>
        <v>45901</v>
      </c>
      <c r="C638" s="20">
        <f t="shared" si="30"/>
        <v>45927</v>
      </c>
      <c r="E638" s="21"/>
      <c r="F638" s="21"/>
      <c r="G638" s="21"/>
      <c r="H638" s="16">
        <f t="shared" si="29"/>
        <v>0</v>
      </c>
      <c r="I638" s="16">
        <f>+Tabel1[[#This Row],[Total]]-Tabel1[[#This Row],[Heures de nuit]]</f>
        <v>0</v>
      </c>
      <c r="J638" s="16">
        <f>MAX(0,Tabel1[[#This Row],[Fermeture de poste]]-TIME(21,0,0))+IF(Tabel1[[#This Row],[Ouverture de poste]]&lt;&gt;"",MAX(TIME(6,0,0)-Tabel1[[#This Row],[Ouverture de poste]],0),0)</f>
        <v>0</v>
      </c>
      <c r="K638" s="16">
        <f>IF(WEEKDAY(Tabel1[[#This Row],[Date]],2)=7, SUMIF(Tabel1[Semaine],Tabel1[[#This Row],[Semaine]],Tabel1[Total]),0)</f>
        <v>0</v>
      </c>
    </row>
    <row r="639" spans="1:11" ht="20.100000000000001" hidden="1" customHeight="1" x14ac:dyDescent="0.25">
      <c r="A639" s="4" t="str">
        <f t="shared" si="28"/>
        <v>25-39</v>
      </c>
      <c r="B639" s="22">
        <f>EOMONTH(Tabel1[[#This Row],[Date]],-1)+1</f>
        <v>45901</v>
      </c>
      <c r="C639" s="20">
        <f t="shared" si="30"/>
        <v>45928</v>
      </c>
      <c r="E639" s="21"/>
      <c r="F639" s="21"/>
      <c r="G639" s="21"/>
      <c r="H639" s="16">
        <f t="shared" si="29"/>
        <v>0</v>
      </c>
      <c r="I639" s="16">
        <f>+Tabel1[[#This Row],[Total]]-Tabel1[[#This Row],[Heures de nuit]]</f>
        <v>0</v>
      </c>
      <c r="J639" s="16">
        <f>MAX(0,Tabel1[[#This Row],[Fermeture de poste]]-TIME(21,0,0))+IF(Tabel1[[#This Row],[Ouverture de poste]]&lt;&gt;"",MAX(TIME(6,0,0)-Tabel1[[#This Row],[Ouverture de poste]],0),0)</f>
        <v>0</v>
      </c>
      <c r="K639" s="16">
        <f>IF(WEEKDAY(Tabel1[[#This Row],[Date]],2)=7, SUMIF(Tabel1[Semaine],Tabel1[[#This Row],[Semaine]],Tabel1[Total]),0)</f>
        <v>0</v>
      </c>
    </row>
    <row r="640" spans="1:11" ht="20.100000000000001" hidden="1" customHeight="1" x14ac:dyDescent="0.25">
      <c r="A640" s="4" t="str">
        <f t="shared" si="28"/>
        <v>25-40</v>
      </c>
      <c r="B640" s="22">
        <f>EOMONTH(Tabel1[[#This Row],[Date]],-1)+1</f>
        <v>45901</v>
      </c>
      <c r="C640" s="20">
        <f t="shared" si="30"/>
        <v>45929</v>
      </c>
      <c r="E640" s="21"/>
      <c r="F640" s="21"/>
      <c r="G640" s="21"/>
      <c r="H640" s="16">
        <f t="shared" si="29"/>
        <v>0</v>
      </c>
      <c r="I640" s="16">
        <f>+Tabel1[[#This Row],[Total]]-Tabel1[[#This Row],[Heures de nuit]]</f>
        <v>0</v>
      </c>
      <c r="J640" s="16">
        <f>MAX(0,Tabel1[[#This Row],[Fermeture de poste]]-TIME(21,0,0))+IF(Tabel1[[#This Row],[Ouverture de poste]]&lt;&gt;"",MAX(TIME(6,0,0)-Tabel1[[#This Row],[Ouverture de poste]],0),0)</f>
        <v>0</v>
      </c>
      <c r="K640" s="16">
        <f>IF(WEEKDAY(Tabel1[[#This Row],[Date]],2)=7, SUMIF(Tabel1[Semaine],Tabel1[[#This Row],[Semaine]],Tabel1[Total]),0)</f>
        <v>0</v>
      </c>
    </row>
    <row r="641" spans="1:11" ht="20.100000000000001" hidden="1" customHeight="1" x14ac:dyDescent="0.25">
      <c r="A641" s="4" t="str">
        <f t="shared" si="28"/>
        <v>25-40</v>
      </c>
      <c r="B641" s="22">
        <f>EOMONTH(Tabel1[[#This Row],[Date]],-1)+1</f>
        <v>45901</v>
      </c>
      <c r="C641" s="20">
        <f t="shared" si="30"/>
        <v>45930</v>
      </c>
      <c r="E641" s="21"/>
      <c r="F641" s="21"/>
      <c r="G641" s="21"/>
      <c r="H641" s="16">
        <f t="shared" si="29"/>
        <v>0</v>
      </c>
      <c r="I641" s="16">
        <f>+Tabel1[[#This Row],[Total]]-Tabel1[[#This Row],[Heures de nuit]]</f>
        <v>0</v>
      </c>
      <c r="J641" s="16">
        <f>MAX(0,Tabel1[[#This Row],[Fermeture de poste]]-TIME(21,0,0))+IF(Tabel1[[#This Row],[Ouverture de poste]]&lt;&gt;"",MAX(TIME(6,0,0)-Tabel1[[#This Row],[Ouverture de poste]],0),0)</f>
        <v>0</v>
      </c>
      <c r="K641" s="16">
        <f>IF(WEEKDAY(Tabel1[[#This Row],[Date]],2)=7, SUMIF(Tabel1[Semaine],Tabel1[[#This Row],[Semaine]],Tabel1[Total]),0)</f>
        <v>0</v>
      </c>
    </row>
    <row r="642" spans="1:11" ht="20.100000000000001" hidden="1" customHeight="1" x14ac:dyDescent="0.25">
      <c r="A642" s="4" t="str">
        <f t="shared" si="28"/>
        <v>25-40</v>
      </c>
      <c r="B642" s="22">
        <f>EOMONTH(Tabel1[[#This Row],[Date]],-1)+1</f>
        <v>45931</v>
      </c>
      <c r="C642" s="20">
        <f t="shared" si="30"/>
        <v>45931</v>
      </c>
      <c r="E642" s="21"/>
      <c r="F642" s="21"/>
      <c r="G642" s="21"/>
      <c r="H642" s="16">
        <f t="shared" si="29"/>
        <v>0</v>
      </c>
      <c r="I642" s="16">
        <f>+Tabel1[[#This Row],[Total]]-Tabel1[[#This Row],[Heures de nuit]]</f>
        <v>0</v>
      </c>
      <c r="J642" s="16">
        <f>MAX(0,Tabel1[[#This Row],[Fermeture de poste]]-TIME(21,0,0))+IF(Tabel1[[#This Row],[Ouverture de poste]]&lt;&gt;"",MAX(TIME(6,0,0)-Tabel1[[#This Row],[Ouverture de poste]],0),0)</f>
        <v>0</v>
      </c>
      <c r="K642" s="16">
        <f>IF(WEEKDAY(Tabel1[[#This Row],[Date]],2)=7, SUMIF(Tabel1[Semaine],Tabel1[[#This Row],[Semaine]],Tabel1[Total]),0)</f>
        <v>0</v>
      </c>
    </row>
    <row r="643" spans="1:11" ht="20.100000000000001" hidden="1" customHeight="1" x14ac:dyDescent="0.25">
      <c r="A643" s="4" t="str">
        <f t="shared" ref="A643:A706" si="31">MOD(YEAR(C643-WEEKDAY(C643,2)+4),100) &amp;"-"&amp; _xlfn.ISOWEEKNUM(C643)</f>
        <v>25-40</v>
      </c>
      <c r="B643" s="22">
        <f>EOMONTH(Tabel1[[#This Row],[Date]],-1)+1</f>
        <v>45931</v>
      </c>
      <c r="C643" s="20">
        <f t="shared" si="30"/>
        <v>45932</v>
      </c>
      <c r="E643" s="21"/>
      <c r="F643" s="21"/>
      <c r="G643" s="21"/>
      <c r="H643" s="16">
        <f t="shared" ref="H643:H706" si="32">MOD(G643-E643-F643,1)</f>
        <v>0</v>
      </c>
      <c r="I643" s="16">
        <f>+Tabel1[[#This Row],[Total]]-Tabel1[[#This Row],[Heures de nuit]]</f>
        <v>0</v>
      </c>
      <c r="J643" s="16">
        <f>MAX(0,Tabel1[[#This Row],[Fermeture de poste]]-TIME(21,0,0))+IF(Tabel1[[#This Row],[Ouverture de poste]]&lt;&gt;"",MAX(TIME(6,0,0)-Tabel1[[#This Row],[Ouverture de poste]],0),0)</f>
        <v>0</v>
      </c>
      <c r="K643" s="16">
        <f>IF(WEEKDAY(Tabel1[[#This Row],[Date]],2)=7, SUMIF(Tabel1[Semaine],Tabel1[[#This Row],[Semaine]],Tabel1[Total]),0)</f>
        <v>0</v>
      </c>
    </row>
    <row r="644" spans="1:11" ht="20.100000000000001" hidden="1" customHeight="1" x14ac:dyDescent="0.25">
      <c r="A644" s="4" t="str">
        <f t="shared" si="31"/>
        <v>25-40</v>
      </c>
      <c r="B644" s="22">
        <f>EOMONTH(Tabel1[[#This Row],[Date]],-1)+1</f>
        <v>45931</v>
      </c>
      <c r="C644" s="20">
        <f t="shared" si="30"/>
        <v>45933</v>
      </c>
      <c r="E644" s="21"/>
      <c r="F644" s="21"/>
      <c r="G644" s="21"/>
      <c r="H644" s="16">
        <f t="shared" si="32"/>
        <v>0</v>
      </c>
      <c r="I644" s="16">
        <f>+Tabel1[[#This Row],[Total]]-Tabel1[[#This Row],[Heures de nuit]]</f>
        <v>0</v>
      </c>
      <c r="J644" s="16">
        <f>MAX(0,Tabel1[[#This Row],[Fermeture de poste]]-TIME(21,0,0))+IF(Tabel1[[#This Row],[Ouverture de poste]]&lt;&gt;"",MAX(TIME(6,0,0)-Tabel1[[#This Row],[Ouverture de poste]],0),0)</f>
        <v>0</v>
      </c>
      <c r="K644" s="16">
        <f>IF(WEEKDAY(Tabel1[[#This Row],[Date]],2)=7, SUMIF(Tabel1[Semaine],Tabel1[[#This Row],[Semaine]],Tabel1[Total]),0)</f>
        <v>0</v>
      </c>
    </row>
    <row r="645" spans="1:11" ht="20.100000000000001" hidden="1" customHeight="1" x14ac:dyDescent="0.25">
      <c r="A645" s="4" t="str">
        <f t="shared" si="31"/>
        <v>25-40</v>
      </c>
      <c r="B645" s="22">
        <f>EOMONTH(Tabel1[[#This Row],[Date]],-1)+1</f>
        <v>45931</v>
      </c>
      <c r="C645" s="20">
        <f t="shared" si="30"/>
        <v>45934</v>
      </c>
      <c r="E645" s="21"/>
      <c r="F645" s="21"/>
      <c r="G645" s="21"/>
      <c r="H645" s="16">
        <f t="shared" si="32"/>
        <v>0</v>
      </c>
      <c r="I645" s="16">
        <f>+Tabel1[[#This Row],[Total]]-Tabel1[[#This Row],[Heures de nuit]]</f>
        <v>0</v>
      </c>
      <c r="J645" s="16">
        <f>MAX(0,Tabel1[[#This Row],[Fermeture de poste]]-TIME(21,0,0))+IF(Tabel1[[#This Row],[Ouverture de poste]]&lt;&gt;"",MAX(TIME(6,0,0)-Tabel1[[#This Row],[Ouverture de poste]],0),0)</f>
        <v>0</v>
      </c>
      <c r="K645" s="16">
        <f>IF(WEEKDAY(Tabel1[[#This Row],[Date]],2)=7, SUMIF(Tabel1[Semaine],Tabel1[[#This Row],[Semaine]],Tabel1[Total]),0)</f>
        <v>0</v>
      </c>
    </row>
    <row r="646" spans="1:11" ht="20.100000000000001" hidden="1" customHeight="1" x14ac:dyDescent="0.25">
      <c r="A646" s="4" t="str">
        <f t="shared" si="31"/>
        <v>25-40</v>
      </c>
      <c r="B646" s="22">
        <f>EOMONTH(Tabel1[[#This Row],[Date]],-1)+1</f>
        <v>45931</v>
      </c>
      <c r="C646" s="20">
        <f t="shared" si="30"/>
        <v>45935</v>
      </c>
      <c r="E646" s="21"/>
      <c r="F646" s="21"/>
      <c r="G646" s="21"/>
      <c r="H646" s="16">
        <f t="shared" si="32"/>
        <v>0</v>
      </c>
      <c r="I646" s="16">
        <f>+Tabel1[[#This Row],[Total]]-Tabel1[[#This Row],[Heures de nuit]]</f>
        <v>0</v>
      </c>
      <c r="J646" s="16">
        <f>MAX(0,Tabel1[[#This Row],[Fermeture de poste]]-TIME(21,0,0))+IF(Tabel1[[#This Row],[Ouverture de poste]]&lt;&gt;"",MAX(TIME(6,0,0)-Tabel1[[#This Row],[Ouverture de poste]],0),0)</f>
        <v>0</v>
      </c>
      <c r="K646" s="16">
        <f>IF(WEEKDAY(Tabel1[[#This Row],[Date]],2)=7, SUMIF(Tabel1[Semaine],Tabel1[[#This Row],[Semaine]],Tabel1[Total]),0)</f>
        <v>0</v>
      </c>
    </row>
    <row r="647" spans="1:11" ht="20.100000000000001" hidden="1" customHeight="1" x14ac:dyDescent="0.25">
      <c r="A647" s="4" t="str">
        <f t="shared" si="31"/>
        <v>25-41</v>
      </c>
      <c r="B647" s="22">
        <f>EOMONTH(Tabel1[[#This Row],[Date]],-1)+1</f>
        <v>45931</v>
      </c>
      <c r="C647" s="20">
        <f t="shared" si="30"/>
        <v>45936</v>
      </c>
      <c r="E647" s="21"/>
      <c r="F647" s="21"/>
      <c r="G647" s="21"/>
      <c r="H647" s="16">
        <f t="shared" si="32"/>
        <v>0</v>
      </c>
      <c r="I647" s="16">
        <f>+Tabel1[[#This Row],[Total]]-Tabel1[[#This Row],[Heures de nuit]]</f>
        <v>0</v>
      </c>
      <c r="J647" s="16">
        <f>MAX(0,Tabel1[[#This Row],[Fermeture de poste]]-TIME(21,0,0))+IF(Tabel1[[#This Row],[Ouverture de poste]]&lt;&gt;"",MAX(TIME(6,0,0)-Tabel1[[#This Row],[Ouverture de poste]],0),0)</f>
        <v>0</v>
      </c>
      <c r="K647" s="16">
        <f>IF(WEEKDAY(Tabel1[[#This Row],[Date]],2)=7, SUMIF(Tabel1[Semaine],Tabel1[[#This Row],[Semaine]],Tabel1[Total]),0)</f>
        <v>0</v>
      </c>
    </row>
    <row r="648" spans="1:11" ht="20.100000000000001" hidden="1" customHeight="1" x14ac:dyDescent="0.25">
      <c r="A648" s="4" t="str">
        <f t="shared" si="31"/>
        <v>25-41</v>
      </c>
      <c r="B648" s="22">
        <f>EOMONTH(Tabel1[[#This Row],[Date]],-1)+1</f>
        <v>45931</v>
      </c>
      <c r="C648" s="20">
        <f t="shared" si="30"/>
        <v>45937</v>
      </c>
      <c r="E648" s="21"/>
      <c r="F648" s="21"/>
      <c r="G648" s="21"/>
      <c r="H648" s="16">
        <f t="shared" si="32"/>
        <v>0</v>
      </c>
      <c r="I648" s="16">
        <f>+Tabel1[[#This Row],[Total]]-Tabel1[[#This Row],[Heures de nuit]]</f>
        <v>0</v>
      </c>
      <c r="J648" s="16">
        <f>MAX(0,Tabel1[[#This Row],[Fermeture de poste]]-TIME(21,0,0))+IF(Tabel1[[#This Row],[Ouverture de poste]]&lt;&gt;"",MAX(TIME(6,0,0)-Tabel1[[#This Row],[Ouverture de poste]],0),0)</f>
        <v>0</v>
      </c>
      <c r="K648" s="16">
        <f>IF(WEEKDAY(Tabel1[[#This Row],[Date]],2)=7, SUMIF(Tabel1[Semaine],Tabel1[[#This Row],[Semaine]],Tabel1[Total]),0)</f>
        <v>0</v>
      </c>
    </row>
    <row r="649" spans="1:11" ht="20.100000000000001" hidden="1" customHeight="1" x14ac:dyDescent="0.25">
      <c r="A649" s="4" t="str">
        <f t="shared" si="31"/>
        <v>25-41</v>
      </c>
      <c r="B649" s="22">
        <f>EOMONTH(Tabel1[[#This Row],[Date]],-1)+1</f>
        <v>45931</v>
      </c>
      <c r="C649" s="20">
        <f t="shared" si="30"/>
        <v>45938</v>
      </c>
      <c r="E649" s="21"/>
      <c r="F649" s="21"/>
      <c r="G649" s="21"/>
      <c r="H649" s="16">
        <f t="shared" si="32"/>
        <v>0</v>
      </c>
      <c r="I649" s="16">
        <f>+Tabel1[[#This Row],[Total]]-Tabel1[[#This Row],[Heures de nuit]]</f>
        <v>0</v>
      </c>
      <c r="J649" s="16">
        <f>MAX(0,Tabel1[[#This Row],[Fermeture de poste]]-TIME(21,0,0))+IF(Tabel1[[#This Row],[Ouverture de poste]]&lt;&gt;"",MAX(TIME(6,0,0)-Tabel1[[#This Row],[Ouverture de poste]],0),0)</f>
        <v>0</v>
      </c>
      <c r="K649" s="16">
        <f>IF(WEEKDAY(Tabel1[[#This Row],[Date]],2)=7, SUMIF(Tabel1[Semaine],Tabel1[[#This Row],[Semaine]],Tabel1[Total]),0)</f>
        <v>0</v>
      </c>
    </row>
    <row r="650" spans="1:11" ht="20.100000000000001" hidden="1" customHeight="1" x14ac:dyDescent="0.25">
      <c r="A650" s="4" t="str">
        <f t="shared" si="31"/>
        <v>25-41</v>
      </c>
      <c r="B650" s="22">
        <f>EOMONTH(Tabel1[[#This Row],[Date]],-1)+1</f>
        <v>45931</v>
      </c>
      <c r="C650" s="20">
        <f t="shared" si="30"/>
        <v>45939</v>
      </c>
      <c r="E650" s="21"/>
      <c r="F650" s="21"/>
      <c r="G650" s="21"/>
      <c r="H650" s="16">
        <f t="shared" si="32"/>
        <v>0</v>
      </c>
      <c r="I650" s="16">
        <f>+Tabel1[[#This Row],[Total]]-Tabel1[[#This Row],[Heures de nuit]]</f>
        <v>0</v>
      </c>
      <c r="J650" s="16">
        <f>MAX(0,Tabel1[[#This Row],[Fermeture de poste]]-TIME(21,0,0))+IF(Tabel1[[#This Row],[Ouverture de poste]]&lt;&gt;"",MAX(TIME(6,0,0)-Tabel1[[#This Row],[Ouverture de poste]],0),0)</f>
        <v>0</v>
      </c>
      <c r="K650" s="16">
        <f>IF(WEEKDAY(Tabel1[[#This Row],[Date]],2)=7, SUMIF(Tabel1[Semaine],Tabel1[[#This Row],[Semaine]],Tabel1[Total]),0)</f>
        <v>0</v>
      </c>
    </row>
    <row r="651" spans="1:11" ht="20.100000000000001" hidden="1" customHeight="1" x14ac:dyDescent="0.25">
      <c r="A651" s="4" t="str">
        <f t="shared" si="31"/>
        <v>25-41</v>
      </c>
      <c r="B651" s="22">
        <f>EOMONTH(Tabel1[[#This Row],[Date]],-1)+1</f>
        <v>45931</v>
      </c>
      <c r="C651" s="20">
        <f t="shared" si="30"/>
        <v>45940</v>
      </c>
      <c r="E651" s="21"/>
      <c r="F651" s="21"/>
      <c r="G651" s="21"/>
      <c r="H651" s="16">
        <f t="shared" si="32"/>
        <v>0</v>
      </c>
      <c r="I651" s="16">
        <f>+Tabel1[[#This Row],[Total]]-Tabel1[[#This Row],[Heures de nuit]]</f>
        <v>0</v>
      </c>
      <c r="J651" s="16">
        <f>MAX(0,Tabel1[[#This Row],[Fermeture de poste]]-TIME(21,0,0))+IF(Tabel1[[#This Row],[Ouverture de poste]]&lt;&gt;"",MAX(TIME(6,0,0)-Tabel1[[#This Row],[Ouverture de poste]],0),0)</f>
        <v>0</v>
      </c>
      <c r="K651" s="16">
        <f>IF(WEEKDAY(Tabel1[[#This Row],[Date]],2)=7, SUMIF(Tabel1[Semaine],Tabel1[[#This Row],[Semaine]],Tabel1[Total]),0)</f>
        <v>0</v>
      </c>
    </row>
    <row r="652" spans="1:11" ht="20.100000000000001" hidden="1" customHeight="1" x14ac:dyDescent="0.25">
      <c r="A652" s="4" t="str">
        <f t="shared" si="31"/>
        <v>25-41</v>
      </c>
      <c r="B652" s="22">
        <f>EOMONTH(Tabel1[[#This Row],[Date]],-1)+1</f>
        <v>45931</v>
      </c>
      <c r="C652" s="20">
        <f t="shared" si="30"/>
        <v>45941</v>
      </c>
      <c r="E652" s="21"/>
      <c r="F652" s="21"/>
      <c r="G652" s="21"/>
      <c r="H652" s="16">
        <f t="shared" si="32"/>
        <v>0</v>
      </c>
      <c r="I652" s="16">
        <f>+Tabel1[[#This Row],[Total]]-Tabel1[[#This Row],[Heures de nuit]]</f>
        <v>0</v>
      </c>
      <c r="J652" s="16">
        <f>MAX(0,Tabel1[[#This Row],[Fermeture de poste]]-TIME(21,0,0))+IF(Tabel1[[#This Row],[Ouverture de poste]]&lt;&gt;"",MAX(TIME(6,0,0)-Tabel1[[#This Row],[Ouverture de poste]],0),0)</f>
        <v>0</v>
      </c>
      <c r="K652" s="16">
        <f>IF(WEEKDAY(Tabel1[[#This Row],[Date]],2)=7, SUMIF(Tabel1[Semaine],Tabel1[[#This Row],[Semaine]],Tabel1[Total]),0)</f>
        <v>0</v>
      </c>
    </row>
    <row r="653" spans="1:11" ht="20.100000000000001" hidden="1" customHeight="1" x14ac:dyDescent="0.25">
      <c r="A653" s="4" t="str">
        <f t="shared" si="31"/>
        <v>25-41</v>
      </c>
      <c r="B653" s="22">
        <f>EOMONTH(Tabel1[[#This Row],[Date]],-1)+1</f>
        <v>45931</v>
      </c>
      <c r="C653" s="20">
        <f t="shared" si="30"/>
        <v>45942</v>
      </c>
      <c r="E653" s="21"/>
      <c r="F653" s="21"/>
      <c r="G653" s="21"/>
      <c r="H653" s="16">
        <f t="shared" si="32"/>
        <v>0</v>
      </c>
      <c r="I653" s="16">
        <f>+Tabel1[[#This Row],[Total]]-Tabel1[[#This Row],[Heures de nuit]]</f>
        <v>0</v>
      </c>
      <c r="J653" s="16">
        <f>MAX(0,Tabel1[[#This Row],[Fermeture de poste]]-TIME(21,0,0))+IF(Tabel1[[#This Row],[Ouverture de poste]]&lt;&gt;"",MAX(TIME(6,0,0)-Tabel1[[#This Row],[Ouverture de poste]],0),0)</f>
        <v>0</v>
      </c>
      <c r="K653" s="16">
        <f>IF(WEEKDAY(Tabel1[[#This Row],[Date]],2)=7, SUMIF(Tabel1[Semaine],Tabel1[[#This Row],[Semaine]],Tabel1[Total]),0)</f>
        <v>0</v>
      </c>
    </row>
    <row r="654" spans="1:11" ht="20.100000000000001" hidden="1" customHeight="1" x14ac:dyDescent="0.25">
      <c r="A654" s="4" t="str">
        <f t="shared" si="31"/>
        <v>25-42</v>
      </c>
      <c r="B654" s="22">
        <f>EOMONTH(Tabel1[[#This Row],[Date]],-1)+1</f>
        <v>45931</v>
      </c>
      <c r="C654" s="20">
        <f t="shared" si="30"/>
        <v>45943</v>
      </c>
      <c r="E654" s="21"/>
      <c r="F654" s="21"/>
      <c r="G654" s="21"/>
      <c r="H654" s="16">
        <f t="shared" si="32"/>
        <v>0</v>
      </c>
      <c r="I654" s="16">
        <f>+Tabel1[[#This Row],[Total]]-Tabel1[[#This Row],[Heures de nuit]]</f>
        <v>0</v>
      </c>
      <c r="J654" s="16">
        <f>MAX(0,Tabel1[[#This Row],[Fermeture de poste]]-TIME(21,0,0))+IF(Tabel1[[#This Row],[Ouverture de poste]]&lt;&gt;"",MAX(TIME(6,0,0)-Tabel1[[#This Row],[Ouverture de poste]],0),0)</f>
        <v>0</v>
      </c>
      <c r="K654" s="16">
        <f>IF(WEEKDAY(Tabel1[[#This Row],[Date]],2)=7, SUMIF(Tabel1[Semaine],Tabel1[[#This Row],[Semaine]],Tabel1[Total]),0)</f>
        <v>0</v>
      </c>
    </row>
    <row r="655" spans="1:11" ht="20.100000000000001" hidden="1" customHeight="1" x14ac:dyDescent="0.25">
      <c r="A655" s="4" t="str">
        <f t="shared" si="31"/>
        <v>25-42</v>
      </c>
      <c r="B655" s="22">
        <f>EOMONTH(Tabel1[[#This Row],[Date]],-1)+1</f>
        <v>45931</v>
      </c>
      <c r="C655" s="20">
        <f t="shared" si="30"/>
        <v>45944</v>
      </c>
      <c r="E655" s="21"/>
      <c r="F655" s="21"/>
      <c r="G655" s="21"/>
      <c r="H655" s="16">
        <f t="shared" si="32"/>
        <v>0</v>
      </c>
      <c r="I655" s="16">
        <f>+Tabel1[[#This Row],[Total]]-Tabel1[[#This Row],[Heures de nuit]]</f>
        <v>0</v>
      </c>
      <c r="J655" s="16">
        <f>MAX(0,Tabel1[[#This Row],[Fermeture de poste]]-TIME(21,0,0))+IF(Tabel1[[#This Row],[Ouverture de poste]]&lt;&gt;"",MAX(TIME(6,0,0)-Tabel1[[#This Row],[Ouverture de poste]],0),0)</f>
        <v>0</v>
      </c>
      <c r="K655" s="16">
        <f>IF(WEEKDAY(Tabel1[[#This Row],[Date]],2)=7, SUMIF(Tabel1[Semaine],Tabel1[[#This Row],[Semaine]],Tabel1[Total]),0)</f>
        <v>0</v>
      </c>
    </row>
    <row r="656" spans="1:11" ht="20.100000000000001" hidden="1" customHeight="1" x14ac:dyDescent="0.25">
      <c r="A656" s="4" t="str">
        <f t="shared" si="31"/>
        <v>25-42</v>
      </c>
      <c r="B656" s="22">
        <f>EOMONTH(Tabel1[[#This Row],[Date]],-1)+1</f>
        <v>45931</v>
      </c>
      <c r="C656" s="20">
        <f t="shared" si="30"/>
        <v>45945</v>
      </c>
      <c r="E656" s="21"/>
      <c r="F656" s="21"/>
      <c r="G656" s="21"/>
      <c r="H656" s="16">
        <f t="shared" si="32"/>
        <v>0</v>
      </c>
      <c r="I656" s="16">
        <f>+Tabel1[[#This Row],[Total]]-Tabel1[[#This Row],[Heures de nuit]]</f>
        <v>0</v>
      </c>
      <c r="J656" s="16">
        <f>MAX(0,Tabel1[[#This Row],[Fermeture de poste]]-TIME(21,0,0))+IF(Tabel1[[#This Row],[Ouverture de poste]]&lt;&gt;"",MAX(TIME(6,0,0)-Tabel1[[#This Row],[Ouverture de poste]],0),0)</f>
        <v>0</v>
      </c>
      <c r="K656" s="16">
        <f>IF(WEEKDAY(Tabel1[[#This Row],[Date]],2)=7, SUMIF(Tabel1[Semaine],Tabel1[[#This Row],[Semaine]],Tabel1[Total]),0)</f>
        <v>0</v>
      </c>
    </row>
    <row r="657" spans="1:11" ht="20.100000000000001" hidden="1" customHeight="1" x14ac:dyDescent="0.25">
      <c r="A657" s="4" t="str">
        <f t="shared" si="31"/>
        <v>25-42</v>
      </c>
      <c r="B657" s="22">
        <f>EOMONTH(Tabel1[[#This Row],[Date]],-1)+1</f>
        <v>45931</v>
      </c>
      <c r="C657" s="20">
        <f t="shared" si="30"/>
        <v>45946</v>
      </c>
      <c r="E657" s="21"/>
      <c r="F657" s="21"/>
      <c r="G657" s="21"/>
      <c r="H657" s="16">
        <f t="shared" si="32"/>
        <v>0</v>
      </c>
      <c r="I657" s="16">
        <f>+Tabel1[[#This Row],[Total]]-Tabel1[[#This Row],[Heures de nuit]]</f>
        <v>0</v>
      </c>
      <c r="J657" s="16">
        <f>MAX(0,Tabel1[[#This Row],[Fermeture de poste]]-TIME(21,0,0))+IF(Tabel1[[#This Row],[Ouverture de poste]]&lt;&gt;"",MAX(TIME(6,0,0)-Tabel1[[#This Row],[Ouverture de poste]],0),0)</f>
        <v>0</v>
      </c>
      <c r="K657" s="16">
        <f>IF(WEEKDAY(Tabel1[[#This Row],[Date]],2)=7, SUMIF(Tabel1[Semaine],Tabel1[[#This Row],[Semaine]],Tabel1[Total]),0)</f>
        <v>0</v>
      </c>
    </row>
    <row r="658" spans="1:11" ht="20.100000000000001" hidden="1" customHeight="1" x14ac:dyDescent="0.25">
      <c r="A658" s="4" t="str">
        <f t="shared" si="31"/>
        <v>25-42</v>
      </c>
      <c r="B658" s="22">
        <f>EOMONTH(Tabel1[[#This Row],[Date]],-1)+1</f>
        <v>45931</v>
      </c>
      <c r="C658" s="20">
        <f t="shared" si="30"/>
        <v>45947</v>
      </c>
      <c r="E658" s="21"/>
      <c r="F658" s="21"/>
      <c r="G658" s="21"/>
      <c r="H658" s="16">
        <f t="shared" si="32"/>
        <v>0</v>
      </c>
      <c r="I658" s="16">
        <f>+Tabel1[[#This Row],[Total]]-Tabel1[[#This Row],[Heures de nuit]]</f>
        <v>0</v>
      </c>
      <c r="J658" s="16">
        <f>MAX(0,Tabel1[[#This Row],[Fermeture de poste]]-TIME(21,0,0))+IF(Tabel1[[#This Row],[Ouverture de poste]]&lt;&gt;"",MAX(TIME(6,0,0)-Tabel1[[#This Row],[Ouverture de poste]],0),0)</f>
        <v>0</v>
      </c>
      <c r="K658" s="16">
        <f>IF(WEEKDAY(Tabel1[[#This Row],[Date]],2)=7, SUMIF(Tabel1[Semaine],Tabel1[[#This Row],[Semaine]],Tabel1[Total]),0)</f>
        <v>0</v>
      </c>
    </row>
    <row r="659" spans="1:11" ht="20.100000000000001" hidden="1" customHeight="1" x14ac:dyDescent="0.25">
      <c r="A659" s="4" t="str">
        <f t="shared" si="31"/>
        <v>25-42</v>
      </c>
      <c r="B659" s="22">
        <f>EOMONTH(Tabel1[[#This Row],[Date]],-1)+1</f>
        <v>45931</v>
      </c>
      <c r="C659" s="20">
        <f t="shared" si="30"/>
        <v>45948</v>
      </c>
      <c r="E659" s="21"/>
      <c r="F659" s="21"/>
      <c r="G659" s="21"/>
      <c r="H659" s="16">
        <f t="shared" si="32"/>
        <v>0</v>
      </c>
      <c r="I659" s="16">
        <f>+Tabel1[[#This Row],[Total]]-Tabel1[[#This Row],[Heures de nuit]]</f>
        <v>0</v>
      </c>
      <c r="J659" s="16">
        <f>MAX(0,Tabel1[[#This Row],[Fermeture de poste]]-TIME(21,0,0))+IF(Tabel1[[#This Row],[Ouverture de poste]]&lt;&gt;"",MAX(TIME(6,0,0)-Tabel1[[#This Row],[Ouverture de poste]],0),0)</f>
        <v>0</v>
      </c>
      <c r="K659" s="16">
        <f>IF(WEEKDAY(Tabel1[[#This Row],[Date]],2)=7, SUMIF(Tabel1[Semaine],Tabel1[[#This Row],[Semaine]],Tabel1[Total]),0)</f>
        <v>0</v>
      </c>
    </row>
    <row r="660" spans="1:11" ht="20.100000000000001" hidden="1" customHeight="1" x14ac:dyDescent="0.25">
      <c r="A660" s="4" t="str">
        <f t="shared" si="31"/>
        <v>25-42</v>
      </c>
      <c r="B660" s="22">
        <f>EOMONTH(Tabel1[[#This Row],[Date]],-1)+1</f>
        <v>45931</v>
      </c>
      <c r="C660" s="20">
        <f t="shared" si="30"/>
        <v>45949</v>
      </c>
      <c r="E660" s="21"/>
      <c r="F660" s="21"/>
      <c r="G660" s="21"/>
      <c r="H660" s="16">
        <f t="shared" si="32"/>
        <v>0</v>
      </c>
      <c r="I660" s="16">
        <f>+Tabel1[[#This Row],[Total]]-Tabel1[[#This Row],[Heures de nuit]]</f>
        <v>0</v>
      </c>
      <c r="J660" s="16">
        <f>MAX(0,Tabel1[[#This Row],[Fermeture de poste]]-TIME(21,0,0))+IF(Tabel1[[#This Row],[Ouverture de poste]]&lt;&gt;"",MAX(TIME(6,0,0)-Tabel1[[#This Row],[Ouverture de poste]],0),0)</f>
        <v>0</v>
      </c>
      <c r="K660" s="16">
        <f>IF(WEEKDAY(Tabel1[[#This Row],[Date]],2)=7, SUMIF(Tabel1[Semaine],Tabel1[[#This Row],[Semaine]],Tabel1[Total]),0)</f>
        <v>0</v>
      </c>
    </row>
    <row r="661" spans="1:11" ht="20.100000000000001" hidden="1" customHeight="1" x14ac:dyDescent="0.25">
      <c r="A661" s="4" t="str">
        <f t="shared" si="31"/>
        <v>25-43</v>
      </c>
      <c r="B661" s="22">
        <f>EOMONTH(Tabel1[[#This Row],[Date]],-1)+1</f>
        <v>45931</v>
      </c>
      <c r="C661" s="20">
        <f t="shared" si="30"/>
        <v>45950</v>
      </c>
      <c r="E661" s="21"/>
      <c r="F661" s="21"/>
      <c r="G661" s="21"/>
      <c r="H661" s="16">
        <f t="shared" si="32"/>
        <v>0</v>
      </c>
      <c r="I661" s="16">
        <f>+Tabel1[[#This Row],[Total]]-Tabel1[[#This Row],[Heures de nuit]]</f>
        <v>0</v>
      </c>
      <c r="J661" s="16">
        <f>MAX(0,Tabel1[[#This Row],[Fermeture de poste]]-TIME(21,0,0))+IF(Tabel1[[#This Row],[Ouverture de poste]]&lt;&gt;"",MAX(TIME(6,0,0)-Tabel1[[#This Row],[Ouverture de poste]],0),0)</f>
        <v>0</v>
      </c>
      <c r="K661" s="16">
        <f>IF(WEEKDAY(Tabel1[[#This Row],[Date]],2)=7, SUMIF(Tabel1[Semaine],Tabel1[[#This Row],[Semaine]],Tabel1[Total]),0)</f>
        <v>0</v>
      </c>
    </row>
    <row r="662" spans="1:11" ht="20.100000000000001" hidden="1" customHeight="1" x14ac:dyDescent="0.25">
      <c r="A662" s="4" t="str">
        <f t="shared" si="31"/>
        <v>25-43</v>
      </c>
      <c r="B662" s="22">
        <f>EOMONTH(Tabel1[[#This Row],[Date]],-1)+1</f>
        <v>45931</v>
      </c>
      <c r="C662" s="20">
        <f t="shared" si="30"/>
        <v>45951</v>
      </c>
      <c r="E662" s="21"/>
      <c r="F662" s="21"/>
      <c r="G662" s="21"/>
      <c r="H662" s="16">
        <f t="shared" si="32"/>
        <v>0</v>
      </c>
      <c r="I662" s="16">
        <f>+Tabel1[[#This Row],[Total]]-Tabel1[[#This Row],[Heures de nuit]]</f>
        <v>0</v>
      </c>
      <c r="J662" s="16">
        <f>MAX(0,Tabel1[[#This Row],[Fermeture de poste]]-TIME(21,0,0))+IF(Tabel1[[#This Row],[Ouverture de poste]]&lt;&gt;"",MAX(TIME(6,0,0)-Tabel1[[#This Row],[Ouverture de poste]],0),0)</f>
        <v>0</v>
      </c>
      <c r="K662" s="16">
        <f>IF(WEEKDAY(Tabel1[[#This Row],[Date]],2)=7, SUMIF(Tabel1[Semaine],Tabel1[[#This Row],[Semaine]],Tabel1[Total]),0)</f>
        <v>0</v>
      </c>
    </row>
    <row r="663" spans="1:11" ht="20.100000000000001" hidden="1" customHeight="1" x14ac:dyDescent="0.25">
      <c r="A663" s="4" t="str">
        <f t="shared" si="31"/>
        <v>25-43</v>
      </c>
      <c r="B663" s="22">
        <f>EOMONTH(Tabel1[[#This Row],[Date]],-1)+1</f>
        <v>45931</v>
      </c>
      <c r="C663" s="20">
        <f t="shared" si="30"/>
        <v>45952</v>
      </c>
      <c r="E663" s="21"/>
      <c r="F663" s="21"/>
      <c r="G663" s="21"/>
      <c r="H663" s="16">
        <f t="shared" si="32"/>
        <v>0</v>
      </c>
      <c r="I663" s="16">
        <f>+Tabel1[[#This Row],[Total]]-Tabel1[[#This Row],[Heures de nuit]]</f>
        <v>0</v>
      </c>
      <c r="J663" s="16">
        <f>MAX(0,Tabel1[[#This Row],[Fermeture de poste]]-TIME(21,0,0))+IF(Tabel1[[#This Row],[Ouverture de poste]]&lt;&gt;"",MAX(TIME(6,0,0)-Tabel1[[#This Row],[Ouverture de poste]],0),0)</f>
        <v>0</v>
      </c>
      <c r="K663" s="16">
        <f>IF(WEEKDAY(Tabel1[[#This Row],[Date]],2)=7, SUMIF(Tabel1[Semaine],Tabel1[[#This Row],[Semaine]],Tabel1[Total]),0)</f>
        <v>0</v>
      </c>
    </row>
    <row r="664" spans="1:11" ht="20.100000000000001" hidden="1" customHeight="1" x14ac:dyDescent="0.25">
      <c r="A664" s="4" t="str">
        <f t="shared" si="31"/>
        <v>25-43</v>
      </c>
      <c r="B664" s="22">
        <f>EOMONTH(Tabel1[[#This Row],[Date]],-1)+1</f>
        <v>45931</v>
      </c>
      <c r="C664" s="20">
        <f t="shared" si="30"/>
        <v>45953</v>
      </c>
      <c r="E664" s="21"/>
      <c r="F664" s="21"/>
      <c r="G664" s="21"/>
      <c r="H664" s="16">
        <f t="shared" si="32"/>
        <v>0</v>
      </c>
      <c r="I664" s="16">
        <f>+Tabel1[[#This Row],[Total]]-Tabel1[[#This Row],[Heures de nuit]]</f>
        <v>0</v>
      </c>
      <c r="J664" s="16">
        <f>MAX(0,Tabel1[[#This Row],[Fermeture de poste]]-TIME(21,0,0))+IF(Tabel1[[#This Row],[Ouverture de poste]]&lt;&gt;"",MAX(TIME(6,0,0)-Tabel1[[#This Row],[Ouverture de poste]],0),0)</f>
        <v>0</v>
      </c>
      <c r="K664" s="16">
        <f>IF(WEEKDAY(Tabel1[[#This Row],[Date]],2)=7, SUMIF(Tabel1[Semaine],Tabel1[[#This Row],[Semaine]],Tabel1[Total]),0)</f>
        <v>0</v>
      </c>
    </row>
    <row r="665" spans="1:11" ht="20.100000000000001" hidden="1" customHeight="1" x14ac:dyDescent="0.25">
      <c r="A665" s="4" t="str">
        <f t="shared" si="31"/>
        <v>25-43</v>
      </c>
      <c r="B665" s="22">
        <f>EOMONTH(Tabel1[[#This Row],[Date]],-1)+1</f>
        <v>45931</v>
      </c>
      <c r="C665" s="20">
        <f t="shared" si="30"/>
        <v>45954</v>
      </c>
      <c r="E665" s="21"/>
      <c r="F665" s="21"/>
      <c r="G665" s="21"/>
      <c r="H665" s="16">
        <f t="shared" si="32"/>
        <v>0</v>
      </c>
      <c r="I665" s="16">
        <f>+Tabel1[[#This Row],[Total]]-Tabel1[[#This Row],[Heures de nuit]]</f>
        <v>0</v>
      </c>
      <c r="J665" s="16">
        <f>MAX(0,Tabel1[[#This Row],[Fermeture de poste]]-TIME(21,0,0))+IF(Tabel1[[#This Row],[Ouverture de poste]]&lt;&gt;"",MAX(TIME(6,0,0)-Tabel1[[#This Row],[Ouverture de poste]],0),0)</f>
        <v>0</v>
      </c>
      <c r="K665" s="16">
        <f>IF(WEEKDAY(Tabel1[[#This Row],[Date]],2)=7, SUMIF(Tabel1[Semaine],Tabel1[[#This Row],[Semaine]],Tabel1[Total]),0)</f>
        <v>0</v>
      </c>
    </row>
    <row r="666" spans="1:11" ht="20.100000000000001" hidden="1" customHeight="1" x14ac:dyDescent="0.25">
      <c r="A666" s="4" t="str">
        <f t="shared" si="31"/>
        <v>25-43</v>
      </c>
      <c r="B666" s="22">
        <f>EOMONTH(Tabel1[[#This Row],[Date]],-1)+1</f>
        <v>45931</v>
      </c>
      <c r="C666" s="20">
        <f t="shared" si="30"/>
        <v>45955</v>
      </c>
      <c r="E666" s="21"/>
      <c r="F666" s="21"/>
      <c r="G666" s="21"/>
      <c r="H666" s="16">
        <f t="shared" si="32"/>
        <v>0</v>
      </c>
      <c r="I666" s="16">
        <f>+Tabel1[[#This Row],[Total]]-Tabel1[[#This Row],[Heures de nuit]]</f>
        <v>0</v>
      </c>
      <c r="J666" s="16">
        <f>MAX(0,Tabel1[[#This Row],[Fermeture de poste]]-TIME(21,0,0))+IF(Tabel1[[#This Row],[Ouverture de poste]]&lt;&gt;"",MAX(TIME(6,0,0)-Tabel1[[#This Row],[Ouverture de poste]],0),0)</f>
        <v>0</v>
      </c>
      <c r="K666" s="16">
        <f>IF(WEEKDAY(Tabel1[[#This Row],[Date]],2)=7, SUMIF(Tabel1[Semaine],Tabel1[[#This Row],[Semaine]],Tabel1[Total]),0)</f>
        <v>0</v>
      </c>
    </row>
    <row r="667" spans="1:11" ht="20.100000000000001" hidden="1" customHeight="1" x14ac:dyDescent="0.25">
      <c r="A667" s="4" t="str">
        <f t="shared" si="31"/>
        <v>25-43</v>
      </c>
      <c r="B667" s="22">
        <f>EOMONTH(Tabel1[[#This Row],[Date]],-1)+1</f>
        <v>45931</v>
      </c>
      <c r="C667" s="20">
        <f t="shared" si="30"/>
        <v>45956</v>
      </c>
      <c r="E667" s="21"/>
      <c r="F667" s="21"/>
      <c r="G667" s="21"/>
      <c r="H667" s="16">
        <f t="shared" si="32"/>
        <v>0</v>
      </c>
      <c r="I667" s="16">
        <f>+Tabel1[[#This Row],[Total]]-Tabel1[[#This Row],[Heures de nuit]]</f>
        <v>0</v>
      </c>
      <c r="J667" s="16">
        <f>MAX(0,Tabel1[[#This Row],[Fermeture de poste]]-TIME(21,0,0))+IF(Tabel1[[#This Row],[Ouverture de poste]]&lt;&gt;"",MAX(TIME(6,0,0)-Tabel1[[#This Row],[Ouverture de poste]],0),0)</f>
        <v>0</v>
      </c>
      <c r="K667" s="16">
        <f>IF(WEEKDAY(Tabel1[[#This Row],[Date]],2)=7, SUMIF(Tabel1[Semaine],Tabel1[[#This Row],[Semaine]],Tabel1[Total]),0)</f>
        <v>0</v>
      </c>
    </row>
    <row r="668" spans="1:11" ht="20.100000000000001" hidden="1" customHeight="1" x14ac:dyDescent="0.25">
      <c r="A668" s="4" t="str">
        <f t="shared" si="31"/>
        <v>25-44</v>
      </c>
      <c r="B668" s="22">
        <f>EOMONTH(Tabel1[[#This Row],[Date]],-1)+1</f>
        <v>45931</v>
      </c>
      <c r="C668" s="20">
        <f t="shared" si="30"/>
        <v>45957</v>
      </c>
      <c r="E668" s="21"/>
      <c r="F668" s="21"/>
      <c r="G668" s="21"/>
      <c r="H668" s="16">
        <f t="shared" si="32"/>
        <v>0</v>
      </c>
      <c r="I668" s="16">
        <f>+Tabel1[[#This Row],[Total]]-Tabel1[[#This Row],[Heures de nuit]]</f>
        <v>0</v>
      </c>
      <c r="J668" s="16">
        <f>MAX(0,Tabel1[[#This Row],[Fermeture de poste]]-TIME(21,0,0))+IF(Tabel1[[#This Row],[Ouverture de poste]]&lt;&gt;"",MAX(TIME(6,0,0)-Tabel1[[#This Row],[Ouverture de poste]],0),0)</f>
        <v>0</v>
      </c>
      <c r="K668" s="16">
        <f>IF(WEEKDAY(Tabel1[[#This Row],[Date]],2)=7, SUMIF(Tabel1[Semaine],Tabel1[[#This Row],[Semaine]],Tabel1[Total]),0)</f>
        <v>0</v>
      </c>
    </row>
    <row r="669" spans="1:11" ht="20.100000000000001" hidden="1" customHeight="1" x14ac:dyDescent="0.25">
      <c r="A669" s="4" t="str">
        <f t="shared" si="31"/>
        <v>25-44</v>
      </c>
      <c r="B669" s="22">
        <f>EOMONTH(Tabel1[[#This Row],[Date]],-1)+1</f>
        <v>45931</v>
      </c>
      <c r="C669" s="20">
        <f t="shared" si="30"/>
        <v>45958</v>
      </c>
      <c r="E669" s="21"/>
      <c r="F669" s="21"/>
      <c r="G669" s="21"/>
      <c r="H669" s="16">
        <f t="shared" si="32"/>
        <v>0</v>
      </c>
      <c r="I669" s="16">
        <f>+Tabel1[[#This Row],[Total]]-Tabel1[[#This Row],[Heures de nuit]]</f>
        <v>0</v>
      </c>
      <c r="J669" s="16">
        <f>MAX(0,Tabel1[[#This Row],[Fermeture de poste]]-TIME(21,0,0))+IF(Tabel1[[#This Row],[Ouverture de poste]]&lt;&gt;"",MAX(TIME(6,0,0)-Tabel1[[#This Row],[Ouverture de poste]],0),0)</f>
        <v>0</v>
      </c>
      <c r="K669" s="16">
        <f>IF(WEEKDAY(Tabel1[[#This Row],[Date]],2)=7, SUMIF(Tabel1[Semaine],Tabel1[[#This Row],[Semaine]],Tabel1[Total]),0)</f>
        <v>0</v>
      </c>
    </row>
    <row r="670" spans="1:11" ht="20.100000000000001" hidden="1" customHeight="1" x14ac:dyDescent="0.25">
      <c r="A670" s="4" t="str">
        <f t="shared" si="31"/>
        <v>25-44</v>
      </c>
      <c r="B670" s="22">
        <f>EOMONTH(Tabel1[[#This Row],[Date]],-1)+1</f>
        <v>45931</v>
      </c>
      <c r="C670" s="20">
        <f t="shared" si="30"/>
        <v>45959</v>
      </c>
      <c r="E670" s="21"/>
      <c r="F670" s="21"/>
      <c r="G670" s="21"/>
      <c r="H670" s="16">
        <f t="shared" si="32"/>
        <v>0</v>
      </c>
      <c r="I670" s="16">
        <f>+Tabel1[[#This Row],[Total]]-Tabel1[[#This Row],[Heures de nuit]]</f>
        <v>0</v>
      </c>
      <c r="J670" s="16">
        <f>MAX(0,Tabel1[[#This Row],[Fermeture de poste]]-TIME(21,0,0))+IF(Tabel1[[#This Row],[Ouverture de poste]]&lt;&gt;"",MAX(TIME(6,0,0)-Tabel1[[#This Row],[Ouverture de poste]],0),0)</f>
        <v>0</v>
      </c>
      <c r="K670" s="16">
        <f>IF(WEEKDAY(Tabel1[[#This Row],[Date]],2)=7, SUMIF(Tabel1[Semaine],Tabel1[[#This Row],[Semaine]],Tabel1[Total]),0)</f>
        <v>0</v>
      </c>
    </row>
    <row r="671" spans="1:11" ht="20.100000000000001" hidden="1" customHeight="1" x14ac:dyDescent="0.25">
      <c r="A671" s="4" t="str">
        <f t="shared" si="31"/>
        <v>25-44</v>
      </c>
      <c r="B671" s="22">
        <f>EOMONTH(Tabel1[[#This Row],[Date]],-1)+1</f>
        <v>45931</v>
      </c>
      <c r="C671" s="20">
        <f t="shared" si="30"/>
        <v>45960</v>
      </c>
      <c r="E671" s="21"/>
      <c r="F671" s="21"/>
      <c r="G671" s="21"/>
      <c r="H671" s="16">
        <f t="shared" si="32"/>
        <v>0</v>
      </c>
      <c r="I671" s="16">
        <f>+Tabel1[[#This Row],[Total]]-Tabel1[[#This Row],[Heures de nuit]]</f>
        <v>0</v>
      </c>
      <c r="J671" s="16">
        <f>MAX(0,Tabel1[[#This Row],[Fermeture de poste]]-TIME(21,0,0))+IF(Tabel1[[#This Row],[Ouverture de poste]]&lt;&gt;"",MAX(TIME(6,0,0)-Tabel1[[#This Row],[Ouverture de poste]],0),0)</f>
        <v>0</v>
      </c>
      <c r="K671" s="16">
        <f>IF(WEEKDAY(Tabel1[[#This Row],[Date]],2)=7, SUMIF(Tabel1[Semaine],Tabel1[[#This Row],[Semaine]],Tabel1[Total]),0)</f>
        <v>0</v>
      </c>
    </row>
    <row r="672" spans="1:11" ht="20.100000000000001" hidden="1" customHeight="1" x14ac:dyDescent="0.25">
      <c r="A672" s="4" t="str">
        <f t="shared" si="31"/>
        <v>25-44</v>
      </c>
      <c r="B672" s="22">
        <f>EOMONTH(Tabel1[[#This Row],[Date]],-1)+1</f>
        <v>45931</v>
      </c>
      <c r="C672" s="20">
        <f t="shared" si="30"/>
        <v>45961</v>
      </c>
      <c r="E672" s="21"/>
      <c r="F672" s="21"/>
      <c r="G672" s="21"/>
      <c r="H672" s="16">
        <f t="shared" si="32"/>
        <v>0</v>
      </c>
      <c r="I672" s="16">
        <f>+Tabel1[[#This Row],[Total]]-Tabel1[[#This Row],[Heures de nuit]]</f>
        <v>0</v>
      </c>
      <c r="J672" s="16">
        <f>MAX(0,Tabel1[[#This Row],[Fermeture de poste]]-TIME(21,0,0))+IF(Tabel1[[#This Row],[Ouverture de poste]]&lt;&gt;"",MAX(TIME(6,0,0)-Tabel1[[#This Row],[Ouverture de poste]],0),0)</f>
        <v>0</v>
      </c>
      <c r="K672" s="16">
        <f>IF(WEEKDAY(Tabel1[[#This Row],[Date]],2)=7, SUMIF(Tabel1[Semaine],Tabel1[[#This Row],[Semaine]],Tabel1[Total]),0)</f>
        <v>0</v>
      </c>
    </row>
    <row r="673" spans="1:11" ht="20.100000000000001" hidden="1" customHeight="1" x14ac:dyDescent="0.25">
      <c r="A673" s="4" t="str">
        <f t="shared" si="31"/>
        <v>25-44</v>
      </c>
      <c r="B673" s="22">
        <f>EOMONTH(Tabel1[[#This Row],[Date]],-1)+1</f>
        <v>45962</v>
      </c>
      <c r="C673" s="20">
        <f t="shared" si="30"/>
        <v>45962</v>
      </c>
      <c r="E673" s="21"/>
      <c r="F673" s="21"/>
      <c r="G673" s="21"/>
      <c r="H673" s="16">
        <f t="shared" si="32"/>
        <v>0</v>
      </c>
      <c r="I673" s="16">
        <f>+Tabel1[[#This Row],[Total]]-Tabel1[[#This Row],[Heures de nuit]]</f>
        <v>0</v>
      </c>
      <c r="J673" s="16">
        <f>MAX(0,Tabel1[[#This Row],[Fermeture de poste]]-TIME(21,0,0))+IF(Tabel1[[#This Row],[Ouverture de poste]]&lt;&gt;"",MAX(TIME(6,0,0)-Tabel1[[#This Row],[Ouverture de poste]],0),0)</f>
        <v>0</v>
      </c>
      <c r="K673" s="16">
        <f>IF(WEEKDAY(Tabel1[[#This Row],[Date]],2)=7, SUMIF(Tabel1[Semaine],Tabel1[[#This Row],[Semaine]],Tabel1[Total]),0)</f>
        <v>0</v>
      </c>
    </row>
    <row r="674" spans="1:11" ht="20.100000000000001" hidden="1" customHeight="1" x14ac:dyDescent="0.25">
      <c r="A674" s="4" t="str">
        <f t="shared" si="31"/>
        <v>25-44</v>
      </c>
      <c r="B674" s="22">
        <f>EOMONTH(Tabel1[[#This Row],[Date]],-1)+1</f>
        <v>45962</v>
      </c>
      <c r="C674" s="20">
        <f t="shared" ref="C674:C737" si="33">C673+1</f>
        <v>45963</v>
      </c>
      <c r="E674" s="21"/>
      <c r="F674" s="21"/>
      <c r="G674" s="21"/>
      <c r="H674" s="16">
        <f t="shared" si="32"/>
        <v>0</v>
      </c>
      <c r="I674" s="16">
        <f>+Tabel1[[#This Row],[Total]]-Tabel1[[#This Row],[Heures de nuit]]</f>
        <v>0</v>
      </c>
      <c r="J674" s="16">
        <f>MAX(0,Tabel1[[#This Row],[Fermeture de poste]]-TIME(21,0,0))+IF(Tabel1[[#This Row],[Ouverture de poste]]&lt;&gt;"",MAX(TIME(6,0,0)-Tabel1[[#This Row],[Ouverture de poste]],0),0)</f>
        <v>0</v>
      </c>
      <c r="K674" s="16">
        <f>IF(WEEKDAY(Tabel1[[#This Row],[Date]],2)=7, SUMIF(Tabel1[Semaine],Tabel1[[#This Row],[Semaine]],Tabel1[Total]),0)</f>
        <v>0</v>
      </c>
    </row>
    <row r="675" spans="1:11" ht="20.100000000000001" hidden="1" customHeight="1" x14ac:dyDescent="0.25">
      <c r="A675" s="4" t="str">
        <f t="shared" si="31"/>
        <v>25-45</v>
      </c>
      <c r="B675" s="22">
        <f>EOMONTH(Tabel1[[#This Row],[Date]],-1)+1</f>
        <v>45962</v>
      </c>
      <c r="C675" s="20">
        <f t="shared" si="33"/>
        <v>45964</v>
      </c>
      <c r="E675" s="21"/>
      <c r="F675" s="21"/>
      <c r="G675" s="21"/>
      <c r="H675" s="16">
        <f t="shared" si="32"/>
        <v>0</v>
      </c>
      <c r="I675" s="16">
        <f>+Tabel1[[#This Row],[Total]]-Tabel1[[#This Row],[Heures de nuit]]</f>
        <v>0</v>
      </c>
      <c r="J675" s="16">
        <f>MAX(0,Tabel1[[#This Row],[Fermeture de poste]]-TIME(21,0,0))+IF(Tabel1[[#This Row],[Ouverture de poste]]&lt;&gt;"",MAX(TIME(6,0,0)-Tabel1[[#This Row],[Ouverture de poste]],0),0)</f>
        <v>0</v>
      </c>
      <c r="K675" s="16">
        <f>IF(WEEKDAY(Tabel1[[#This Row],[Date]],2)=7, SUMIF(Tabel1[Semaine],Tabel1[[#This Row],[Semaine]],Tabel1[Total]),0)</f>
        <v>0</v>
      </c>
    </row>
    <row r="676" spans="1:11" ht="20.100000000000001" hidden="1" customHeight="1" x14ac:dyDescent="0.25">
      <c r="A676" s="4" t="str">
        <f t="shared" si="31"/>
        <v>25-45</v>
      </c>
      <c r="B676" s="22">
        <f>EOMONTH(Tabel1[[#This Row],[Date]],-1)+1</f>
        <v>45962</v>
      </c>
      <c r="C676" s="20">
        <f t="shared" si="33"/>
        <v>45965</v>
      </c>
      <c r="E676" s="21"/>
      <c r="F676" s="21"/>
      <c r="G676" s="21"/>
      <c r="H676" s="16">
        <f t="shared" si="32"/>
        <v>0</v>
      </c>
      <c r="I676" s="16">
        <f>+Tabel1[[#This Row],[Total]]-Tabel1[[#This Row],[Heures de nuit]]</f>
        <v>0</v>
      </c>
      <c r="J676" s="16">
        <f>MAX(0,Tabel1[[#This Row],[Fermeture de poste]]-TIME(21,0,0))+IF(Tabel1[[#This Row],[Ouverture de poste]]&lt;&gt;"",MAX(TIME(6,0,0)-Tabel1[[#This Row],[Ouverture de poste]],0),0)</f>
        <v>0</v>
      </c>
      <c r="K676" s="16">
        <f>IF(WEEKDAY(Tabel1[[#This Row],[Date]],2)=7, SUMIF(Tabel1[Semaine],Tabel1[[#This Row],[Semaine]],Tabel1[Total]),0)</f>
        <v>0</v>
      </c>
    </row>
    <row r="677" spans="1:11" ht="20.100000000000001" hidden="1" customHeight="1" x14ac:dyDescent="0.25">
      <c r="A677" s="4" t="str">
        <f t="shared" si="31"/>
        <v>25-45</v>
      </c>
      <c r="B677" s="22">
        <f>EOMONTH(Tabel1[[#This Row],[Date]],-1)+1</f>
        <v>45962</v>
      </c>
      <c r="C677" s="20">
        <f t="shared" si="33"/>
        <v>45966</v>
      </c>
      <c r="E677" s="21"/>
      <c r="F677" s="21"/>
      <c r="G677" s="21"/>
      <c r="H677" s="16">
        <f t="shared" si="32"/>
        <v>0</v>
      </c>
      <c r="I677" s="16">
        <f>+Tabel1[[#This Row],[Total]]-Tabel1[[#This Row],[Heures de nuit]]</f>
        <v>0</v>
      </c>
      <c r="J677" s="16">
        <f>MAX(0,Tabel1[[#This Row],[Fermeture de poste]]-TIME(21,0,0))+IF(Tabel1[[#This Row],[Ouverture de poste]]&lt;&gt;"",MAX(TIME(6,0,0)-Tabel1[[#This Row],[Ouverture de poste]],0),0)</f>
        <v>0</v>
      </c>
      <c r="K677" s="16">
        <f>IF(WEEKDAY(Tabel1[[#This Row],[Date]],2)=7, SUMIF(Tabel1[Semaine],Tabel1[[#This Row],[Semaine]],Tabel1[Total]),0)</f>
        <v>0</v>
      </c>
    </row>
    <row r="678" spans="1:11" ht="20.100000000000001" hidden="1" customHeight="1" x14ac:dyDescent="0.25">
      <c r="A678" s="4" t="str">
        <f t="shared" si="31"/>
        <v>25-45</v>
      </c>
      <c r="B678" s="22">
        <f>EOMONTH(Tabel1[[#This Row],[Date]],-1)+1</f>
        <v>45962</v>
      </c>
      <c r="C678" s="20">
        <f t="shared" si="33"/>
        <v>45967</v>
      </c>
      <c r="E678" s="21"/>
      <c r="F678" s="21"/>
      <c r="G678" s="21"/>
      <c r="H678" s="16">
        <f t="shared" si="32"/>
        <v>0</v>
      </c>
      <c r="I678" s="16">
        <f>+Tabel1[[#This Row],[Total]]-Tabel1[[#This Row],[Heures de nuit]]</f>
        <v>0</v>
      </c>
      <c r="J678" s="16">
        <f>MAX(0,Tabel1[[#This Row],[Fermeture de poste]]-TIME(21,0,0))+IF(Tabel1[[#This Row],[Ouverture de poste]]&lt;&gt;"",MAX(TIME(6,0,0)-Tabel1[[#This Row],[Ouverture de poste]],0),0)</f>
        <v>0</v>
      </c>
      <c r="K678" s="16">
        <f>IF(WEEKDAY(Tabel1[[#This Row],[Date]],2)=7, SUMIF(Tabel1[Semaine],Tabel1[[#This Row],[Semaine]],Tabel1[Total]),0)</f>
        <v>0</v>
      </c>
    </row>
    <row r="679" spans="1:11" ht="20.100000000000001" hidden="1" customHeight="1" x14ac:dyDescent="0.25">
      <c r="A679" s="4" t="str">
        <f t="shared" si="31"/>
        <v>25-45</v>
      </c>
      <c r="B679" s="22">
        <f>EOMONTH(Tabel1[[#This Row],[Date]],-1)+1</f>
        <v>45962</v>
      </c>
      <c r="C679" s="20">
        <f t="shared" si="33"/>
        <v>45968</v>
      </c>
      <c r="E679" s="21"/>
      <c r="F679" s="21"/>
      <c r="G679" s="21"/>
      <c r="H679" s="16">
        <f t="shared" si="32"/>
        <v>0</v>
      </c>
      <c r="I679" s="16">
        <f>+Tabel1[[#This Row],[Total]]-Tabel1[[#This Row],[Heures de nuit]]</f>
        <v>0</v>
      </c>
      <c r="J679" s="16">
        <f>MAX(0,Tabel1[[#This Row],[Fermeture de poste]]-TIME(21,0,0))+IF(Tabel1[[#This Row],[Ouverture de poste]]&lt;&gt;"",MAX(TIME(6,0,0)-Tabel1[[#This Row],[Ouverture de poste]],0),0)</f>
        <v>0</v>
      </c>
      <c r="K679" s="16">
        <f>IF(WEEKDAY(Tabel1[[#This Row],[Date]],2)=7, SUMIF(Tabel1[Semaine],Tabel1[[#This Row],[Semaine]],Tabel1[Total]),0)</f>
        <v>0</v>
      </c>
    </row>
    <row r="680" spans="1:11" ht="20.100000000000001" hidden="1" customHeight="1" x14ac:dyDescent="0.25">
      <c r="A680" s="4" t="str">
        <f t="shared" si="31"/>
        <v>25-45</v>
      </c>
      <c r="B680" s="22">
        <f>EOMONTH(Tabel1[[#This Row],[Date]],-1)+1</f>
        <v>45962</v>
      </c>
      <c r="C680" s="20">
        <f t="shared" si="33"/>
        <v>45969</v>
      </c>
      <c r="E680" s="21"/>
      <c r="F680" s="21"/>
      <c r="G680" s="21"/>
      <c r="H680" s="16">
        <f t="shared" si="32"/>
        <v>0</v>
      </c>
      <c r="I680" s="16">
        <f>+Tabel1[[#This Row],[Total]]-Tabel1[[#This Row],[Heures de nuit]]</f>
        <v>0</v>
      </c>
      <c r="J680" s="16">
        <f>MAX(0,Tabel1[[#This Row],[Fermeture de poste]]-TIME(21,0,0))+IF(Tabel1[[#This Row],[Ouverture de poste]]&lt;&gt;"",MAX(TIME(6,0,0)-Tabel1[[#This Row],[Ouverture de poste]],0),0)</f>
        <v>0</v>
      </c>
      <c r="K680" s="16">
        <f>IF(WEEKDAY(Tabel1[[#This Row],[Date]],2)=7, SUMIF(Tabel1[Semaine],Tabel1[[#This Row],[Semaine]],Tabel1[Total]),0)</f>
        <v>0</v>
      </c>
    </row>
    <row r="681" spans="1:11" ht="20.100000000000001" hidden="1" customHeight="1" x14ac:dyDescent="0.25">
      <c r="A681" s="4" t="str">
        <f t="shared" si="31"/>
        <v>25-45</v>
      </c>
      <c r="B681" s="22">
        <f>EOMONTH(Tabel1[[#This Row],[Date]],-1)+1</f>
        <v>45962</v>
      </c>
      <c r="C681" s="20">
        <f t="shared" si="33"/>
        <v>45970</v>
      </c>
      <c r="E681" s="21"/>
      <c r="F681" s="21"/>
      <c r="G681" s="21"/>
      <c r="H681" s="16">
        <f t="shared" si="32"/>
        <v>0</v>
      </c>
      <c r="I681" s="16">
        <f>+Tabel1[[#This Row],[Total]]-Tabel1[[#This Row],[Heures de nuit]]</f>
        <v>0</v>
      </c>
      <c r="J681" s="16">
        <f>MAX(0,Tabel1[[#This Row],[Fermeture de poste]]-TIME(21,0,0))+IF(Tabel1[[#This Row],[Ouverture de poste]]&lt;&gt;"",MAX(TIME(6,0,0)-Tabel1[[#This Row],[Ouverture de poste]],0),0)</f>
        <v>0</v>
      </c>
      <c r="K681" s="16">
        <f>IF(WEEKDAY(Tabel1[[#This Row],[Date]],2)=7, SUMIF(Tabel1[Semaine],Tabel1[[#This Row],[Semaine]],Tabel1[Total]),0)</f>
        <v>0</v>
      </c>
    </row>
    <row r="682" spans="1:11" ht="20.100000000000001" hidden="1" customHeight="1" x14ac:dyDescent="0.25">
      <c r="A682" s="4" t="str">
        <f t="shared" si="31"/>
        <v>25-46</v>
      </c>
      <c r="B682" s="22">
        <f>EOMONTH(Tabel1[[#This Row],[Date]],-1)+1</f>
        <v>45962</v>
      </c>
      <c r="C682" s="20">
        <f t="shared" si="33"/>
        <v>45971</v>
      </c>
      <c r="E682" s="21"/>
      <c r="F682" s="21"/>
      <c r="G682" s="21"/>
      <c r="H682" s="16">
        <f t="shared" si="32"/>
        <v>0</v>
      </c>
      <c r="I682" s="16">
        <f>+Tabel1[[#This Row],[Total]]-Tabel1[[#This Row],[Heures de nuit]]</f>
        <v>0</v>
      </c>
      <c r="J682" s="16">
        <f>MAX(0,Tabel1[[#This Row],[Fermeture de poste]]-TIME(21,0,0))+IF(Tabel1[[#This Row],[Ouverture de poste]]&lt;&gt;"",MAX(TIME(6,0,0)-Tabel1[[#This Row],[Ouverture de poste]],0),0)</f>
        <v>0</v>
      </c>
      <c r="K682" s="16">
        <f>IF(WEEKDAY(Tabel1[[#This Row],[Date]],2)=7, SUMIF(Tabel1[Semaine],Tabel1[[#This Row],[Semaine]],Tabel1[Total]),0)</f>
        <v>0</v>
      </c>
    </row>
    <row r="683" spans="1:11" ht="20.100000000000001" hidden="1" customHeight="1" x14ac:dyDescent="0.25">
      <c r="A683" s="4" t="str">
        <f t="shared" si="31"/>
        <v>25-46</v>
      </c>
      <c r="B683" s="22">
        <f>EOMONTH(Tabel1[[#This Row],[Date]],-1)+1</f>
        <v>45962</v>
      </c>
      <c r="C683" s="20">
        <f t="shared" si="33"/>
        <v>45972</v>
      </c>
      <c r="E683" s="21"/>
      <c r="F683" s="21"/>
      <c r="G683" s="21"/>
      <c r="H683" s="16">
        <f t="shared" si="32"/>
        <v>0</v>
      </c>
      <c r="I683" s="16">
        <f>+Tabel1[[#This Row],[Total]]-Tabel1[[#This Row],[Heures de nuit]]</f>
        <v>0</v>
      </c>
      <c r="J683" s="16">
        <f>MAX(0,Tabel1[[#This Row],[Fermeture de poste]]-TIME(21,0,0))+IF(Tabel1[[#This Row],[Ouverture de poste]]&lt;&gt;"",MAX(TIME(6,0,0)-Tabel1[[#This Row],[Ouverture de poste]],0),0)</f>
        <v>0</v>
      </c>
      <c r="K683" s="16">
        <f>IF(WEEKDAY(Tabel1[[#This Row],[Date]],2)=7, SUMIF(Tabel1[Semaine],Tabel1[[#This Row],[Semaine]],Tabel1[Total]),0)</f>
        <v>0</v>
      </c>
    </row>
    <row r="684" spans="1:11" ht="20.100000000000001" hidden="1" customHeight="1" x14ac:dyDescent="0.25">
      <c r="A684" s="4" t="str">
        <f t="shared" si="31"/>
        <v>25-46</v>
      </c>
      <c r="B684" s="22">
        <f>EOMONTH(Tabel1[[#This Row],[Date]],-1)+1</f>
        <v>45962</v>
      </c>
      <c r="C684" s="20">
        <f t="shared" si="33"/>
        <v>45973</v>
      </c>
      <c r="E684" s="21"/>
      <c r="F684" s="21"/>
      <c r="G684" s="21"/>
      <c r="H684" s="16">
        <f t="shared" si="32"/>
        <v>0</v>
      </c>
      <c r="I684" s="16">
        <f>+Tabel1[[#This Row],[Total]]-Tabel1[[#This Row],[Heures de nuit]]</f>
        <v>0</v>
      </c>
      <c r="J684" s="16">
        <f>MAX(0,Tabel1[[#This Row],[Fermeture de poste]]-TIME(21,0,0))+IF(Tabel1[[#This Row],[Ouverture de poste]]&lt;&gt;"",MAX(TIME(6,0,0)-Tabel1[[#This Row],[Ouverture de poste]],0),0)</f>
        <v>0</v>
      </c>
      <c r="K684" s="16">
        <f>IF(WEEKDAY(Tabel1[[#This Row],[Date]],2)=7, SUMIF(Tabel1[Semaine],Tabel1[[#This Row],[Semaine]],Tabel1[Total]),0)</f>
        <v>0</v>
      </c>
    </row>
    <row r="685" spans="1:11" ht="20.100000000000001" hidden="1" customHeight="1" x14ac:dyDescent="0.25">
      <c r="A685" s="4" t="str">
        <f t="shared" si="31"/>
        <v>25-46</v>
      </c>
      <c r="B685" s="22">
        <f>EOMONTH(Tabel1[[#This Row],[Date]],-1)+1</f>
        <v>45962</v>
      </c>
      <c r="C685" s="20">
        <f t="shared" si="33"/>
        <v>45974</v>
      </c>
      <c r="E685" s="21"/>
      <c r="F685" s="21"/>
      <c r="G685" s="21"/>
      <c r="H685" s="16">
        <f t="shared" si="32"/>
        <v>0</v>
      </c>
      <c r="I685" s="16">
        <f>+Tabel1[[#This Row],[Total]]-Tabel1[[#This Row],[Heures de nuit]]</f>
        <v>0</v>
      </c>
      <c r="J685" s="16">
        <f>MAX(0,Tabel1[[#This Row],[Fermeture de poste]]-TIME(21,0,0))+IF(Tabel1[[#This Row],[Ouverture de poste]]&lt;&gt;"",MAX(TIME(6,0,0)-Tabel1[[#This Row],[Ouverture de poste]],0),0)</f>
        <v>0</v>
      </c>
      <c r="K685" s="16">
        <f>IF(WEEKDAY(Tabel1[[#This Row],[Date]],2)=7, SUMIF(Tabel1[Semaine],Tabel1[[#This Row],[Semaine]],Tabel1[Total]),0)</f>
        <v>0</v>
      </c>
    </row>
    <row r="686" spans="1:11" ht="20.100000000000001" hidden="1" customHeight="1" x14ac:dyDescent="0.25">
      <c r="A686" s="4" t="str">
        <f t="shared" si="31"/>
        <v>25-46</v>
      </c>
      <c r="B686" s="22">
        <f>EOMONTH(Tabel1[[#This Row],[Date]],-1)+1</f>
        <v>45962</v>
      </c>
      <c r="C686" s="20">
        <f t="shared" si="33"/>
        <v>45975</v>
      </c>
      <c r="E686" s="21"/>
      <c r="F686" s="21"/>
      <c r="G686" s="21"/>
      <c r="H686" s="16">
        <f t="shared" si="32"/>
        <v>0</v>
      </c>
      <c r="I686" s="16">
        <f>+Tabel1[[#This Row],[Total]]-Tabel1[[#This Row],[Heures de nuit]]</f>
        <v>0</v>
      </c>
      <c r="J686" s="16">
        <f>MAX(0,Tabel1[[#This Row],[Fermeture de poste]]-TIME(21,0,0))+IF(Tabel1[[#This Row],[Ouverture de poste]]&lt;&gt;"",MAX(TIME(6,0,0)-Tabel1[[#This Row],[Ouverture de poste]],0),0)</f>
        <v>0</v>
      </c>
      <c r="K686" s="16">
        <f>IF(WEEKDAY(Tabel1[[#This Row],[Date]],2)=7, SUMIF(Tabel1[Semaine],Tabel1[[#This Row],[Semaine]],Tabel1[Total]),0)</f>
        <v>0</v>
      </c>
    </row>
    <row r="687" spans="1:11" ht="20.100000000000001" hidden="1" customHeight="1" x14ac:dyDescent="0.25">
      <c r="A687" s="4" t="str">
        <f t="shared" si="31"/>
        <v>25-46</v>
      </c>
      <c r="B687" s="22">
        <f>EOMONTH(Tabel1[[#This Row],[Date]],-1)+1</f>
        <v>45962</v>
      </c>
      <c r="C687" s="20">
        <f t="shared" si="33"/>
        <v>45976</v>
      </c>
      <c r="E687" s="21"/>
      <c r="F687" s="21"/>
      <c r="G687" s="21"/>
      <c r="H687" s="16">
        <f t="shared" si="32"/>
        <v>0</v>
      </c>
      <c r="I687" s="16">
        <f>+Tabel1[[#This Row],[Total]]-Tabel1[[#This Row],[Heures de nuit]]</f>
        <v>0</v>
      </c>
      <c r="J687" s="16">
        <f>MAX(0,Tabel1[[#This Row],[Fermeture de poste]]-TIME(21,0,0))+IF(Tabel1[[#This Row],[Ouverture de poste]]&lt;&gt;"",MAX(TIME(6,0,0)-Tabel1[[#This Row],[Ouverture de poste]],0),0)</f>
        <v>0</v>
      </c>
      <c r="K687" s="16">
        <f>IF(WEEKDAY(Tabel1[[#This Row],[Date]],2)=7, SUMIF(Tabel1[Semaine],Tabel1[[#This Row],[Semaine]],Tabel1[Total]),0)</f>
        <v>0</v>
      </c>
    </row>
    <row r="688" spans="1:11" ht="20.100000000000001" hidden="1" customHeight="1" x14ac:dyDescent="0.25">
      <c r="A688" s="4" t="str">
        <f t="shared" si="31"/>
        <v>25-46</v>
      </c>
      <c r="B688" s="22">
        <f>EOMONTH(Tabel1[[#This Row],[Date]],-1)+1</f>
        <v>45962</v>
      </c>
      <c r="C688" s="20">
        <f t="shared" si="33"/>
        <v>45977</v>
      </c>
      <c r="E688" s="21"/>
      <c r="F688" s="21"/>
      <c r="G688" s="21"/>
      <c r="H688" s="16">
        <f t="shared" si="32"/>
        <v>0</v>
      </c>
      <c r="I688" s="16">
        <f>+Tabel1[[#This Row],[Total]]-Tabel1[[#This Row],[Heures de nuit]]</f>
        <v>0</v>
      </c>
      <c r="J688" s="16">
        <f>MAX(0,Tabel1[[#This Row],[Fermeture de poste]]-TIME(21,0,0))+IF(Tabel1[[#This Row],[Ouverture de poste]]&lt;&gt;"",MAX(TIME(6,0,0)-Tabel1[[#This Row],[Ouverture de poste]],0),0)</f>
        <v>0</v>
      </c>
      <c r="K688" s="16">
        <f>IF(WEEKDAY(Tabel1[[#This Row],[Date]],2)=7, SUMIF(Tabel1[Semaine],Tabel1[[#This Row],[Semaine]],Tabel1[Total]),0)</f>
        <v>0</v>
      </c>
    </row>
    <row r="689" spans="1:11" ht="20.100000000000001" hidden="1" customHeight="1" x14ac:dyDescent="0.25">
      <c r="A689" s="4" t="str">
        <f t="shared" si="31"/>
        <v>25-47</v>
      </c>
      <c r="B689" s="22">
        <f>EOMONTH(Tabel1[[#This Row],[Date]],-1)+1</f>
        <v>45962</v>
      </c>
      <c r="C689" s="20">
        <f t="shared" si="33"/>
        <v>45978</v>
      </c>
      <c r="E689" s="21"/>
      <c r="F689" s="21"/>
      <c r="G689" s="21"/>
      <c r="H689" s="16">
        <f t="shared" si="32"/>
        <v>0</v>
      </c>
      <c r="I689" s="16">
        <f>+Tabel1[[#This Row],[Total]]-Tabel1[[#This Row],[Heures de nuit]]</f>
        <v>0</v>
      </c>
      <c r="J689" s="16">
        <f>MAX(0,Tabel1[[#This Row],[Fermeture de poste]]-TIME(21,0,0))+IF(Tabel1[[#This Row],[Ouverture de poste]]&lt;&gt;"",MAX(TIME(6,0,0)-Tabel1[[#This Row],[Ouverture de poste]],0),0)</f>
        <v>0</v>
      </c>
      <c r="K689" s="16">
        <f>IF(WEEKDAY(Tabel1[[#This Row],[Date]],2)=7, SUMIF(Tabel1[Semaine],Tabel1[[#This Row],[Semaine]],Tabel1[Total]),0)</f>
        <v>0</v>
      </c>
    </row>
    <row r="690" spans="1:11" ht="20.100000000000001" hidden="1" customHeight="1" x14ac:dyDescent="0.25">
      <c r="A690" s="4" t="str">
        <f t="shared" si="31"/>
        <v>25-47</v>
      </c>
      <c r="B690" s="22">
        <f>EOMONTH(Tabel1[[#This Row],[Date]],-1)+1</f>
        <v>45962</v>
      </c>
      <c r="C690" s="20">
        <f t="shared" si="33"/>
        <v>45979</v>
      </c>
      <c r="E690" s="21"/>
      <c r="F690" s="21"/>
      <c r="G690" s="21"/>
      <c r="H690" s="16">
        <f t="shared" si="32"/>
        <v>0</v>
      </c>
      <c r="I690" s="16">
        <f>+Tabel1[[#This Row],[Total]]-Tabel1[[#This Row],[Heures de nuit]]</f>
        <v>0</v>
      </c>
      <c r="J690" s="16">
        <f>MAX(0,Tabel1[[#This Row],[Fermeture de poste]]-TIME(21,0,0))+IF(Tabel1[[#This Row],[Ouverture de poste]]&lt;&gt;"",MAX(TIME(6,0,0)-Tabel1[[#This Row],[Ouverture de poste]],0),0)</f>
        <v>0</v>
      </c>
      <c r="K690" s="16">
        <f>IF(WEEKDAY(Tabel1[[#This Row],[Date]],2)=7, SUMIF(Tabel1[Semaine],Tabel1[[#This Row],[Semaine]],Tabel1[Total]),0)</f>
        <v>0</v>
      </c>
    </row>
    <row r="691" spans="1:11" ht="20.100000000000001" hidden="1" customHeight="1" x14ac:dyDescent="0.25">
      <c r="A691" s="4" t="str">
        <f t="shared" si="31"/>
        <v>25-47</v>
      </c>
      <c r="B691" s="22">
        <f>EOMONTH(Tabel1[[#This Row],[Date]],-1)+1</f>
        <v>45962</v>
      </c>
      <c r="C691" s="20">
        <f t="shared" si="33"/>
        <v>45980</v>
      </c>
      <c r="E691" s="21"/>
      <c r="F691" s="21"/>
      <c r="G691" s="21"/>
      <c r="H691" s="16">
        <f t="shared" si="32"/>
        <v>0</v>
      </c>
      <c r="I691" s="16">
        <f>+Tabel1[[#This Row],[Total]]-Tabel1[[#This Row],[Heures de nuit]]</f>
        <v>0</v>
      </c>
      <c r="J691" s="16">
        <f>MAX(0,Tabel1[[#This Row],[Fermeture de poste]]-TIME(21,0,0))+IF(Tabel1[[#This Row],[Ouverture de poste]]&lt;&gt;"",MAX(TIME(6,0,0)-Tabel1[[#This Row],[Ouverture de poste]],0),0)</f>
        <v>0</v>
      </c>
      <c r="K691" s="16">
        <f>IF(WEEKDAY(Tabel1[[#This Row],[Date]],2)=7, SUMIF(Tabel1[Semaine],Tabel1[[#This Row],[Semaine]],Tabel1[Total]),0)</f>
        <v>0</v>
      </c>
    </row>
    <row r="692" spans="1:11" ht="20.100000000000001" hidden="1" customHeight="1" x14ac:dyDescent="0.25">
      <c r="A692" s="4" t="str">
        <f t="shared" si="31"/>
        <v>25-47</v>
      </c>
      <c r="B692" s="22">
        <f>EOMONTH(Tabel1[[#This Row],[Date]],-1)+1</f>
        <v>45962</v>
      </c>
      <c r="C692" s="20">
        <f t="shared" si="33"/>
        <v>45981</v>
      </c>
      <c r="E692" s="21"/>
      <c r="F692" s="21"/>
      <c r="G692" s="21"/>
      <c r="H692" s="16">
        <f t="shared" si="32"/>
        <v>0</v>
      </c>
      <c r="I692" s="16">
        <f>+Tabel1[[#This Row],[Total]]-Tabel1[[#This Row],[Heures de nuit]]</f>
        <v>0</v>
      </c>
      <c r="J692" s="16">
        <f>MAX(0,Tabel1[[#This Row],[Fermeture de poste]]-TIME(21,0,0))+IF(Tabel1[[#This Row],[Ouverture de poste]]&lt;&gt;"",MAX(TIME(6,0,0)-Tabel1[[#This Row],[Ouverture de poste]],0),0)</f>
        <v>0</v>
      </c>
      <c r="K692" s="16">
        <f>IF(WEEKDAY(Tabel1[[#This Row],[Date]],2)=7, SUMIF(Tabel1[Semaine],Tabel1[[#This Row],[Semaine]],Tabel1[Total]),0)</f>
        <v>0</v>
      </c>
    </row>
    <row r="693" spans="1:11" ht="20.100000000000001" hidden="1" customHeight="1" x14ac:dyDescent="0.25">
      <c r="A693" s="4" t="str">
        <f t="shared" si="31"/>
        <v>25-47</v>
      </c>
      <c r="B693" s="22">
        <f>EOMONTH(Tabel1[[#This Row],[Date]],-1)+1</f>
        <v>45962</v>
      </c>
      <c r="C693" s="20">
        <f t="shared" si="33"/>
        <v>45982</v>
      </c>
      <c r="E693" s="21"/>
      <c r="F693" s="21"/>
      <c r="G693" s="21"/>
      <c r="H693" s="16">
        <f t="shared" si="32"/>
        <v>0</v>
      </c>
      <c r="I693" s="16">
        <f>+Tabel1[[#This Row],[Total]]-Tabel1[[#This Row],[Heures de nuit]]</f>
        <v>0</v>
      </c>
      <c r="J693" s="16">
        <f>MAX(0,Tabel1[[#This Row],[Fermeture de poste]]-TIME(21,0,0))+IF(Tabel1[[#This Row],[Ouverture de poste]]&lt;&gt;"",MAX(TIME(6,0,0)-Tabel1[[#This Row],[Ouverture de poste]],0),0)</f>
        <v>0</v>
      </c>
      <c r="K693" s="16">
        <f>IF(WEEKDAY(Tabel1[[#This Row],[Date]],2)=7, SUMIF(Tabel1[Semaine],Tabel1[[#This Row],[Semaine]],Tabel1[Total]),0)</f>
        <v>0</v>
      </c>
    </row>
    <row r="694" spans="1:11" ht="20.100000000000001" hidden="1" customHeight="1" x14ac:dyDescent="0.25">
      <c r="A694" s="4" t="str">
        <f t="shared" si="31"/>
        <v>25-47</v>
      </c>
      <c r="B694" s="22">
        <f>EOMONTH(Tabel1[[#This Row],[Date]],-1)+1</f>
        <v>45962</v>
      </c>
      <c r="C694" s="20">
        <f t="shared" si="33"/>
        <v>45983</v>
      </c>
      <c r="E694" s="21"/>
      <c r="F694" s="21"/>
      <c r="G694" s="21"/>
      <c r="H694" s="16">
        <f t="shared" si="32"/>
        <v>0</v>
      </c>
      <c r="I694" s="16">
        <f>+Tabel1[[#This Row],[Total]]-Tabel1[[#This Row],[Heures de nuit]]</f>
        <v>0</v>
      </c>
      <c r="J694" s="16">
        <f>MAX(0,Tabel1[[#This Row],[Fermeture de poste]]-TIME(21,0,0))+IF(Tabel1[[#This Row],[Ouverture de poste]]&lt;&gt;"",MAX(TIME(6,0,0)-Tabel1[[#This Row],[Ouverture de poste]],0),0)</f>
        <v>0</v>
      </c>
      <c r="K694" s="16">
        <f>IF(WEEKDAY(Tabel1[[#This Row],[Date]],2)=7, SUMIF(Tabel1[Semaine],Tabel1[[#This Row],[Semaine]],Tabel1[Total]),0)</f>
        <v>0</v>
      </c>
    </row>
    <row r="695" spans="1:11" ht="20.100000000000001" hidden="1" customHeight="1" x14ac:dyDescent="0.25">
      <c r="A695" s="4" t="str">
        <f t="shared" si="31"/>
        <v>25-47</v>
      </c>
      <c r="B695" s="22">
        <f>EOMONTH(Tabel1[[#This Row],[Date]],-1)+1</f>
        <v>45962</v>
      </c>
      <c r="C695" s="20">
        <f t="shared" si="33"/>
        <v>45984</v>
      </c>
      <c r="E695" s="21"/>
      <c r="F695" s="21"/>
      <c r="G695" s="21"/>
      <c r="H695" s="16">
        <f t="shared" si="32"/>
        <v>0</v>
      </c>
      <c r="I695" s="16">
        <f>+Tabel1[[#This Row],[Total]]-Tabel1[[#This Row],[Heures de nuit]]</f>
        <v>0</v>
      </c>
      <c r="J695" s="16">
        <f>MAX(0,Tabel1[[#This Row],[Fermeture de poste]]-TIME(21,0,0))+IF(Tabel1[[#This Row],[Ouverture de poste]]&lt;&gt;"",MAX(TIME(6,0,0)-Tabel1[[#This Row],[Ouverture de poste]],0),0)</f>
        <v>0</v>
      </c>
      <c r="K695" s="16">
        <f>IF(WEEKDAY(Tabel1[[#This Row],[Date]],2)=7, SUMIF(Tabel1[Semaine],Tabel1[[#This Row],[Semaine]],Tabel1[Total]),0)</f>
        <v>0</v>
      </c>
    </row>
    <row r="696" spans="1:11" ht="20.100000000000001" hidden="1" customHeight="1" x14ac:dyDescent="0.25">
      <c r="A696" s="4" t="str">
        <f t="shared" si="31"/>
        <v>25-48</v>
      </c>
      <c r="B696" s="22">
        <f>EOMONTH(Tabel1[[#This Row],[Date]],-1)+1</f>
        <v>45962</v>
      </c>
      <c r="C696" s="20">
        <f t="shared" si="33"/>
        <v>45985</v>
      </c>
      <c r="E696" s="21"/>
      <c r="F696" s="21"/>
      <c r="G696" s="21"/>
      <c r="H696" s="16">
        <f t="shared" si="32"/>
        <v>0</v>
      </c>
      <c r="I696" s="16">
        <f>+Tabel1[[#This Row],[Total]]-Tabel1[[#This Row],[Heures de nuit]]</f>
        <v>0</v>
      </c>
      <c r="J696" s="16">
        <f>MAX(0,Tabel1[[#This Row],[Fermeture de poste]]-TIME(21,0,0))+IF(Tabel1[[#This Row],[Ouverture de poste]]&lt;&gt;"",MAX(TIME(6,0,0)-Tabel1[[#This Row],[Ouverture de poste]],0),0)</f>
        <v>0</v>
      </c>
      <c r="K696" s="16">
        <f>IF(WEEKDAY(Tabel1[[#This Row],[Date]],2)=7, SUMIF(Tabel1[Semaine],Tabel1[[#This Row],[Semaine]],Tabel1[Total]),0)</f>
        <v>0</v>
      </c>
    </row>
    <row r="697" spans="1:11" ht="20.100000000000001" hidden="1" customHeight="1" x14ac:dyDescent="0.25">
      <c r="A697" s="4" t="str">
        <f t="shared" si="31"/>
        <v>25-48</v>
      </c>
      <c r="B697" s="22">
        <f>EOMONTH(Tabel1[[#This Row],[Date]],-1)+1</f>
        <v>45962</v>
      </c>
      <c r="C697" s="20">
        <f t="shared" si="33"/>
        <v>45986</v>
      </c>
      <c r="E697" s="21"/>
      <c r="F697" s="21"/>
      <c r="G697" s="21"/>
      <c r="H697" s="16">
        <f t="shared" si="32"/>
        <v>0</v>
      </c>
      <c r="I697" s="16">
        <f>+Tabel1[[#This Row],[Total]]-Tabel1[[#This Row],[Heures de nuit]]</f>
        <v>0</v>
      </c>
      <c r="J697" s="16">
        <f>MAX(0,Tabel1[[#This Row],[Fermeture de poste]]-TIME(21,0,0))+IF(Tabel1[[#This Row],[Ouverture de poste]]&lt;&gt;"",MAX(TIME(6,0,0)-Tabel1[[#This Row],[Ouverture de poste]],0),0)</f>
        <v>0</v>
      </c>
      <c r="K697" s="16">
        <f>IF(WEEKDAY(Tabel1[[#This Row],[Date]],2)=7, SUMIF(Tabel1[Semaine],Tabel1[[#This Row],[Semaine]],Tabel1[Total]),0)</f>
        <v>0</v>
      </c>
    </row>
    <row r="698" spans="1:11" ht="20.100000000000001" hidden="1" customHeight="1" x14ac:dyDescent="0.25">
      <c r="A698" s="4" t="str">
        <f t="shared" si="31"/>
        <v>25-48</v>
      </c>
      <c r="B698" s="22">
        <f>EOMONTH(Tabel1[[#This Row],[Date]],-1)+1</f>
        <v>45962</v>
      </c>
      <c r="C698" s="20">
        <f t="shared" si="33"/>
        <v>45987</v>
      </c>
      <c r="E698" s="21"/>
      <c r="F698" s="21"/>
      <c r="G698" s="21"/>
      <c r="H698" s="16">
        <f t="shared" si="32"/>
        <v>0</v>
      </c>
      <c r="I698" s="16">
        <f>+Tabel1[[#This Row],[Total]]-Tabel1[[#This Row],[Heures de nuit]]</f>
        <v>0</v>
      </c>
      <c r="J698" s="16">
        <f>MAX(0,Tabel1[[#This Row],[Fermeture de poste]]-TIME(21,0,0))+IF(Tabel1[[#This Row],[Ouverture de poste]]&lt;&gt;"",MAX(TIME(6,0,0)-Tabel1[[#This Row],[Ouverture de poste]],0),0)</f>
        <v>0</v>
      </c>
      <c r="K698" s="16">
        <f>IF(WEEKDAY(Tabel1[[#This Row],[Date]],2)=7, SUMIF(Tabel1[Semaine],Tabel1[[#This Row],[Semaine]],Tabel1[Total]),0)</f>
        <v>0</v>
      </c>
    </row>
    <row r="699" spans="1:11" ht="20.100000000000001" hidden="1" customHeight="1" x14ac:dyDescent="0.25">
      <c r="A699" s="4" t="str">
        <f t="shared" si="31"/>
        <v>25-48</v>
      </c>
      <c r="B699" s="22">
        <f>EOMONTH(Tabel1[[#This Row],[Date]],-1)+1</f>
        <v>45962</v>
      </c>
      <c r="C699" s="20">
        <f t="shared" si="33"/>
        <v>45988</v>
      </c>
      <c r="E699" s="21"/>
      <c r="F699" s="21"/>
      <c r="G699" s="21"/>
      <c r="H699" s="16">
        <f t="shared" si="32"/>
        <v>0</v>
      </c>
      <c r="I699" s="16">
        <f>+Tabel1[[#This Row],[Total]]-Tabel1[[#This Row],[Heures de nuit]]</f>
        <v>0</v>
      </c>
      <c r="J699" s="16">
        <f>MAX(0,Tabel1[[#This Row],[Fermeture de poste]]-TIME(21,0,0))+IF(Tabel1[[#This Row],[Ouverture de poste]]&lt;&gt;"",MAX(TIME(6,0,0)-Tabel1[[#This Row],[Ouverture de poste]],0),0)</f>
        <v>0</v>
      </c>
      <c r="K699" s="16">
        <f>IF(WEEKDAY(Tabel1[[#This Row],[Date]],2)=7, SUMIF(Tabel1[Semaine],Tabel1[[#This Row],[Semaine]],Tabel1[Total]),0)</f>
        <v>0</v>
      </c>
    </row>
    <row r="700" spans="1:11" ht="20.100000000000001" hidden="1" customHeight="1" x14ac:dyDescent="0.25">
      <c r="A700" s="4" t="str">
        <f t="shared" si="31"/>
        <v>25-48</v>
      </c>
      <c r="B700" s="22">
        <f>EOMONTH(Tabel1[[#This Row],[Date]],-1)+1</f>
        <v>45962</v>
      </c>
      <c r="C700" s="20">
        <f t="shared" si="33"/>
        <v>45989</v>
      </c>
      <c r="E700" s="21"/>
      <c r="F700" s="21"/>
      <c r="G700" s="21"/>
      <c r="H700" s="16">
        <f t="shared" si="32"/>
        <v>0</v>
      </c>
      <c r="I700" s="16">
        <f>+Tabel1[[#This Row],[Total]]-Tabel1[[#This Row],[Heures de nuit]]</f>
        <v>0</v>
      </c>
      <c r="J700" s="16">
        <f>MAX(0,Tabel1[[#This Row],[Fermeture de poste]]-TIME(21,0,0))+IF(Tabel1[[#This Row],[Ouverture de poste]]&lt;&gt;"",MAX(TIME(6,0,0)-Tabel1[[#This Row],[Ouverture de poste]],0),0)</f>
        <v>0</v>
      </c>
      <c r="K700" s="16">
        <f>IF(WEEKDAY(Tabel1[[#This Row],[Date]],2)=7, SUMIF(Tabel1[Semaine],Tabel1[[#This Row],[Semaine]],Tabel1[Total]),0)</f>
        <v>0</v>
      </c>
    </row>
    <row r="701" spans="1:11" ht="20.100000000000001" hidden="1" customHeight="1" x14ac:dyDescent="0.25">
      <c r="A701" s="4" t="str">
        <f t="shared" si="31"/>
        <v>25-48</v>
      </c>
      <c r="B701" s="22">
        <f>EOMONTH(Tabel1[[#This Row],[Date]],-1)+1</f>
        <v>45962</v>
      </c>
      <c r="C701" s="20">
        <f t="shared" si="33"/>
        <v>45990</v>
      </c>
      <c r="E701" s="21"/>
      <c r="F701" s="21"/>
      <c r="G701" s="21"/>
      <c r="H701" s="16">
        <f t="shared" si="32"/>
        <v>0</v>
      </c>
      <c r="I701" s="16">
        <f>+Tabel1[[#This Row],[Total]]-Tabel1[[#This Row],[Heures de nuit]]</f>
        <v>0</v>
      </c>
      <c r="J701" s="16">
        <f>MAX(0,Tabel1[[#This Row],[Fermeture de poste]]-TIME(21,0,0))+IF(Tabel1[[#This Row],[Ouverture de poste]]&lt;&gt;"",MAX(TIME(6,0,0)-Tabel1[[#This Row],[Ouverture de poste]],0),0)</f>
        <v>0</v>
      </c>
      <c r="K701" s="16">
        <f>IF(WEEKDAY(Tabel1[[#This Row],[Date]],2)=7, SUMIF(Tabel1[Semaine],Tabel1[[#This Row],[Semaine]],Tabel1[Total]),0)</f>
        <v>0</v>
      </c>
    </row>
    <row r="702" spans="1:11" ht="20.100000000000001" hidden="1" customHeight="1" x14ac:dyDescent="0.25">
      <c r="A702" s="4" t="str">
        <f t="shared" si="31"/>
        <v>25-48</v>
      </c>
      <c r="B702" s="22">
        <f>EOMONTH(Tabel1[[#This Row],[Date]],-1)+1</f>
        <v>45962</v>
      </c>
      <c r="C702" s="20">
        <f t="shared" si="33"/>
        <v>45991</v>
      </c>
      <c r="E702" s="21"/>
      <c r="F702" s="21"/>
      <c r="G702" s="21"/>
      <c r="H702" s="16">
        <f t="shared" si="32"/>
        <v>0</v>
      </c>
      <c r="I702" s="16">
        <f>+Tabel1[[#This Row],[Total]]-Tabel1[[#This Row],[Heures de nuit]]</f>
        <v>0</v>
      </c>
      <c r="J702" s="16">
        <f>MAX(0,Tabel1[[#This Row],[Fermeture de poste]]-TIME(21,0,0))+IF(Tabel1[[#This Row],[Ouverture de poste]]&lt;&gt;"",MAX(TIME(6,0,0)-Tabel1[[#This Row],[Ouverture de poste]],0),0)</f>
        <v>0</v>
      </c>
      <c r="K702" s="16">
        <f>IF(WEEKDAY(Tabel1[[#This Row],[Date]],2)=7, SUMIF(Tabel1[Semaine],Tabel1[[#This Row],[Semaine]],Tabel1[Total]),0)</f>
        <v>0</v>
      </c>
    </row>
    <row r="703" spans="1:11" ht="20.100000000000001" hidden="1" customHeight="1" x14ac:dyDescent="0.25">
      <c r="A703" s="4" t="str">
        <f t="shared" si="31"/>
        <v>25-49</v>
      </c>
      <c r="B703" s="22">
        <f>EOMONTH(Tabel1[[#This Row],[Date]],-1)+1</f>
        <v>45992</v>
      </c>
      <c r="C703" s="20">
        <f t="shared" si="33"/>
        <v>45992</v>
      </c>
      <c r="E703" s="21"/>
      <c r="F703" s="21"/>
      <c r="G703" s="21"/>
      <c r="H703" s="16">
        <f t="shared" si="32"/>
        <v>0</v>
      </c>
      <c r="I703" s="16">
        <f>+Tabel1[[#This Row],[Total]]-Tabel1[[#This Row],[Heures de nuit]]</f>
        <v>0</v>
      </c>
      <c r="J703" s="16">
        <f>MAX(0,Tabel1[[#This Row],[Fermeture de poste]]-TIME(21,0,0))+IF(Tabel1[[#This Row],[Ouverture de poste]]&lt;&gt;"",MAX(TIME(6,0,0)-Tabel1[[#This Row],[Ouverture de poste]],0),0)</f>
        <v>0</v>
      </c>
      <c r="K703" s="16">
        <f>IF(WEEKDAY(Tabel1[[#This Row],[Date]],2)=7, SUMIF(Tabel1[Semaine],Tabel1[[#This Row],[Semaine]],Tabel1[Total]),0)</f>
        <v>0</v>
      </c>
    </row>
    <row r="704" spans="1:11" ht="20.100000000000001" hidden="1" customHeight="1" x14ac:dyDescent="0.25">
      <c r="A704" s="4" t="str">
        <f t="shared" si="31"/>
        <v>25-49</v>
      </c>
      <c r="B704" s="22">
        <f>EOMONTH(Tabel1[[#This Row],[Date]],-1)+1</f>
        <v>45992</v>
      </c>
      <c r="C704" s="20">
        <f t="shared" si="33"/>
        <v>45993</v>
      </c>
      <c r="E704" s="21"/>
      <c r="F704" s="21"/>
      <c r="G704" s="21"/>
      <c r="H704" s="16">
        <f t="shared" si="32"/>
        <v>0</v>
      </c>
      <c r="I704" s="16">
        <f>+Tabel1[[#This Row],[Total]]-Tabel1[[#This Row],[Heures de nuit]]</f>
        <v>0</v>
      </c>
      <c r="J704" s="16">
        <f>MAX(0,Tabel1[[#This Row],[Fermeture de poste]]-TIME(21,0,0))+IF(Tabel1[[#This Row],[Ouverture de poste]]&lt;&gt;"",MAX(TIME(6,0,0)-Tabel1[[#This Row],[Ouverture de poste]],0),0)</f>
        <v>0</v>
      </c>
      <c r="K704" s="16">
        <f>IF(WEEKDAY(Tabel1[[#This Row],[Date]],2)=7, SUMIF(Tabel1[Semaine],Tabel1[[#This Row],[Semaine]],Tabel1[Total]),0)</f>
        <v>0</v>
      </c>
    </row>
    <row r="705" spans="1:11" ht="20.100000000000001" hidden="1" customHeight="1" x14ac:dyDescent="0.25">
      <c r="A705" s="4" t="str">
        <f t="shared" si="31"/>
        <v>25-49</v>
      </c>
      <c r="B705" s="22">
        <f>EOMONTH(Tabel1[[#This Row],[Date]],-1)+1</f>
        <v>45992</v>
      </c>
      <c r="C705" s="20">
        <f t="shared" si="33"/>
        <v>45994</v>
      </c>
      <c r="E705" s="21"/>
      <c r="F705" s="21"/>
      <c r="G705" s="21"/>
      <c r="H705" s="16">
        <f t="shared" si="32"/>
        <v>0</v>
      </c>
      <c r="I705" s="16">
        <f>+Tabel1[[#This Row],[Total]]-Tabel1[[#This Row],[Heures de nuit]]</f>
        <v>0</v>
      </c>
      <c r="J705" s="16">
        <f>MAX(0,Tabel1[[#This Row],[Fermeture de poste]]-TIME(21,0,0))+IF(Tabel1[[#This Row],[Ouverture de poste]]&lt;&gt;"",MAX(TIME(6,0,0)-Tabel1[[#This Row],[Ouverture de poste]],0),0)</f>
        <v>0</v>
      </c>
      <c r="K705" s="16">
        <f>IF(WEEKDAY(Tabel1[[#This Row],[Date]],2)=7, SUMIF(Tabel1[Semaine],Tabel1[[#This Row],[Semaine]],Tabel1[Total]),0)</f>
        <v>0</v>
      </c>
    </row>
    <row r="706" spans="1:11" ht="20.100000000000001" hidden="1" customHeight="1" x14ac:dyDescent="0.25">
      <c r="A706" s="4" t="str">
        <f t="shared" si="31"/>
        <v>25-49</v>
      </c>
      <c r="B706" s="22">
        <f>EOMONTH(Tabel1[[#This Row],[Date]],-1)+1</f>
        <v>45992</v>
      </c>
      <c r="C706" s="20">
        <f t="shared" si="33"/>
        <v>45995</v>
      </c>
      <c r="E706" s="21"/>
      <c r="F706" s="21"/>
      <c r="G706" s="21"/>
      <c r="H706" s="16">
        <f t="shared" si="32"/>
        <v>0</v>
      </c>
      <c r="I706" s="16">
        <f>+Tabel1[[#This Row],[Total]]-Tabel1[[#This Row],[Heures de nuit]]</f>
        <v>0</v>
      </c>
      <c r="J706" s="16">
        <f>MAX(0,Tabel1[[#This Row],[Fermeture de poste]]-TIME(21,0,0))+IF(Tabel1[[#This Row],[Ouverture de poste]]&lt;&gt;"",MAX(TIME(6,0,0)-Tabel1[[#This Row],[Ouverture de poste]],0),0)</f>
        <v>0</v>
      </c>
      <c r="K706" s="16">
        <f>IF(WEEKDAY(Tabel1[[#This Row],[Date]],2)=7, SUMIF(Tabel1[Semaine],Tabel1[[#This Row],[Semaine]],Tabel1[Total]),0)</f>
        <v>0</v>
      </c>
    </row>
    <row r="707" spans="1:11" ht="20.100000000000001" hidden="1" customHeight="1" x14ac:dyDescent="0.25">
      <c r="A707" s="4" t="str">
        <f t="shared" ref="A707:A770" si="34">MOD(YEAR(C707-WEEKDAY(C707,2)+4),100) &amp;"-"&amp; _xlfn.ISOWEEKNUM(C707)</f>
        <v>25-49</v>
      </c>
      <c r="B707" s="22">
        <f>EOMONTH(Tabel1[[#This Row],[Date]],-1)+1</f>
        <v>45992</v>
      </c>
      <c r="C707" s="20">
        <f t="shared" si="33"/>
        <v>45996</v>
      </c>
      <c r="E707" s="21"/>
      <c r="F707" s="21"/>
      <c r="G707" s="21"/>
      <c r="H707" s="16">
        <f t="shared" ref="H707:H770" si="35">MOD(G707-E707-F707,1)</f>
        <v>0</v>
      </c>
      <c r="I707" s="16">
        <f>+Tabel1[[#This Row],[Total]]-Tabel1[[#This Row],[Heures de nuit]]</f>
        <v>0</v>
      </c>
      <c r="J707" s="16">
        <f>MAX(0,Tabel1[[#This Row],[Fermeture de poste]]-TIME(21,0,0))+IF(Tabel1[[#This Row],[Ouverture de poste]]&lt;&gt;"",MAX(TIME(6,0,0)-Tabel1[[#This Row],[Ouverture de poste]],0),0)</f>
        <v>0</v>
      </c>
      <c r="K707" s="16">
        <f>IF(WEEKDAY(Tabel1[[#This Row],[Date]],2)=7, SUMIF(Tabel1[Semaine],Tabel1[[#This Row],[Semaine]],Tabel1[Total]),0)</f>
        <v>0</v>
      </c>
    </row>
    <row r="708" spans="1:11" ht="20.100000000000001" hidden="1" customHeight="1" x14ac:dyDescent="0.25">
      <c r="A708" s="4" t="str">
        <f t="shared" si="34"/>
        <v>25-49</v>
      </c>
      <c r="B708" s="22">
        <f>EOMONTH(Tabel1[[#This Row],[Date]],-1)+1</f>
        <v>45992</v>
      </c>
      <c r="C708" s="20">
        <f t="shared" si="33"/>
        <v>45997</v>
      </c>
      <c r="E708" s="21"/>
      <c r="F708" s="21"/>
      <c r="G708" s="21"/>
      <c r="H708" s="16">
        <f t="shared" si="35"/>
        <v>0</v>
      </c>
      <c r="I708" s="16">
        <f>+Tabel1[[#This Row],[Total]]-Tabel1[[#This Row],[Heures de nuit]]</f>
        <v>0</v>
      </c>
      <c r="J708" s="16">
        <f>MAX(0,Tabel1[[#This Row],[Fermeture de poste]]-TIME(21,0,0))+IF(Tabel1[[#This Row],[Ouverture de poste]]&lt;&gt;"",MAX(TIME(6,0,0)-Tabel1[[#This Row],[Ouverture de poste]],0),0)</f>
        <v>0</v>
      </c>
      <c r="K708" s="16">
        <f>IF(WEEKDAY(Tabel1[[#This Row],[Date]],2)=7, SUMIF(Tabel1[Semaine],Tabel1[[#This Row],[Semaine]],Tabel1[Total]),0)</f>
        <v>0</v>
      </c>
    </row>
    <row r="709" spans="1:11" ht="20.100000000000001" hidden="1" customHeight="1" x14ac:dyDescent="0.25">
      <c r="A709" s="4" t="str">
        <f t="shared" si="34"/>
        <v>25-49</v>
      </c>
      <c r="B709" s="22">
        <f>EOMONTH(Tabel1[[#This Row],[Date]],-1)+1</f>
        <v>45992</v>
      </c>
      <c r="C709" s="20">
        <f t="shared" si="33"/>
        <v>45998</v>
      </c>
      <c r="E709" s="21"/>
      <c r="F709" s="21"/>
      <c r="G709" s="21"/>
      <c r="H709" s="16">
        <f t="shared" si="35"/>
        <v>0</v>
      </c>
      <c r="I709" s="16">
        <f>+Tabel1[[#This Row],[Total]]-Tabel1[[#This Row],[Heures de nuit]]</f>
        <v>0</v>
      </c>
      <c r="J709" s="16">
        <f>MAX(0,Tabel1[[#This Row],[Fermeture de poste]]-TIME(21,0,0))+IF(Tabel1[[#This Row],[Ouverture de poste]]&lt;&gt;"",MAX(TIME(6,0,0)-Tabel1[[#This Row],[Ouverture de poste]],0),0)</f>
        <v>0</v>
      </c>
      <c r="K709" s="16">
        <f>IF(WEEKDAY(Tabel1[[#This Row],[Date]],2)=7, SUMIF(Tabel1[Semaine],Tabel1[[#This Row],[Semaine]],Tabel1[Total]),0)</f>
        <v>0</v>
      </c>
    </row>
    <row r="710" spans="1:11" ht="20.100000000000001" hidden="1" customHeight="1" x14ac:dyDescent="0.25">
      <c r="A710" s="4" t="str">
        <f t="shared" si="34"/>
        <v>25-50</v>
      </c>
      <c r="B710" s="22">
        <f>EOMONTH(Tabel1[[#This Row],[Date]],-1)+1</f>
        <v>45992</v>
      </c>
      <c r="C710" s="20">
        <f t="shared" si="33"/>
        <v>45999</v>
      </c>
      <c r="E710" s="21"/>
      <c r="F710" s="21"/>
      <c r="G710" s="21"/>
      <c r="H710" s="16">
        <f t="shared" si="35"/>
        <v>0</v>
      </c>
      <c r="I710" s="16">
        <f>+Tabel1[[#This Row],[Total]]-Tabel1[[#This Row],[Heures de nuit]]</f>
        <v>0</v>
      </c>
      <c r="J710" s="16">
        <f>MAX(0,Tabel1[[#This Row],[Fermeture de poste]]-TIME(21,0,0))+IF(Tabel1[[#This Row],[Ouverture de poste]]&lt;&gt;"",MAX(TIME(6,0,0)-Tabel1[[#This Row],[Ouverture de poste]],0),0)</f>
        <v>0</v>
      </c>
      <c r="K710" s="16">
        <f>IF(WEEKDAY(Tabel1[[#This Row],[Date]],2)=7, SUMIF(Tabel1[Semaine],Tabel1[[#This Row],[Semaine]],Tabel1[Total]),0)</f>
        <v>0</v>
      </c>
    </row>
    <row r="711" spans="1:11" ht="20.100000000000001" hidden="1" customHeight="1" x14ac:dyDescent="0.25">
      <c r="A711" s="4" t="str">
        <f t="shared" si="34"/>
        <v>25-50</v>
      </c>
      <c r="B711" s="22">
        <f>EOMONTH(Tabel1[[#This Row],[Date]],-1)+1</f>
        <v>45992</v>
      </c>
      <c r="C711" s="20">
        <f t="shared" si="33"/>
        <v>46000</v>
      </c>
      <c r="E711" s="21"/>
      <c r="F711" s="21"/>
      <c r="G711" s="21"/>
      <c r="H711" s="16">
        <f t="shared" si="35"/>
        <v>0</v>
      </c>
      <c r="I711" s="16">
        <f>+Tabel1[[#This Row],[Total]]-Tabel1[[#This Row],[Heures de nuit]]</f>
        <v>0</v>
      </c>
      <c r="J711" s="16">
        <f>MAX(0,Tabel1[[#This Row],[Fermeture de poste]]-TIME(21,0,0))+IF(Tabel1[[#This Row],[Ouverture de poste]]&lt;&gt;"",MAX(TIME(6,0,0)-Tabel1[[#This Row],[Ouverture de poste]],0),0)</f>
        <v>0</v>
      </c>
      <c r="K711" s="16">
        <f>IF(WEEKDAY(Tabel1[[#This Row],[Date]],2)=7, SUMIF(Tabel1[Semaine],Tabel1[[#This Row],[Semaine]],Tabel1[Total]),0)</f>
        <v>0</v>
      </c>
    </row>
    <row r="712" spans="1:11" ht="20.100000000000001" hidden="1" customHeight="1" x14ac:dyDescent="0.25">
      <c r="A712" s="4" t="str">
        <f t="shared" si="34"/>
        <v>25-50</v>
      </c>
      <c r="B712" s="22">
        <f>EOMONTH(Tabel1[[#This Row],[Date]],-1)+1</f>
        <v>45992</v>
      </c>
      <c r="C712" s="20">
        <f t="shared" si="33"/>
        <v>46001</v>
      </c>
      <c r="E712" s="21"/>
      <c r="F712" s="21"/>
      <c r="G712" s="21"/>
      <c r="H712" s="16">
        <f t="shared" si="35"/>
        <v>0</v>
      </c>
      <c r="I712" s="16">
        <f>+Tabel1[[#This Row],[Total]]-Tabel1[[#This Row],[Heures de nuit]]</f>
        <v>0</v>
      </c>
      <c r="J712" s="16">
        <f>MAX(0,Tabel1[[#This Row],[Fermeture de poste]]-TIME(21,0,0))+IF(Tabel1[[#This Row],[Ouverture de poste]]&lt;&gt;"",MAX(TIME(6,0,0)-Tabel1[[#This Row],[Ouverture de poste]],0),0)</f>
        <v>0</v>
      </c>
      <c r="K712" s="16">
        <f>IF(WEEKDAY(Tabel1[[#This Row],[Date]],2)=7, SUMIF(Tabel1[Semaine],Tabel1[[#This Row],[Semaine]],Tabel1[Total]),0)</f>
        <v>0</v>
      </c>
    </row>
    <row r="713" spans="1:11" ht="20.100000000000001" hidden="1" customHeight="1" x14ac:dyDescent="0.25">
      <c r="A713" s="4" t="str">
        <f t="shared" si="34"/>
        <v>25-50</v>
      </c>
      <c r="B713" s="22">
        <f>EOMONTH(Tabel1[[#This Row],[Date]],-1)+1</f>
        <v>45992</v>
      </c>
      <c r="C713" s="20">
        <f t="shared" si="33"/>
        <v>46002</v>
      </c>
      <c r="E713" s="21"/>
      <c r="F713" s="21"/>
      <c r="G713" s="21"/>
      <c r="H713" s="16">
        <f t="shared" si="35"/>
        <v>0</v>
      </c>
      <c r="I713" s="16">
        <f>+Tabel1[[#This Row],[Total]]-Tabel1[[#This Row],[Heures de nuit]]</f>
        <v>0</v>
      </c>
      <c r="J713" s="16">
        <f>MAX(0,Tabel1[[#This Row],[Fermeture de poste]]-TIME(21,0,0))+IF(Tabel1[[#This Row],[Ouverture de poste]]&lt;&gt;"",MAX(TIME(6,0,0)-Tabel1[[#This Row],[Ouverture de poste]],0),0)</f>
        <v>0</v>
      </c>
      <c r="K713" s="16">
        <f>IF(WEEKDAY(Tabel1[[#This Row],[Date]],2)=7, SUMIF(Tabel1[Semaine],Tabel1[[#This Row],[Semaine]],Tabel1[Total]),0)</f>
        <v>0</v>
      </c>
    </row>
    <row r="714" spans="1:11" ht="20.100000000000001" hidden="1" customHeight="1" x14ac:dyDescent="0.25">
      <c r="A714" s="4" t="str">
        <f t="shared" si="34"/>
        <v>25-50</v>
      </c>
      <c r="B714" s="22">
        <f>EOMONTH(Tabel1[[#This Row],[Date]],-1)+1</f>
        <v>45992</v>
      </c>
      <c r="C714" s="20">
        <f t="shared" si="33"/>
        <v>46003</v>
      </c>
      <c r="E714" s="21"/>
      <c r="F714" s="21"/>
      <c r="G714" s="21"/>
      <c r="H714" s="16">
        <f t="shared" si="35"/>
        <v>0</v>
      </c>
      <c r="I714" s="16">
        <f>+Tabel1[[#This Row],[Total]]-Tabel1[[#This Row],[Heures de nuit]]</f>
        <v>0</v>
      </c>
      <c r="J714" s="16">
        <f>MAX(0,Tabel1[[#This Row],[Fermeture de poste]]-TIME(21,0,0))+IF(Tabel1[[#This Row],[Ouverture de poste]]&lt;&gt;"",MAX(TIME(6,0,0)-Tabel1[[#This Row],[Ouverture de poste]],0),0)</f>
        <v>0</v>
      </c>
      <c r="K714" s="16">
        <f>IF(WEEKDAY(Tabel1[[#This Row],[Date]],2)=7, SUMIF(Tabel1[Semaine],Tabel1[[#This Row],[Semaine]],Tabel1[Total]),0)</f>
        <v>0</v>
      </c>
    </row>
    <row r="715" spans="1:11" ht="20.100000000000001" hidden="1" customHeight="1" x14ac:dyDescent="0.25">
      <c r="A715" s="4" t="str">
        <f t="shared" si="34"/>
        <v>25-50</v>
      </c>
      <c r="B715" s="22">
        <f>EOMONTH(Tabel1[[#This Row],[Date]],-1)+1</f>
        <v>45992</v>
      </c>
      <c r="C715" s="20">
        <f t="shared" si="33"/>
        <v>46004</v>
      </c>
      <c r="E715" s="21"/>
      <c r="F715" s="21"/>
      <c r="G715" s="21"/>
      <c r="H715" s="16">
        <f t="shared" si="35"/>
        <v>0</v>
      </c>
      <c r="I715" s="16">
        <f>+Tabel1[[#This Row],[Total]]-Tabel1[[#This Row],[Heures de nuit]]</f>
        <v>0</v>
      </c>
      <c r="J715" s="16">
        <f>MAX(0,Tabel1[[#This Row],[Fermeture de poste]]-TIME(21,0,0))+IF(Tabel1[[#This Row],[Ouverture de poste]]&lt;&gt;"",MAX(TIME(6,0,0)-Tabel1[[#This Row],[Ouverture de poste]],0),0)</f>
        <v>0</v>
      </c>
      <c r="K715" s="16">
        <f>IF(WEEKDAY(Tabel1[[#This Row],[Date]],2)=7, SUMIF(Tabel1[Semaine],Tabel1[[#This Row],[Semaine]],Tabel1[Total]),0)</f>
        <v>0</v>
      </c>
    </row>
    <row r="716" spans="1:11" ht="20.100000000000001" hidden="1" customHeight="1" x14ac:dyDescent="0.25">
      <c r="A716" s="4" t="str">
        <f t="shared" si="34"/>
        <v>25-50</v>
      </c>
      <c r="B716" s="22">
        <f>EOMONTH(Tabel1[[#This Row],[Date]],-1)+1</f>
        <v>45992</v>
      </c>
      <c r="C716" s="20">
        <f t="shared" si="33"/>
        <v>46005</v>
      </c>
      <c r="E716" s="21"/>
      <c r="F716" s="21"/>
      <c r="G716" s="21"/>
      <c r="H716" s="16">
        <f t="shared" si="35"/>
        <v>0</v>
      </c>
      <c r="I716" s="16">
        <f>+Tabel1[[#This Row],[Total]]-Tabel1[[#This Row],[Heures de nuit]]</f>
        <v>0</v>
      </c>
      <c r="J716" s="16">
        <f>MAX(0,Tabel1[[#This Row],[Fermeture de poste]]-TIME(21,0,0))+IF(Tabel1[[#This Row],[Ouverture de poste]]&lt;&gt;"",MAX(TIME(6,0,0)-Tabel1[[#This Row],[Ouverture de poste]],0),0)</f>
        <v>0</v>
      </c>
      <c r="K716" s="16">
        <f>IF(WEEKDAY(Tabel1[[#This Row],[Date]],2)=7, SUMIF(Tabel1[Semaine],Tabel1[[#This Row],[Semaine]],Tabel1[Total]),0)</f>
        <v>0</v>
      </c>
    </row>
    <row r="717" spans="1:11" ht="20.100000000000001" hidden="1" customHeight="1" x14ac:dyDescent="0.25">
      <c r="A717" s="4" t="str">
        <f t="shared" si="34"/>
        <v>25-51</v>
      </c>
      <c r="B717" s="22">
        <f>EOMONTH(Tabel1[[#This Row],[Date]],-1)+1</f>
        <v>45992</v>
      </c>
      <c r="C717" s="20">
        <f t="shared" si="33"/>
        <v>46006</v>
      </c>
      <c r="E717" s="21"/>
      <c r="F717" s="21"/>
      <c r="G717" s="21"/>
      <c r="H717" s="16">
        <f t="shared" si="35"/>
        <v>0</v>
      </c>
      <c r="I717" s="16">
        <f>+Tabel1[[#This Row],[Total]]-Tabel1[[#This Row],[Heures de nuit]]</f>
        <v>0</v>
      </c>
      <c r="J717" s="16">
        <f>MAX(0,Tabel1[[#This Row],[Fermeture de poste]]-TIME(21,0,0))+IF(Tabel1[[#This Row],[Ouverture de poste]]&lt;&gt;"",MAX(TIME(6,0,0)-Tabel1[[#This Row],[Ouverture de poste]],0),0)</f>
        <v>0</v>
      </c>
      <c r="K717" s="16">
        <f>IF(WEEKDAY(Tabel1[[#This Row],[Date]],2)=7, SUMIF(Tabel1[Semaine],Tabel1[[#This Row],[Semaine]],Tabel1[Total]),0)</f>
        <v>0</v>
      </c>
    </row>
    <row r="718" spans="1:11" ht="20.100000000000001" hidden="1" customHeight="1" x14ac:dyDescent="0.25">
      <c r="A718" s="4" t="str">
        <f t="shared" si="34"/>
        <v>25-51</v>
      </c>
      <c r="B718" s="22">
        <f>EOMONTH(Tabel1[[#This Row],[Date]],-1)+1</f>
        <v>45992</v>
      </c>
      <c r="C718" s="20">
        <f t="shared" si="33"/>
        <v>46007</v>
      </c>
      <c r="E718" s="21"/>
      <c r="F718" s="21"/>
      <c r="G718" s="21"/>
      <c r="H718" s="16">
        <f t="shared" si="35"/>
        <v>0</v>
      </c>
      <c r="I718" s="16">
        <f>+Tabel1[[#This Row],[Total]]-Tabel1[[#This Row],[Heures de nuit]]</f>
        <v>0</v>
      </c>
      <c r="J718" s="16">
        <f>MAX(0,Tabel1[[#This Row],[Fermeture de poste]]-TIME(21,0,0))+IF(Tabel1[[#This Row],[Ouverture de poste]]&lt;&gt;"",MAX(TIME(6,0,0)-Tabel1[[#This Row],[Ouverture de poste]],0),0)</f>
        <v>0</v>
      </c>
      <c r="K718" s="16">
        <f>IF(WEEKDAY(Tabel1[[#This Row],[Date]],2)=7, SUMIF(Tabel1[Semaine],Tabel1[[#This Row],[Semaine]],Tabel1[Total]),0)</f>
        <v>0</v>
      </c>
    </row>
    <row r="719" spans="1:11" ht="20.100000000000001" hidden="1" customHeight="1" x14ac:dyDescent="0.25">
      <c r="A719" s="4" t="str">
        <f t="shared" si="34"/>
        <v>25-51</v>
      </c>
      <c r="B719" s="22">
        <f>EOMONTH(Tabel1[[#This Row],[Date]],-1)+1</f>
        <v>45992</v>
      </c>
      <c r="C719" s="20">
        <f t="shared" si="33"/>
        <v>46008</v>
      </c>
      <c r="E719" s="21"/>
      <c r="F719" s="21"/>
      <c r="G719" s="21"/>
      <c r="H719" s="16">
        <f t="shared" si="35"/>
        <v>0</v>
      </c>
      <c r="I719" s="16">
        <f>+Tabel1[[#This Row],[Total]]-Tabel1[[#This Row],[Heures de nuit]]</f>
        <v>0</v>
      </c>
      <c r="J719" s="16">
        <f>MAX(0,Tabel1[[#This Row],[Fermeture de poste]]-TIME(21,0,0))+IF(Tabel1[[#This Row],[Ouverture de poste]]&lt;&gt;"",MAX(TIME(6,0,0)-Tabel1[[#This Row],[Ouverture de poste]],0),0)</f>
        <v>0</v>
      </c>
      <c r="K719" s="16">
        <f>IF(WEEKDAY(Tabel1[[#This Row],[Date]],2)=7, SUMIF(Tabel1[Semaine],Tabel1[[#This Row],[Semaine]],Tabel1[Total]),0)</f>
        <v>0</v>
      </c>
    </row>
    <row r="720" spans="1:11" ht="20.100000000000001" hidden="1" customHeight="1" x14ac:dyDescent="0.25">
      <c r="A720" s="4" t="str">
        <f t="shared" si="34"/>
        <v>25-51</v>
      </c>
      <c r="B720" s="22">
        <f>EOMONTH(Tabel1[[#This Row],[Date]],-1)+1</f>
        <v>45992</v>
      </c>
      <c r="C720" s="20">
        <f t="shared" si="33"/>
        <v>46009</v>
      </c>
      <c r="E720" s="21"/>
      <c r="F720" s="21"/>
      <c r="G720" s="21"/>
      <c r="H720" s="16">
        <f t="shared" si="35"/>
        <v>0</v>
      </c>
      <c r="I720" s="16">
        <f>+Tabel1[[#This Row],[Total]]-Tabel1[[#This Row],[Heures de nuit]]</f>
        <v>0</v>
      </c>
      <c r="J720" s="16">
        <f>MAX(0,Tabel1[[#This Row],[Fermeture de poste]]-TIME(21,0,0))+IF(Tabel1[[#This Row],[Ouverture de poste]]&lt;&gt;"",MAX(TIME(6,0,0)-Tabel1[[#This Row],[Ouverture de poste]],0),0)</f>
        <v>0</v>
      </c>
      <c r="K720" s="16">
        <f>IF(WEEKDAY(Tabel1[[#This Row],[Date]],2)=7, SUMIF(Tabel1[Semaine],Tabel1[[#This Row],[Semaine]],Tabel1[Total]),0)</f>
        <v>0</v>
      </c>
    </row>
    <row r="721" spans="1:11" ht="20.100000000000001" hidden="1" customHeight="1" x14ac:dyDescent="0.25">
      <c r="A721" s="4" t="str">
        <f t="shared" si="34"/>
        <v>25-51</v>
      </c>
      <c r="B721" s="22">
        <f>EOMONTH(Tabel1[[#This Row],[Date]],-1)+1</f>
        <v>45992</v>
      </c>
      <c r="C721" s="20">
        <f t="shared" si="33"/>
        <v>46010</v>
      </c>
      <c r="E721" s="21"/>
      <c r="F721" s="21"/>
      <c r="G721" s="21"/>
      <c r="H721" s="16">
        <f t="shared" si="35"/>
        <v>0</v>
      </c>
      <c r="I721" s="16">
        <f>+Tabel1[[#This Row],[Total]]-Tabel1[[#This Row],[Heures de nuit]]</f>
        <v>0</v>
      </c>
      <c r="J721" s="16">
        <f>MAX(0,Tabel1[[#This Row],[Fermeture de poste]]-TIME(21,0,0))+IF(Tabel1[[#This Row],[Ouverture de poste]]&lt;&gt;"",MAX(TIME(6,0,0)-Tabel1[[#This Row],[Ouverture de poste]],0),0)</f>
        <v>0</v>
      </c>
      <c r="K721" s="16">
        <f>IF(WEEKDAY(Tabel1[[#This Row],[Date]],2)=7, SUMIF(Tabel1[Semaine],Tabel1[[#This Row],[Semaine]],Tabel1[Total]),0)</f>
        <v>0</v>
      </c>
    </row>
    <row r="722" spans="1:11" ht="20.100000000000001" hidden="1" customHeight="1" x14ac:dyDescent="0.25">
      <c r="A722" s="4" t="str">
        <f t="shared" si="34"/>
        <v>25-51</v>
      </c>
      <c r="B722" s="22">
        <f>EOMONTH(Tabel1[[#This Row],[Date]],-1)+1</f>
        <v>45992</v>
      </c>
      <c r="C722" s="20">
        <f t="shared" si="33"/>
        <v>46011</v>
      </c>
      <c r="E722" s="21"/>
      <c r="F722" s="21"/>
      <c r="G722" s="21"/>
      <c r="H722" s="16">
        <f t="shared" si="35"/>
        <v>0</v>
      </c>
      <c r="I722" s="16">
        <f>+Tabel1[[#This Row],[Total]]-Tabel1[[#This Row],[Heures de nuit]]</f>
        <v>0</v>
      </c>
      <c r="J722" s="16">
        <f>MAX(0,Tabel1[[#This Row],[Fermeture de poste]]-TIME(21,0,0))+IF(Tabel1[[#This Row],[Ouverture de poste]]&lt;&gt;"",MAX(TIME(6,0,0)-Tabel1[[#This Row],[Ouverture de poste]],0),0)</f>
        <v>0</v>
      </c>
      <c r="K722" s="16">
        <f>IF(WEEKDAY(Tabel1[[#This Row],[Date]],2)=7, SUMIF(Tabel1[Semaine],Tabel1[[#This Row],[Semaine]],Tabel1[Total]),0)</f>
        <v>0</v>
      </c>
    </row>
    <row r="723" spans="1:11" ht="20.100000000000001" hidden="1" customHeight="1" x14ac:dyDescent="0.25">
      <c r="A723" s="4" t="str">
        <f t="shared" si="34"/>
        <v>25-51</v>
      </c>
      <c r="B723" s="22">
        <f>EOMONTH(Tabel1[[#This Row],[Date]],-1)+1</f>
        <v>45992</v>
      </c>
      <c r="C723" s="20">
        <f t="shared" si="33"/>
        <v>46012</v>
      </c>
      <c r="E723" s="21"/>
      <c r="F723" s="21"/>
      <c r="G723" s="21"/>
      <c r="H723" s="16">
        <f t="shared" si="35"/>
        <v>0</v>
      </c>
      <c r="I723" s="16">
        <f>+Tabel1[[#This Row],[Total]]-Tabel1[[#This Row],[Heures de nuit]]</f>
        <v>0</v>
      </c>
      <c r="J723" s="16">
        <f>MAX(0,Tabel1[[#This Row],[Fermeture de poste]]-TIME(21,0,0))+IF(Tabel1[[#This Row],[Ouverture de poste]]&lt;&gt;"",MAX(TIME(6,0,0)-Tabel1[[#This Row],[Ouverture de poste]],0),0)</f>
        <v>0</v>
      </c>
      <c r="K723" s="16">
        <f>IF(WEEKDAY(Tabel1[[#This Row],[Date]],2)=7, SUMIF(Tabel1[Semaine],Tabel1[[#This Row],[Semaine]],Tabel1[Total]),0)</f>
        <v>0</v>
      </c>
    </row>
    <row r="724" spans="1:11" ht="20.100000000000001" hidden="1" customHeight="1" x14ac:dyDescent="0.25">
      <c r="A724" s="4" t="str">
        <f t="shared" si="34"/>
        <v>25-52</v>
      </c>
      <c r="B724" s="22">
        <f>EOMONTH(Tabel1[[#This Row],[Date]],-1)+1</f>
        <v>45992</v>
      </c>
      <c r="C724" s="20">
        <f t="shared" si="33"/>
        <v>46013</v>
      </c>
      <c r="E724" s="21"/>
      <c r="F724" s="21"/>
      <c r="G724" s="21"/>
      <c r="H724" s="16">
        <f t="shared" si="35"/>
        <v>0</v>
      </c>
      <c r="I724" s="16">
        <f>+Tabel1[[#This Row],[Total]]-Tabel1[[#This Row],[Heures de nuit]]</f>
        <v>0</v>
      </c>
      <c r="J724" s="16">
        <f>MAX(0,Tabel1[[#This Row],[Fermeture de poste]]-TIME(21,0,0))+IF(Tabel1[[#This Row],[Ouverture de poste]]&lt;&gt;"",MAX(TIME(6,0,0)-Tabel1[[#This Row],[Ouverture de poste]],0),0)</f>
        <v>0</v>
      </c>
      <c r="K724" s="16">
        <f>IF(WEEKDAY(Tabel1[[#This Row],[Date]],2)=7, SUMIF(Tabel1[Semaine],Tabel1[[#This Row],[Semaine]],Tabel1[Total]),0)</f>
        <v>0</v>
      </c>
    </row>
    <row r="725" spans="1:11" ht="20.100000000000001" hidden="1" customHeight="1" x14ac:dyDescent="0.25">
      <c r="A725" s="4" t="str">
        <f t="shared" si="34"/>
        <v>25-52</v>
      </c>
      <c r="B725" s="22">
        <f>EOMONTH(Tabel1[[#This Row],[Date]],-1)+1</f>
        <v>45992</v>
      </c>
      <c r="C725" s="20">
        <f t="shared" si="33"/>
        <v>46014</v>
      </c>
      <c r="E725" s="21"/>
      <c r="F725" s="21"/>
      <c r="G725" s="21"/>
      <c r="H725" s="16">
        <f t="shared" si="35"/>
        <v>0</v>
      </c>
      <c r="I725" s="16">
        <f>+Tabel1[[#This Row],[Total]]-Tabel1[[#This Row],[Heures de nuit]]</f>
        <v>0</v>
      </c>
      <c r="J725" s="16">
        <f>MAX(0,Tabel1[[#This Row],[Fermeture de poste]]-TIME(21,0,0))+IF(Tabel1[[#This Row],[Ouverture de poste]]&lt;&gt;"",MAX(TIME(6,0,0)-Tabel1[[#This Row],[Ouverture de poste]],0),0)</f>
        <v>0</v>
      </c>
      <c r="K725" s="16">
        <f>IF(WEEKDAY(Tabel1[[#This Row],[Date]],2)=7, SUMIF(Tabel1[Semaine],Tabel1[[#This Row],[Semaine]],Tabel1[Total]),0)</f>
        <v>0</v>
      </c>
    </row>
    <row r="726" spans="1:11" ht="20.100000000000001" hidden="1" customHeight="1" x14ac:dyDescent="0.25">
      <c r="A726" s="4" t="str">
        <f t="shared" si="34"/>
        <v>25-52</v>
      </c>
      <c r="B726" s="22">
        <f>EOMONTH(Tabel1[[#This Row],[Date]],-1)+1</f>
        <v>45992</v>
      </c>
      <c r="C726" s="20">
        <f t="shared" si="33"/>
        <v>46015</v>
      </c>
      <c r="E726" s="21"/>
      <c r="F726" s="21"/>
      <c r="G726" s="21"/>
      <c r="H726" s="16">
        <f t="shared" si="35"/>
        <v>0</v>
      </c>
      <c r="I726" s="16">
        <f>+Tabel1[[#This Row],[Total]]-Tabel1[[#This Row],[Heures de nuit]]</f>
        <v>0</v>
      </c>
      <c r="J726" s="16">
        <f>MAX(0,Tabel1[[#This Row],[Fermeture de poste]]-TIME(21,0,0))+IF(Tabel1[[#This Row],[Ouverture de poste]]&lt;&gt;"",MAX(TIME(6,0,0)-Tabel1[[#This Row],[Ouverture de poste]],0),0)</f>
        <v>0</v>
      </c>
      <c r="K726" s="16">
        <f>IF(WEEKDAY(Tabel1[[#This Row],[Date]],2)=7, SUMIF(Tabel1[Semaine],Tabel1[[#This Row],[Semaine]],Tabel1[Total]),0)</f>
        <v>0</v>
      </c>
    </row>
    <row r="727" spans="1:11" ht="20.100000000000001" hidden="1" customHeight="1" x14ac:dyDescent="0.25">
      <c r="A727" s="4" t="str">
        <f t="shared" si="34"/>
        <v>25-52</v>
      </c>
      <c r="B727" s="22">
        <f>EOMONTH(Tabel1[[#This Row],[Date]],-1)+1</f>
        <v>45992</v>
      </c>
      <c r="C727" s="20">
        <f t="shared" si="33"/>
        <v>46016</v>
      </c>
      <c r="E727" s="21"/>
      <c r="F727" s="21"/>
      <c r="G727" s="21"/>
      <c r="H727" s="16">
        <f t="shared" si="35"/>
        <v>0</v>
      </c>
      <c r="I727" s="16">
        <f>+Tabel1[[#This Row],[Total]]-Tabel1[[#This Row],[Heures de nuit]]</f>
        <v>0</v>
      </c>
      <c r="J727" s="16">
        <f>MAX(0,Tabel1[[#This Row],[Fermeture de poste]]-TIME(21,0,0))+IF(Tabel1[[#This Row],[Ouverture de poste]]&lt;&gt;"",MAX(TIME(6,0,0)-Tabel1[[#This Row],[Ouverture de poste]],0),0)</f>
        <v>0</v>
      </c>
      <c r="K727" s="16">
        <f>IF(WEEKDAY(Tabel1[[#This Row],[Date]],2)=7, SUMIF(Tabel1[Semaine],Tabel1[[#This Row],[Semaine]],Tabel1[Total]),0)</f>
        <v>0</v>
      </c>
    </row>
    <row r="728" spans="1:11" ht="20.100000000000001" hidden="1" customHeight="1" x14ac:dyDescent="0.25">
      <c r="A728" s="4" t="str">
        <f t="shared" si="34"/>
        <v>25-52</v>
      </c>
      <c r="B728" s="22">
        <f>EOMONTH(Tabel1[[#This Row],[Date]],-1)+1</f>
        <v>45992</v>
      </c>
      <c r="C728" s="20">
        <f t="shared" si="33"/>
        <v>46017</v>
      </c>
      <c r="E728" s="21"/>
      <c r="F728" s="21"/>
      <c r="G728" s="21"/>
      <c r="H728" s="16">
        <f t="shared" si="35"/>
        <v>0</v>
      </c>
      <c r="I728" s="16">
        <f>+Tabel1[[#This Row],[Total]]-Tabel1[[#This Row],[Heures de nuit]]</f>
        <v>0</v>
      </c>
      <c r="J728" s="16">
        <f>MAX(0,Tabel1[[#This Row],[Fermeture de poste]]-TIME(21,0,0))+IF(Tabel1[[#This Row],[Ouverture de poste]]&lt;&gt;"",MAX(TIME(6,0,0)-Tabel1[[#This Row],[Ouverture de poste]],0),0)</f>
        <v>0</v>
      </c>
      <c r="K728" s="16">
        <f>IF(WEEKDAY(Tabel1[[#This Row],[Date]],2)=7, SUMIF(Tabel1[Semaine],Tabel1[[#This Row],[Semaine]],Tabel1[Total]),0)</f>
        <v>0</v>
      </c>
    </row>
    <row r="729" spans="1:11" ht="20.100000000000001" hidden="1" customHeight="1" x14ac:dyDescent="0.25">
      <c r="A729" s="4" t="str">
        <f t="shared" si="34"/>
        <v>25-52</v>
      </c>
      <c r="B729" s="22">
        <f>EOMONTH(Tabel1[[#This Row],[Date]],-1)+1</f>
        <v>45992</v>
      </c>
      <c r="C729" s="20">
        <f t="shared" si="33"/>
        <v>46018</v>
      </c>
      <c r="E729" s="21"/>
      <c r="F729" s="21"/>
      <c r="G729" s="21"/>
      <c r="H729" s="16">
        <f t="shared" si="35"/>
        <v>0</v>
      </c>
      <c r="I729" s="16">
        <f>+Tabel1[[#This Row],[Total]]-Tabel1[[#This Row],[Heures de nuit]]</f>
        <v>0</v>
      </c>
      <c r="J729" s="16">
        <f>MAX(0,Tabel1[[#This Row],[Fermeture de poste]]-TIME(21,0,0))+IF(Tabel1[[#This Row],[Ouverture de poste]]&lt;&gt;"",MAX(TIME(6,0,0)-Tabel1[[#This Row],[Ouverture de poste]],0),0)</f>
        <v>0</v>
      </c>
      <c r="K729" s="16">
        <f>IF(WEEKDAY(Tabel1[[#This Row],[Date]],2)=7, SUMIF(Tabel1[Semaine],Tabel1[[#This Row],[Semaine]],Tabel1[Total]),0)</f>
        <v>0</v>
      </c>
    </row>
    <row r="730" spans="1:11" ht="20.100000000000001" hidden="1" customHeight="1" x14ac:dyDescent="0.25">
      <c r="A730" s="4" t="str">
        <f t="shared" si="34"/>
        <v>25-52</v>
      </c>
      <c r="B730" s="22">
        <f>EOMONTH(Tabel1[[#This Row],[Date]],-1)+1</f>
        <v>45992</v>
      </c>
      <c r="C730" s="20">
        <f t="shared" si="33"/>
        <v>46019</v>
      </c>
      <c r="E730" s="21"/>
      <c r="F730" s="21"/>
      <c r="G730" s="21"/>
      <c r="H730" s="16">
        <f t="shared" si="35"/>
        <v>0</v>
      </c>
      <c r="I730" s="16">
        <f>+Tabel1[[#This Row],[Total]]-Tabel1[[#This Row],[Heures de nuit]]</f>
        <v>0</v>
      </c>
      <c r="J730" s="16">
        <f>MAX(0,Tabel1[[#This Row],[Fermeture de poste]]-TIME(21,0,0))+IF(Tabel1[[#This Row],[Ouverture de poste]]&lt;&gt;"",MAX(TIME(6,0,0)-Tabel1[[#This Row],[Ouverture de poste]],0),0)</f>
        <v>0</v>
      </c>
      <c r="K730" s="16">
        <f>IF(WEEKDAY(Tabel1[[#This Row],[Date]],2)=7, SUMIF(Tabel1[Semaine],Tabel1[[#This Row],[Semaine]],Tabel1[Total]),0)</f>
        <v>0</v>
      </c>
    </row>
    <row r="731" spans="1:11" ht="20.100000000000001" hidden="1" customHeight="1" x14ac:dyDescent="0.25">
      <c r="A731" s="4" t="str">
        <f t="shared" si="34"/>
        <v>26-1</v>
      </c>
      <c r="B731" s="22">
        <f>EOMONTH(Tabel1[[#This Row],[Date]],-1)+1</f>
        <v>45992</v>
      </c>
      <c r="C731" s="20">
        <f t="shared" si="33"/>
        <v>46020</v>
      </c>
      <c r="E731" s="21"/>
      <c r="F731" s="21"/>
      <c r="G731" s="21"/>
      <c r="H731" s="16">
        <f t="shared" si="35"/>
        <v>0</v>
      </c>
      <c r="I731" s="16">
        <f>+Tabel1[[#This Row],[Total]]-Tabel1[[#This Row],[Heures de nuit]]</f>
        <v>0</v>
      </c>
      <c r="J731" s="16">
        <f>MAX(0,Tabel1[[#This Row],[Fermeture de poste]]-TIME(21,0,0))+IF(Tabel1[[#This Row],[Ouverture de poste]]&lt;&gt;"",MAX(TIME(6,0,0)-Tabel1[[#This Row],[Ouverture de poste]],0),0)</f>
        <v>0</v>
      </c>
      <c r="K731" s="16">
        <f>IF(WEEKDAY(Tabel1[[#This Row],[Date]],2)=7, SUMIF(Tabel1[Semaine],Tabel1[[#This Row],[Semaine]],Tabel1[Total]),0)</f>
        <v>0</v>
      </c>
    </row>
    <row r="732" spans="1:11" ht="20.100000000000001" hidden="1" customHeight="1" x14ac:dyDescent="0.25">
      <c r="A732" s="4" t="str">
        <f t="shared" si="34"/>
        <v>26-1</v>
      </c>
      <c r="B732" s="22">
        <f>EOMONTH(Tabel1[[#This Row],[Date]],-1)+1</f>
        <v>45992</v>
      </c>
      <c r="C732" s="20">
        <f t="shared" si="33"/>
        <v>46021</v>
      </c>
      <c r="E732" s="21"/>
      <c r="F732" s="21"/>
      <c r="G732" s="21"/>
      <c r="H732" s="16">
        <f t="shared" si="35"/>
        <v>0</v>
      </c>
      <c r="I732" s="16">
        <f>+Tabel1[[#This Row],[Total]]-Tabel1[[#This Row],[Heures de nuit]]</f>
        <v>0</v>
      </c>
      <c r="J732" s="16">
        <f>MAX(0,Tabel1[[#This Row],[Fermeture de poste]]-TIME(21,0,0))+IF(Tabel1[[#This Row],[Ouverture de poste]]&lt;&gt;"",MAX(TIME(6,0,0)-Tabel1[[#This Row],[Ouverture de poste]],0),0)</f>
        <v>0</v>
      </c>
      <c r="K732" s="16">
        <f>IF(WEEKDAY(Tabel1[[#This Row],[Date]],2)=7, SUMIF(Tabel1[Semaine],Tabel1[[#This Row],[Semaine]],Tabel1[Total]),0)</f>
        <v>0</v>
      </c>
    </row>
    <row r="733" spans="1:11" ht="20.100000000000001" hidden="1" customHeight="1" x14ac:dyDescent="0.25">
      <c r="A733" s="4" t="str">
        <f t="shared" si="34"/>
        <v>26-1</v>
      </c>
      <c r="B733" s="22">
        <f>EOMONTH(Tabel1[[#This Row],[Date]],-1)+1</f>
        <v>45992</v>
      </c>
      <c r="C733" s="20">
        <f t="shared" si="33"/>
        <v>46022</v>
      </c>
      <c r="E733" s="21"/>
      <c r="F733" s="21"/>
      <c r="G733" s="21"/>
      <c r="H733" s="16">
        <f t="shared" si="35"/>
        <v>0</v>
      </c>
      <c r="I733" s="16">
        <f>+Tabel1[[#This Row],[Total]]-Tabel1[[#This Row],[Heures de nuit]]</f>
        <v>0</v>
      </c>
      <c r="J733" s="16">
        <f>MAX(0,Tabel1[[#This Row],[Fermeture de poste]]-TIME(21,0,0))+IF(Tabel1[[#This Row],[Ouverture de poste]]&lt;&gt;"",MAX(TIME(6,0,0)-Tabel1[[#This Row],[Ouverture de poste]],0),0)</f>
        <v>0</v>
      </c>
      <c r="K733" s="16">
        <f>IF(WEEKDAY(Tabel1[[#This Row],[Date]],2)=7, SUMIF(Tabel1[Semaine],Tabel1[[#This Row],[Semaine]],Tabel1[Total]),0)</f>
        <v>0</v>
      </c>
    </row>
    <row r="734" spans="1:11" ht="20.100000000000001" hidden="1" customHeight="1" x14ac:dyDescent="0.25">
      <c r="A734" s="4" t="str">
        <f t="shared" si="34"/>
        <v>26-1</v>
      </c>
      <c r="B734" s="22">
        <f>EOMONTH(Tabel1[[#This Row],[Date]],-1)+1</f>
        <v>46023</v>
      </c>
      <c r="C734" s="20">
        <f t="shared" si="33"/>
        <v>46023</v>
      </c>
      <c r="E734" s="21"/>
      <c r="F734" s="21"/>
      <c r="G734" s="21"/>
      <c r="H734" s="16">
        <f t="shared" si="35"/>
        <v>0</v>
      </c>
      <c r="I734" s="16">
        <f>+Tabel1[[#This Row],[Total]]-Tabel1[[#This Row],[Heures de nuit]]</f>
        <v>0</v>
      </c>
      <c r="J734" s="16">
        <f>MAX(0,Tabel1[[#This Row],[Fermeture de poste]]-TIME(21,0,0))+IF(Tabel1[[#This Row],[Ouverture de poste]]&lt;&gt;"",MAX(TIME(6,0,0)-Tabel1[[#This Row],[Ouverture de poste]],0),0)</f>
        <v>0</v>
      </c>
      <c r="K734" s="16">
        <f>IF(WEEKDAY(Tabel1[[#This Row],[Date]],2)=7, SUMIF(Tabel1[Semaine],Tabel1[[#This Row],[Semaine]],Tabel1[Total]),0)</f>
        <v>0</v>
      </c>
    </row>
    <row r="735" spans="1:11" ht="20.100000000000001" hidden="1" customHeight="1" x14ac:dyDescent="0.25">
      <c r="A735" s="4" t="str">
        <f t="shared" si="34"/>
        <v>26-1</v>
      </c>
      <c r="B735" s="22">
        <f>EOMONTH(Tabel1[[#This Row],[Date]],-1)+1</f>
        <v>46023</v>
      </c>
      <c r="C735" s="20">
        <f t="shared" si="33"/>
        <v>46024</v>
      </c>
      <c r="E735" s="21"/>
      <c r="F735" s="21"/>
      <c r="G735" s="21"/>
      <c r="H735" s="16">
        <f t="shared" si="35"/>
        <v>0</v>
      </c>
      <c r="I735" s="16">
        <f>+Tabel1[[#This Row],[Total]]-Tabel1[[#This Row],[Heures de nuit]]</f>
        <v>0</v>
      </c>
      <c r="J735" s="16">
        <f>MAX(0,Tabel1[[#This Row],[Fermeture de poste]]-TIME(21,0,0))+IF(Tabel1[[#This Row],[Ouverture de poste]]&lt;&gt;"",MAX(TIME(6,0,0)-Tabel1[[#This Row],[Ouverture de poste]],0),0)</f>
        <v>0</v>
      </c>
      <c r="K735" s="16">
        <f>IF(WEEKDAY(Tabel1[[#This Row],[Date]],2)=7, SUMIF(Tabel1[Semaine],Tabel1[[#This Row],[Semaine]],Tabel1[Total]),0)</f>
        <v>0</v>
      </c>
    </row>
    <row r="736" spans="1:11" ht="20.100000000000001" hidden="1" customHeight="1" x14ac:dyDescent="0.25">
      <c r="A736" s="4" t="str">
        <f t="shared" si="34"/>
        <v>26-1</v>
      </c>
      <c r="B736" s="22">
        <f>EOMONTH(Tabel1[[#This Row],[Date]],-1)+1</f>
        <v>46023</v>
      </c>
      <c r="C736" s="20">
        <f t="shared" si="33"/>
        <v>46025</v>
      </c>
      <c r="E736" s="21"/>
      <c r="F736" s="21"/>
      <c r="G736" s="21"/>
      <c r="H736" s="16">
        <f t="shared" si="35"/>
        <v>0</v>
      </c>
      <c r="I736" s="16">
        <f>+Tabel1[[#This Row],[Total]]-Tabel1[[#This Row],[Heures de nuit]]</f>
        <v>0</v>
      </c>
      <c r="J736" s="16">
        <f>MAX(0,Tabel1[[#This Row],[Fermeture de poste]]-TIME(21,0,0))+IF(Tabel1[[#This Row],[Ouverture de poste]]&lt;&gt;"",MAX(TIME(6,0,0)-Tabel1[[#This Row],[Ouverture de poste]],0),0)</f>
        <v>0</v>
      </c>
      <c r="K736" s="16">
        <f>IF(WEEKDAY(Tabel1[[#This Row],[Date]],2)=7, SUMIF(Tabel1[Semaine],Tabel1[[#This Row],[Semaine]],Tabel1[Total]),0)</f>
        <v>0</v>
      </c>
    </row>
    <row r="737" spans="1:11" ht="20.100000000000001" hidden="1" customHeight="1" x14ac:dyDescent="0.25">
      <c r="A737" s="4" t="str">
        <f t="shared" si="34"/>
        <v>26-1</v>
      </c>
      <c r="B737" s="22">
        <f>EOMONTH(Tabel1[[#This Row],[Date]],-1)+1</f>
        <v>46023</v>
      </c>
      <c r="C737" s="20">
        <f t="shared" si="33"/>
        <v>46026</v>
      </c>
      <c r="E737" s="21"/>
      <c r="F737" s="21"/>
      <c r="G737" s="21"/>
      <c r="H737" s="16">
        <f t="shared" si="35"/>
        <v>0</v>
      </c>
      <c r="I737" s="16">
        <f>+Tabel1[[#This Row],[Total]]-Tabel1[[#This Row],[Heures de nuit]]</f>
        <v>0</v>
      </c>
      <c r="J737" s="16">
        <f>MAX(0,Tabel1[[#This Row],[Fermeture de poste]]-TIME(21,0,0))+IF(Tabel1[[#This Row],[Ouverture de poste]]&lt;&gt;"",MAX(TIME(6,0,0)-Tabel1[[#This Row],[Ouverture de poste]],0),0)</f>
        <v>0</v>
      </c>
      <c r="K737" s="16">
        <f>IF(WEEKDAY(Tabel1[[#This Row],[Date]],2)=7, SUMIF(Tabel1[Semaine],Tabel1[[#This Row],[Semaine]],Tabel1[Total]),0)</f>
        <v>0</v>
      </c>
    </row>
    <row r="738" spans="1:11" ht="20.100000000000001" hidden="1" customHeight="1" x14ac:dyDescent="0.25">
      <c r="A738" s="4" t="str">
        <f t="shared" si="34"/>
        <v>26-2</v>
      </c>
      <c r="B738" s="22">
        <f>EOMONTH(Tabel1[[#This Row],[Date]],-1)+1</f>
        <v>46023</v>
      </c>
      <c r="C738" s="20">
        <f t="shared" ref="C738:C801" si="36">C737+1</f>
        <v>46027</v>
      </c>
      <c r="E738" s="21"/>
      <c r="F738" s="21"/>
      <c r="G738" s="21"/>
      <c r="H738" s="16">
        <f t="shared" si="35"/>
        <v>0</v>
      </c>
      <c r="I738" s="16">
        <f>+Tabel1[[#This Row],[Total]]-Tabel1[[#This Row],[Heures de nuit]]</f>
        <v>0</v>
      </c>
      <c r="J738" s="16">
        <f>MAX(0,Tabel1[[#This Row],[Fermeture de poste]]-TIME(21,0,0))+IF(Tabel1[[#This Row],[Ouverture de poste]]&lt;&gt;"",MAX(TIME(6,0,0)-Tabel1[[#This Row],[Ouverture de poste]],0),0)</f>
        <v>0</v>
      </c>
      <c r="K738" s="16">
        <f>IF(WEEKDAY(Tabel1[[#This Row],[Date]],2)=7, SUMIF(Tabel1[Semaine],Tabel1[[#This Row],[Semaine]],Tabel1[Total]),0)</f>
        <v>0</v>
      </c>
    </row>
    <row r="739" spans="1:11" ht="20.100000000000001" hidden="1" customHeight="1" x14ac:dyDescent="0.25">
      <c r="A739" s="4" t="str">
        <f t="shared" si="34"/>
        <v>26-2</v>
      </c>
      <c r="B739" s="22">
        <f>EOMONTH(Tabel1[[#This Row],[Date]],-1)+1</f>
        <v>46023</v>
      </c>
      <c r="C739" s="20">
        <f t="shared" si="36"/>
        <v>46028</v>
      </c>
      <c r="E739" s="21"/>
      <c r="F739" s="21"/>
      <c r="G739" s="21"/>
      <c r="H739" s="16">
        <f t="shared" si="35"/>
        <v>0</v>
      </c>
      <c r="I739" s="16">
        <f>+Tabel1[[#This Row],[Total]]-Tabel1[[#This Row],[Heures de nuit]]</f>
        <v>0</v>
      </c>
      <c r="J739" s="16">
        <f>MAX(0,Tabel1[[#This Row],[Fermeture de poste]]-TIME(21,0,0))+IF(Tabel1[[#This Row],[Ouverture de poste]]&lt;&gt;"",MAX(TIME(6,0,0)-Tabel1[[#This Row],[Ouverture de poste]],0),0)</f>
        <v>0</v>
      </c>
      <c r="K739" s="16">
        <f>IF(WEEKDAY(Tabel1[[#This Row],[Date]],2)=7, SUMIF(Tabel1[Semaine],Tabel1[[#This Row],[Semaine]],Tabel1[Total]),0)</f>
        <v>0</v>
      </c>
    </row>
    <row r="740" spans="1:11" ht="20.100000000000001" hidden="1" customHeight="1" x14ac:dyDescent="0.25">
      <c r="A740" s="4" t="str">
        <f t="shared" si="34"/>
        <v>26-2</v>
      </c>
      <c r="B740" s="22">
        <f>EOMONTH(Tabel1[[#This Row],[Date]],-1)+1</f>
        <v>46023</v>
      </c>
      <c r="C740" s="20">
        <f t="shared" si="36"/>
        <v>46029</v>
      </c>
      <c r="E740" s="21"/>
      <c r="F740" s="21"/>
      <c r="G740" s="21"/>
      <c r="H740" s="16">
        <f t="shared" si="35"/>
        <v>0</v>
      </c>
      <c r="I740" s="16">
        <f>+Tabel1[[#This Row],[Total]]-Tabel1[[#This Row],[Heures de nuit]]</f>
        <v>0</v>
      </c>
      <c r="J740" s="16">
        <f>MAX(0,Tabel1[[#This Row],[Fermeture de poste]]-TIME(21,0,0))+IF(Tabel1[[#This Row],[Ouverture de poste]]&lt;&gt;"",MAX(TIME(6,0,0)-Tabel1[[#This Row],[Ouverture de poste]],0),0)</f>
        <v>0</v>
      </c>
      <c r="K740" s="16">
        <f>IF(WEEKDAY(Tabel1[[#This Row],[Date]],2)=7, SUMIF(Tabel1[Semaine],Tabel1[[#This Row],[Semaine]],Tabel1[Total]),0)</f>
        <v>0</v>
      </c>
    </row>
    <row r="741" spans="1:11" ht="20.100000000000001" hidden="1" customHeight="1" x14ac:dyDescent="0.25">
      <c r="A741" s="4" t="str">
        <f t="shared" si="34"/>
        <v>26-2</v>
      </c>
      <c r="B741" s="22">
        <f>EOMONTH(Tabel1[[#This Row],[Date]],-1)+1</f>
        <v>46023</v>
      </c>
      <c r="C741" s="20">
        <f t="shared" si="36"/>
        <v>46030</v>
      </c>
      <c r="E741" s="21"/>
      <c r="F741" s="21"/>
      <c r="G741" s="21"/>
      <c r="H741" s="16">
        <f t="shared" si="35"/>
        <v>0</v>
      </c>
      <c r="I741" s="16">
        <f>+Tabel1[[#This Row],[Total]]-Tabel1[[#This Row],[Heures de nuit]]</f>
        <v>0</v>
      </c>
      <c r="J741" s="16">
        <f>MAX(0,Tabel1[[#This Row],[Fermeture de poste]]-TIME(21,0,0))+IF(Tabel1[[#This Row],[Ouverture de poste]]&lt;&gt;"",MAX(TIME(6,0,0)-Tabel1[[#This Row],[Ouverture de poste]],0),0)</f>
        <v>0</v>
      </c>
      <c r="K741" s="16">
        <f>IF(WEEKDAY(Tabel1[[#This Row],[Date]],2)=7, SUMIF(Tabel1[Semaine],Tabel1[[#This Row],[Semaine]],Tabel1[Total]),0)</f>
        <v>0</v>
      </c>
    </row>
    <row r="742" spans="1:11" ht="20.100000000000001" hidden="1" customHeight="1" x14ac:dyDescent="0.25">
      <c r="A742" s="4" t="str">
        <f t="shared" si="34"/>
        <v>26-2</v>
      </c>
      <c r="B742" s="22">
        <f>EOMONTH(Tabel1[[#This Row],[Date]],-1)+1</f>
        <v>46023</v>
      </c>
      <c r="C742" s="20">
        <f t="shared" si="36"/>
        <v>46031</v>
      </c>
      <c r="E742" s="21"/>
      <c r="F742" s="21"/>
      <c r="G742" s="21"/>
      <c r="H742" s="16">
        <f t="shared" si="35"/>
        <v>0</v>
      </c>
      <c r="I742" s="16">
        <f>+Tabel1[[#This Row],[Total]]-Tabel1[[#This Row],[Heures de nuit]]</f>
        <v>0</v>
      </c>
      <c r="J742" s="16">
        <f>MAX(0,Tabel1[[#This Row],[Fermeture de poste]]-TIME(21,0,0))+IF(Tabel1[[#This Row],[Ouverture de poste]]&lt;&gt;"",MAX(TIME(6,0,0)-Tabel1[[#This Row],[Ouverture de poste]],0),0)</f>
        <v>0</v>
      </c>
      <c r="K742" s="16">
        <f>IF(WEEKDAY(Tabel1[[#This Row],[Date]],2)=7, SUMIF(Tabel1[Semaine],Tabel1[[#This Row],[Semaine]],Tabel1[Total]),0)</f>
        <v>0</v>
      </c>
    </row>
    <row r="743" spans="1:11" ht="20.100000000000001" hidden="1" customHeight="1" x14ac:dyDescent="0.25">
      <c r="A743" s="4" t="str">
        <f t="shared" si="34"/>
        <v>26-2</v>
      </c>
      <c r="B743" s="22">
        <f>EOMONTH(Tabel1[[#This Row],[Date]],-1)+1</f>
        <v>46023</v>
      </c>
      <c r="C743" s="20">
        <f t="shared" si="36"/>
        <v>46032</v>
      </c>
      <c r="E743" s="21"/>
      <c r="F743" s="21"/>
      <c r="G743" s="21"/>
      <c r="H743" s="16">
        <f t="shared" si="35"/>
        <v>0</v>
      </c>
      <c r="I743" s="16">
        <f>+Tabel1[[#This Row],[Total]]-Tabel1[[#This Row],[Heures de nuit]]</f>
        <v>0</v>
      </c>
      <c r="J743" s="16">
        <f>MAX(0,Tabel1[[#This Row],[Fermeture de poste]]-TIME(21,0,0))+IF(Tabel1[[#This Row],[Ouverture de poste]]&lt;&gt;"",MAX(TIME(6,0,0)-Tabel1[[#This Row],[Ouverture de poste]],0),0)</f>
        <v>0</v>
      </c>
      <c r="K743" s="16">
        <f>IF(WEEKDAY(Tabel1[[#This Row],[Date]],2)=7, SUMIF(Tabel1[Semaine],Tabel1[[#This Row],[Semaine]],Tabel1[Total]),0)</f>
        <v>0</v>
      </c>
    </row>
    <row r="744" spans="1:11" ht="20.100000000000001" hidden="1" customHeight="1" x14ac:dyDescent="0.25">
      <c r="A744" s="4" t="str">
        <f t="shared" si="34"/>
        <v>26-2</v>
      </c>
      <c r="B744" s="22">
        <f>EOMONTH(Tabel1[[#This Row],[Date]],-1)+1</f>
        <v>46023</v>
      </c>
      <c r="C744" s="20">
        <f t="shared" si="36"/>
        <v>46033</v>
      </c>
      <c r="E744" s="21"/>
      <c r="F744" s="21"/>
      <c r="G744" s="21"/>
      <c r="H744" s="16">
        <f t="shared" si="35"/>
        <v>0</v>
      </c>
      <c r="I744" s="16">
        <f>+Tabel1[[#This Row],[Total]]-Tabel1[[#This Row],[Heures de nuit]]</f>
        <v>0</v>
      </c>
      <c r="J744" s="16">
        <f>MAX(0,Tabel1[[#This Row],[Fermeture de poste]]-TIME(21,0,0))+IF(Tabel1[[#This Row],[Ouverture de poste]]&lt;&gt;"",MAX(TIME(6,0,0)-Tabel1[[#This Row],[Ouverture de poste]],0),0)</f>
        <v>0</v>
      </c>
      <c r="K744" s="16">
        <f>IF(WEEKDAY(Tabel1[[#This Row],[Date]],2)=7, SUMIF(Tabel1[Semaine],Tabel1[[#This Row],[Semaine]],Tabel1[Total]),0)</f>
        <v>0</v>
      </c>
    </row>
    <row r="745" spans="1:11" ht="20.100000000000001" hidden="1" customHeight="1" x14ac:dyDescent="0.25">
      <c r="A745" s="4" t="str">
        <f t="shared" si="34"/>
        <v>26-3</v>
      </c>
      <c r="B745" s="22">
        <f>EOMONTH(Tabel1[[#This Row],[Date]],-1)+1</f>
        <v>46023</v>
      </c>
      <c r="C745" s="20">
        <f t="shared" si="36"/>
        <v>46034</v>
      </c>
      <c r="E745" s="21"/>
      <c r="F745" s="21"/>
      <c r="G745" s="21"/>
      <c r="H745" s="16">
        <f t="shared" si="35"/>
        <v>0</v>
      </c>
      <c r="I745" s="16">
        <f>+Tabel1[[#This Row],[Total]]-Tabel1[[#This Row],[Heures de nuit]]</f>
        <v>0</v>
      </c>
      <c r="J745" s="16">
        <f>MAX(0,Tabel1[[#This Row],[Fermeture de poste]]-TIME(21,0,0))+IF(Tabel1[[#This Row],[Ouverture de poste]]&lt;&gt;"",MAX(TIME(6,0,0)-Tabel1[[#This Row],[Ouverture de poste]],0),0)</f>
        <v>0</v>
      </c>
      <c r="K745" s="16">
        <f>IF(WEEKDAY(Tabel1[[#This Row],[Date]],2)=7, SUMIF(Tabel1[Semaine],Tabel1[[#This Row],[Semaine]],Tabel1[Total]),0)</f>
        <v>0</v>
      </c>
    </row>
    <row r="746" spans="1:11" ht="20.100000000000001" hidden="1" customHeight="1" x14ac:dyDescent="0.25">
      <c r="A746" s="4" t="str">
        <f t="shared" si="34"/>
        <v>26-3</v>
      </c>
      <c r="B746" s="22">
        <f>EOMONTH(Tabel1[[#This Row],[Date]],-1)+1</f>
        <v>46023</v>
      </c>
      <c r="C746" s="20">
        <f t="shared" si="36"/>
        <v>46035</v>
      </c>
      <c r="E746" s="21"/>
      <c r="F746" s="21"/>
      <c r="G746" s="21"/>
      <c r="H746" s="16">
        <f t="shared" si="35"/>
        <v>0</v>
      </c>
      <c r="I746" s="16">
        <f>+Tabel1[[#This Row],[Total]]-Tabel1[[#This Row],[Heures de nuit]]</f>
        <v>0</v>
      </c>
      <c r="J746" s="16">
        <f>MAX(0,Tabel1[[#This Row],[Fermeture de poste]]-TIME(21,0,0))+IF(Tabel1[[#This Row],[Ouverture de poste]]&lt;&gt;"",MAX(TIME(6,0,0)-Tabel1[[#This Row],[Ouverture de poste]],0),0)</f>
        <v>0</v>
      </c>
      <c r="K746" s="16">
        <f>IF(WEEKDAY(Tabel1[[#This Row],[Date]],2)=7, SUMIF(Tabel1[Semaine],Tabel1[[#This Row],[Semaine]],Tabel1[Total]),0)</f>
        <v>0</v>
      </c>
    </row>
    <row r="747" spans="1:11" ht="20.100000000000001" hidden="1" customHeight="1" x14ac:dyDescent="0.25">
      <c r="A747" s="4" t="str">
        <f t="shared" si="34"/>
        <v>26-3</v>
      </c>
      <c r="B747" s="22">
        <f>EOMONTH(Tabel1[[#This Row],[Date]],-1)+1</f>
        <v>46023</v>
      </c>
      <c r="C747" s="20">
        <f t="shared" si="36"/>
        <v>46036</v>
      </c>
      <c r="E747" s="21"/>
      <c r="F747" s="21"/>
      <c r="G747" s="21"/>
      <c r="H747" s="16">
        <f t="shared" si="35"/>
        <v>0</v>
      </c>
      <c r="I747" s="16">
        <f>+Tabel1[[#This Row],[Total]]-Tabel1[[#This Row],[Heures de nuit]]</f>
        <v>0</v>
      </c>
      <c r="J747" s="16">
        <f>MAX(0,Tabel1[[#This Row],[Fermeture de poste]]-TIME(21,0,0))+IF(Tabel1[[#This Row],[Ouverture de poste]]&lt;&gt;"",MAX(TIME(6,0,0)-Tabel1[[#This Row],[Ouverture de poste]],0),0)</f>
        <v>0</v>
      </c>
      <c r="K747" s="16">
        <f>IF(WEEKDAY(Tabel1[[#This Row],[Date]],2)=7, SUMIF(Tabel1[Semaine],Tabel1[[#This Row],[Semaine]],Tabel1[Total]),0)</f>
        <v>0</v>
      </c>
    </row>
    <row r="748" spans="1:11" ht="20.100000000000001" hidden="1" customHeight="1" x14ac:dyDescent="0.25">
      <c r="A748" s="4" t="str">
        <f t="shared" si="34"/>
        <v>26-3</v>
      </c>
      <c r="B748" s="22">
        <f>EOMONTH(Tabel1[[#This Row],[Date]],-1)+1</f>
        <v>46023</v>
      </c>
      <c r="C748" s="20">
        <f t="shared" si="36"/>
        <v>46037</v>
      </c>
      <c r="E748" s="21"/>
      <c r="F748" s="21"/>
      <c r="G748" s="21"/>
      <c r="H748" s="16">
        <f t="shared" si="35"/>
        <v>0</v>
      </c>
      <c r="I748" s="16">
        <f>+Tabel1[[#This Row],[Total]]-Tabel1[[#This Row],[Heures de nuit]]</f>
        <v>0</v>
      </c>
      <c r="J748" s="16">
        <f>MAX(0,Tabel1[[#This Row],[Fermeture de poste]]-TIME(21,0,0))+IF(Tabel1[[#This Row],[Ouverture de poste]]&lt;&gt;"",MAX(TIME(6,0,0)-Tabel1[[#This Row],[Ouverture de poste]],0),0)</f>
        <v>0</v>
      </c>
      <c r="K748" s="16">
        <f>IF(WEEKDAY(Tabel1[[#This Row],[Date]],2)=7, SUMIF(Tabel1[Semaine],Tabel1[[#This Row],[Semaine]],Tabel1[Total]),0)</f>
        <v>0</v>
      </c>
    </row>
    <row r="749" spans="1:11" ht="20.100000000000001" hidden="1" customHeight="1" x14ac:dyDescent="0.25">
      <c r="A749" s="4" t="str">
        <f t="shared" si="34"/>
        <v>26-3</v>
      </c>
      <c r="B749" s="22">
        <f>EOMONTH(Tabel1[[#This Row],[Date]],-1)+1</f>
        <v>46023</v>
      </c>
      <c r="C749" s="20">
        <f t="shared" si="36"/>
        <v>46038</v>
      </c>
      <c r="E749" s="21"/>
      <c r="F749" s="21"/>
      <c r="G749" s="21"/>
      <c r="H749" s="16">
        <f t="shared" si="35"/>
        <v>0</v>
      </c>
      <c r="I749" s="16">
        <f>+Tabel1[[#This Row],[Total]]-Tabel1[[#This Row],[Heures de nuit]]</f>
        <v>0</v>
      </c>
      <c r="J749" s="16">
        <f>MAX(0,Tabel1[[#This Row],[Fermeture de poste]]-TIME(21,0,0))+IF(Tabel1[[#This Row],[Ouverture de poste]]&lt;&gt;"",MAX(TIME(6,0,0)-Tabel1[[#This Row],[Ouverture de poste]],0),0)</f>
        <v>0</v>
      </c>
      <c r="K749" s="16">
        <f>IF(WEEKDAY(Tabel1[[#This Row],[Date]],2)=7, SUMIF(Tabel1[Semaine],Tabel1[[#This Row],[Semaine]],Tabel1[Total]),0)</f>
        <v>0</v>
      </c>
    </row>
    <row r="750" spans="1:11" ht="20.100000000000001" hidden="1" customHeight="1" x14ac:dyDescent="0.25">
      <c r="A750" s="4" t="str">
        <f t="shared" si="34"/>
        <v>26-3</v>
      </c>
      <c r="B750" s="22">
        <f>EOMONTH(Tabel1[[#This Row],[Date]],-1)+1</f>
        <v>46023</v>
      </c>
      <c r="C750" s="20">
        <f t="shared" si="36"/>
        <v>46039</v>
      </c>
      <c r="E750" s="21"/>
      <c r="F750" s="21"/>
      <c r="G750" s="21"/>
      <c r="H750" s="16">
        <f t="shared" si="35"/>
        <v>0</v>
      </c>
      <c r="I750" s="16">
        <f>+Tabel1[[#This Row],[Total]]-Tabel1[[#This Row],[Heures de nuit]]</f>
        <v>0</v>
      </c>
      <c r="J750" s="16">
        <f>MAX(0,Tabel1[[#This Row],[Fermeture de poste]]-TIME(21,0,0))+IF(Tabel1[[#This Row],[Ouverture de poste]]&lt;&gt;"",MAX(TIME(6,0,0)-Tabel1[[#This Row],[Ouverture de poste]],0),0)</f>
        <v>0</v>
      </c>
      <c r="K750" s="16">
        <f>IF(WEEKDAY(Tabel1[[#This Row],[Date]],2)=7, SUMIF(Tabel1[Semaine],Tabel1[[#This Row],[Semaine]],Tabel1[Total]),0)</f>
        <v>0</v>
      </c>
    </row>
    <row r="751" spans="1:11" ht="20.100000000000001" hidden="1" customHeight="1" x14ac:dyDescent="0.25">
      <c r="A751" s="4" t="str">
        <f t="shared" si="34"/>
        <v>26-3</v>
      </c>
      <c r="B751" s="22">
        <f>EOMONTH(Tabel1[[#This Row],[Date]],-1)+1</f>
        <v>46023</v>
      </c>
      <c r="C751" s="20">
        <f t="shared" si="36"/>
        <v>46040</v>
      </c>
      <c r="E751" s="21"/>
      <c r="F751" s="21"/>
      <c r="G751" s="21"/>
      <c r="H751" s="16">
        <f t="shared" si="35"/>
        <v>0</v>
      </c>
      <c r="I751" s="16">
        <f>+Tabel1[[#This Row],[Total]]-Tabel1[[#This Row],[Heures de nuit]]</f>
        <v>0</v>
      </c>
      <c r="J751" s="16">
        <f>MAX(0,Tabel1[[#This Row],[Fermeture de poste]]-TIME(21,0,0))+IF(Tabel1[[#This Row],[Ouverture de poste]]&lt;&gt;"",MAX(TIME(6,0,0)-Tabel1[[#This Row],[Ouverture de poste]],0),0)</f>
        <v>0</v>
      </c>
      <c r="K751" s="16">
        <f>IF(WEEKDAY(Tabel1[[#This Row],[Date]],2)=7, SUMIF(Tabel1[Semaine],Tabel1[[#This Row],[Semaine]],Tabel1[Total]),0)</f>
        <v>0</v>
      </c>
    </row>
    <row r="752" spans="1:11" ht="20.100000000000001" hidden="1" customHeight="1" x14ac:dyDescent="0.25">
      <c r="A752" s="4" t="str">
        <f t="shared" si="34"/>
        <v>26-4</v>
      </c>
      <c r="B752" s="22">
        <f>EOMONTH(Tabel1[[#This Row],[Date]],-1)+1</f>
        <v>46023</v>
      </c>
      <c r="C752" s="20">
        <f t="shared" si="36"/>
        <v>46041</v>
      </c>
      <c r="E752" s="21"/>
      <c r="F752" s="21"/>
      <c r="G752" s="21"/>
      <c r="H752" s="16">
        <f t="shared" si="35"/>
        <v>0</v>
      </c>
      <c r="I752" s="16">
        <f>+Tabel1[[#This Row],[Total]]-Tabel1[[#This Row],[Heures de nuit]]</f>
        <v>0</v>
      </c>
      <c r="J752" s="16">
        <f>MAX(0,Tabel1[[#This Row],[Fermeture de poste]]-TIME(21,0,0))+IF(Tabel1[[#This Row],[Ouverture de poste]]&lt;&gt;"",MAX(TIME(6,0,0)-Tabel1[[#This Row],[Ouverture de poste]],0),0)</f>
        <v>0</v>
      </c>
      <c r="K752" s="16">
        <f>IF(WEEKDAY(Tabel1[[#This Row],[Date]],2)=7, SUMIF(Tabel1[Semaine],Tabel1[[#This Row],[Semaine]],Tabel1[Total]),0)</f>
        <v>0</v>
      </c>
    </row>
    <row r="753" spans="1:11" ht="20.100000000000001" hidden="1" customHeight="1" x14ac:dyDescent="0.25">
      <c r="A753" s="4" t="str">
        <f t="shared" si="34"/>
        <v>26-4</v>
      </c>
      <c r="B753" s="22">
        <f>EOMONTH(Tabel1[[#This Row],[Date]],-1)+1</f>
        <v>46023</v>
      </c>
      <c r="C753" s="20">
        <f t="shared" si="36"/>
        <v>46042</v>
      </c>
      <c r="E753" s="21"/>
      <c r="F753" s="21"/>
      <c r="G753" s="21"/>
      <c r="H753" s="16">
        <f t="shared" si="35"/>
        <v>0</v>
      </c>
      <c r="I753" s="16">
        <f>+Tabel1[[#This Row],[Total]]-Tabel1[[#This Row],[Heures de nuit]]</f>
        <v>0</v>
      </c>
      <c r="J753" s="16">
        <f>MAX(0,Tabel1[[#This Row],[Fermeture de poste]]-TIME(21,0,0))+IF(Tabel1[[#This Row],[Ouverture de poste]]&lt;&gt;"",MAX(TIME(6,0,0)-Tabel1[[#This Row],[Ouverture de poste]],0),0)</f>
        <v>0</v>
      </c>
      <c r="K753" s="16">
        <f>IF(WEEKDAY(Tabel1[[#This Row],[Date]],2)=7, SUMIF(Tabel1[Semaine],Tabel1[[#This Row],[Semaine]],Tabel1[Total]),0)</f>
        <v>0</v>
      </c>
    </row>
    <row r="754" spans="1:11" ht="20.100000000000001" hidden="1" customHeight="1" x14ac:dyDescent="0.25">
      <c r="A754" s="4" t="str">
        <f t="shared" si="34"/>
        <v>26-4</v>
      </c>
      <c r="B754" s="22">
        <f>EOMONTH(Tabel1[[#This Row],[Date]],-1)+1</f>
        <v>46023</v>
      </c>
      <c r="C754" s="20">
        <f t="shared" si="36"/>
        <v>46043</v>
      </c>
      <c r="E754" s="21"/>
      <c r="F754" s="21"/>
      <c r="G754" s="21"/>
      <c r="H754" s="16">
        <f t="shared" si="35"/>
        <v>0</v>
      </c>
      <c r="I754" s="16">
        <f>+Tabel1[[#This Row],[Total]]-Tabel1[[#This Row],[Heures de nuit]]</f>
        <v>0</v>
      </c>
      <c r="J754" s="16">
        <f>MAX(0,Tabel1[[#This Row],[Fermeture de poste]]-TIME(21,0,0))+IF(Tabel1[[#This Row],[Ouverture de poste]]&lt;&gt;"",MAX(TIME(6,0,0)-Tabel1[[#This Row],[Ouverture de poste]],0),0)</f>
        <v>0</v>
      </c>
      <c r="K754" s="16">
        <f>IF(WEEKDAY(Tabel1[[#This Row],[Date]],2)=7, SUMIF(Tabel1[Semaine],Tabel1[[#This Row],[Semaine]],Tabel1[Total]),0)</f>
        <v>0</v>
      </c>
    </row>
    <row r="755" spans="1:11" ht="20.100000000000001" hidden="1" customHeight="1" x14ac:dyDescent="0.25">
      <c r="A755" s="4" t="str">
        <f t="shared" si="34"/>
        <v>26-4</v>
      </c>
      <c r="B755" s="22">
        <f>EOMONTH(Tabel1[[#This Row],[Date]],-1)+1</f>
        <v>46023</v>
      </c>
      <c r="C755" s="20">
        <f t="shared" si="36"/>
        <v>46044</v>
      </c>
      <c r="E755" s="21"/>
      <c r="F755" s="21"/>
      <c r="G755" s="21"/>
      <c r="H755" s="16">
        <f t="shared" si="35"/>
        <v>0</v>
      </c>
      <c r="I755" s="16">
        <f>+Tabel1[[#This Row],[Total]]-Tabel1[[#This Row],[Heures de nuit]]</f>
        <v>0</v>
      </c>
      <c r="J755" s="16">
        <f>MAX(0,Tabel1[[#This Row],[Fermeture de poste]]-TIME(21,0,0))+IF(Tabel1[[#This Row],[Ouverture de poste]]&lt;&gt;"",MAX(TIME(6,0,0)-Tabel1[[#This Row],[Ouverture de poste]],0),0)</f>
        <v>0</v>
      </c>
      <c r="K755" s="16">
        <f>IF(WEEKDAY(Tabel1[[#This Row],[Date]],2)=7, SUMIF(Tabel1[Semaine],Tabel1[[#This Row],[Semaine]],Tabel1[Total]),0)</f>
        <v>0</v>
      </c>
    </row>
    <row r="756" spans="1:11" ht="20.100000000000001" hidden="1" customHeight="1" x14ac:dyDescent="0.25">
      <c r="A756" s="4" t="str">
        <f t="shared" si="34"/>
        <v>26-4</v>
      </c>
      <c r="B756" s="22">
        <f>EOMONTH(Tabel1[[#This Row],[Date]],-1)+1</f>
        <v>46023</v>
      </c>
      <c r="C756" s="20">
        <f t="shared" si="36"/>
        <v>46045</v>
      </c>
      <c r="E756" s="21"/>
      <c r="F756" s="21"/>
      <c r="G756" s="21"/>
      <c r="H756" s="16">
        <f t="shared" si="35"/>
        <v>0</v>
      </c>
      <c r="I756" s="16">
        <f>+Tabel1[[#This Row],[Total]]-Tabel1[[#This Row],[Heures de nuit]]</f>
        <v>0</v>
      </c>
      <c r="J756" s="16">
        <f>MAX(0,Tabel1[[#This Row],[Fermeture de poste]]-TIME(21,0,0))+IF(Tabel1[[#This Row],[Ouverture de poste]]&lt;&gt;"",MAX(TIME(6,0,0)-Tabel1[[#This Row],[Ouverture de poste]],0),0)</f>
        <v>0</v>
      </c>
      <c r="K756" s="16">
        <f>IF(WEEKDAY(Tabel1[[#This Row],[Date]],2)=7, SUMIF(Tabel1[Semaine],Tabel1[[#This Row],[Semaine]],Tabel1[Total]),0)</f>
        <v>0</v>
      </c>
    </row>
    <row r="757" spans="1:11" ht="20.100000000000001" hidden="1" customHeight="1" x14ac:dyDescent="0.25">
      <c r="A757" s="4" t="str">
        <f t="shared" si="34"/>
        <v>26-4</v>
      </c>
      <c r="B757" s="22">
        <f>EOMONTH(Tabel1[[#This Row],[Date]],-1)+1</f>
        <v>46023</v>
      </c>
      <c r="C757" s="20">
        <f t="shared" si="36"/>
        <v>46046</v>
      </c>
      <c r="E757" s="21"/>
      <c r="F757" s="21"/>
      <c r="G757" s="21"/>
      <c r="H757" s="16">
        <f t="shared" si="35"/>
        <v>0</v>
      </c>
      <c r="I757" s="16">
        <f>+Tabel1[[#This Row],[Total]]-Tabel1[[#This Row],[Heures de nuit]]</f>
        <v>0</v>
      </c>
      <c r="J757" s="16">
        <f>MAX(0,Tabel1[[#This Row],[Fermeture de poste]]-TIME(21,0,0))+IF(Tabel1[[#This Row],[Ouverture de poste]]&lt;&gt;"",MAX(TIME(6,0,0)-Tabel1[[#This Row],[Ouverture de poste]],0),0)</f>
        <v>0</v>
      </c>
      <c r="K757" s="16">
        <f>IF(WEEKDAY(Tabel1[[#This Row],[Date]],2)=7, SUMIF(Tabel1[Semaine],Tabel1[[#This Row],[Semaine]],Tabel1[Total]),0)</f>
        <v>0</v>
      </c>
    </row>
    <row r="758" spans="1:11" ht="20.100000000000001" hidden="1" customHeight="1" x14ac:dyDescent="0.25">
      <c r="A758" s="4" t="str">
        <f t="shared" si="34"/>
        <v>26-4</v>
      </c>
      <c r="B758" s="22">
        <f>EOMONTH(Tabel1[[#This Row],[Date]],-1)+1</f>
        <v>46023</v>
      </c>
      <c r="C758" s="20">
        <f t="shared" si="36"/>
        <v>46047</v>
      </c>
      <c r="E758" s="21"/>
      <c r="F758" s="21"/>
      <c r="G758" s="21"/>
      <c r="H758" s="16">
        <f t="shared" si="35"/>
        <v>0</v>
      </c>
      <c r="I758" s="16">
        <f>+Tabel1[[#This Row],[Total]]-Tabel1[[#This Row],[Heures de nuit]]</f>
        <v>0</v>
      </c>
      <c r="J758" s="16">
        <f>MAX(0,Tabel1[[#This Row],[Fermeture de poste]]-TIME(21,0,0))+IF(Tabel1[[#This Row],[Ouverture de poste]]&lt;&gt;"",MAX(TIME(6,0,0)-Tabel1[[#This Row],[Ouverture de poste]],0),0)</f>
        <v>0</v>
      </c>
      <c r="K758" s="16">
        <f>IF(WEEKDAY(Tabel1[[#This Row],[Date]],2)=7, SUMIF(Tabel1[Semaine],Tabel1[[#This Row],[Semaine]],Tabel1[Total]),0)</f>
        <v>0</v>
      </c>
    </row>
    <row r="759" spans="1:11" ht="20.100000000000001" hidden="1" customHeight="1" x14ac:dyDescent="0.25">
      <c r="A759" s="4" t="str">
        <f t="shared" si="34"/>
        <v>26-5</v>
      </c>
      <c r="B759" s="22">
        <f>EOMONTH(Tabel1[[#This Row],[Date]],-1)+1</f>
        <v>46023</v>
      </c>
      <c r="C759" s="20">
        <f t="shared" si="36"/>
        <v>46048</v>
      </c>
      <c r="E759" s="21"/>
      <c r="F759" s="21"/>
      <c r="G759" s="21"/>
      <c r="H759" s="16">
        <f t="shared" si="35"/>
        <v>0</v>
      </c>
      <c r="I759" s="16">
        <f>+Tabel1[[#This Row],[Total]]-Tabel1[[#This Row],[Heures de nuit]]</f>
        <v>0</v>
      </c>
      <c r="J759" s="16">
        <f>MAX(0,Tabel1[[#This Row],[Fermeture de poste]]-TIME(21,0,0))+IF(Tabel1[[#This Row],[Ouverture de poste]]&lt;&gt;"",MAX(TIME(6,0,0)-Tabel1[[#This Row],[Ouverture de poste]],0),0)</f>
        <v>0</v>
      </c>
      <c r="K759" s="16">
        <f>IF(WEEKDAY(Tabel1[[#This Row],[Date]],2)=7, SUMIF(Tabel1[Semaine],Tabel1[[#This Row],[Semaine]],Tabel1[Total]),0)</f>
        <v>0</v>
      </c>
    </row>
    <row r="760" spans="1:11" ht="20.100000000000001" hidden="1" customHeight="1" x14ac:dyDescent="0.25">
      <c r="A760" s="4" t="str">
        <f t="shared" si="34"/>
        <v>26-5</v>
      </c>
      <c r="B760" s="22">
        <f>EOMONTH(Tabel1[[#This Row],[Date]],-1)+1</f>
        <v>46023</v>
      </c>
      <c r="C760" s="20">
        <f t="shared" si="36"/>
        <v>46049</v>
      </c>
      <c r="E760" s="21"/>
      <c r="F760" s="21"/>
      <c r="G760" s="21"/>
      <c r="H760" s="16">
        <f t="shared" si="35"/>
        <v>0</v>
      </c>
      <c r="I760" s="16">
        <f>+Tabel1[[#This Row],[Total]]-Tabel1[[#This Row],[Heures de nuit]]</f>
        <v>0</v>
      </c>
      <c r="J760" s="16">
        <f>MAX(0,Tabel1[[#This Row],[Fermeture de poste]]-TIME(21,0,0))+IF(Tabel1[[#This Row],[Ouverture de poste]]&lt;&gt;"",MAX(TIME(6,0,0)-Tabel1[[#This Row],[Ouverture de poste]],0),0)</f>
        <v>0</v>
      </c>
      <c r="K760" s="16">
        <f>IF(WEEKDAY(Tabel1[[#This Row],[Date]],2)=7, SUMIF(Tabel1[Semaine],Tabel1[[#This Row],[Semaine]],Tabel1[Total]),0)</f>
        <v>0</v>
      </c>
    </row>
    <row r="761" spans="1:11" ht="20.100000000000001" hidden="1" customHeight="1" x14ac:dyDescent="0.25">
      <c r="A761" s="4" t="str">
        <f t="shared" si="34"/>
        <v>26-5</v>
      </c>
      <c r="B761" s="22">
        <f>EOMONTH(Tabel1[[#This Row],[Date]],-1)+1</f>
        <v>46023</v>
      </c>
      <c r="C761" s="20">
        <f t="shared" si="36"/>
        <v>46050</v>
      </c>
      <c r="E761" s="21"/>
      <c r="F761" s="21"/>
      <c r="G761" s="21"/>
      <c r="H761" s="16">
        <f t="shared" si="35"/>
        <v>0</v>
      </c>
      <c r="I761" s="16">
        <f>+Tabel1[[#This Row],[Total]]-Tabel1[[#This Row],[Heures de nuit]]</f>
        <v>0</v>
      </c>
      <c r="J761" s="16">
        <f>MAX(0,Tabel1[[#This Row],[Fermeture de poste]]-TIME(21,0,0))+IF(Tabel1[[#This Row],[Ouverture de poste]]&lt;&gt;"",MAX(TIME(6,0,0)-Tabel1[[#This Row],[Ouverture de poste]],0),0)</f>
        <v>0</v>
      </c>
      <c r="K761" s="16">
        <f>IF(WEEKDAY(Tabel1[[#This Row],[Date]],2)=7, SUMIF(Tabel1[Semaine],Tabel1[[#This Row],[Semaine]],Tabel1[Total]),0)</f>
        <v>0</v>
      </c>
    </row>
    <row r="762" spans="1:11" ht="20.100000000000001" hidden="1" customHeight="1" x14ac:dyDescent="0.25">
      <c r="A762" s="4" t="str">
        <f t="shared" si="34"/>
        <v>26-5</v>
      </c>
      <c r="B762" s="22">
        <f>EOMONTH(Tabel1[[#This Row],[Date]],-1)+1</f>
        <v>46023</v>
      </c>
      <c r="C762" s="20">
        <f t="shared" si="36"/>
        <v>46051</v>
      </c>
      <c r="E762" s="21"/>
      <c r="F762" s="21"/>
      <c r="G762" s="21"/>
      <c r="H762" s="16">
        <f t="shared" si="35"/>
        <v>0</v>
      </c>
      <c r="I762" s="16">
        <f>+Tabel1[[#This Row],[Total]]-Tabel1[[#This Row],[Heures de nuit]]</f>
        <v>0</v>
      </c>
      <c r="J762" s="16">
        <f>MAX(0,Tabel1[[#This Row],[Fermeture de poste]]-TIME(21,0,0))+IF(Tabel1[[#This Row],[Ouverture de poste]]&lt;&gt;"",MAX(TIME(6,0,0)-Tabel1[[#This Row],[Ouverture de poste]],0),0)</f>
        <v>0</v>
      </c>
      <c r="K762" s="16">
        <f>IF(WEEKDAY(Tabel1[[#This Row],[Date]],2)=7, SUMIF(Tabel1[Semaine],Tabel1[[#This Row],[Semaine]],Tabel1[Total]),0)</f>
        <v>0</v>
      </c>
    </row>
    <row r="763" spans="1:11" ht="20.100000000000001" hidden="1" customHeight="1" x14ac:dyDescent="0.25">
      <c r="A763" s="4" t="str">
        <f t="shared" si="34"/>
        <v>26-5</v>
      </c>
      <c r="B763" s="22">
        <f>EOMONTH(Tabel1[[#This Row],[Date]],-1)+1</f>
        <v>46023</v>
      </c>
      <c r="C763" s="20">
        <f t="shared" si="36"/>
        <v>46052</v>
      </c>
      <c r="E763" s="21"/>
      <c r="F763" s="21"/>
      <c r="G763" s="21"/>
      <c r="H763" s="16">
        <f t="shared" si="35"/>
        <v>0</v>
      </c>
      <c r="I763" s="16">
        <f>+Tabel1[[#This Row],[Total]]-Tabel1[[#This Row],[Heures de nuit]]</f>
        <v>0</v>
      </c>
      <c r="J763" s="16">
        <f>MAX(0,Tabel1[[#This Row],[Fermeture de poste]]-TIME(21,0,0))+IF(Tabel1[[#This Row],[Ouverture de poste]]&lt;&gt;"",MAX(TIME(6,0,0)-Tabel1[[#This Row],[Ouverture de poste]],0),0)</f>
        <v>0</v>
      </c>
      <c r="K763" s="16">
        <f>IF(WEEKDAY(Tabel1[[#This Row],[Date]],2)=7, SUMIF(Tabel1[Semaine],Tabel1[[#This Row],[Semaine]],Tabel1[Total]),0)</f>
        <v>0</v>
      </c>
    </row>
    <row r="764" spans="1:11" ht="20.100000000000001" hidden="1" customHeight="1" x14ac:dyDescent="0.25">
      <c r="A764" s="4" t="str">
        <f t="shared" si="34"/>
        <v>26-5</v>
      </c>
      <c r="B764" s="22">
        <f>EOMONTH(Tabel1[[#This Row],[Date]],-1)+1</f>
        <v>46023</v>
      </c>
      <c r="C764" s="20">
        <f t="shared" si="36"/>
        <v>46053</v>
      </c>
      <c r="E764" s="21"/>
      <c r="F764" s="21"/>
      <c r="G764" s="21"/>
      <c r="H764" s="16">
        <f t="shared" si="35"/>
        <v>0</v>
      </c>
      <c r="I764" s="16">
        <f>+Tabel1[[#This Row],[Total]]-Tabel1[[#This Row],[Heures de nuit]]</f>
        <v>0</v>
      </c>
      <c r="J764" s="16">
        <f>MAX(0,Tabel1[[#This Row],[Fermeture de poste]]-TIME(21,0,0))+IF(Tabel1[[#This Row],[Ouverture de poste]]&lt;&gt;"",MAX(TIME(6,0,0)-Tabel1[[#This Row],[Ouverture de poste]],0),0)</f>
        <v>0</v>
      </c>
      <c r="K764" s="16">
        <f>IF(WEEKDAY(Tabel1[[#This Row],[Date]],2)=7, SUMIF(Tabel1[Semaine],Tabel1[[#This Row],[Semaine]],Tabel1[Total]),0)</f>
        <v>0</v>
      </c>
    </row>
    <row r="765" spans="1:11" ht="20.100000000000001" hidden="1" customHeight="1" x14ac:dyDescent="0.25">
      <c r="A765" s="4" t="str">
        <f t="shared" si="34"/>
        <v>26-5</v>
      </c>
      <c r="B765" s="22">
        <f>EOMONTH(Tabel1[[#This Row],[Date]],-1)+1</f>
        <v>46054</v>
      </c>
      <c r="C765" s="20">
        <f t="shared" si="36"/>
        <v>46054</v>
      </c>
      <c r="E765" s="21"/>
      <c r="F765" s="21"/>
      <c r="G765" s="21"/>
      <c r="H765" s="16">
        <f t="shared" si="35"/>
        <v>0</v>
      </c>
      <c r="I765" s="16">
        <f>+Tabel1[[#This Row],[Total]]-Tabel1[[#This Row],[Heures de nuit]]</f>
        <v>0</v>
      </c>
      <c r="J765" s="16">
        <f>MAX(0,Tabel1[[#This Row],[Fermeture de poste]]-TIME(21,0,0))+IF(Tabel1[[#This Row],[Ouverture de poste]]&lt;&gt;"",MAX(TIME(6,0,0)-Tabel1[[#This Row],[Ouverture de poste]],0),0)</f>
        <v>0</v>
      </c>
      <c r="K765" s="16">
        <f>IF(WEEKDAY(Tabel1[[#This Row],[Date]],2)=7, SUMIF(Tabel1[Semaine],Tabel1[[#This Row],[Semaine]],Tabel1[Total]),0)</f>
        <v>0</v>
      </c>
    </row>
    <row r="766" spans="1:11" ht="20.100000000000001" hidden="1" customHeight="1" x14ac:dyDescent="0.25">
      <c r="A766" s="4" t="str">
        <f t="shared" si="34"/>
        <v>26-6</v>
      </c>
      <c r="B766" s="22">
        <f>EOMONTH(Tabel1[[#This Row],[Date]],-1)+1</f>
        <v>46054</v>
      </c>
      <c r="C766" s="20">
        <f t="shared" si="36"/>
        <v>46055</v>
      </c>
      <c r="E766" s="21"/>
      <c r="F766" s="21"/>
      <c r="G766" s="21"/>
      <c r="H766" s="16">
        <f t="shared" si="35"/>
        <v>0</v>
      </c>
      <c r="I766" s="16">
        <f>+Tabel1[[#This Row],[Total]]-Tabel1[[#This Row],[Heures de nuit]]</f>
        <v>0</v>
      </c>
      <c r="J766" s="16">
        <f>MAX(0,Tabel1[[#This Row],[Fermeture de poste]]-TIME(21,0,0))+IF(Tabel1[[#This Row],[Ouverture de poste]]&lt;&gt;"",MAX(TIME(6,0,0)-Tabel1[[#This Row],[Ouverture de poste]],0),0)</f>
        <v>0</v>
      </c>
      <c r="K766" s="16">
        <f>IF(WEEKDAY(Tabel1[[#This Row],[Date]],2)=7, SUMIF(Tabel1[Semaine],Tabel1[[#This Row],[Semaine]],Tabel1[Total]),0)</f>
        <v>0</v>
      </c>
    </row>
    <row r="767" spans="1:11" ht="20.100000000000001" hidden="1" customHeight="1" x14ac:dyDescent="0.25">
      <c r="A767" s="4" t="str">
        <f t="shared" si="34"/>
        <v>26-6</v>
      </c>
      <c r="B767" s="22">
        <f>EOMONTH(Tabel1[[#This Row],[Date]],-1)+1</f>
        <v>46054</v>
      </c>
      <c r="C767" s="20">
        <f t="shared" si="36"/>
        <v>46056</v>
      </c>
      <c r="E767" s="21"/>
      <c r="F767" s="21"/>
      <c r="G767" s="21"/>
      <c r="H767" s="16">
        <f t="shared" si="35"/>
        <v>0</v>
      </c>
      <c r="I767" s="16">
        <f>+Tabel1[[#This Row],[Total]]-Tabel1[[#This Row],[Heures de nuit]]</f>
        <v>0</v>
      </c>
      <c r="J767" s="16">
        <f>MAX(0,Tabel1[[#This Row],[Fermeture de poste]]-TIME(21,0,0))+IF(Tabel1[[#This Row],[Ouverture de poste]]&lt;&gt;"",MAX(TIME(6,0,0)-Tabel1[[#This Row],[Ouverture de poste]],0),0)</f>
        <v>0</v>
      </c>
      <c r="K767" s="16">
        <f>IF(WEEKDAY(Tabel1[[#This Row],[Date]],2)=7, SUMIF(Tabel1[Semaine],Tabel1[[#This Row],[Semaine]],Tabel1[Total]),0)</f>
        <v>0</v>
      </c>
    </row>
    <row r="768" spans="1:11" ht="20.100000000000001" hidden="1" customHeight="1" x14ac:dyDescent="0.25">
      <c r="A768" s="4" t="str">
        <f t="shared" si="34"/>
        <v>26-6</v>
      </c>
      <c r="B768" s="22">
        <f>EOMONTH(Tabel1[[#This Row],[Date]],-1)+1</f>
        <v>46054</v>
      </c>
      <c r="C768" s="20">
        <f t="shared" si="36"/>
        <v>46057</v>
      </c>
      <c r="E768" s="21"/>
      <c r="F768" s="21"/>
      <c r="G768" s="21"/>
      <c r="H768" s="16">
        <f t="shared" si="35"/>
        <v>0</v>
      </c>
      <c r="I768" s="16">
        <f>+Tabel1[[#This Row],[Total]]-Tabel1[[#This Row],[Heures de nuit]]</f>
        <v>0</v>
      </c>
      <c r="J768" s="16">
        <f>MAX(0,Tabel1[[#This Row],[Fermeture de poste]]-TIME(21,0,0))+IF(Tabel1[[#This Row],[Ouverture de poste]]&lt;&gt;"",MAX(TIME(6,0,0)-Tabel1[[#This Row],[Ouverture de poste]],0),0)</f>
        <v>0</v>
      </c>
      <c r="K768" s="16">
        <f>IF(WEEKDAY(Tabel1[[#This Row],[Date]],2)=7, SUMIF(Tabel1[Semaine],Tabel1[[#This Row],[Semaine]],Tabel1[Total]),0)</f>
        <v>0</v>
      </c>
    </row>
    <row r="769" spans="1:11" ht="20.100000000000001" hidden="1" customHeight="1" x14ac:dyDescent="0.25">
      <c r="A769" s="4" t="str">
        <f t="shared" si="34"/>
        <v>26-6</v>
      </c>
      <c r="B769" s="22">
        <f>EOMONTH(Tabel1[[#This Row],[Date]],-1)+1</f>
        <v>46054</v>
      </c>
      <c r="C769" s="20">
        <f t="shared" si="36"/>
        <v>46058</v>
      </c>
      <c r="E769" s="21"/>
      <c r="F769" s="21"/>
      <c r="G769" s="21"/>
      <c r="H769" s="16">
        <f t="shared" si="35"/>
        <v>0</v>
      </c>
      <c r="I769" s="16">
        <f>+Tabel1[[#This Row],[Total]]-Tabel1[[#This Row],[Heures de nuit]]</f>
        <v>0</v>
      </c>
      <c r="J769" s="16">
        <f>MAX(0,Tabel1[[#This Row],[Fermeture de poste]]-TIME(21,0,0))+IF(Tabel1[[#This Row],[Ouverture de poste]]&lt;&gt;"",MAX(TIME(6,0,0)-Tabel1[[#This Row],[Ouverture de poste]],0),0)</f>
        <v>0</v>
      </c>
      <c r="K769" s="16">
        <f>IF(WEEKDAY(Tabel1[[#This Row],[Date]],2)=7, SUMIF(Tabel1[Semaine],Tabel1[[#This Row],[Semaine]],Tabel1[Total]),0)</f>
        <v>0</v>
      </c>
    </row>
    <row r="770" spans="1:11" ht="20.100000000000001" hidden="1" customHeight="1" x14ac:dyDescent="0.25">
      <c r="A770" s="4" t="str">
        <f t="shared" si="34"/>
        <v>26-6</v>
      </c>
      <c r="B770" s="22">
        <f>EOMONTH(Tabel1[[#This Row],[Date]],-1)+1</f>
        <v>46054</v>
      </c>
      <c r="C770" s="20">
        <f t="shared" si="36"/>
        <v>46059</v>
      </c>
      <c r="E770" s="21"/>
      <c r="F770" s="21"/>
      <c r="G770" s="21"/>
      <c r="H770" s="16">
        <f t="shared" si="35"/>
        <v>0</v>
      </c>
      <c r="I770" s="16">
        <f>+Tabel1[[#This Row],[Total]]-Tabel1[[#This Row],[Heures de nuit]]</f>
        <v>0</v>
      </c>
      <c r="J770" s="16">
        <f>MAX(0,Tabel1[[#This Row],[Fermeture de poste]]-TIME(21,0,0))+IF(Tabel1[[#This Row],[Ouverture de poste]]&lt;&gt;"",MAX(TIME(6,0,0)-Tabel1[[#This Row],[Ouverture de poste]],0),0)</f>
        <v>0</v>
      </c>
      <c r="K770" s="16">
        <f>IF(WEEKDAY(Tabel1[[#This Row],[Date]],2)=7, SUMIF(Tabel1[Semaine],Tabel1[[#This Row],[Semaine]],Tabel1[Total]),0)</f>
        <v>0</v>
      </c>
    </row>
    <row r="771" spans="1:11" ht="20.100000000000001" hidden="1" customHeight="1" x14ac:dyDescent="0.25">
      <c r="A771" s="4" t="str">
        <f t="shared" ref="A771:A834" si="37">MOD(YEAR(C771-WEEKDAY(C771,2)+4),100) &amp;"-"&amp; _xlfn.ISOWEEKNUM(C771)</f>
        <v>26-6</v>
      </c>
      <c r="B771" s="22">
        <f>EOMONTH(Tabel1[[#This Row],[Date]],-1)+1</f>
        <v>46054</v>
      </c>
      <c r="C771" s="20">
        <f t="shared" si="36"/>
        <v>46060</v>
      </c>
      <c r="E771" s="21"/>
      <c r="F771" s="21"/>
      <c r="G771" s="21"/>
      <c r="H771" s="16">
        <f t="shared" ref="H771:H834" si="38">MOD(G771-E771-F771,1)</f>
        <v>0</v>
      </c>
      <c r="I771" s="16">
        <f>+Tabel1[[#This Row],[Total]]-Tabel1[[#This Row],[Heures de nuit]]</f>
        <v>0</v>
      </c>
      <c r="J771" s="16">
        <f>MAX(0,Tabel1[[#This Row],[Fermeture de poste]]-TIME(21,0,0))+IF(Tabel1[[#This Row],[Ouverture de poste]]&lt;&gt;"",MAX(TIME(6,0,0)-Tabel1[[#This Row],[Ouverture de poste]],0),0)</f>
        <v>0</v>
      </c>
      <c r="K771" s="16">
        <f>IF(WEEKDAY(Tabel1[[#This Row],[Date]],2)=7, SUMIF(Tabel1[Semaine],Tabel1[[#This Row],[Semaine]],Tabel1[Total]),0)</f>
        <v>0</v>
      </c>
    </row>
    <row r="772" spans="1:11" ht="20.100000000000001" hidden="1" customHeight="1" x14ac:dyDescent="0.25">
      <c r="A772" s="4" t="str">
        <f t="shared" si="37"/>
        <v>26-6</v>
      </c>
      <c r="B772" s="22">
        <f>EOMONTH(Tabel1[[#This Row],[Date]],-1)+1</f>
        <v>46054</v>
      </c>
      <c r="C772" s="20">
        <f t="shared" si="36"/>
        <v>46061</v>
      </c>
      <c r="E772" s="21"/>
      <c r="F772" s="21"/>
      <c r="G772" s="21"/>
      <c r="H772" s="16">
        <f t="shared" si="38"/>
        <v>0</v>
      </c>
      <c r="I772" s="16">
        <f>+Tabel1[[#This Row],[Total]]-Tabel1[[#This Row],[Heures de nuit]]</f>
        <v>0</v>
      </c>
      <c r="J772" s="16">
        <f>MAX(0,Tabel1[[#This Row],[Fermeture de poste]]-TIME(21,0,0))+IF(Tabel1[[#This Row],[Ouverture de poste]]&lt;&gt;"",MAX(TIME(6,0,0)-Tabel1[[#This Row],[Ouverture de poste]],0),0)</f>
        <v>0</v>
      </c>
      <c r="K772" s="16">
        <f>IF(WEEKDAY(Tabel1[[#This Row],[Date]],2)=7, SUMIF(Tabel1[Semaine],Tabel1[[#This Row],[Semaine]],Tabel1[Total]),0)</f>
        <v>0</v>
      </c>
    </row>
    <row r="773" spans="1:11" ht="20.100000000000001" hidden="1" customHeight="1" x14ac:dyDescent="0.25">
      <c r="A773" s="4" t="str">
        <f t="shared" si="37"/>
        <v>26-7</v>
      </c>
      <c r="B773" s="22">
        <f>EOMONTH(Tabel1[[#This Row],[Date]],-1)+1</f>
        <v>46054</v>
      </c>
      <c r="C773" s="20">
        <f t="shared" si="36"/>
        <v>46062</v>
      </c>
      <c r="E773" s="21"/>
      <c r="F773" s="21"/>
      <c r="G773" s="21"/>
      <c r="H773" s="16">
        <f t="shared" si="38"/>
        <v>0</v>
      </c>
      <c r="I773" s="16">
        <f>+Tabel1[[#This Row],[Total]]-Tabel1[[#This Row],[Heures de nuit]]</f>
        <v>0</v>
      </c>
      <c r="J773" s="16">
        <f>MAX(0,Tabel1[[#This Row],[Fermeture de poste]]-TIME(21,0,0))+IF(Tabel1[[#This Row],[Ouverture de poste]]&lt;&gt;"",MAX(TIME(6,0,0)-Tabel1[[#This Row],[Ouverture de poste]],0),0)</f>
        <v>0</v>
      </c>
      <c r="K773" s="16">
        <f>IF(WEEKDAY(Tabel1[[#This Row],[Date]],2)=7, SUMIF(Tabel1[Semaine],Tabel1[[#This Row],[Semaine]],Tabel1[Total]),0)</f>
        <v>0</v>
      </c>
    </row>
    <row r="774" spans="1:11" ht="20.100000000000001" hidden="1" customHeight="1" x14ac:dyDescent="0.25">
      <c r="A774" s="4" t="str">
        <f t="shared" si="37"/>
        <v>26-7</v>
      </c>
      <c r="B774" s="22">
        <f>EOMONTH(Tabel1[[#This Row],[Date]],-1)+1</f>
        <v>46054</v>
      </c>
      <c r="C774" s="20">
        <f t="shared" si="36"/>
        <v>46063</v>
      </c>
      <c r="E774" s="21"/>
      <c r="F774" s="21"/>
      <c r="G774" s="21"/>
      <c r="H774" s="16">
        <f t="shared" si="38"/>
        <v>0</v>
      </c>
      <c r="I774" s="16">
        <f>+Tabel1[[#This Row],[Total]]-Tabel1[[#This Row],[Heures de nuit]]</f>
        <v>0</v>
      </c>
      <c r="J774" s="16">
        <f>MAX(0,Tabel1[[#This Row],[Fermeture de poste]]-TIME(21,0,0))+IF(Tabel1[[#This Row],[Ouverture de poste]]&lt;&gt;"",MAX(TIME(6,0,0)-Tabel1[[#This Row],[Ouverture de poste]],0),0)</f>
        <v>0</v>
      </c>
      <c r="K774" s="16">
        <f>IF(WEEKDAY(Tabel1[[#This Row],[Date]],2)=7, SUMIF(Tabel1[Semaine],Tabel1[[#This Row],[Semaine]],Tabel1[Total]),0)</f>
        <v>0</v>
      </c>
    </row>
    <row r="775" spans="1:11" ht="20.100000000000001" hidden="1" customHeight="1" x14ac:dyDescent="0.25">
      <c r="A775" s="4" t="str">
        <f t="shared" si="37"/>
        <v>26-7</v>
      </c>
      <c r="B775" s="22">
        <f>EOMONTH(Tabel1[[#This Row],[Date]],-1)+1</f>
        <v>46054</v>
      </c>
      <c r="C775" s="20">
        <f t="shared" si="36"/>
        <v>46064</v>
      </c>
      <c r="E775" s="21"/>
      <c r="F775" s="21"/>
      <c r="G775" s="21"/>
      <c r="H775" s="16">
        <f t="shared" si="38"/>
        <v>0</v>
      </c>
      <c r="I775" s="16">
        <f>+Tabel1[[#This Row],[Total]]-Tabel1[[#This Row],[Heures de nuit]]</f>
        <v>0</v>
      </c>
      <c r="J775" s="16">
        <f>MAX(0,Tabel1[[#This Row],[Fermeture de poste]]-TIME(21,0,0))+IF(Tabel1[[#This Row],[Ouverture de poste]]&lt;&gt;"",MAX(TIME(6,0,0)-Tabel1[[#This Row],[Ouverture de poste]],0),0)</f>
        <v>0</v>
      </c>
      <c r="K775" s="16">
        <f>IF(WEEKDAY(Tabel1[[#This Row],[Date]],2)=7, SUMIF(Tabel1[Semaine],Tabel1[[#This Row],[Semaine]],Tabel1[Total]),0)</f>
        <v>0</v>
      </c>
    </row>
    <row r="776" spans="1:11" ht="20.100000000000001" hidden="1" customHeight="1" x14ac:dyDescent="0.25">
      <c r="A776" s="4" t="str">
        <f t="shared" si="37"/>
        <v>26-7</v>
      </c>
      <c r="B776" s="22">
        <f>EOMONTH(Tabel1[[#This Row],[Date]],-1)+1</f>
        <v>46054</v>
      </c>
      <c r="C776" s="20">
        <f t="shared" si="36"/>
        <v>46065</v>
      </c>
      <c r="E776" s="21"/>
      <c r="F776" s="21"/>
      <c r="G776" s="21"/>
      <c r="H776" s="16">
        <f t="shared" si="38"/>
        <v>0</v>
      </c>
      <c r="I776" s="16">
        <f>+Tabel1[[#This Row],[Total]]-Tabel1[[#This Row],[Heures de nuit]]</f>
        <v>0</v>
      </c>
      <c r="J776" s="16">
        <f>MAX(0,Tabel1[[#This Row],[Fermeture de poste]]-TIME(21,0,0))+IF(Tabel1[[#This Row],[Ouverture de poste]]&lt;&gt;"",MAX(TIME(6,0,0)-Tabel1[[#This Row],[Ouverture de poste]],0),0)</f>
        <v>0</v>
      </c>
      <c r="K776" s="16">
        <f>IF(WEEKDAY(Tabel1[[#This Row],[Date]],2)=7, SUMIF(Tabel1[Semaine],Tabel1[[#This Row],[Semaine]],Tabel1[Total]),0)</f>
        <v>0</v>
      </c>
    </row>
    <row r="777" spans="1:11" ht="20.100000000000001" hidden="1" customHeight="1" x14ac:dyDescent="0.25">
      <c r="A777" s="4" t="str">
        <f t="shared" si="37"/>
        <v>26-7</v>
      </c>
      <c r="B777" s="22">
        <f>EOMONTH(Tabel1[[#This Row],[Date]],-1)+1</f>
        <v>46054</v>
      </c>
      <c r="C777" s="20">
        <f t="shared" si="36"/>
        <v>46066</v>
      </c>
      <c r="E777" s="21"/>
      <c r="F777" s="21"/>
      <c r="G777" s="21"/>
      <c r="H777" s="16">
        <f t="shared" si="38"/>
        <v>0</v>
      </c>
      <c r="I777" s="16">
        <f>+Tabel1[[#This Row],[Total]]-Tabel1[[#This Row],[Heures de nuit]]</f>
        <v>0</v>
      </c>
      <c r="J777" s="16">
        <f>MAX(0,Tabel1[[#This Row],[Fermeture de poste]]-TIME(21,0,0))+IF(Tabel1[[#This Row],[Ouverture de poste]]&lt;&gt;"",MAX(TIME(6,0,0)-Tabel1[[#This Row],[Ouverture de poste]],0),0)</f>
        <v>0</v>
      </c>
      <c r="K777" s="16">
        <f>IF(WEEKDAY(Tabel1[[#This Row],[Date]],2)=7, SUMIF(Tabel1[Semaine],Tabel1[[#This Row],[Semaine]],Tabel1[Total]),0)</f>
        <v>0</v>
      </c>
    </row>
    <row r="778" spans="1:11" ht="20.100000000000001" hidden="1" customHeight="1" x14ac:dyDescent="0.25">
      <c r="A778" s="4" t="str">
        <f t="shared" si="37"/>
        <v>26-7</v>
      </c>
      <c r="B778" s="22">
        <f>EOMONTH(Tabel1[[#This Row],[Date]],-1)+1</f>
        <v>46054</v>
      </c>
      <c r="C778" s="20">
        <f t="shared" si="36"/>
        <v>46067</v>
      </c>
      <c r="E778" s="21"/>
      <c r="F778" s="21"/>
      <c r="G778" s="21"/>
      <c r="H778" s="16">
        <f t="shared" si="38"/>
        <v>0</v>
      </c>
      <c r="I778" s="16">
        <f>+Tabel1[[#This Row],[Total]]-Tabel1[[#This Row],[Heures de nuit]]</f>
        <v>0</v>
      </c>
      <c r="J778" s="16">
        <f>MAX(0,Tabel1[[#This Row],[Fermeture de poste]]-TIME(21,0,0))+IF(Tabel1[[#This Row],[Ouverture de poste]]&lt;&gt;"",MAX(TIME(6,0,0)-Tabel1[[#This Row],[Ouverture de poste]],0),0)</f>
        <v>0</v>
      </c>
      <c r="K778" s="16">
        <f>IF(WEEKDAY(Tabel1[[#This Row],[Date]],2)=7, SUMIF(Tabel1[Semaine],Tabel1[[#This Row],[Semaine]],Tabel1[Total]),0)</f>
        <v>0</v>
      </c>
    </row>
    <row r="779" spans="1:11" ht="20.100000000000001" hidden="1" customHeight="1" x14ac:dyDescent="0.25">
      <c r="A779" s="4" t="str">
        <f t="shared" si="37"/>
        <v>26-7</v>
      </c>
      <c r="B779" s="22">
        <f>EOMONTH(Tabel1[[#This Row],[Date]],-1)+1</f>
        <v>46054</v>
      </c>
      <c r="C779" s="20">
        <f t="shared" si="36"/>
        <v>46068</v>
      </c>
      <c r="E779" s="21"/>
      <c r="F779" s="21"/>
      <c r="G779" s="21"/>
      <c r="H779" s="16">
        <f t="shared" si="38"/>
        <v>0</v>
      </c>
      <c r="I779" s="16">
        <f>+Tabel1[[#This Row],[Total]]-Tabel1[[#This Row],[Heures de nuit]]</f>
        <v>0</v>
      </c>
      <c r="J779" s="16">
        <f>MAX(0,Tabel1[[#This Row],[Fermeture de poste]]-TIME(21,0,0))+IF(Tabel1[[#This Row],[Ouverture de poste]]&lt;&gt;"",MAX(TIME(6,0,0)-Tabel1[[#This Row],[Ouverture de poste]],0),0)</f>
        <v>0</v>
      </c>
      <c r="K779" s="16">
        <f>IF(WEEKDAY(Tabel1[[#This Row],[Date]],2)=7, SUMIF(Tabel1[Semaine],Tabel1[[#This Row],[Semaine]],Tabel1[Total]),0)</f>
        <v>0</v>
      </c>
    </row>
    <row r="780" spans="1:11" ht="20.100000000000001" hidden="1" customHeight="1" x14ac:dyDescent="0.25">
      <c r="A780" s="4" t="str">
        <f t="shared" si="37"/>
        <v>26-8</v>
      </c>
      <c r="B780" s="22">
        <f>EOMONTH(Tabel1[[#This Row],[Date]],-1)+1</f>
        <v>46054</v>
      </c>
      <c r="C780" s="20">
        <f t="shared" si="36"/>
        <v>46069</v>
      </c>
      <c r="E780" s="21"/>
      <c r="F780" s="21"/>
      <c r="G780" s="21"/>
      <c r="H780" s="16">
        <f t="shared" si="38"/>
        <v>0</v>
      </c>
      <c r="I780" s="16">
        <f>+Tabel1[[#This Row],[Total]]-Tabel1[[#This Row],[Heures de nuit]]</f>
        <v>0</v>
      </c>
      <c r="J780" s="16">
        <f>MAX(0,Tabel1[[#This Row],[Fermeture de poste]]-TIME(21,0,0))+IF(Tabel1[[#This Row],[Ouverture de poste]]&lt;&gt;"",MAX(TIME(6,0,0)-Tabel1[[#This Row],[Ouverture de poste]],0),0)</f>
        <v>0</v>
      </c>
      <c r="K780" s="16">
        <f>IF(WEEKDAY(Tabel1[[#This Row],[Date]],2)=7, SUMIF(Tabel1[Semaine],Tabel1[[#This Row],[Semaine]],Tabel1[Total]),0)</f>
        <v>0</v>
      </c>
    </row>
    <row r="781" spans="1:11" ht="20.100000000000001" hidden="1" customHeight="1" x14ac:dyDescent="0.25">
      <c r="A781" s="4" t="str">
        <f t="shared" si="37"/>
        <v>26-8</v>
      </c>
      <c r="B781" s="22">
        <f>EOMONTH(Tabel1[[#This Row],[Date]],-1)+1</f>
        <v>46054</v>
      </c>
      <c r="C781" s="20">
        <f t="shared" si="36"/>
        <v>46070</v>
      </c>
      <c r="E781" s="21"/>
      <c r="F781" s="21"/>
      <c r="G781" s="21"/>
      <c r="H781" s="16">
        <f t="shared" si="38"/>
        <v>0</v>
      </c>
      <c r="I781" s="16">
        <f>+Tabel1[[#This Row],[Total]]-Tabel1[[#This Row],[Heures de nuit]]</f>
        <v>0</v>
      </c>
      <c r="J781" s="16">
        <f>MAX(0,Tabel1[[#This Row],[Fermeture de poste]]-TIME(21,0,0))+IF(Tabel1[[#This Row],[Ouverture de poste]]&lt;&gt;"",MAX(TIME(6,0,0)-Tabel1[[#This Row],[Ouverture de poste]],0),0)</f>
        <v>0</v>
      </c>
      <c r="K781" s="16">
        <f>IF(WEEKDAY(Tabel1[[#This Row],[Date]],2)=7, SUMIF(Tabel1[Semaine],Tabel1[[#This Row],[Semaine]],Tabel1[Total]),0)</f>
        <v>0</v>
      </c>
    </row>
    <row r="782" spans="1:11" ht="20.100000000000001" hidden="1" customHeight="1" x14ac:dyDescent="0.25">
      <c r="A782" s="4" t="str">
        <f t="shared" si="37"/>
        <v>26-8</v>
      </c>
      <c r="B782" s="22">
        <f>EOMONTH(Tabel1[[#This Row],[Date]],-1)+1</f>
        <v>46054</v>
      </c>
      <c r="C782" s="20">
        <f t="shared" si="36"/>
        <v>46071</v>
      </c>
      <c r="E782" s="21"/>
      <c r="F782" s="21"/>
      <c r="G782" s="21"/>
      <c r="H782" s="16">
        <f t="shared" si="38"/>
        <v>0</v>
      </c>
      <c r="I782" s="16">
        <f>+Tabel1[[#This Row],[Total]]-Tabel1[[#This Row],[Heures de nuit]]</f>
        <v>0</v>
      </c>
      <c r="J782" s="16">
        <f>MAX(0,Tabel1[[#This Row],[Fermeture de poste]]-TIME(21,0,0))+IF(Tabel1[[#This Row],[Ouverture de poste]]&lt;&gt;"",MAX(TIME(6,0,0)-Tabel1[[#This Row],[Ouverture de poste]],0),0)</f>
        <v>0</v>
      </c>
      <c r="K782" s="16">
        <f>IF(WEEKDAY(Tabel1[[#This Row],[Date]],2)=7, SUMIF(Tabel1[Semaine],Tabel1[[#This Row],[Semaine]],Tabel1[Total]),0)</f>
        <v>0</v>
      </c>
    </row>
    <row r="783" spans="1:11" ht="20.100000000000001" hidden="1" customHeight="1" x14ac:dyDescent="0.25">
      <c r="A783" s="4" t="str">
        <f t="shared" si="37"/>
        <v>26-8</v>
      </c>
      <c r="B783" s="22">
        <f>EOMONTH(Tabel1[[#This Row],[Date]],-1)+1</f>
        <v>46054</v>
      </c>
      <c r="C783" s="20">
        <f t="shared" si="36"/>
        <v>46072</v>
      </c>
      <c r="E783" s="21"/>
      <c r="F783" s="21"/>
      <c r="G783" s="21"/>
      <c r="H783" s="16">
        <f t="shared" si="38"/>
        <v>0</v>
      </c>
      <c r="I783" s="16">
        <f>+Tabel1[[#This Row],[Total]]-Tabel1[[#This Row],[Heures de nuit]]</f>
        <v>0</v>
      </c>
      <c r="J783" s="16">
        <f>MAX(0,Tabel1[[#This Row],[Fermeture de poste]]-TIME(21,0,0))+IF(Tabel1[[#This Row],[Ouverture de poste]]&lt;&gt;"",MAX(TIME(6,0,0)-Tabel1[[#This Row],[Ouverture de poste]],0),0)</f>
        <v>0</v>
      </c>
      <c r="K783" s="16">
        <f>IF(WEEKDAY(Tabel1[[#This Row],[Date]],2)=7, SUMIF(Tabel1[Semaine],Tabel1[[#This Row],[Semaine]],Tabel1[Total]),0)</f>
        <v>0</v>
      </c>
    </row>
    <row r="784" spans="1:11" ht="20.100000000000001" hidden="1" customHeight="1" x14ac:dyDescent="0.25">
      <c r="A784" s="4" t="str">
        <f t="shared" si="37"/>
        <v>26-8</v>
      </c>
      <c r="B784" s="22">
        <f>EOMONTH(Tabel1[[#This Row],[Date]],-1)+1</f>
        <v>46054</v>
      </c>
      <c r="C784" s="20">
        <f t="shared" si="36"/>
        <v>46073</v>
      </c>
      <c r="E784" s="21"/>
      <c r="F784" s="21"/>
      <c r="G784" s="21"/>
      <c r="H784" s="16">
        <f t="shared" si="38"/>
        <v>0</v>
      </c>
      <c r="I784" s="16">
        <f>+Tabel1[[#This Row],[Total]]-Tabel1[[#This Row],[Heures de nuit]]</f>
        <v>0</v>
      </c>
      <c r="J784" s="16">
        <f>MAX(0,Tabel1[[#This Row],[Fermeture de poste]]-TIME(21,0,0))+IF(Tabel1[[#This Row],[Ouverture de poste]]&lt;&gt;"",MAX(TIME(6,0,0)-Tabel1[[#This Row],[Ouverture de poste]],0),0)</f>
        <v>0</v>
      </c>
      <c r="K784" s="16">
        <f>IF(WEEKDAY(Tabel1[[#This Row],[Date]],2)=7, SUMIF(Tabel1[Semaine],Tabel1[[#This Row],[Semaine]],Tabel1[Total]),0)</f>
        <v>0</v>
      </c>
    </row>
    <row r="785" spans="1:11" ht="20.100000000000001" hidden="1" customHeight="1" x14ac:dyDescent="0.25">
      <c r="A785" s="4" t="str">
        <f t="shared" si="37"/>
        <v>26-8</v>
      </c>
      <c r="B785" s="22">
        <f>EOMONTH(Tabel1[[#This Row],[Date]],-1)+1</f>
        <v>46054</v>
      </c>
      <c r="C785" s="20">
        <f t="shared" si="36"/>
        <v>46074</v>
      </c>
      <c r="E785" s="21"/>
      <c r="F785" s="21"/>
      <c r="G785" s="21"/>
      <c r="H785" s="16">
        <f t="shared" si="38"/>
        <v>0</v>
      </c>
      <c r="I785" s="16">
        <f>+Tabel1[[#This Row],[Total]]-Tabel1[[#This Row],[Heures de nuit]]</f>
        <v>0</v>
      </c>
      <c r="J785" s="16">
        <f>MAX(0,Tabel1[[#This Row],[Fermeture de poste]]-TIME(21,0,0))+IF(Tabel1[[#This Row],[Ouverture de poste]]&lt;&gt;"",MAX(TIME(6,0,0)-Tabel1[[#This Row],[Ouverture de poste]],0),0)</f>
        <v>0</v>
      </c>
      <c r="K785" s="16">
        <f>IF(WEEKDAY(Tabel1[[#This Row],[Date]],2)=7, SUMIF(Tabel1[Semaine],Tabel1[[#This Row],[Semaine]],Tabel1[Total]),0)</f>
        <v>0</v>
      </c>
    </row>
    <row r="786" spans="1:11" ht="20.100000000000001" hidden="1" customHeight="1" x14ac:dyDescent="0.25">
      <c r="A786" s="4" t="str">
        <f t="shared" si="37"/>
        <v>26-8</v>
      </c>
      <c r="B786" s="22">
        <f>EOMONTH(Tabel1[[#This Row],[Date]],-1)+1</f>
        <v>46054</v>
      </c>
      <c r="C786" s="20">
        <f t="shared" si="36"/>
        <v>46075</v>
      </c>
      <c r="E786" s="21"/>
      <c r="F786" s="21"/>
      <c r="G786" s="21"/>
      <c r="H786" s="16">
        <f t="shared" si="38"/>
        <v>0</v>
      </c>
      <c r="I786" s="16">
        <f>+Tabel1[[#This Row],[Total]]-Tabel1[[#This Row],[Heures de nuit]]</f>
        <v>0</v>
      </c>
      <c r="J786" s="16">
        <f>MAX(0,Tabel1[[#This Row],[Fermeture de poste]]-TIME(21,0,0))+IF(Tabel1[[#This Row],[Ouverture de poste]]&lt;&gt;"",MAX(TIME(6,0,0)-Tabel1[[#This Row],[Ouverture de poste]],0),0)</f>
        <v>0</v>
      </c>
      <c r="K786" s="16">
        <f>IF(WEEKDAY(Tabel1[[#This Row],[Date]],2)=7, SUMIF(Tabel1[Semaine],Tabel1[[#This Row],[Semaine]],Tabel1[Total]),0)</f>
        <v>0</v>
      </c>
    </row>
    <row r="787" spans="1:11" ht="20.100000000000001" hidden="1" customHeight="1" x14ac:dyDescent="0.25">
      <c r="A787" s="4" t="str">
        <f t="shared" si="37"/>
        <v>26-9</v>
      </c>
      <c r="B787" s="22">
        <f>EOMONTH(Tabel1[[#This Row],[Date]],-1)+1</f>
        <v>46054</v>
      </c>
      <c r="C787" s="20">
        <f t="shared" si="36"/>
        <v>46076</v>
      </c>
      <c r="E787" s="21"/>
      <c r="F787" s="21"/>
      <c r="G787" s="21"/>
      <c r="H787" s="16">
        <f t="shared" si="38"/>
        <v>0</v>
      </c>
      <c r="I787" s="16">
        <f>+Tabel1[[#This Row],[Total]]-Tabel1[[#This Row],[Heures de nuit]]</f>
        <v>0</v>
      </c>
      <c r="J787" s="16">
        <f>MAX(0,Tabel1[[#This Row],[Fermeture de poste]]-TIME(21,0,0))+IF(Tabel1[[#This Row],[Ouverture de poste]]&lt;&gt;"",MAX(TIME(6,0,0)-Tabel1[[#This Row],[Ouverture de poste]],0),0)</f>
        <v>0</v>
      </c>
      <c r="K787" s="16">
        <f>IF(WEEKDAY(Tabel1[[#This Row],[Date]],2)=7, SUMIF(Tabel1[Semaine],Tabel1[[#This Row],[Semaine]],Tabel1[Total]),0)</f>
        <v>0</v>
      </c>
    </row>
    <row r="788" spans="1:11" ht="20.100000000000001" hidden="1" customHeight="1" x14ac:dyDescent="0.25">
      <c r="A788" s="4" t="str">
        <f t="shared" si="37"/>
        <v>26-9</v>
      </c>
      <c r="B788" s="22">
        <f>EOMONTH(Tabel1[[#This Row],[Date]],-1)+1</f>
        <v>46054</v>
      </c>
      <c r="C788" s="20">
        <f t="shared" si="36"/>
        <v>46077</v>
      </c>
      <c r="E788" s="21"/>
      <c r="F788" s="21"/>
      <c r="G788" s="21"/>
      <c r="H788" s="16">
        <f t="shared" si="38"/>
        <v>0</v>
      </c>
      <c r="I788" s="16">
        <f>+Tabel1[[#This Row],[Total]]-Tabel1[[#This Row],[Heures de nuit]]</f>
        <v>0</v>
      </c>
      <c r="J788" s="16">
        <f>MAX(0,Tabel1[[#This Row],[Fermeture de poste]]-TIME(21,0,0))+IF(Tabel1[[#This Row],[Ouverture de poste]]&lt;&gt;"",MAX(TIME(6,0,0)-Tabel1[[#This Row],[Ouverture de poste]],0),0)</f>
        <v>0</v>
      </c>
      <c r="K788" s="16">
        <f>IF(WEEKDAY(Tabel1[[#This Row],[Date]],2)=7, SUMIF(Tabel1[Semaine],Tabel1[[#This Row],[Semaine]],Tabel1[Total]),0)</f>
        <v>0</v>
      </c>
    </row>
    <row r="789" spans="1:11" ht="20.100000000000001" hidden="1" customHeight="1" x14ac:dyDescent="0.25">
      <c r="A789" s="4" t="str">
        <f t="shared" si="37"/>
        <v>26-9</v>
      </c>
      <c r="B789" s="22">
        <f>EOMONTH(Tabel1[[#This Row],[Date]],-1)+1</f>
        <v>46054</v>
      </c>
      <c r="C789" s="20">
        <f t="shared" si="36"/>
        <v>46078</v>
      </c>
      <c r="E789" s="21"/>
      <c r="F789" s="21"/>
      <c r="G789" s="21"/>
      <c r="H789" s="16">
        <f t="shared" si="38"/>
        <v>0</v>
      </c>
      <c r="I789" s="16">
        <f>+Tabel1[[#This Row],[Total]]-Tabel1[[#This Row],[Heures de nuit]]</f>
        <v>0</v>
      </c>
      <c r="J789" s="16">
        <f>MAX(0,Tabel1[[#This Row],[Fermeture de poste]]-TIME(21,0,0))+IF(Tabel1[[#This Row],[Ouverture de poste]]&lt;&gt;"",MAX(TIME(6,0,0)-Tabel1[[#This Row],[Ouverture de poste]],0),0)</f>
        <v>0</v>
      </c>
      <c r="K789" s="16">
        <f>IF(WEEKDAY(Tabel1[[#This Row],[Date]],2)=7, SUMIF(Tabel1[Semaine],Tabel1[[#This Row],[Semaine]],Tabel1[Total]),0)</f>
        <v>0</v>
      </c>
    </row>
    <row r="790" spans="1:11" ht="20.100000000000001" hidden="1" customHeight="1" x14ac:dyDescent="0.25">
      <c r="A790" s="4" t="str">
        <f t="shared" si="37"/>
        <v>26-9</v>
      </c>
      <c r="B790" s="22">
        <f>EOMONTH(Tabel1[[#This Row],[Date]],-1)+1</f>
        <v>46054</v>
      </c>
      <c r="C790" s="20">
        <f t="shared" si="36"/>
        <v>46079</v>
      </c>
      <c r="E790" s="21"/>
      <c r="F790" s="21"/>
      <c r="G790" s="21"/>
      <c r="H790" s="16">
        <f t="shared" si="38"/>
        <v>0</v>
      </c>
      <c r="I790" s="16">
        <f>+Tabel1[[#This Row],[Total]]-Tabel1[[#This Row],[Heures de nuit]]</f>
        <v>0</v>
      </c>
      <c r="J790" s="16">
        <f>MAX(0,Tabel1[[#This Row],[Fermeture de poste]]-TIME(21,0,0))+IF(Tabel1[[#This Row],[Ouverture de poste]]&lt;&gt;"",MAX(TIME(6,0,0)-Tabel1[[#This Row],[Ouverture de poste]],0),0)</f>
        <v>0</v>
      </c>
      <c r="K790" s="16">
        <f>IF(WEEKDAY(Tabel1[[#This Row],[Date]],2)=7, SUMIF(Tabel1[Semaine],Tabel1[[#This Row],[Semaine]],Tabel1[Total]),0)</f>
        <v>0</v>
      </c>
    </row>
    <row r="791" spans="1:11" ht="20.100000000000001" hidden="1" customHeight="1" x14ac:dyDescent="0.25">
      <c r="A791" s="4" t="str">
        <f t="shared" si="37"/>
        <v>26-9</v>
      </c>
      <c r="B791" s="22">
        <f>EOMONTH(Tabel1[[#This Row],[Date]],-1)+1</f>
        <v>46054</v>
      </c>
      <c r="C791" s="20">
        <f t="shared" si="36"/>
        <v>46080</v>
      </c>
      <c r="E791" s="21"/>
      <c r="F791" s="21"/>
      <c r="G791" s="21"/>
      <c r="H791" s="16">
        <f t="shared" si="38"/>
        <v>0</v>
      </c>
      <c r="I791" s="16">
        <f>+Tabel1[[#This Row],[Total]]-Tabel1[[#This Row],[Heures de nuit]]</f>
        <v>0</v>
      </c>
      <c r="J791" s="16">
        <f>MAX(0,Tabel1[[#This Row],[Fermeture de poste]]-TIME(21,0,0))+IF(Tabel1[[#This Row],[Ouverture de poste]]&lt;&gt;"",MAX(TIME(6,0,0)-Tabel1[[#This Row],[Ouverture de poste]],0),0)</f>
        <v>0</v>
      </c>
      <c r="K791" s="16">
        <f>IF(WEEKDAY(Tabel1[[#This Row],[Date]],2)=7, SUMIF(Tabel1[Semaine],Tabel1[[#This Row],[Semaine]],Tabel1[Total]),0)</f>
        <v>0</v>
      </c>
    </row>
    <row r="792" spans="1:11" ht="20.100000000000001" hidden="1" customHeight="1" x14ac:dyDescent="0.25">
      <c r="A792" s="4" t="str">
        <f t="shared" si="37"/>
        <v>26-9</v>
      </c>
      <c r="B792" s="22">
        <f>EOMONTH(Tabel1[[#This Row],[Date]],-1)+1</f>
        <v>46054</v>
      </c>
      <c r="C792" s="20">
        <f t="shared" si="36"/>
        <v>46081</v>
      </c>
      <c r="E792" s="21"/>
      <c r="F792" s="21"/>
      <c r="G792" s="21"/>
      <c r="H792" s="16">
        <f t="shared" si="38"/>
        <v>0</v>
      </c>
      <c r="I792" s="16">
        <f>+Tabel1[[#This Row],[Total]]-Tabel1[[#This Row],[Heures de nuit]]</f>
        <v>0</v>
      </c>
      <c r="J792" s="16">
        <f>MAX(0,Tabel1[[#This Row],[Fermeture de poste]]-TIME(21,0,0))+IF(Tabel1[[#This Row],[Ouverture de poste]]&lt;&gt;"",MAX(TIME(6,0,0)-Tabel1[[#This Row],[Ouverture de poste]],0),0)</f>
        <v>0</v>
      </c>
      <c r="K792" s="16">
        <f>IF(WEEKDAY(Tabel1[[#This Row],[Date]],2)=7, SUMIF(Tabel1[Semaine],Tabel1[[#This Row],[Semaine]],Tabel1[Total]),0)</f>
        <v>0</v>
      </c>
    </row>
    <row r="793" spans="1:11" ht="20.100000000000001" hidden="1" customHeight="1" x14ac:dyDescent="0.25">
      <c r="A793" s="4" t="str">
        <f t="shared" si="37"/>
        <v>26-9</v>
      </c>
      <c r="B793" s="22">
        <f>EOMONTH(Tabel1[[#This Row],[Date]],-1)+1</f>
        <v>46082</v>
      </c>
      <c r="C793" s="20">
        <f t="shared" si="36"/>
        <v>46082</v>
      </c>
      <c r="E793" s="21"/>
      <c r="F793" s="21"/>
      <c r="G793" s="21"/>
      <c r="H793" s="16">
        <f t="shared" si="38"/>
        <v>0</v>
      </c>
      <c r="I793" s="16">
        <f>+Tabel1[[#This Row],[Total]]-Tabel1[[#This Row],[Heures de nuit]]</f>
        <v>0</v>
      </c>
      <c r="J793" s="16">
        <f>MAX(0,Tabel1[[#This Row],[Fermeture de poste]]-TIME(21,0,0))+IF(Tabel1[[#This Row],[Ouverture de poste]]&lt;&gt;"",MAX(TIME(6,0,0)-Tabel1[[#This Row],[Ouverture de poste]],0),0)</f>
        <v>0</v>
      </c>
      <c r="K793" s="16">
        <f>IF(WEEKDAY(Tabel1[[#This Row],[Date]],2)=7, SUMIF(Tabel1[Semaine],Tabel1[[#This Row],[Semaine]],Tabel1[Total]),0)</f>
        <v>0</v>
      </c>
    </row>
    <row r="794" spans="1:11" ht="20.100000000000001" hidden="1" customHeight="1" x14ac:dyDescent="0.25">
      <c r="A794" s="4" t="str">
        <f t="shared" si="37"/>
        <v>26-10</v>
      </c>
      <c r="B794" s="22">
        <f>EOMONTH(Tabel1[[#This Row],[Date]],-1)+1</f>
        <v>46082</v>
      </c>
      <c r="C794" s="20">
        <f t="shared" si="36"/>
        <v>46083</v>
      </c>
      <c r="E794" s="21"/>
      <c r="F794" s="21"/>
      <c r="G794" s="21"/>
      <c r="H794" s="16">
        <f t="shared" si="38"/>
        <v>0</v>
      </c>
      <c r="I794" s="16">
        <f>+Tabel1[[#This Row],[Total]]-Tabel1[[#This Row],[Heures de nuit]]</f>
        <v>0</v>
      </c>
      <c r="J794" s="16">
        <f>MAX(0,Tabel1[[#This Row],[Fermeture de poste]]-TIME(21,0,0))+IF(Tabel1[[#This Row],[Ouverture de poste]]&lt;&gt;"",MAX(TIME(6,0,0)-Tabel1[[#This Row],[Ouverture de poste]],0),0)</f>
        <v>0</v>
      </c>
      <c r="K794" s="16">
        <f>IF(WEEKDAY(Tabel1[[#This Row],[Date]],2)=7, SUMIF(Tabel1[Semaine],Tabel1[[#This Row],[Semaine]],Tabel1[Total]),0)</f>
        <v>0</v>
      </c>
    </row>
    <row r="795" spans="1:11" ht="20.100000000000001" hidden="1" customHeight="1" x14ac:dyDescent="0.25">
      <c r="A795" s="4" t="str">
        <f t="shared" si="37"/>
        <v>26-10</v>
      </c>
      <c r="B795" s="22">
        <f>EOMONTH(Tabel1[[#This Row],[Date]],-1)+1</f>
        <v>46082</v>
      </c>
      <c r="C795" s="20">
        <f t="shared" si="36"/>
        <v>46084</v>
      </c>
      <c r="E795" s="21"/>
      <c r="F795" s="21"/>
      <c r="G795" s="21"/>
      <c r="H795" s="16">
        <f t="shared" si="38"/>
        <v>0</v>
      </c>
      <c r="I795" s="16">
        <f>+Tabel1[[#This Row],[Total]]-Tabel1[[#This Row],[Heures de nuit]]</f>
        <v>0</v>
      </c>
      <c r="J795" s="16">
        <f>MAX(0,Tabel1[[#This Row],[Fermeture de poste]]-TIME(21,0,0))+IF(Tabel1[[#This Row],[Ouverture de poste]]&lt;&gt;"",MAX(TIME(6,0,0)-Tabel1[[#This Row],[Ouverture de poste]],0),0)</f>
        <v>0</v>
      </c>
      <c r="K795" s="16">
        <f>IF(WEEKDAY(Tabel1[[#This Row],[Date]],2)=7, SUMIF(Tabel1[Semaine],Tabel1[[#This Row],[Semaine]],Tabel1[Total]),0)</f>
        <v>0</v>
      </c>
    </row>
    <row r="796" spans="1:11" ht="20.100000000000001" hidden="1" customHeight="1" x14ac:dyDescent="0.25">
      <c r="A796" s="4" t="str">
        <f t="shared" si="37"/>
        <v>26-10</v>
      </c>
      <c r="B796" s="22">
        <f>EOMONTH(Tabel1[[#This Row],[Date]],-1)+1</f>
        <v>46082</v>
      </c>
      <c r="C796" s="20">
        <f t="shared" si="36"/>
        <v>46085</v>
      </c>
      <c r="E796" s="21"/>
      <c r="F796" s="21"/>
      <c r="G796" s="21"/>
      <c r="H796" s="16">
        <f t="shared" si="38"/>
        <v>0</v>
      </c>
      <c r="I796" s="16">
        <f>+Tabel1[[#This Row],[Total]]-Tabel1[[#This Row],[Heures de nuit]]</f>
        <v>0</v>
      </c>
      <c r="J796" s="16">
        <f>MAX(0,Tabel1[[#This Row],[Fermeture de poste]]-TIME(21,0,0))+IF(Tabel1[[#This Row],[Ouverture de poste]]&lt;&gt;"",MAX(TIME(6,0,0)-Tabel1[[#This Row],[Ouverture de poste]],0),0)</f>
        <v>0</v>
      </c>
      <c r="K796" s="16">
        <f>IF(WEEKDAY(Tabel1[[#This Row],[Date]],2)=7, SUMIF(Tabel1[Semaine],Tabel1[[#This Row],[Semaine]],Tabel1[Total]),0)</f>
        <v>0</v>
      </c>
    </row>
    <row r="797" spans="1:11" ht="20.100000000000001" hidden="1" customHeight="1" x14ac:dyDescent="0.25">
      <c r="A797" s="4" t="str">
        <f t="shared" si="37"/>
        <v>26-10</v>
      </c>
      <c r="B797" s="22">
        <f>EOMONTH(Tabel1[[#This Row],[Date]],-1)+1</f>
        <v>46082</v>
      </c>
      <c r="C797" s="20">
        <f t="shared" si="36"/>
        <v>46086</v>
      </c>
      <c r="E797" s="21"/>
      <c r="F797" s="21"/>
      <c r="G797" s="21"/>
      <c r="H797" s="16">
        <f t="shared" si="38"/>
        <v>0</v>
      </c>
      <c r="I797" s="16">
        <f>+Tabel1[[#This Row],[Total]]-Tabel1[[#This Row],[Heures de nuit]]</f>
        <v>0</v>
      </c>
      <c r="J797" s="16">
        <f>MAX(0,Tabel1[[#This Row],[Fermeture de poste]]-TIME(21,0,0))+IF(Tabel1[[#This Row],[Ouverture de poste]]&lt;&gt;"",MAX(TIME(6,0,0)-Tabel1[[#This Row],[Ouverture de poste]],0),0)</f>
        <v>0</v>
      </c>
      <c r="K797" s="16">
        <f>IF(WEEKDAY(Tabel1[[#This Row],[Date]],2)=7, SUMIF(Tabel1[Semaine],Tabel1[[#This Row],[Semaine]],Tabel1[Total]),0)</f>
        <v>0</v>
      </c>
    </row>
    <row r="798" spans="1:11" ht="20.100000000000001" hidden="1" customHeight="1" x14ac:dyDescent="0.25">
      <c r="A798" s="4" t="str">
        <f t="shared" si="37"/>
        <v>26-10</v>
      </c>
      <c r="B798" s="22">
        <f>EOMONTH(Tabel1[[#This Row],[Date]],-1)+1</f>
        <v>46082</v>
      </c>
      <c r="C798" s="20">
        <f t="shared" si="36"/>
        <v>46087</v>
      </c>
      <c r="E798" s="21"/>
      <c r="F798" s="21"/>
      <c r="G798" s="21"/>
      <c r="H798" s="16">
        <f t="shared" si="38"/>
        <v>0</v>
      </c>
      <c r="I798" s="16">
        <f>+Tabel1[[#This Row],[Total]]-Tabel1[[#This Row],[Heures de nuit]]</f>
        <v>0</v>
      </c>
      <c r="J798" s="16">
        <f>MAX(0,Tabel1[[#This Row],[Fermeture de poste]]-TIME(21,0,0))+IF(Tabel1[[#This Row],[Ouverture de poste]]&lt;&gt;"",MAX(TIME(6,0,0)-Tabel1[[#This Row],[Ouverture de poste]],0),0)</f>
        <v>0</v>
      </c>
      <c r="K798" s="16">
        <f>IF(WEEKDAY(Tabel1[[#This Row],[Date]],2)=7, SUMIF(Tabel1[Semaine],Tabel1[[#This Row],[Semaine]],Tabel1[Total]),0)</f>
        <v>0</v>
      </c>
    </row>
    <row r="799" spans="1:11" ht="20.100000000000001" hidden="1" customHeight="1" x14ac:dyDescent="0.25">
      <c r="A799" s="4" t="str">
        <f t="shared" si="37"/>
        <v>26-10</v>
      </c>
      <c r="B799" s="22">
        <f>EOMONTH(Tabel1[[#This Row],[Date]],-1)+1</f>
        <v>46082</v>
      </c>
      <c r="C799" s="20">
        <f t="shared" si="36"/>
        <v>46088</v>
      </c>
      <c r="E799" s="21"/>
      <c r="F799" s="21"/>
      <c r="G799" s="21"/>
      <c r="H799" s="16">
        <f t="shared" si="38"/>
        <v>0</v>
      </c>
      <c r="I799" s="16">
        <f>+Tabel1[[#This Row],[Total]]-Tabel1[[#This Row],[Heures de nuit]]</f>
        <v>0</v>
      </c>
      <c r="J799" s="16">
        <f>MAX(0,Tabel1[[#This Row],[Fermeture de poste]]-TIME(21,0,0))+IF(Tabel1[[#This Row],[Ouverture de poste]]&lt;&gt;"",MAX(TIME(6,0,0)-Tabel1[[#This Row],[Ouverture de poste]],0),0)</f>
        <v>0</v>
      </c>
      <c r="K799" s="16">
        <f>IF(WEEKDAY(Tabel1[[#This Row],[Date]],2)=7, SUMIF(Tabel1[Semaine],Tabel1[[#This Row],[Semaine]],Tabel1[Total]),0)</f>
        <v>0</v>
      </c>
    </row>
    <row r="800" spans="1:11" ht="20.100000000000001" hidden="1" customHeight="1" x14ac:dyDescent="0.25">
      <c r="A800" s="4" t="str">
        <f t="shared" si="37"/>
        <v>26-10</v>
      </c>
      <c r="B800" s="22">
        <f>EOMONTH(Tabel1[[#This Row],[Date]],-1)+1</f>
        <v>46082</v>
      </c>
      <c r="C800" s="20">
        <f t="shared" si="36"/>
        <v>46089</v>
      </c>
      <c r="E800" s="21"/>
      <c r="F800" s="21"/>
      <c r="G800" s="21"/>
      <c r="H800" s="16">
        <f t="shared" si="38"/>
        <v>0</v>
      </c>
      <c r="I800" s="16">
        <f>+Tabel1[[#This Row],[Total]]-Tabel1[[#This Row],[Heures de nuit]]</f>
        <v>0</v>
      </c>
      <c r="J800" s="16">
        <f>MAX(0,Tabel1[[#This Row],[Fermeture de poste]]-TIME(21,0,0))+IF(Tabel1[[#This Row],[Ouverture de poste]]&lt;&gt;"",MAX(TIME(6,0,0)-Tabel1[[#This Row],[Ouverture de poste]],0),0)</f>
        <v>0</v>
      </c>
      <c r="K800" s="16">
        <f>IF(WEEKDAY(Tabel1[[#This Row],[Date]],2)=7, SUMIF(Tabel1[Semaine],Tabel1[[#This Row],[Semaine]],Tabel1[Total]),0)</f>
        <v>0</v>
      </c>
    </row>
    <row r="801" spans="1:11" ht="20.100000000000001" hidden="1" customHeight="1" x14ac:dyDescent="0.25">
      <c r="A801" s="4" t="str">
        <f t="shared" si="37"/>
        <v>26-11</v>
      </c>
      <c r="B801" s="22">
        <f>EOMONTH(Tabel1[[#This Row],[Date]],-1)+1</f>
        <v>46082</v>
      </c>
      <c r="C801" s="20">
        <f t="shared" si="36"/>
        <v>46090</v>
      </c>
      <c r="E801" s="21"/>
      <c r="F801" s="21"/>
      <c r="G801" s="21"/>
      <c r="H801" s="16">
        <f t="shared" si="38"/>
        <v>0</v>
      </c>
      <c r="I801" s="16">
        <f>+Tabel1[[#This Row],[Total]]-Tabel1[[#This Row],[Heures de nuit]]</f>
        <v>0</v>
      </c>
      <c r="J801" s="16">
        <f>MAX(0,Tabel1[[#This Row],[Fermeture de poste]]-TIME(21,0,0))+IF(Tabel1[[#This Row],[Ouverture de poste]]&lt;&gt;"",MAX(TIME(6,0,0)-Tabel1[[#This Row],[Ouverture de poste]],0),0)</f>
        <v>0</v>
      </c>
      <c r="K801" s="16">
        <f>IF(WEEKDAY(Tabel1[[#This Row],[Date]],2)=7, SUMIF(Tabel1[Semaine],Tabel1[[#This Row],[Semaine]],Tabel1[Total]),0)</f>
        <v>0</v>
      </c>
    </row>
    <row r="802" spans="1:11" ht="20.100000000000001" hidden="1" customHeight="1" x14ac:dyDescent="0.25">
      <c r="A802" s="4" t="str">
        <f t="shared" si="37"/>
        <v>26-11</v>
      </c>
      <c r="B802" s="22">
        <f>EOMONTH(Tabel1[[#This Row],[Date]],-1)+1</f>
        <v>46082</v>
      </c>
      <c r="C802" s="20">
        <f t="shared" ref="C802:C865" si="39">C801+1</f>
        <v>46091</v>
      </c>
      <c r="E802" s="21"/>
      <c r="F802" s="21"/>
      <c r="G802" s="21"/>
      <c r="H802" s="16">
        <f t="shared" si="38"/>
        <v>0</v>
      </c>
      <c r="I802" s="16">
        <f>+Tabel1[[#This Row],[Total]]-Tabel1[[#This Row],[Heures de nuit]]</f>
        <v>0</v>
      </c>
      <c r="J802" s="16">
        <f>MAX(0,Tabel1[[#This Row],[Fermeture de poste]]-TIME(21,0,0))+IF(Tabel1[[#This Row],[Ouverture de poste]]&lt;&gt;"",MAX(TIME(6,0,0)-Tabel1[[#This Row],[Ouverture de poste]],0),0)</f>
        <v>0</v>
      </c>
      <c r="K802" s="16">
        <f>IF(WEEKDAY(Tabel1[[#This Row],[Date]],2)=7, SUMIF(Tabel1[Semaine],Tabel1[[#This Row],[Semaine]],Tabel1[Total]),0)</f>
        <v>0</v>
      </c>
    </row>
    <row r="803" spans="1:11" ht="20.100000000000001" hidden="1" customHeight="1" x14ac:dyDescent="0.25">
      <c r="A803" s="4" t="str">
        <f t="shared" si="37"/>
        <v>26-11</v>
      </c>
      <c r="B803" s="22">
        <f>EOMONTH(Tabel1[[#This Row],[Date]],-1)+1</f>
        <v>46082</v>
      </c>
      <c r="C803" s="20">
        <f t="shared" si="39"/>
        <v>46092</v>
      </c>
      <c r="E803" s="21"/>
      <c r="F803" s="21"/>
      <c r="G803" s="21"/>
      <c r="H803" s="16">
        <f t="shared" si="38"/>
        <v>0</v>
      </c>
      <c r="I803" s="16">
        <f>+Tabel1[[#This Row],[Total]]-Tabel1[[#This Row],[Heures de nuit]]</f>
        <v>0</v>
      </c>
      <c r="J803" s="16">
        <f>MAX(0,Tabel1[[#This Row],[Fermeture de poste]]-TIME(21,0,0))+IF(Tabel1[[#This Row],[Ouverture de poste]]&lt;&gt;"",MAX(TIME(6,0,0)-Tabel1[[#This Row],[Ouverture de poste]],0),0)</f>
        <v>0</v>
      </c>
      <c r="K803" s="16">
        <f>IF(WEEKDAY(Tabel1[[#This Row],[Date]],2)=7, SUMIF(Tabel1[Semaine],Tabel1[[#This Row],[Semaine]],Tabel1[Total]),0)</f>
        <v>0</v>
      </c>
    </row>
    <row r="804" spans="1:11" ht="20.100000000000001" hidden="1" customHeight="1" x14ac:dyDescent="0.25">
      <c r="A804" s="4" t="str">
        <f t="shared" si="37"/>
        <v>26-11</v>
      </c>
      <c r="B804" s="22">
        <f>EOMONTH(Tabel1[[#This Row],[Date]],-1)+1</f>
        <v>46082</v>
      </c>
      <c r="C804" s="20">
        <f t="shared" si="39"/>
        <v>46093</v>
      </c>
      <c r="E804" s="21"/>
      <c r="F804" s="21"/>
      <c r="G804" s="21"/>
      <c r="H804" s="16">
        <f t="shared" si="38"/>
        <v>0</v>
      </c>
      <c r="I804" s="16">
        <f>+Tabel1[[#This Row],[Total]]-Tabel1[[#This Row],[Heures de nuit]]</f>
        <v>0</v>
      </c>
      <c r="J804" s="16">
        <f>MAX(0,Tabel1[[#This Row],[Fermeture de poste]]-TIME(21,0,0))+IF(Tabel1[[#This Row],[Ouverture de poste]]&lt;&gt;"",MAX(TIME(6,0,0)-Tabel1[[#This Row],[Ouverture de poste]],0),0)</f>
        <v>0</v>
      </c>
      <c r="K804" s="16">
        <f>IF(WEEKDAY(Tabel1[[#This Row],[Date]],2)=7, SUMIF(Tabel1[Semaine],Tabel1[[#This Row],[Semaine]],Tabel1[Total]),0)</f>
        <v>0</v>
      </c>
    </row>
    <row r="805" spans="1:11" ht="20.100000000000001" hidden="1" customHeight="1" x14ac:dyDescent="0.25">
      <c r="A805" s="4" t="str">
        <f t="shared" si="37"/>
        <v>26-11</v>
      </c>
      <c r="B805" s="22">
        <f>EOMONTH(Tabel1[[#This Row],[Date]],-1)+1</f>
        <v>46082</v>
      </c>
      <c r="C805" s="20">
        <f t="shared" si="39"/>
        <v>46094</v>
      </c>
      <c r="E805" s="21"/>
      <c r="F805" s="21"/>
      <c r="G805" s="21"/>
      <c r="H805" s="16">
        <f t="shared" si="38"/>
        <v>0</v>
      </c>
      <c r="I805" s="16">
        <f>+Tabel1[[#This Row],[Total]]-Tabel1[[#This Row],[Heures de nuit]]</f>
        <v>0</v>
      </c>
      <c r="J805" s="16">
        <f>MAX(0,Tabel1[[#This Row],[Fermeture de poste]]-TIME(21,0,0))+IF(Tabel1[[#This Row],[Ouverture de poste]]&lt;&gt;"",MAX(TIME(6,0,0)-Tabel1[[#This Row],[Ouverture de poste]],0),0)</f>
        <v>0</v>
      </c>
      <c r="K805" s="16">
        <f>IF(WEEKDAY(Tabel1[[#This Row],[Date]],2)=7, SUMIF(Tabel1[Semaine],Tabel1[[#This Row],[Semaine]],Tabel1[Total]),0)</f>
        <v>0</v>
      </c>
    </row>
    <row r="806" spans="1:11" ht="20.100000000000001" hidden="1" customHeight="1" x14ac:dyDescent="0.25">
      <c r="A806" s="4" t="str">
        <f t="shared" si="37"/>
        <v>26-11</v>
      </c>
      <c r="B806" s="22">
        <f>EOMONTH(Tabel1[[#This Row],[Date]],-1)+1</f>
        <v>46082</v>
      </c>
      <c r="C806" s="20">
        <f t="shared" si="39"/>
        <v>46095</v>
      </c>
      <c r="E806" s="21"/>
      <c r="F806" s="21"/>
      <c r="G806" s="21"/>
      <c r="H806" s="16">
        <f t="shared" si="38"/>
        <v>0</v>
      </c>
      <c r="I806" s="16">
        <f>+Tabel1[[#This Row],[Total]]-Tabel1[[#This Row],[Heures de nuit]]</f>
        <v>0</v>
      </c>
      <c r="J806" s="16">
        <f>MAX(0,Tabel1[[#This Row],[Fermeture de poste]]-TIME(21,0,0))+IF(Tabel1[[#This Row],[Ouverture de poste]]&lt;&gt;"",MAX(TIME(6,0,0)-Tabel1[[#This Row],[Ouverture de poste]],0),0)</f>
        <v>0</v>
      </c>
      <c r="K806" s="16">
        <f>IF(WEEKDAY(Tabel1[[#This Row],[Date]],2)=7, SUMIF(Tabel1[Semaine],Tabel1[[#This Row],[Semaine]],Tabel1[Total]),0)</f>
        <v>0</v>
      </c>
    </row>
    <row r="807" spans="1:11" ht="20.100000000000001" hidden="1" customHeight="1" x14ac:dyDescent="0.25">
      <c r="A807" s="4" t="str">
        <f t="shared" si="37"/>
        <v>26-11</v>
      </c>
      <c r="B807" s="22">
        <f>EOMONTH(Tabel1[[#This Row],[Date]],-1)+1</f>
        <v>46082</v>
      </c>
      <c r="C807" s="20">
        <f t="shared" si="39"/>
        <v>46096</v>
      </c>
      <c r="E807" s="21"/>
      <c r="F807" s="21"/>
      <c r="G807" s="21"/>
      <c r="H807" s="16">
        <f t="shared" si="38"/>
        <v>0</v>
      </c>
      <c r="I807" s="16">
        <f>+Tabel1[[#This Row],[Total]]-Tabel1[[#This Row],[Heures de nuit]]</f>
        <v>0</v>
      </c>
      <c r="J807" s="16">
        <f>MAX(0,Tabel1[[#This Row],[Fermeture de poste]]-TIME(21,0,0))+IF(Tabel1[[#This Row],[Ouverture de poste]]&lt;&gt;"",MAX(TIME(6,0,0)-Tabel1[[#This Row],[Ouverture de poste]],0),0)</f>
        <v>0</v>
      </c>
      <c r="K807" s="16">
        <f>IF(WEEKDAY(Tabel1[[#This Row],[Date]],2)=7, SUMIF(Tabel1[Semaine],Tabel1[[#This Row],[Semaine]],Tabel1[Total]),0)</f>
        <v>0</v>
      </c>
    </row>
    <row r="808" spans="1:11" ht="20.100000000000001" hidden="1" customHeight="1" x14ac:dyDescent="0.25">
      <c r="A808" s="4" t="str">
        <f t="shared" si="37"/>
        <v>26-12</v>
      </c>
      <c r="B808" s="22">
        <f>EOMONTH(Tabel1[[#This Row],[Date]],-1)+1</f>
        <v>46082</v>
      </c>
      <c r="C808" s="20">
        <f t="shared" si="39"/>
        <v>46097</v>
      </c>
      <c r="E808" s="21"/>
      <c r="F808" s="21"/>
      <c r="G808" s="21"/>
      <c r="H808" s="16">
        <f t="shared" si="38"/>
        <v>0</v>
      </c>
      <c r="I808" s="16">
        <f>+Tabel1[[#This Row],[Total]]-Tabel1[[#This Row],[Heures de nuit]]</f>
        <v>0</v>
      </c>
      <c r="J808" s="16">
        <f>MAX(0,Tabel1[[#This Row],[Fermeture de poste]]-TIME(21,0,0))+IF(Tabel1[[#This Row],[Ouverture de poste]]&lt;&gt;"",MAX(TIME(6,0,0)-Tabel1[[#This Row],[Ouverture de poste]],0),0)</f>
        <v>0</v>
      </c>
      <c r="K808" s="16">
        <f>IF(WEEKDAY(Tabel1[[#This Row],[Date]],2)=7, SUMIF(Tabel1[Semaine],Tabel1[[#This Row],[Semaine]],Tabel1[Total]),0)</f>
        <v>0</v>
      </c>
    </row>
    <row r="809" spans="1:11" ht="20.100000000000001" hidden="1" customHeight="1" x14ac:dyDescent="0.25">
      <c r="A809" s="4" t="str">
        <f t="shared" si="37"/>
        <v>26-12</v>
      </c>
      <c r="B809" s="22">
        <f>EOMONTH(Tabel1[[#This Row],[Date]],-1)+1</f>
        <v>46082</v>
      </c>
      <c r="C809" s="20">
        <f t="shared" si="39"/>
        <v>46098</v>
      </c>
      <c r="E809" s="21"/>
      <c r="F809" s="21"/>
      <c r="G809" s="21"/>
      <c r="H809" s="16">
        <f t="shared" si="38"/>
        <v>0</v>
      </c>
      <c r="I809" s="16">
        <f>+Tabel1[[#This Row],[Total]]-Tabel1[[#This Row],[Heures de nuit]]</f>
        <v>0</v>
      </c>
      <c r="J809" s="16">
        <f>MAX(0,Tabel1[[#This Row],[Fermeture de poste]]-TIME(21,0,0))+IF(Tabel1[[#This Row],[Ouverture de poste]]&lt;&gt;"",MAX(TIME(6,0,0)-Tabel1[[#This Row],[Ouverture de poste]],0),0)</f>
        <v>0</v>
      </c>
      <c r="K809" s="16">
        <f>IF(WEEKDAY(Tabel1[[#This Row],[Date]],2)=7, SUMIF(Tabel1[Semaine],Tabel1[[#This Row],[Semaine]],Tabel1[Total]),0)</f>
        <v>0</v>
      </c>
    </row>
    <row r="810" spans="1:11" ht="20.100000000000001" hidden="1" customHeight="1" x14ac:dyDescent="0.25">
      <c r="A810" s="4" t="str">
        <f t="shared" si="37"/>
        <v>26-12</v>
      </c>
      <c r="B810" s="22">
        <f>EOMONTH(Tabel1[[#This Row],[Date]],-1)+1</f>
        <v>46082</v>
      </c>
      <c r="C810" s="20">
        <f t="shared" si="39"/>
        <v>46099</v>
      </c>
      <c r="E810" s="21"/>
      <c r="F810" s="21"/>
      <c r="G810" s="21"/>
      <c r="H810" s="16">
        <f t="shared" si="38"/>
        <v>0</v>
      </c>
      <c r="I810" s="16">
        <f>+Tabel1[[#This Row],[Total]]-Tabel1[[#This Row],[Heures de nuit]]</f>
        <v>0</v>
      </c>
      <c r="J810" s="16">
        <f>MAX(0,Tabel1[[#This Row],[Fermeture de poste]]-TIME(21,0,0))+IF(Tabel1[[#This Row],[Ouverture de poste]]&lt;&gt;"",MAX(TIME(6,0,0)-Tabel1[[#This Row],[Ouverture de poste]],0),0)</f>
        <v>0</v>
      </c>
      <c r="K810" s="16">
        <f>IF(WEEKDAY(Tabel1[[#This Row],[Date]],2)=7, SUMIF(Tabel1[Semaine],Tabel1[[#This Row],[Semaine]],Tabel1[Total]),0)</f>
        <v>0</v>
      </c>
    </row>
    <row r="811" spans="1:11" ht="20.100000000000001" hidden="1" customHeight="1" x14ac:dyDescent="0.25">
      <c r="A811" s="4" t="str">
        <f t="shared" si="37"/>
        <v>26-12</v>
      </c>
      <c r="B811" s="22">
        <f>EOMONTH(Tabel1[[#This Row],[Date]],-1)+1</f>
        <v>46082</v>
      </c>
      <c r="C811" s="20">
        <f t="shared" si="39"/>
        <v>46100</v>
      </c>
      <c r="E811" s="21"/>
      <c r="F811" s="21"/>
      <c r="G811" s="21"/>
      <c r="H811" s="16">
        <f t="shared" si="38"/>
        <v>0</v>
      </c>
      <c r="I811" s="16">
        <f>+Tabel1[[#This Row],[Total]]-Tabel1[[#This Row],[Heures de nuit]]</f>
        <v>0</v>
      </c>
      <c r="J811" s="16">
        <f>MAX(0,Tabel1[[#This Row],[Fermeture de poste]]-TIME(21,0,0))+IF(Tabel1[[#This Row],[Ouverture de poste]]&lt;&gt;"",MAX(TIME(6,0,0)-Tabel1[[#This Row],[Ouverture de poste]],0),0)</f>
        <v>0</v>
      </c>
      <c r="K811" s="16">
        <f>IF(WEEKDAY(Tabel1[[#This Row],[Date]],2)=7, SUMIF(Tabel1[Semaine],Tabel1[[#This Row],[Semaine]],Tabel1[Total]),0)</f>
        <v>0</v>
      </c>
    </row>
    <row r="812" spans="1:11" ht="20.100000000000001" hidden="1" customHeight="1" x14ac:dyDescent="0.25">
      <c r="A812" s="4" t="str">
        <f t="shared" si="37"/>
        <v>26-12</v>
      </c>
      <c r="B812" s="22">
        <f>EOMONTH(Tabel1[[#This Row],[Date]],-1)+1</f>
        <v>46082</v>
      </c>
      <c r="C812" s="20">
        <f t="shared" si="39"/>
        <v>46101</v>
      </c>
      <c r="E812" s="21"/>
      <c r="F812" s="21"/>
      <c r="G812" s="21"/>
      <c r="H812" s="16">
        <f t="shared" si="38"/>
        <v>0</v>
      </c>
      <c r="I812" s="16">
        <f>+Tabel1[[#This Row],[Total]]-Tabel1[[#This Row],[Heures de nuit]]</f>
        <v>0</v>
      </c>
      <c r="J812" s="16">
        <f>MAX(0,Tabel1[[#This Row],[Fermeture de poste]]-TIME(21,0,0))+IF(Tabel1[[#This Row],[Ouverture de poste]]&lt;&gt;"",MAX(TIME(6,0,0)-Tabel1[[#This Row],[Ouverture de poste]],0),0)</f>
        <v>0</v>
      </c>
      <c r="K812" s="16">
        <f>IF(WEEKDAY(Tabel1[[#This Row],[Date]],2)=7, SUMIF(Tabel1[Semaine],Tabel1[[#This Row],[Semaine]],Tabel1[Total]),0)</f>
        <v>0</v>
      </c>
    </row>
    <row r="813" spans="1:11" ht="20.100000000000001" hidden="1" customHeight="1" x14ac:dyDescent="0.25">
      <c r="A813" s="4" t="str">
        <f t="shared" si="37"/>
        <v>26-12</v>
      </c>
      <c r="B813" s="22">
        <f>EOMONTH(Tabel1[[#This Row],[Date]],-1)+1</f>
        <v>46082</v>
      </c>
      <c r="C813" s="20">
        <f t="shared" si="39"/>
        <v>46102</v>
      </c>
      <c r="E813" s="21"/>
      <c r="F813" s="21"/>
      <c r="G813" s="21"/>
      <c r="H813" s="16">
        <f t="shared" si="38"/>
        <v>0</v>
      </c>
      <c r="I813" s="16">
        <f>+Tabel1[[#This Row],[Total]]-Tabel1[[#This Row],[Heures de nuit]]</f>
        <v>0</v>
      </c>
      <c r="J813" s="16">
        <f>MAX(0,Tabel1[[#This Row],[Fermeture de poste]]-TIME(21,0,0))+IF(Tabel1[[#This Row],[Ouverture de poste]]&lt;&gt;"",MAX(TIME(6,0,0)-Tabel1[[#This Row],[Ouverture de poste]],0),0)</f>
        <v>0</v>
      </c>
      <c r="K813" s="16">
        <f>IF(WEEKDAY(Tabel1[[#This Row],[Date]],2)=7, SUMIF(Tabel1[Semaine],Tabel1[[#This Row],[Semaine]],Tabel1[Total]),0)</f>
        <v>0</v>
      </c>
    </row>
    <row r="814" spans="1:11" ht="20.100000000000001" hidden="1" customHeight="1" x14ac:dyDescent="0.25">
      <c r="A814" s="4" t="str">
        <f t="shared" si="37"/>
        <v>26-12</v>
      </c>
      <c r="B814" s="22">
        <f>EOMONTH(Tabel1[[#This Row],[Date]],-1)+1</f>
        <v>46082</v>
      </c>
      <c r="C814" s="20">
        <f t="shared" si="39"/>
        <v>46103</v>
      </c>
      <c r="E814" s="21"/>
      <c r="F814" s="21"/>
      <c r="G814" s="21"/>
      <c r="H814" s="16">
        <f t="shared" si="38"/>
        <v>0</v>
      </c>
      <c r="I814" s="16">
        <f>+Tabel1[[#This Row],[Total]]-Tabel1[[#This Row],[Heures de nuit]]</f>
        <v>0</v>
      </c>
      <c r="J814" s="16">
        <f>MAX(0,Tabel1[[#This Row],[Fermeture de poste]]-TIME(21,0,0))+IF(Tabel1[[#This Row],[Ouverture de poste]]&lt;&gt;"",MAX(TIME(6,0,0)-Tabel1[[#This Row],[Ouverture de poste]],0),0)</f>
        <v>0</v>
      </c>
      <c r="K814" s="16">
        <f>IF(WEEKDAY(Tabel1[[#This Row],[Date]],2)=7, SUMIF(Tabel1[Semaine],Tabel1[[#This Row],[Semaine]],Tabel1[Total]),0)</f>
        <v>0</v>
      </c>
    </row>
    <row r="815" spans="1:11" ht="20.100000000000001" hidden="1" customHeight="1" x14ac:dyDescent="0.25">
      <c r="A815" s="4" t="str">
        <f t="shared" si="37"/>
        <v>26-13</v>
      </c>
      <c r="B815" s="22">
        <f>EOMONTH(Tabel1[[#This Row],[Date]],-1)+1</f>
        <v>46082</v>
      </c>
      <c r="C815" s="20">
        <f t="shared" si="39"/>
        <v>46104</v>
      </c>
      <c r="E815" s="21"/>
      <c r="F815" s="21"/>
      <c r="G815" s="21"/>
      <c r="H815" s="16">
        <f t="shared" si="38"/>
        <v>0</v>
      </c>
      <c r="I815" s="16">
        <f>+Tabel1[[#This Row],[Total]]-Tabel1[[#This Row],[Heures de nuit]]</f>
        <v>0</v>
      </c>
      <c r="J815" s="16">
        <f>MAX(0,Tabel1[[#This Row],[Fermeture de poste]]-TIME(21,0,0))+IF(Tabel1[[#This Row],[Ouverture de poste]]&lt;&gt;"",MAX(TIME(6,0,0)-Tabel1[[#This Row],[Ouverture de poste]],0),0)</f>
        <v>0</v>
      </c>
      <c r="K815" s="16">
        <f>IF(WEEKDAY(Tabel1[[#This Row],[Date]],2)=7, SUMIF(Tabel1[Semaine],Tabel1[[#This Row],[Semaine]],Tabel1[Total]),0)</f>
        <v>0</v>
      </c>
    </row>
    <row r="816" spans="1:11" ht="20.100000000000001" hidden="1" customHeight="1" x14ac:dyDescent="0.25">
      <c r="A816" s="4" t="str">
        <f t="shared" si="37"/>
        <v>26-13</v>
      </c>
      <c r="B816" s="22">
        <f>EOMONTH(Tabel1[[#This Row],[Date]],-1)+1</f>
        <v>46082</v>
      </c>
      <c r="C816" s="20">
        <f t="shared" si="39"/>
        <v>46105</v>
      </c>
      <c r="E816" s="21"/>
      <c r="F816" s="21"/>
      <c r="G816" s="21"/>
      <c r="H816" s="16">
        <f t="shared" si="38"/>
        <v>0</v>
      </c>
      <c r="I816" s="16">
        <f>+Tabel1[[#This Row],[Total]]-Tabel1[[#This Row],[Heures de nuit]]</f>
        <v>0</v>
      </c>
      <c r="J816" s="16">
        <f>MAX(0,Tabel1[[#This Row],[Fermeture de poste]]-TIME(21,0,0))+IF(Tabel1[[#This Row],[Ouverture de poste]]&lt;&gt;"",MAX(TIME(6,0,0)-Tabel1[[#This Row],[Ouverture de poste]],0),0)</f>
        <v>0</v>
      </c>
      <c r="K816" s="16">
        <f>IF(WEEKDAY(Tabel1[[#This Row],[Date]],2)=7, SUMIF(Tabel1[Semaine],Tabel1[[#This Row],[Semaine]],Tabel1[Total]),0)</f>
        <v>0</v>
      </c>
    </row>
    <row r="817" spans="1:11" ht="20.100000000000001" hidden="1" customHeight="1" x14ac:dyDescent="0.25">
      <c r="A817" s="4" t="str">
        <f t="shared" si="37"/>
        <v>26-13</v>
      </c>
      <c r="B817" s="22">
        <f>EOMONTH(Tabel1[[#This Row],[Date]],-1)+1</f>
        <v>46082</v>
      </c>
      <c r="C817" s="20">
        <f t="shared" si="39"/>
        <v>46106</v>
      </c>
      <c r="E817" s="21"/>
      <c r="F817" s="21"/>
      <c r="G817" s="21"/>
      <c r="H817" s="16">
        <f t="shared" si="38"/>
        <v>0</v>
      </c>
      <c r="I817" s="16">
        <f>+Tabel1[[#This Row],[Total]]-Tabel1[[#This Row],[Heures de nuit]]</f>
        <v>0</v>
      </c>
      <c r="J817" s="16">
        <f>MAX(0,Tabel1[[#This Row],[Fermeture de poste]]-TIME(21,0,0))+IF(Tabel1[[#This Row],[Ouverture de poste]]&lt;&gt;"",MAX(TIME(6,0,0)-Tabel1[[#This Row],[Ouverture de poste]],0),0)</f>
        <v>0</v>
      </c>
      <c r="K817" s="16">
        <f>IF(WEEKDAY(Tabel1[[#This Row],[Date]],2)=7, SUMIF(Tabel1[Semaine],Tabel1[[#This Row],[Semaine]],Tabel1[Total]),0)</f>
        <v>0</v>
      </c>
    </row>
    <row r="818" spans="1:11" ht="20.100000000000001" hidden="1" customHeight="1" x14ac:dyDescent="0.25">
      <c r="A818" s="4" t="str">
        <f t="shared" si="37"/>
        <v>26-13</v>
      </c>
      <c r="B818" s="22">
        <f>EOMONTH(Tabel1[[#This Row],[Date]],-1)+1</f>
        <v>46082</v>
      </c>
      <c r="C818" s="20">
        <f t="shared" si="39"/>
        <v>46107</v>
      </c>
      <c r="E818" s="21"/>
      <c r="F818" s="21"/>
      <c r="G818" s="21"/>
      <c r="H818" s="16">
        <f t="shared" si="38"/>
        <v>0</v>
      </c>
      <c r="I818" s="16">
        <f>+Tabel1[[#This Row],[Total]]-Tabel1[[#This Row],[Heures de nuit]]</f>
        <v>0</v>
      </c>
      <c r="J818" s="16">
        <f>MAX(0,Tabel1[[#This Row],[Fermeture de poste]]-TIME(21,0,0))+IF(Tabel1[[#This Row],[Ouverture de poste]]&lt;&gt;"",MAX(TIME(6,0,0)-Tabel1[[#This Row],[Ouverture de poste]],0),0)</f>
        <v>0</v>
      </c>
      <c r="K818" s="16">
        <f>IF(WEEKDAY(Tabel1[[#This Row],[Date]],2)=7, SUMIF(Tabel1[Semaine],Tabel1[[#This Row],[Semaine]],Tabel1[Total]),0)</f>
        <v>0</v>
      </c>
    </row>
    <row r="819" spans="1:11" ht="20.100000000000001" hidden="1" customHeight="1" x14ac:dyDescent="0.25">
      <c r="A819" s="4" t="str">
        <f t="shared" si="37"/>
        <v>26-13</v>
      </c>
      <c r="B819" s="22">
        <f>EOMONTH(Tabel1[[#This Row],[Date]],-1)+1</f>
        <v>46082</v>
      </c>
      <c r="C819" s="20">
        <f t="shared" si="39"/>
        <v>46108</v>
      </c>
      <c r="E819" s="21"/>
      <c r="F819" s="21"/>
      <c r="G819" s="21"/>
      <c r="H819" s="16">
        <f t="shared" si="38"/>
        <v>0</v>
      </c>
      <c r="I819" s="16">
        <f>+Tabel1[[#This Row],[Total]]-Tabel1[[#This Row],[Heures de nuit]]</f>
        <v>0</v>
      </c>
      <c r="J819" s="16">
        <f>MAX(0,Tabel1[[#This Row],[Fermeture de poste]]-TIME(21,0,0))+IF(Tabel1[[#This Row],[Ouverture de poste]]&lt;&gt;"",MAX(TIME(6,0,0)-Tabel1[[#This Row],[Ouverture de poste]],0),0)</f>
        <v>0</v>
      </c>
      <c r="K819" s="16">
        <f>IF(WEEKDAY(Tabel1[[#This Row],[Date]],2)=7, SUMIF(Tabel1[Semaine],Tabel1[[#This Row],[Semaine]],Tabel1[Total]),0)</f>
        <v>0</v>
      </c>
    </row>
    <row r="820" spans="1:11" ht="20.100000000000001" hidden="1" customHeight="1" x14ac:dyDescent="0.25">
      <c r="A820" s="4" t="str">
        <f t="shared" si="37"/>
        <v>26-13</v>
      </c>
      <c r="B820" s="22">
        <f>EOMONTH(Tabel1[[#This Row],[Date]],-1)+1</f>
        <v>46082</v>
      </c>
      <c r="C820" s="20">
        <f t="shared" si="39"/>
        <v>46109</v>
      </c>
      <c r="E820" s="21"/>
      <c r="F820" s="21"/>
      <c r="G820" s="21"/>
      <c r="H820" s="16">
        <f t="shared" si="38"/>
        <v>0</v>
      </c>
      <c r="I820" s="16">
        <f>+Tabel1[[#This Row],[Total]]-Tabel1[[#This Row],[Heures de nuit]]</f>
        <v>0</v>
      </c>
      <c r="J820" s="16">
        <f>MAX(0,Tabel1[[#This Row],[Fermeture de poste]]-TIME(21,0,0))+IF(Tabel1[[#This Row],[Ouverture de poste]]&lt;&gt;"",MAX(TIME(6,0,0)-Tabel1[[#This Row],[Ouverture de poste]],0),0)</f>
        <v>0</v>
      </c>
      <c r="K820" s="16">
        <f>IF(WEEKDAY(Tabel1[[#This Row],[Date]],2)=7, SUMIF(Tabel1[Semaine],Tabel1[[#This Row],[Semaine]],Tabel1[Total]),0)</f>
        <v>0</v>
      </c>
    </row>
    <row r="821" spans="1:11" ht="20.100000000000001" hidden="1" customHeight="1" x14ac:dyDescent="0.25">
      <c r="A821" s="4" t="str">
        <f t="shared" si="37"/>
        <v>26-13</v>
      </c>
      <c r="B821" s="22">
        <f>EOMONTH(Tabel1[[#This Row],[Date]],-1)+1</f>
        <v>46082</v>
      </c>
      <c r="C821" s="20">
        <f t="shared" si="39"/>
        <v>46110</v>
      </c>
      <c r="E821" s="21"/>
      <c r="F821" s="21"/>
      <c r="G821" s="21"/>
      <c r="H821" s="16">
        <f t="shared" si="38"/>
        <v>0</v>
      </c>
      <c r="I821" s="16">
        <f>+Tabel1[[#This Row],[Total]]-Tabel1[[#This Row],[Heures de nuit]]</f>
        <v>0</v>
      </c>
      <c r="J821" s="16">
        <f>MAX(0,Tabel1[[#This Row],[Fermeture de poste]]-TIME(21,0,0))+IF(Tabel1[[#This Row],[Ouverture de poste]]&lt;&gt;"",MAX(TIME(6,0,0)-Tabel1[[#This Row],[Ouverture de poste]],0),0)</f>
        <v>0</v>
      </c>
      <c r="K821" s="16">
        <f>IF(WEEKDAY(Tabel1[[#This Row],[Date]],2)=7, SUMIF(Tabel1[Semaine],Tabel1[[#This Row],[Semaine]],Tabel1[Total]),0)</f>
        <v>0</v>
      </c>
    </row>
    <row r="822" spans="1:11" ht="20.100000000000001" hidden="1" customHeight="1" x14ac:dyDescent="0.25">
      <c r="A822" s="4" t="str">
        <f t="shared" si="37"/>
        <v>26-14</v>
      </c>
      <c r="B822" s="22">
        <f>EOMONTH(Tabel1[[#This Row],[Date]],-1)+1</f>
        <v>46082</v>
      </c>
      <c r="C822" s="20">
        <f t="shared" si="39"/>
        <v>46111</v>
      </c>
      <c r="E822" s="21"/>
      <c r="F822" s="21"/>
      <c r="G822" s="21"/>
      <c r="H822" s="16">
        <f t="shared" si="38"/>
        <v>0</v>
      </c>
      <c r="I822" s="16">
        <f>+Tabel1[[#This Row],[Total]]-Tabel1[[#This Row],[Heures de nuit]]</f>
        <v>0</v>
      </c>
      <c r="J822" s="16">
        <f>MAX(0,Tabel1[[#This Row],[Fermeture de poste]]-TIME(21,0,0))+IF(Tabel1[[#This Row],[Ouverture de poste]]&lt;&gt;"",MAX(TIME(6,0,0)-Tabel1[[#This Row],[Ouverture de poste]],0),0)</f>
        <v>0</v>
      </c>
      <c r="K822" s="16">
        <f>IF(WEEKDAY(Tabel1[[#This Row],[Date]],2)=7, SUMIF(Tabel1[Semaine],Tabel1[[#This Row],[Semaine]],Tabel1[Total]),0)</f>
        <v>0</v>
      </c>
    </row>
    <row r="823" spans="1:11" ht="20.100000000000001" hidden="1" customHeight="1" x14ac:dyDescent="0.25">
      <c r="A823" s="4" t="str">
        <f t="shared" si="37"/>
        <v>26-14</v>
      </c>
      <c r="B823" s="22">
        <f>EOMONTH(Tabel1[[#This Row],[Date]],-1)+1</f>
        <v>46082</v>
      </c>
      <c r="C823" s="20">
        <f t="shared" si="39"/>
        <v>46112</v>
      </c>
      <c r="E823" s="21"/>
      <c r="F823" s="21"/>
      <c r="G823" s="21"/>
      <c r="H823" s="16">
        <f t="shared" si="38"/>
        <v>0</v>
      </c>
      <c r="I823" s="16">
        <f>+Tabel1[[#This Row],[Total]]-Tabel1[[#This Row],[Heures de nuit]]</f>
        <v>0</v>
      </c>
      <c r="J823" s="16">
        <f>MAX(0,Tabel1[[#This Row],[Fermeture de poste]]-TIME(21,0,0))+IF(Tabel1[[#This Row],[Ouverture de poste]]&lt;&gt;"",MAX(TIME(6,0,0)-Tabel1[[#This Row],[Ouverture de poste]],0),0)</f>
        <v>0</v>
      </c>
      <c r="K823" s="16">
        <f>IF(WEEKDAY(Tabel1[[#This Row],[Date]],2)=7, SUMIF(Tabel1[Semaine],Tabel1[[#This Row],[Semaine]],Tabel1[Total]),0)</f>
        <v>0</v>
      </c>
    </row>
    <row r="824" spans="1:11" ht="20.100000000000001" hidden="1" customHeight="1" x14ac:dyDescent="0.25">
      <c r="A824" s="4" t="str">
        <f t="shared" si="37"/>
        <v>26-14</v>
      </c>
      <c r="B824" s="22">
        <f>EOMONTH(Tabel1[[#This Row],[Date]],-1)+1</f>
        <v>46113</v>
      </c>
      <c r="C824" s="20">
        <f t="shared" si="39"/>
        <v>46113</v>
      </c>
      <c r="E824" s="21"/>
      <c r="F824" s="21"/>
      <c r="G824" s="21"/>
      <c r="H824" s="16">
        <f t="shared" si="38"/>
        <v>0</v>
      </c>
      <c r="I824" s="16">
        <f>+Tabel1[[#This Row],[Total]]-Tabel1[[#This Row],[Heures de nuit]]</f>
        <v>0</v>
      </c>
      <c r="J824" s="16">
        <f>MAX(0,Tabel1[[#This Row],[Fermeture de poste]]-TIME(21,0,0))+IF(Tabel1[[#This Row],[Ouverture de poste]]&lt;&gt;"",MAX(TIME(6,0,0)-Tabel1[[#This Row],[Ouverture de poste]],0),0)</f>
        <v>0</v>
      </c>
      <c r="K824" s="16">
        <f>IF(WEEKDAY(Tabel1[[#This Row],[Date]],2)=7, SUMIF(Tabel1[Semaine],Tabel1[[#This Row],[Semaine]],Tabel1[Total]),0)</f>
        <v>0</v>
      </c>
    </row>
    <row r="825" spans="1:11" ht="20.100000000000001" hidden="1" customHeight="1" x14ac:dyDescent="0.25">
      <c r="A825" s="4" t="str">
        <f t="shared" si="37"/>
        <v>26-14</v>
      </c>
      <c r="B825" s="22">
        <f>EOMONTH(Tabel1[[#This Row],[Date]],-1)+1</f>
        <v>46113</v>
      </c>
      <c r="C825" s="20">
        <f t="shared" si="39"/>
        <v>46114</v>
      </c>
      <c r="E825" s="21"/>
      <c r="F825" s="21"/>
      <c r="G825" s="21"/>
      <c r="H825" s="16">
        <f t="shared" si="38"/>
        <v>0</v>
      </c>
      <c r="I825" s="16">
        <f>+Tabel1[[#This Row],[Total]]-Tabel1[[#This Row],[Heures de nuit]]</f>
        <v>0</v>
      </c>
      <c r="J825" s="16">
        <f>MAX(0,Tabel1[[#This Row],[Fermeture de poste]]-TIME(21,0,0))+IF(Tabel1[[#This Row],[Ouverture de poste]]&lt;&gt;"",MAX(TIME(6,0,0)-Tabel1[[#This Row],[Ouverture de poste]],0),0)</f>
        <v>0</v>
      </c>
      <c r="K825" s="16">
        <f>IF(WEEKDAY(Tabel1[[#This Row],[Date]],2)=7, SUMIF(Tabel1[Semaine],Tabel1[[#This Row],[Semaine]],Tabel1[Total]),0)</f>
        <v>0</v>
      </c>
    </row>
    <row r="826" spans="1:11" ht="20.100000000000001" hidden="1" customHeight="1" x14ac:dyDescent="0.25">
      <c r="A826" s="4" t="str">
        <f t="shared" si="37"/>
        <v>26-14</v>
      </c>
      <c r="B826" s="22">
        <f>EOMONTH(Tabel1[[#This Row],[Date]],-1)+1</f>
        <v>46113</v>
      </c>
      <c r="C826" s="20">
        <f t="shared" si="39"/>
        <v>46115</v>
      </c>
      <c r="E826" s="21"/>
      <c r="F826" s="21"/>
      <c r="G826" s="21"/>
      <c r="H826" s="16">
        <f t="shared" si="38"/>
        <v>0</v>
      </c>
      <c r="I826" s="16">
        <f>+Tabel1[[#This Row],[Total]]-Tabel1[[#This Row],[Heures de nuit]]</f>
        <v>0</v>
      </c>
      <c r="J826" s="16">
        <f>MAX(0,Tabel1[[#This Row],[Fermeture de poste]]-TIME(21,0,0))+IF(Tabel1[[#This Row],[Ouverture de poste]]&lt;&gt;"",MAX(TIME(6,0,0)-Tabel1[[#This Row],[Ouverture de poste]],0),0)</f>
        <v>0</v>
      </c>
      <c r="K826" s="16">
        <f>IF(WEEKDAY(Tabel1[[#This Row],[Date]],2)=7, SUMIF(Tabel1[Semaine],Tabel1[[#This Row],[Semaine]],Tabel1[Total]),0)</f>
        <v>0</v>
      </c>
    </row>
    <row r="827" spans="1:11" ht="20.100000000000001" hidden="1" customHeight="1" x14ac:dyDescent="0.25">
      <c r="A827" s="4" t="str">
        <f t="shared" si="37"/>
        <v>26-14</v>
      </c>
      <c r="B827" s="22">
        <f>EOMONTH(Tabel1[[#This Row],[Date]],-1)+1</f>
        <v>46113</v>
      </c>
      <c r="C827" s="20">
        <f t="shared" si="39"/>
        <v>46116</v>
      </c>
      <c r="E827" s="21"/>
      <c r="F827" s="21"/>
      <c r="G827" s="21"/>
      <c r="H827" s="16">
        <f t="shared" si="38"/>
        <v>0</v>
      </c>
      <c r="I827" s="16">
        <f>+Tabel1[[#This Row],[Total]]-Tabel1[[#This Row],[Heures de nuit]]</f>
        <v>0</v>
      </c>
      <c r="J827" s="16">
        <f>MAX(0,Tabel1[[#This Row],[Fermeture de poste]]-TIME(21,0,0))+IF(Tabel1[[#This Row],[Ouverture de poste]]&lt;&gt;"",MAX(TIME(6,0,0)-Tabel1[[#This Row],[Ouverture de poste]],0),0)</f>
        <v>0</v>
      </c>
      <c r="K827" s="16">
        <f>IF(WEEKDAY(Tabel1[[#This Row],[Date]],2)=7, SUMIF(Tabel1[Semaine],Tabel1[[#This Row],[Semaine]],Tabel1[Total]),0)</f>
        <v>0</v>
      </c>
    </row>
    <row r="828" spans="1:11" ht="20.100000000000001" hidden="1" customHeight="1" x14ac:dyDescent="0.25">
      <c r="A828" s="4" t="str">
        <f t="shared" si="37"/>
        <v>26-14</v>
      </c>
      <c r="B828" s="22">
        <f>EOMONTH(Tabel1[[#This Row],[Date]],-1)+1</f>
        <v>46113</v>
      </c>
      <c r="C828" s="20">
        <f t="shared" si="39"/>
        <v>46117</v>
      </c>
      <c r="E828" s="21"/>
      <c r="F828" s="21"/>
      <c r="G828" s="21"/>
      <c r="H828" s="16">
        <f t="shared" si="38"/>
        <v>0</v>
      </c>
      <c r="I828" s="16">
        <f>+Tabel1[[#This Row],[Total]]-Tabel1[[#This Row],[Heures de nuit]]</f>
        <v>0</v>
      </c>
      <c r="J828" s="16">
        <f>MAX(0,Tabel1[[#This Row],[Fermeture de poste]]-TIME(21,0,0))+IF(Tabel1[[#This Row],[Ouverture de poste]]&lt;&gt;"",MAX(TIME(6,0,0)-Tabel1[[#This Row],[Ouverture de poste]],0),0)</f>
        <v>0</v>
      </c>
      <c r="K828" s="16">
        <f>IF(WEEKDAY(Tabel1[[#This Row],[Date]],2)=7, SUMIF(Tabel1[Semaine],Tabel1[[#This Row],[Semaine]],Tabel1[Total]),0)</f>
        <v>0</v>
      </c>
    </row>
    <row r="829" spans="1:11" ht="20.100000000000001" hidden="1" customHeight="1" x14ac:dyDescent="0.25">
      <c r="A829" s="4" t="str">
        <f t="shared" si="37"/>
        <v>26-15</v>
      </c>
      <c r="B829" s="22">
        <f>EOMONTH(Tabel1[[#This Row],[Date]],-1)+1</f>
        <v>46113</v>
      </c>
      <c r="C829" s="20">
        <f t="shared" si="39"/>
        <v>46118</v>
      </c>
      <c r="E829" s="21"/>
      <c r="F829" s="21"/>
      <c r="G829" s="21"/>
      <c r="H829" s="16">
        <f t="shared" si="38"/>
        <v>0</v>
      </c>
      <c r="I829" s="16">
        <f>+Tabel1[[#This Row],[Total]]-Tabel1[[#This Row],[Heures de nuit]]</f>
        <v>0</v>
      </c>
      <c r="J829" s="16">
        <f>MAX(0,Tabel1[[#This Row],[Fermeture de poste]]-TIME(21,0,0))+IF(Tabel1[[#This Row],[Ouverture de poste]]&lt;&gt;"",MAX(TIME(6,0,0)-Tabel1[[#This Row],[Ouverture de poste]],0),0)</f>
        <v>0</v>
      </c>
      <c r="K829" s="16">
        <f>IF(WEEKDAY(Tabel1[[#This Row],[Date]],2)=7, SUMIF(Tabel1[Semaine],Tabel1[[#This Row],[Semaine]],Tabel1[Total]),0)</f>
        <v>0</v>
      </c>
    </row>
    <row r="830" spans="1:11" ht="20.100000000000001" hidden="1" customHeight="1" x14ac:dyDescent="0.25">
      <c r="A830" s="4" t="str">
        <f t="shared" si="37"/>
        <v>26-15</v>
      </c>
      <c r="B830" s="22">
        <f>EOMONTH(Tabel1[[#This Row],[Date]],-1)+1</f>
        <v>46113</v>
      </c>
      <c r="C830" s="20">
        <f t="shared" si="39"/>
        <v>46119</v>
      </c>
      <c r="E830" s="21"/>
      <c r="F830" s="21"/>
      <c r="G830" s="21"/>
      <c r="H830" s="16">
        <f t="shared" si="38"/>
        <v>0</v>
      </c>
      <c r="I830" s="16">
        <f>+Tabel1[[#This Row],[Total]]-Tabel1[[#This Row],[Heures de nuit]]</f>
        <v>0</v>
      </c>
      <c r="J830" s="16">
        <f>MAX(0,Tabel1[[#This Row],[Fermeture de poste]]-TIME(21,0,0))+IF(Tabel1[[#This Row],[Ouverture de poste]]&lt;&gt;"",MAX(TIME(6,0,0)-Tabel1[[#This Row],[Ouverture de poste]],0),0)</f>
        <v>0</v>
      </c>
      <c r="K830" s="16">
        <f>IF(WEEKDAY(Tabel1[[#This Row],[Date]],2)=7, SUMIF(Tabel1[Semaine],Tabel1[[#This Row],[Semaine]],Tabel1[Total]),0)</f>
        <v>0</v>
      </c>
    </row>
    <row r="831" spans="1:11" ht="20.100000000000001" hidden="1" customHeight="1" x14ac:dyDescent="0.25">
      <c r="A831" s="4" t="str">
        <f t="shared" si="37"/>
        <v>26-15</v>
      </c>
      <c r="B831" s="22">
        <f>EOMONTH(Tabel1[[#This Row],[Date]],-1)+1</f>
        <v>46113</v>
      </c>
      <c r="C831" s="20">
        <f t="shared" si="39"/>
        <v>46120</v>
      </c>
      <c r="E831" s="21"/>
      <c r="F831" s="21"/>
      <c r="G831" s="21"/>
      <c r="H831" s="16">
        <f t="shared" si="38"/>
        <v>0</v>
      </c>
      <c r="I831" s="16">
        <f>+Tabel1[[#This Row],[Total]]-Tabel1[[#This Row],[Heures de nuit]]</f>
        <v>0</v>
      </c>
      <c r="J831" s="16">
        <f>MAX(0,Tabel1[[#This Row],[Fermeture de poste]]-TIME(21,0,0))+IF(Tabel1[[#This Row],[Ouverture de poste]]&lt;&gt;"",MAX(TIME(6,0,0)-Tabel1[[#This Row],[Ouverture de poste]],0),0)</f>
        <v>0</v>
      </c>
      <c r="K831" s="16">
        <f>IF(WEEKDAY(Tabel1[[#This Row],[Date]],2)=7, SUMIF(Tabel1[Semaine],Tabel1[[#This Row],[Semaine]],Tabel1[Total]),0)</f>
        <v>0</v>
      </c>
    </row>
    <row r="832" spans="1:11" ht="20.100000000000001" hidden="1" customHeight="1" x14ac:dyDescent="0.25">
      <c r="A832" s="4" t="str">
        <f t="shared" si="37"/>
        <v>26-15</v>
      </c>
      <c r="B832" s="22">
        <f>EOMONTH(Tabel1[[#This Row],[Date]],-1)+1</f>
        <v>46113</v>
      </c>
      <c r="C832" s="20">
        <f t="shared" si="39"/>
        <v>46121</v>
      </c>
      <c r="E832" s="21"/>
      <c r="F832" s="21"/>
      <c r="G832" s="21"/>
      <c r="H832" s="16">
        <f t="shared" si="38"/>
        <v>0</v>
      </c>
      <c r="I832" s="16">
        <f>+Tabel1[[#This Row],[Total]]-Tabel1[[#This Row],[Heures de nuit]]</f>
        <v>0</v>
      </c>
      <c r="J832" s="16">
        <f>MAX(0,Tabel1[[#This Row],[Fermeture de poste]]-TIME(21,0,0))+IF(Tabel1[[#This Row],[Ouverture de poste]]&lt;&gt;"",MAX(TIME(6,0,0)-Tabel1[[#This Row],[Ouverture de poste]],0),0)</f>
        <v>0</v>
      </c>
      <c r="K832" s="16">
        <f>IF(WEEKDAY(Tabel1[[#This Row],[Date]],2)=7, SUMIF(Tabel1[Semaine],Tabel1[[#This Row],[Semaine]],Tabel1[Total]),0)</f>
        <v>0</v>
      </c>
    </row>
    <row r="833" spans="1:11" ht="20.100000000000001" hidden="1" customHeight="1" x14ac:dyDescent="0.25">
      <c r="A833" s="4" t="str">
        <f t="shared" si="37"/>
        <v>26-15</v>
      </c>
      <c r="B833" s="22">
        <f>EOMONTH(Tabel1[[#This Row],[Date]],-1)+1</f>
        <v>46113</v>
      </c>
      <c r="C833" s="20">
        <f t="shared" si="39"/>
        <v>46122</v>
      </c>
      <c r="E833" s="21"/>
      <c r="F833" s="21"/>
      <c r="G833" s="21"/>
      <c r="H833" s="16">
        <f t="shared" si="38"/>
        <v>0</v>
      </c>
      <c r="I833" s="16">
        <f>+Tabel1[[#This Row],[Total]]-Tabel1[[#This Row],[Heures de nuit]]</f>
        <v>0</v>
      </c>
      <c r="J833" s="16">
        <f>MAX(0,Tabel1[[#This Row],[Fermeture de poste]]-TIME(21,0,0))+IF(Tabel1[[#This Row],[Ouverture de poste]]&lt;&gt;"",MAX(TIME(6,0,0)-Tabel1[[#This Row],[Ouverture de poste]],0),0)</f>
        <v>0</v>
      </c>
      <c r="K833" s="16">
        <f>IF(WEEKDAY(Tabel1[[#This Row],[Date]],2)=7, SUMIF(Tabel1[Semaine],Tabel1[[#This Row],[Semaine]],Tabel1[Total]),0)</f>
        <v>0</v>
      </c>
    </row>
    <row r="834" spans="1:11" ht="20.100000000000001" hidden="1" customHeight="1" x14ac:dyDescent="0.25">
      <c r="A834" s="4" t="str">
        <f t="shared" si="37"/>
        <v>26-15</v>
      </c>
      <c r="B834" s="22">
        <f>EOMONTH(Tabel1[[#This Row],[Date]],-1)+1</f>
        <v>46113</v>
      </c>
      <c r="C834" s="20">
        <f t="shared" si="39"/>
        <v>46123</v>
      </c>
      <c r="E834" s="21"/>
      <c r="F834" s="21"/>
      <c r="G834" s="21"/>
      <c r="H834" s="16">
        <f t="shared" si="38"/>
        <v>0</v>
      </c>
      <c r="I834" s="16">
        <f>+Tabel1[[#This Row],[Total]]-Tabel1[[#This Row],[Heures de nuit]]</f>
        <v>0</v>
      </c>
      <c r="J834" s="16">
        <f>MAX(0,Tabel1[[#This Row],[Fermeture de poste]]-TIME(21,0,0))+IF(Tabel1[[#This Row],[Ouverture de poste]]&lt;&gt;"",MAX(TIME(6,0,0)-Tabel1[[#This Row],[Ouverture de poste]],0),0)</f>
        <v>0</v>
      </c>
      <c r="K834" s="16">
        <f>IF(WEEKDAY(Tabel1[[#This Row],[Date]],2)=7, SUMIF(Tabel1[Semaine],Tabel1[[#This Row],[Semaine]],Tabel1[Total]),0)</f>
        <v>0</v>
      </c>
    </row>
    <row r="835" spans="1:11" ht="20.100000000000001" hidden="1" customHeight="1" x14ac:dyDescent="0.25">
      <c r="A835" s="4" t="str">
        <f t="shared" ref="A835:A898" si="40">MOD(YEAR(C835-WEEKDAY(C835,2)+4),100) &amp;"-"&amp; _xlfn.ISOWEEKNUM(C835)</f>
        <v>26-15</v>
      </c>
      <c r="B835" s="22">
        <f>EOMONTH(Tabel1[[#This Row],[Date]],-1)+1</f>
        <v>46113</v>
      </c>
      <c r="C835" s="20">
        <f t="shared" si="39"/>
        <v>46124</v>
      </c>
      <c r="E835" s="21"/>
      <c r="F835" s="21"/>
      <c r="G835" s="21"/>
      <c r="H835" s="16">
        <f t="shared" ref="H835:H898" si="41">MOD(G835-E835-F835,1)</f>
        <v>0</v>
      </c>
      <c r="I835" s="16">
        <f>+Tabel1[[#This Row],[Total]]-Tabel1[[#This Row],[Heures de nuit]]</f>
        <v>0</v>
      </c>
      <c r="J835" s="16">
        <f>MAX(0,Tabel1[[#This Row],[Fermeture de poste]]-TIME(21,0,0))+IF(Tabel1[[#This Row],[Ouverture de poste]]&lt;&gt;"",MAX(TIME(6,0,0)-Tabel1[[#This Row],[Ouverture de poste]],0),0)</f>
        <v>0</v>
      </c>
      <c r="K835" s="16">
        <f>IF(WEEKDAY(Tabel1[[#This Row],[Date]],2)=7, SUMIF(Tabel1[Semaine],Tabel1[[#This Row],[Semaine]],Tabel1[Total]),0)</f>
        <v>0</v>
      </c>
    </row>
    <row r="836" spans="1:11" ht="20.100000000000001" hidden="1" customHeight="1" x14ac:dyDescent="0.25">
      <c r="A836" s="4" t="str">
        <f t="shared" si="40"/>
        <v>26-16</v>
      </c>
      <c r="B836" s="22">
        <f>EOMONTH(Tabel1[[#This Row],[Date]],-1)+1</f>
        <v>46113</v>
      </c>
      <c r="C836" s="20">
        <f t="shared" si="39"/>
        <v>46125</v>
      </c>
      <c r="E836" s="21"/>
      <c r="F836" s="21"/>
      <c r="G836" s="21"/>
      <c r="H836" s="16">
        <f t="shared" si="41"/>
        <v>0</v>
      </c>
      <c r="I836" s="16">
        <f>+Tabel1[[#This Row],[Total]]-Tabel1[[#This Row],[Heures de nuit]]</f>
        <v>0</v>
      </c>
      <c r="J836" s="16">
        <f>MAX(0,Tabel1[[#This Row],[Fermeture de poste]]-TIME(21,0,0))+IF(Tabel1[[#This Row],[Ouverture de poste]]&lt;&gt;"",MAX(TIME(6,0,0)-Tabel1[[#This Row],[Ouverture de poste]],0),0)</f>
        <v>0</v>
      </c>
      <c r="K836" s="16">
        <f>IF(WEEKDAY(Tabel1[[#This Row],[Date]],2)=7, SUMIF(Tabel1[Semaine],Tabel1[[#This Row],[Semaine]],Tabel1[Total]),0)</f>
        <v>0</v>
      </c>
    </row>
    <row r="837" spans="1:11" ht="20.100000000000001" hidden="1" customHeight="1" x14ac:dyDescent="0.25">
      <c r="A837" s="4" t="str">
        <f t="shared" si="40"/>
        <v>26-16</v>
      </c>
      <c r="B837" s="22">
        <f>EOMONTH(Tabel1[[#This Row],[Date]],-1)+1</f>
        <v>46113</v>
      </c>
      <c r="C837" s="20">
        <f t="shared" si="39"/>
        <v>46126</v>
      </c>
      <c r="E837" s="21"/>
      <c r="F837" s="21"/>
      <c r="G837" s="21"/>
      <c r="H837" s="16">
        <f t="shared" si="41"/>
        <v>0</v>
      </c>
      <c r="I837" s="16">
        <f>+Tabel1[[#This Row],[Total]]-Tabel1[[#This Row],[Heures de nuit]]</f>
        <v>0</v>
      </c>
      <c r="J837" s="16">
        <f>MAX(0,Tabel1[[#This Row],[Fermeture de poste]]-TIME(21,0,0))+IF(Tabel1[[#This Row],[Ouverture de poste]]&lt;&gt;"",MAX(TIME(6,0,0)-Tabel1[[#This Row],[Ouverture de poste]],0),0)</f>
        <v>0</v>
      </c>
      <c r="K837" s="16">
        <f>IF(WEEKDAY(Tabel1[[#This Row],[Date]],2)=7, SUMIF(Tabel1[Semaine],Tabel1[[#This Row],[Semaine]],Tabel1[Total]),0)</f>
        <v>0</v>
      </c>
    </row>
    <row r="838" spans="1:11" ht="20.100000000000001" hidden="1" customHeight="1" x14ac:dyDescent="0.25">
      <c r="A838" s="4" t="str">
        <f t="shared" si="40"/>
        <v>26-16</v>
      </c>
      <c r="B838" s="22">
        <f>EOMONTH(Tabel1[[#This Row],[Date]],-1)+1</f>
        <v>46113</v>
      </c>
      <c r="C838" s="20">
        <f t="shared" si="39"/>
        <v>46127</v>
      </c>
      <c r="E838" s="21"/>
      <c r="F838" s="21"/>
      <c r="G838" s="21"/>
      <c r="H838" s="16">
        <f t="shared" si="41"/>
        <v>0</v>
      </c>
      <c r="I838" s="16">
        <f>+Tabel1[[#This Row],[Total]]-Tabel1[[#This Row],[Heures de nuit]]</f>
        <v>0</v>
      </c>
      <c r="J838" s="16">
        <f>MAX(0,Tabel1[[#This Row],[Fermeture de poste]]-TIME(21,0,0))+IF(Tabel1[[#This Row],[Ouverture de poste]]&lt;&gt;"",MAX(TIME(6,0,0)-Tabel1[[#This Row],[Ouverture de poste]],0),0)</f>
        <v>0</v>
      </c>
      <c r="K838" s="16">
        <f>IF(WEEKDAY(Tabel1[[#This Row],[Date]],2)=7, SUMIF(Tabel1[Semaine],Tabel1[[#This Row],[Semaine]],Tabel1[Total]),0)</f>
        <v>0</v>
      </c>
    </row>
    <row r="839" spans="1:11" ht="20.100000000000001" hidden="1" customHeight="1" x14ac:dyDescent="0.25">
      <c r="A839" s="4" t="str">
        <f t="shared" si="40"/>
        <v>26-16</v>
      </c>
      <c r="B839" s="22">
        <f>EOMONTH(Tabel1[[#This Row],[Date]],-1)+1</f>
        <v>46113</v>
      </c>
      <c r="C839" s="20">
        <f t="shared" si="39"/>
        <v>46128</v>
      </c>
      <c r="E839" s="21"/>
      <c r="F839" s="21"/>
      <c r="G839" s="21"/>
      <c r="H839" s="16">
        <f t="shared" si="41"/>
        <v>0</v>
      </c>
      <c r="I839" s="16">
        <f>+Tabel1[[#This Row],[Total]]-Tabel1[[#This Row],[Heures de nuit]]</f>
        <v>0</v>
      </c>
      <c r="J839" s="16">
        <f>MAX(0,Tabel1[[#This Row],[Fermeture de poste]]-TIME(21,0,0))+IF(Tabel1[[#This Row],[Ouverture de poste]]&lt;&gt;"",MAX(TIME(6,0,0)-Tabel1[[#This Row],[Ouverture de poste]],0),0)</f>
        <v>0</v>
      </c>
      <c r="K839" s="16">
        <f>IF(WEEKDAY(Tabel1[[#This Row],[Date]],2)=7, SUMIF(Tabel1[Semaine],Tabel1[[#This Row],[Semaine]],Tabel1[Total]),0)</f>
        <v>0</v>
      </c>
    </row>
    <row r="840" spans="1:11" ht="20.100000000000001" hidden="1" customHeight="1" x14ac:dyDescent="0.25">
      <c r="A840" s="4" t="str">
        <f t="shared" si="40"/>
        <v>26-16</v>
      </c>
      <c r="B840" s="22">
        <f>EOMONTH(Tabel1[[#This Row],[Date]],-1)+1</f>
        <v>46113</v>
      </c>
      <c r="C840" s="20">
        <f t="shared" si="39"/>
        <v>46129</v>
      </c>
      <c r="E840" s="21"/>
      <c r="F840" s="21"/>
      <c r="G840" s="21"/>
      <c r="H840" s="16">
        <f t="shared" si="41"/>
        <v>0</v>
      </c>
      <c r="I840" s="16">
        <f>+Tabel1[[#This Row],[Total]]-Tabel1[[#This Row],[Heures de nuit]]</f>
        <v>0</v>
      </c>
      <c r="J840" s="16">
        <f>MAX(0,Tabel1[[#This Row],[Fermeture de poste]]-TIME(21,0,0))+IF(Tabel1[[#This Row],[Ouverture de poste]]&lt;&gt;"",MAX(TIME(6,0,0)-Tabel1[[#This Row],[Ouverture de poste]],0),0)</f>
        <v>0</v>
      </c>
      <c r="K840" s="16">
        <f>IF(WEEKDAY(Tabel1[[#This Row],[Date]],2)=7, SUMIF(Tabel1[Semaine],Tabel1[[#This Row],[Semaine]],Tabel1[Total]),0)</f>
        <v>0</v>
      </c>
    </row>
    <row r="841" spans="1:11" ht="20.100000000000001" hidden="1" customHeight="1" x14ac:dyDescent="0.25">
      <c r="A841" s="4" t="str">
        <f t="shared" si="40"/>
        <v>26-16</v>
      </c>
      <c r="B841" s="22">
        <f>EOMONTH(Tabel1[[#This Row],[Date]],-1)+1</f>
        <v>46113</v>
      </c>
      <c r="C841" s="20">
        <f t="shared" si="39"/>
        <v>46130</v>
      </c>
      <c r="E841" s="21"/>
      <c r="F841" s="21"/>
      <c r="G841" s="21"/>
      <c r="H841" s="16">
        <f t="shared" si="41"/>
        <v>0</v>
      </c>
      <c r="I841" s="16">
        <f>+Tabel1[[#This Row],[Total]]-Tabel1[[#This Row],[Heures de nuit]]</f>
        <v>0</v>
      </c>
      <c r="J841" s="16">
        <f>MAX(0,Tabel1[[#This Row],[Fermeture de poste]]-TIME(21,0,0))+IF(Tabel1[[#This Row],[Ouverture de poste]]&lt;&gt;"",MAX(TIME(6,0,0)-Tabel1[[#This Row],[Ouverture de poste]],0),0)</f>
        <v>0</v>
      </c>
      <c r="K841" s="16">
        <f>IF(WEEKDAY(Tabel1[[#This Row],[Date]],2)=7, SUMIF(Tabel1[Semaine],Tabel1[[#This Row],[Semaine]],Tabel1[Total]),0)</f>
        <v>0</v>
      </c>
    </row>
    <row r="842" spans="1:11" ht="20.100000000000001" hidden="1" customHeight="1" x14ac:dyDescent="0.25">
      <c r="A842" s="4" t="str">
        <f t="shared" si="40"/>
        <v>26-16</v>
      </c>
      <c r="B842" s="22">
        <f>EOMONTH(Tabel1[[#This Row],[Date]],-1)+1</f>
        <v>46113</v>
      </c>
      <c r="C842" s="20">
        <f t="shared" si="39"/>
        <v>46131</v>
      </c>
      <c r="E842" s="21"/>
      <c r="F842" s="21"/>
      <c r="G842" s="21"/>
      <c r="H842" s="16">
        <f t="shared" si="41"/>
        <v>0</v>
      </c>
      <c r="I842" s="16">
        <f>+Tabel1[[#This Row],[Total]]-Tabel1[[#This Row],[Heures de nuit]]</f>
        <v>0</v>
      </c>
      <c r="J842" s="16">
        <f>MAX(0,Tabel1[[#This Row],[Fermeture de poste]]-TIME(21,0,0))+IF(Tabel1[[#This Row],[Ouverture de poste]]&lt;&gt;"",MAX(TIME(6,0,0)-Tabel1[[#This Row],[Ouverture de poste]],0),0)</f>
        <v>0</v>
      </c>
      <c r="K842" s="16">
        <f>IF(WEEKDAY(Tabel1[[#This Row],[Date]],2)=7, SUMIF(Tabel1[Semaine],Tabel1[[#This Row],[Semaine]],Tabel1[Total]),0)</f>
        <v>0</v>
      </c>
    </row>
    <row r="843" spans="1:11" ht="20.100000000000001" hidden="1" customHeight="1" x14ac:dyDescent="0.25">
      <c r="A843" s="4" t="str">
        <f t="shared" si="40"/>
        <v>26-17</v>
      </c>
      <c r="B843" s="22">
        <f>EOMONTH(Tabel1[[#This Row],[Date]],-1)+1</f>
        <v>46113</v>
      </c>
      <c r="C843" s="20">
        <f t="shared" si="39"/>
        <v>46132</v>
      </c>
      <c r="E843" s="21"/>
      <c r="F843" s="21"/>
      <c r="G843" s="21"/>
      <c r="H843" s="16">
        <f t="shared" si="41"/>
        <v>0</v>
      </c>
      <c r="I843" s="16">
        <f>+Tabel1[[#This Row],[Total]]-Tabel1[[#This Row],[Heures de nuit]]</f>
        <v>0</v>
      </c>
      <c r="J843" s="16">
        <f>MAX(0,Tabel1[[#This Row],[Fermeture de poste]]-TIME(21,0,0))+IF(Tabel1[[#This Row],[Ouverture de poste]]&lt;&gt;"",MAX(TIME(6,0,0)-Tabel1[[#This Row],[Ouverture de poste]],0),0)</f>
        <v>0</v>
      </c>
      <c r="K843" s="16">
        <f>IF(WEEKDAY(Tabel1[[#This Row],[Date]],2)=7, SUMIF(Tabel1[Semaine],Tabel1[[#This Row],[Semaine]],Tabel1[Total]),0)</f>
        <v>0</v>
      </c>
    </row>
    <row r="844" spans="1:11" ht="20.100000000000001" hidden="1" customHeight="1" x14ac:dyDescent="0.25">
      <c r="A844" s="4" t="str">
        <f t="shared" si="40"/>
        <v>26-17</v>
      </c>
      <c r="B844" s="22">
        <f>EOMONTH(Tabel1[[#This Row],[Date]],-1)+1</f>
        <v>46113</v>
      </c>
      <c r="C844" s="20">
        <f t="shared" si="39"/>
        <v>46133</v>
      </c>
      <c r="E844" s="21"/>
      <c r="F844" s="21"/>
      <c r="G844" s="21"/>
      <c r="H844" s="16">
        <f t="shared" si="41"/>
        <v>0</v>
      </c>
      <c r="I844" s="16">
        <f>+Tabel1[[#This Row],[Total]]-Tabel1[[#This Row],[Heures de nuit]]</f>
        <v>0</v>
      </c>
      <c r="J844" s="16">
        <f>MAX(0,Tabel1[[#This Row],[Fermeture de poste]]-TIME(21,0,0))+IF(Tabel1[[#This Row],[Ouverture de poste]]&lt;&gt;"",MAX(TIME(6,0,0)-Tabel1[[#This Row],[Ouverture de poste]],0),0)</f>
        <v>0</v>
      </c>
      <c r="K844" s="16">
        <f>IF(WEEKDAY(Tabel1[[#This Row],[Date]],2)=7, SUMIF(Tabel1[Semaine],Tabel1[[#This Row],[Semaine]],Tabel1[Total]),0)</f>
        <v>0</v>
      </c>
    </row>
    <row r="845" spans="1:11" ht="20.100000000000001" hidden="1" customHeight="1" x14ac:dyDescent="0.25">
      <c r="A845" s="4" t="str">
        <f t="shared" si="40"/>
        <v>26-17</v>
      </c>
      <c r="B845" s="22">
        <f>EOMONTH(Tabel1[[#This Row],[Date]],-1)+1</f>
        <v>46113</v>
      </c>
      <c r="C845" s="20">
        <f t="shared" si="39"/>
        <v>46134</v>
      </c>
      <c r="E845" s="21"/>
      <c r="F845" s="21"/>
      <c r="G845" s="21"/>
      <c r="H845" s="16">
        <f t="shared" si="41"/>
        <v>0</v>
      </c>
      <c r="I845" s="16">
        <f>+Tabel1[[#This Row],[Total]]-Tabel1[[#This Row],[Heures de nuit]]</f>
        <v>0</v>
      </c>
      <c r="J845" s="16">
        <f>MAX(0,Tabel1[[#This Row],[Fermeture de poste]]-TIME(21,0,0))+IF(Tabel1[[#This Row],[Ouverture de poste]]&lt;&gt;"",MAX(TIME(6,0,0)-Tabel1[[#This Row],[Ouverture de poste]],0),0)</f>
        <v>0</v>
      </c>
      <c r="K845" s="16">
        <f>IF(WEEKDAY(Tabel1[[#This Row],[Date]],2)=7, SUMIF(Tabel1[Semaine],Tabel1[[#This Row],[Semaine]],Tabel1[Total]),0)</f>
        <v>0</v>
      </c>
    </row>
    <row r="846" spans="1:11" ht="20.100000000000001" hidden="1" customHeight="1" x14ac:dyDescent="0.25">
      <c r="A846" s="4" t="str">
        <f t="shared" si="40"/>
        <v>26-17</v>
      </c>
      <c r="B846" s="22">
        <f>EOMONTH(Tabel1[[#This Row],[Date]],-1)+1</f>
        <v>46113</v>
      </c>
      <c r="C846" s="20">
        <f t="shared" si="39"/>
        <v>46135</v>
      </c>
      <c r="E846" s="21"/>
      <c r="F846" s="21"/>
      <c r="G846" s="21"/>
      <c r="H846" s="16">
        <f t="shared" si="41"/>
        <v>0</v>
      </c>
      <c r="I846" s="16">
        <f>+Tabel1[[#This Row],[Total]]-Tabel1[[#This Row],[Heures de nuit]]</f>
        <v>0</v>
      </c>
      <c r="J846" s="16">
        <f>MAX(0,Tabel1[[#This Row],[Fermeture de poste]]-TIME(21,0,0))+IF(Tabel1[[#This Row],[Ouverture de poste]]&lt;&gt;"",MAX(TIME(6,0,0)-Tabel1[[#This Row],[Ouverture de poste]],0),0)</f>
        <v>0</v>
      </c>
      <c r="K846" s="16">
        <f>IF(WEEKDAY(Tabel1[[#This Row],[Date]],2)=7, SUMIF(Tabel1[Semaine],Tabel1[[#This Row],[Semaine]],Tabel1[Total]),0)</f>
        <v>0</v>
      </c>
    </row>
    <row r="847" spans="1:11" ht="20.100000000000001" hidden="1" customHeight="1" x14ac:dyDescent="0.25">
      <c r="A847" s="4" t="str">
        <f t="shared" si="40"/>
        <v>26-17</v>
      </c>
      <c r="B847" s="22">
        <f>EOMONTH(Tabel1[[#This Row],[Date]],-1)+1</f>
        <v>46113</v>
      </c>
      <c r="C847" s="20">
        <f t="shared" si="39"/>
        <v>46136</v>
      </c>
      <c r="E847" s="21"/>
      <c r="F847" s="21"/>
      <c r="G847" s="21"/>
      <c r="H847" s="16">
        <f t="shared" si="41"/>
        <v>0</v>
      </c>
      <c r="I847" s="16">
        <f>+Tabel1[[#This Row],[Total]]-Tabel1[[#This Row],[Heures de nuit]]</f>
        <v>0</v>
      </c>
      <c r="J847" s="16">
        <f>MAX(0,Tabel1[[#This Row],[Fermeture de poste]]-TIME(21,0,0))+IF(Tabel1[[#This Row],[Ouverture de poste]]&lt;&gt;"",MAX(TIME(6,0,0)-Tabel1[[#This Row],[Ouverture de poste]],0),0)</f>
        <v>0</v>
      </c>
      <c r="K847" s="16">
        <f>IF(WEEKDAY(Tabel1[[#This Row],[Date]],2)=7, SUMIF(Tabel1[Semaine],Tabel1[[#This Row],[Semaine]],Tabel1[Total]),0)</f>
        <v>0</v>
      </c>
    </row>
    <row r="848" spans="1:11" ht="20.100000000000001" hidden="1" customHeight="1" x14ac:dyDescent="0.25">
      <c r="A848" s="4" t="str">
        <f t="shared" si="40"/>
        <v>26-17</v>
      </c>
      <c r="B848" s="22">
        <f>EOMONTH(Tabel1[[#This Row],[Date]],-1)+1</f>
        <v>46113</v>
      </c>
      <c r="C848" s="20">
        <f t="shared" si="39"/>
        <v>46137</v>
      </c>
      <c r="E848" s="21"/>
      <c r="F848" s="21"/>
      <c r="G848" s="21"/>
      <c r="H848" s="16">
        <f t="shared" si="41"/>
        <v>0</v>
      </c>
      <c r="I848" s="16">
        <f>+Tabel1[[#This Row],[Total]]-Tabel1[[#This Row],[Heures de nuit]]</f>
        <v>0</v>
      </c>
      <c r="J848" s="16">
        <f>MAX(0,Tabel1[[#This Row],[Fermeture de poste]]-TIME(21,0,0))+IF(Tabel1[[#This Row],[Ouverture de poste]]&lt;&gt;"",MAX(TIME(6,0,0)-Tabel1[[#This Row],[Ouverture de poste]],0),0)</f>
        <v>0</v>
      </c>
      <c r="K848" s="16">
        <f>IF(WEEKDAY(Tabel1[[#This Row],[Date]],2)=7, SUMIF(Tabel1[Semaine],Tabel1[[#This Row],[Semaine]],Tabel1[Total]),0)</f>
        <v>0</v>
      </c>
    </row>
    <row r="849" spans="1:11" ht="20.100000000000001" hidden="1" customHeight="1" x14ac:dyDescent="0.25">
      <c r="A849" s="4" t="str">
        <f t="shared" si="40"/>
        <v>26-17</v>
      </c>
      <c r="B849" s="22">
        <f>EOMONTH(Tabel1[[#This Row],[Date]],-1)+1</f>
        <v>46113</v>
      </c>
      <c r="C849" s="20">
        <f t="shared" si="39"/>
        <v>46138</v>
      </c>
      <c r="E849" s="21"/>
      <c r="F849" s="21"/>
      <c r="G849" s="21"/>
      <c r="H849" s="16">
        <f t="shared" si="41"/>
        <v>0</v>
      </c>
      <c r="I849" s="16">
        <f>+Tabel1[[#This Row],[Total]]-Tabel1[[#This Row],[Heures de nuit]]</f>
        <v>0</v>
      </c>
      <c r="J849" s="16">
        <f>MAX(0,Tabel1[[#This Row],[Fermeture de poste]]-TIME(21,0,0))+IF(Tabel1[[#This Row],[Ouverture de poste]]&lt;&gt;"",MAX(TIME(6,0,0)-Tabel1[[#This Row],[Ouverture de poste]],0),0)</f>
        <v>0</v>
      </c>
      <c r="K849" s="16">
        <f>IF(WEEKDAY(Tabel1[[#This Row],[Date]],2)=7, SUMIF(Tabel1[Semaine],Tabel1[[#This Row],[Semaine]],Tabel1[Total]),0)</f>
        <v>0</v>
      </c>
    </row>
    <row r="850" spans="1:11" ht="20.100000000000001" hidden="1" customHeight="1" x14ac:dyDescent="0.25">
      <c r="A850" s="4" t="str">
        <f t="shared" si="40"/>
        <v>26-18</v>
      </c>
      <c r="B850" s="22">
        <f>EOMONTH(Tabel1[[#This Row],[Date]],-1)+1</f>
        <v>46113</v>
      </c>
      <c r="C850" s="20">
        <f t="shared" si="39"/>
        <v>46139</v>
      </c>
      <c r="E850" s="21"/>
      <c r="F850" s="21"/>
      <c r="G850" s="21"/>
      <c r="H850" s="16">
        <f t="shared" si="41"/>
        <v>0</v>
      </c>
      <c r="I850" s="16">
        <f>+Tabel1[[#This Row],[Total]]-Tabel1[[#This Row],[Heures de nuit]]</f>
        <v>0</v>
      </c>
      <c r="J850" s="16">
        <f>MAX(0,Tabel1[[#This Row],[Fermeture de poste]]-TIME(21,0,0))+IF(Tabel1[[#This Row],[Ouverture de poste]]&lt;&gt;"",MAX(TIME(6,0,0)-Tabel1[[#This Row],[Ouverture de poste]],0),0)</f>
        <v>0</v>
      </c>
      <c r="K850" s="16">
        <f>IF(WEEKDAY(Tabel1[[#This Row],[Date]],2)=7, SUMIF(Tabel1[Semaine],Tabel1[[#This Row],[Semaine]],Tabel1[Total]),0)</f>
        <v>0</v>
      </c>
    </row>
    <row r="851" spans="1:11" ht="20.100000000000001" hidden="1" customHeight="1" x14ac:dyDescent="0.25">
      <c r="A851" s="4" t="str">
        <f t="shared" si="40"/>
        <v>26-18</v>
      </c>
      <c r="B851" s="22">
        <f>EOMONTH(Tabel1[[#This Row],[Date]],-1)+1</f>
        <v>46113</v>
      </c>
      <c r="C851" s="20">
        <f t="shared" si="39"/>
        <v>46140</v>
      </c>
      <c r="E851" s="21"/>
      <c r="F851" s="21"/>
      <c r="G851" s="21"/>
      <c r="H851" s="16">
        <f t="shared" si="41"/>
        <v>0</v>
      </c>
      <c r="I851" s="16">
        <f>+Tabel1[[#This Row],[Total]]-Tabel1[[#This Row],[Heures de nuit]]</f>
        <v>0</v>
      </c>
      <c r="J851" s="16">
        <f>MAX(0,Tabel1[[#This Row],[Fermeture de poste]]-TIME(21,0,0))+IF(Tabel1[[#This Row],[Ouverture de poste]]&lt;&gt;"",MAX(TIME(6,0,0)-Tabel1[[#This Row],[Ouverture de poste]],0),0)</f>
        <v>0</v>
      </c>
      <c r="K851" s="16">
        <f>IF(WEEKDAY(Tabel1[[#This Row],[Date]],2)=7, SUMIF(Tabel1[Semaine],Tabel1[[#This Row],[Semaine]],Tabel1[Total]),0)</f>
        <v>0</v>
      </c>
    </row>
    <row r="852" spans="1:11" ht="20.100000000000001" hidden="1" customHeight="1" x14ac:dyDescent="0.25">
      <c r="A852" s="4" t="str">
        <f t="shared" si="40"/>
        <v>26-18</v>
      </c>
      <c r="B852" s="22">
        <f>EOMONTH(Tabel1[[#This Row],[Date]],-1)+1</f>
        <v>46113</v>
      </c>
      <c r="C852" s="20">
        <f t="shared" si="39"/>
        <v>46141</v>
      </c>
      <c r="E852" s="21"/>
      <c r="F852" s="21"/>
      <c r="G852" s="21"/>
      <c r="H852" s="16">
        <f t="shared" si="41"/>
        <v>0</v>
      </c>
      <c r="I852" s="16">
        <f>+Tabel1[[#This Row],[Total]]-Tabel1[[#This Row],[Heures de nuit]]</f>
        <v>0</v>
      </c>
      <c r="J852" s="16">
        <f>MAX(0,Tabel1[[#This Row],[Fermeture de poste]]-TIME(21,0,0))+IF(Tabel1[[#This Row],[Ouverture de poste]]&lt;&gt;"",MAX(TIME(6,0,0)-Tabel1[[#This Row],[Ouverture de poste]],0),0)</f>
        <v>0</v>
      </c>
      <c r="K852" s="16">
        <f>IF(WEEKDAY(Tabel1[[#This Row],[Date]],2)=7, SUMIF(Tabel1[Semaine],Tabel1[[#This Row],[Semaine]],Tabel1[Total]),0)</f>
        <v>0</v>
      </c>
    </row>
    <row r="853" spans="1:11" ht="20.100000000000001" hidden="1" customHeight="1" x14ac:dyDescent="0.25">
      <c r="A853" s="4" t="str">
        <f t="shared" si="40"/>
        <v>26-18</v>
      </c>
      <c r="B853" s="22">
        <f>EOMONTH(Tabel1[[#This Row],[Date]],-1)+1</f>
        <v>46113</v>
      </c>
      <c r="C853" s="20">
        <f t="shared" si="39"/>
        <v>46142</v>
      </c>
      <c r="E853" s="21"/>
      <c r="F853" s="21"/>
      <c r="G853" s="21"/>
      <c r="H853" s="16">
        <f t="shared" si="41"/>
        <v>0</v>
      </c>
      <c r="I853" s="16">
        <f>+Tabel1[[#This Row],[Total]]-Tabel1[[#This Row],[Heures de nuit]]</f>
        <v>0</v>
      </c>
      <c r="J853" s="16">
        <f>MAX(0,Tabel1[[#This Row],[Fermeture de poste]]-TIME(21,0,0))+IF(Tabel1[[#This Row],[Ouverture de poste]]&lt;&gt;"",MAX(TIME(6,0,0)-Tabel1[[#This Row],[Ouverture de poste]],0),0)</f>
        <v>0</v>
      </c>
      <c r="K853" s="16">
        <f>IF(WEEKDAY(Tabel1[[#This Row],[Date]],2)=7, SUMIF(Tabel1[Semaine],Tabel1[[#This Row],[Semaine]],Tabel1[Total]),0)</f>
        <v>0</v>
      </c>
    </row>
    <row r="854" spans="1:11" ht="20.100000000000001" hidden="1" customHeight="1" x14ac:dyDescent="0.25">
      <c r="A854" s="4" t="str">
        <f t="shared" si="40"/>
        <v>26-18</v>
      </c>
      <c r="B854" s="22">
        <f>EOMONTH(Tabel1[[#This Row],[Date]],-1)+1</f>
        <v>46143</v>
      </c>
      <c r="C854" s="20">
        <f t="shared" si="39"/>
        <v>46143</v>
      </c>
      <c r="E854" s="21"/>
      <c r="F854" s="21"/>
      <c r="G854" s="21"/>
      <c r="H854" s="16">
        <f t="shared" si="41"/>
        <v>0</v>
      </c>
      <c r="I854" s="16">
        <f>+Tabel1[[#This Row],[Total]]-Tabel1[[#This Row],[Heures de nuit]]</f>
        <v>0</v>
      </c>
      <c r="J854" s="16">
        <f>MAX(0,Tabel1[[#This Row],[Fermeture de poste]]-TIME(21,0,0))+IF(Tabel1[[#This Row],[Ouverture de poste]]&lt;&gt;"",MAX(TIME(6,0,0)-Tabel1[[#This Row],[Ouverture de poste]],0),0)</f>
        <v>0</v>
      </c>
      <c r="K854" s="16">
        <f>IF(WEEKDAY(Tabel1[[#This Row],[Date]],2)=7, SUMIF(Tabel1[Semaine],Tabel1[[#This Row],[Semaine]],Tabel1[Total]),0)</f>
        <v>0</v>
      </c>
    </row>
    <row r="855" spans="1:11" ht="20.100000000000001" hidden="1" customHeight="1" x14ac:dyDescent="0.25">
      <c r="A855" s="4" t="str">
        <f t="shared" si="40"/>
        <v>26-18</v>
      </c>
      <c r="B855" s="22">
        <f>EOMONTH(Tabel1[[#This Row],[Date]],-1)+1</f>
        <v>46143</v>
      </c>
      <c r="C855" s="20">
        <f t="shared" si="39"/>
        <v>46144</v>
      </c>
      <c r="E855" s="21"/>
      <c r="F855" s="21"/>
      <c r="G855" s="21"/>
      <c r="H855" s="16">
        <f t="shared" si="41"/>
        <v>0</v>
      </c>
      <c r="I855" s="16">
        <f>+Tabel1[[#This Row],[Total]]-Tabel1[[#This Row],[Heures de nuit]]</f>
        <v>0</v>
      </c>
      <c r="J855" s="16">
        <f>MAX(0,Tabel1[[#This Row],[Fermeture de poste]]-TIME(21,0,0))+IF(Tabel1[[#This Row],[Ouverture de poste]]&lt;&gt;"",MAX(TIME(6,0,0)-Tabel1[[#This Row],[Ouverture de poste]],0),0)</f>
        <v>0</v>
      </c>
      <c r="K855" s="16">
        <f>IF(WEEKDAY(Tabel1[[#This Row],[Date]],2)=7, SUMIF(Tabel1[Semaine],Tabel1[[#This Row],[Semaine]],Tabel1[Total]),0)</f>
        <v>0</v>
      </c>
    </row>
    <row r="856" spans="1:11" ht="20.100000000000001" hidden="1" customHeight="1" x14ac:dyDescent="0.25">
      <c r="A856" s="4" t="str">
        <f t="shared" si="40"/>
        <v>26-18</v>
      </c>
      <c r="B856" s="22">
        <f>EOMONTH(Tabel1[[#This Row],[Date]],-1)+1</f>
        <v>46143</v>
      </c>
      <c r="C856" s="20">
        <f t="shared" si="39"/>
        <v>46145</v>
      </c>
      <c r="E856" s="21"/>
      <c r="F856" s="21"/>
      <c r="G856" s="21"/>
      <c r="H856" s="16">
        <f t="shared" si="41"/>
        <v>0</v>
      </c>
      <c r="I856" s="16">
        <f>+Tabel1[[#This Row],[Total]]-Tabel1[[#This Row],[Heures de nuit]]</f>
        <v>0</v>
      </c>
      <c r="J856" s="16">
        <f>MAX(0,Tabel1[[#This Row],[Fermeture de poste]]-TIME(21,0,0))+IF(Tabel1[[#This Row],[Ouverture de poste]]&lt;&gt;"",MAX(TIME(6,0,0)-Tabel1[[#This Row],[Ouverture de poste]],0),0)</f>
        <v>0</v>
      </c>
      <c r="K856" s="16">
        <f>IF(WEEKDAY(Tabel1[[#This Row],[Date]],2)=7, SUMIF(Tabel1[Semaine],Tabel1[[#This Row],[Semaine]],Tabel1[Total]),0)</f>
        <v>0</v>
      </c>
    </row>
    <row r="857" spans="1:11" ht="20.100000000000001" hidden="1" customHeight="1" x14ac:dyDescent="0.25">
      <c r="A857" s="4" t="str">
        <f t="shared" si="40"/>
        <v>26-19</v>
      </c>
      <c r="B857" s="22">
        <f>EOMONTH(Tabel1[[#This Row],[Date]],-1)+1</f>
        <v>46143</v>
      </c>
      <c r="C857" s="20">
        <f t="shared" si="39"/>
        <v>46146</v>
      </c>
      <c r="E857" s="21"/>
      <c r="F857" s="21"/>
      <c r="G857" s="21"/>
      <c r="H857" s="16">
        <f t="shared" si="41"/>
        <v>0</v>
      </c>
      <c r="I857" s="16">
        <f>+Tabel1[[#This Row],[Total]]-Tabel1[[#This Row],[Heures de nuit]]</f>
        <v>0</v>
      </c>
      <c r="J857" s="16">
        <f>MAX(0,Tabel1[[#This Row],[Fermeture de poste]]-TIME(21,0,0))+IF(Tabel1[[#This Row],[Ouverture de poste]]&lt;&gt;"",MAX(TIME(6,0,0)-Tabel1[[#This Row],[Ouverture de poste]],0),0)</f>
        <v>0</v>
      </c>
      <c r="K857" s="16">
        <f>IF(WEEKDAY(Tabel1[[#This Row],[Date]],2)=7, SUMIF(Tabel1[Semaine],Tabel1[[#This Row],[Semaine]],Tabel1[Total]),0)</f>
        <v>0</v>
      </c>
    </row>
    <row r="858" spans="1:11" ht="20.100000000000001" hidden="1" customHeight="1" x14ac:dyDescent="0.25">
      <c r="A858" s="4" t="str">
        <f t="shared" si="40"/>
        <v>26-19</v>
      </c>
      <c r="B858" s="22">
        <f>EOMONTH(Tabel1[[#This Row],[Date]],-1)+1</f>
        <v>46143</v>
      </c>
      <c r="C858" s="20">
        <f t="shared" si="39"/>
        <v>46147</v>
      </c>
      <c r="E858" s="21"/>
      <c r="F858" s="21"/>
      <c r="G858" s="21"/>
      <c r="H858" s="16">
        <f t="shared" si="41"/>
        <v>0</v>
      </c>
      <c r="I858" s="16">
        <f>+Tabel1[[#This Row],[Total]]-Tabel1[[#This Row],[Heures de nuit]]</f>
        <v>0</v>
      </c>
      <c r="J858" s="16">
        <f>MAX(0,Tabel1[[#This Row],[Fermeture de poste]]-TIME(21,0,0))+IF(Tabel1[[#This Row],[Ouverture de poste]]&lt;&gt;"",MAX(TIME(6,0,0)-Tabel1[[#This Row],[Ouverture de poste]],0),0)</f>
        <v>0</v>
      </c>
      <c r="K858" s="16">
        <f>IF(WEEKDAY(Tabel1[[#This Row],[Date]],2)=7, SUMIF(Tabel1[Semaine],Tabel1[[#This Row],[Semaine]],Tabel1[Total]),0)</f>
        <v>0</v>
      </c>
    </row>
    <row r="859" spans="1:11" ht="20.100000000000001" hidden="1" customHeight="1" x14ac:dyDescent="0.25">
      <c r="A859" s="4" t="str">
        <f t="shared" si="40"/>
        <v>26-19</v>
      </c>
      <c r="B859" s="22">
        <f>EOMONTH(Tabel1[[#This Row],[Date]],-1)+1</f>
        <v>46143</v>
      </c>
      <c r="C859" s="20">
        <f t="shared" si="39"/>
        <v>46148</v>
      </c>
      <c r="E859" s="21"/>
      <c r="F859" s="21"/>
      <c r="G859" s="21"/>
      <c r="H859" s="16">
        <f t="shared" si="41"/>
        <v>0</v>
      </c>
      <c r="I859" s="16">
        <f>+Tabel1[[#This Row],[Total]]-Tabel1[[#This Row],[Heures de nuit]]</f>
        <v>0</v>
      </c>
      <c r="J859" s="16">
        <f>MAX(0,Tabel1[[#This Row],[Fermeture de poste]]-TIME(21,0,0))+IF(Tabel1[[#This Row],[Ouverture de poste]]&lt;&gt;"",MAX(TIME(6,0,0)-Tabel1[[#This Row],[Ouverture de poste]],0),0)</f>
        <v>0</v>
      </c>
      <c r="K859" s="16">
        <f>IF(WEEKDAY(Tabel1[[#This Row],[Date]],2)=7, SUMIF(Tabel1[Semaine],Tabel1[[#This Row],[Semaine]],Tabel1[Total]),0)</f>
        <v>0</v>
      </c>
    </row>
    <row r="860" spans="1:11" ht="20.100000000000001" hidden="1" customHeight="1" x14ac:dyDescent="0.25">
      <c r="A860" s="4" t="str">
        <f t="shared" si="40"/>
        <v>26-19</v>
      </c>
      <c r="B860" s="22">
        <f>EOMONTH(Tabel1[[#This Row],[Date]],-1)+1</f>
        <v>46143</v>
      </c>
      <c r="C860" s="20">
        <f t="shared" si="39"/>
        <v>46149</v>
      </c>
      <c r="E860" s="21"/>
      <c r="F860" s="21"/>
      <c r="G860" s="21"/>
      <c r="H860" s="16">
        <f t="shared" si="41"/>
        <v>0</v>
      </c>
      <c r="I860" s="16">
        <f>+Tabel1[[#This Row],[Total]]-Tabel1[[#This Row],[Heures de nuit]]</f>
        <v>0</v>
      </c>
      <c r="J860" s="16">
        <f>MAX(0,Tabel1[[#This Row],[Fermeture de poste]]-TIME(21,0,0))+IF(Tabel1[[#This Row],[Ouverture de poste]]&lt;&gt;"",MAX(TIME(6,0,0)-Tabel1[[#This Row],[Ouverture de poste]],0),0)</f>
        <v>0</v>
      </c>
      <c r="K860" s="16">
        <f>IF(WEEKDAY(Tabel1[[#This Row],[Date]],2)=7, SUMIF(Tabel1[Semaine],Tabel1[[#This Row],[Semaine]],Tabel1[Total]),0)</f>
        <v>0</v>
      </c>
    </row>
    <row r="861" spans="1:11" ht="20.100000000000001" hidden="1" customHeight="1" x14ac:dyDescent="0.25">
      <c r="A861" s="4" t="str">
        <f t="shared" si="40"/>
        <v>26-19</v>
      </c>
      <c r="B861" s="22">
        <f>EOMONTH(Tabel1[[#This Row],[Date]],-1)+1</f>
        <v>46143</v>
      </c>
      <c r="C861" s="20">
        <f t="shared" si="39"/>
        <v>46150</v>
      </c>
      <c r="E861" s="21"/>
      <c r="F861" s="21"/>
      <c r="G861" s="21"/>
      <c r="H861" s="16">
        <f t="shared" si="41"/>
        <v>0</v>
      </c>
      <c r="I861" s="16">
        <f>+Tabel1[[#This Row],[Total]]-Tabel1[[#This Row],[Heures de nuit]]</f>
        <v>0</v>
      </c>
      <c r="J861" s="16">
        <f>MAX(0,Tabel1[[#This Row],[Fermeture de poste]]-TIME(21,0,0))+IF(Tabel1[[#This Row],[Ouverture de poste]]&lt;&gt;"",MAX(TIME(6,0,0)-Tabel1[[#This Row],[Ouverture de poste]],0),0)</f>
        <v>0</v>
      </c>
      <c r="K861" s="16">
        <f>IF(WEEKDAY(Tabel1[[#This Row],[Date]],2)=7, SUMIF(Tabel1[Semaine],Tabel1[[#This Row],[Semaine]],Tabel1[Total]),0)</f>
        <v>0</v>
      </c>
    </row>
    <row r="862" spans="1:11" ht="20.100000000000001" hidden="1" customHeight="1" x14ac:dyDescent="0.25">
      <c r="A862" s="4" t="str">
        <f t="shared" si="40"/>
        <v>26-19</v>
      </c>
      <c r="B862" s="22">
        <f>EOMONTH(Tabel1[[#This Row],[Date]],-1)+1</f>
        <v>46143</v>
      </c>
      <c r="C862" s="20">
        <f t="shared" si="39"/>
        <v>46151</v>
      </c>
      <c r="E862" s="21"/>
      <c r="F862" s="21"/>
      <c r="G862" s="21"/>
      <c r="H862" s="16">
        <f t="shared" si="41"/>
        <v>0</v>
      </c>
      <c r="I862" s="16">
        <f>+Tabel1[[#This Row],[Total]]-Tabel1[[#This Row],[Heures de nuit]]</f>
        <v>0</v>
      </c>
      <c r="J862" s="16">
        <f>MAX(0,Tabel1[[#This Row],[Fermeture de poste]]-TIME(21,0,0))+IF(Tabel1[[#This Row],[Ouverture de poste]]&lt;&gt;"",MAX(TIME(6,0,0)-Tabel1[[#This Row],[Ouverture de poste]],0),0)</f>
        <v>0</v>
      </c>
      <c r="K862" s="16">
        <f>IF(WEEKDAY(Tabel1[[#This Row],[Date]],2)=7, SUMIF(Tabel1[Semaine],Tabel1[[#This Row],[Semaine]],Tabel1[Total]),0)</f>
        <v>0</v>
      </c>
    </row>
    <row r="863" spans="1:11" ht="20.100000000000001" hidden="1" customHeight="1" x14ac:dyDescent="0.25">
      <c r="A863" s="4" t="str">
        <f t="shared" si="40"/>
        <v>26-19</v>
      </c>
      <c r="B863" s="22">
        <f>EOMONTH(Tabel1[[#This Row],[Date]],-1)+1</f>
        <v>46143</v>
      </c>
      <c r="C863" s="20">
        <f t="shared" si="39"/>
        <v>46152</v>
      </c>
      <c r="E863" s="21"/>
      <c r="F863" s="21"/>
      <c r="G863" s="21"/>
      <c r="H863" s="16">
        <f t="shared" si="41"/>
        <v>0</v>
      </c>
      <c r="I863" s="16">
        <f>+Tabel1[[#This Row],[Total]]-Tabel1[[#This Row],[Heures de nuit]]</f>
        <v>0</v>
      </c>
      <c r="J863" s="16">
        <f>MAX(0,Tabel1[[#This Row],[Fermeture de poste]]-TIME(21,0,0))+IF(Tabel1[[#This Row],[Ouverture de poste]]&lt;&gt;"",MAX(TIME(6,0,0)-Tabel1[[#This Row],[Ouverture de poste]],0),0)</f>
        <v>0</v>
      </c>
      <c r="K863" s="16">
        <f>IF(WEEKDAY(Tabel1[[#This Row],[Date]],2)=7, SUMIF(Tabel1[Semaine],Tabel1[[#This Row],[Semaine]],Tabel1[Total]),0)</f>
        <v>0</v>
      </c>
    </row>
    <row r="864" spans="1:11" ht="20.100000000000001" hidden="1" customHeight="1" x14ac:dyDescent="0.25">
      <c r="A864" s="4" t="str">
        <f t="shared" si="40"/>
        <v>26-20</v>
      </c>
      <c r="B864" s="22">
        <f>EOMONTH(Tabel1[[#This Row],[Date]],-1)+1</f>
        <v>46143</v>
      </c>
      <c r="C864" s="20">
        <f t="shared" si="39"/>
        <v>46153</v>
      </c>
      <c r="E864" s="21"/>
      <c r="F864" s="21"/>
      <c r="G864" s="21"/>
      <c r="H864" s="16">
        <f t="shared" si="41"/>
        <v>0</v>
      </c>
      <c r="I864" s="16">
        <f>+Tabel1[[#This Row],[Total]]-Tabel1[[#This Row],[Heures de nuit]]</f>
        <v>0</v>
      </c>
      <c r="J864" s="16">
        <f>MAX(0,Tabel1[[#This Row],[Fermeture de poste]]-TIME(21,0,0))+IF(Tabel1[[#This Row],[Ouverture de poste]]&lt;&gt;"",MAX(TIME(6,0,0)-Tabel1[[#This Row],[Ouverture de poste]],0),0)</f>
        <v>0</v>
      </c>
      <c r="K864" s="16">
        <f>IF(WEEKDAY(Tabel1[[#This Row],[Date]],2)=7, SUMIF(Tabel1[Semaine],Tabel1[[#This Row],[Semaine]],Tabel1[Total]),0)</f>
        <v>0</v>
      </c>
    </row>
    <row r="865" spans="1:11" ht="20.100000000000001" hidden="1" customHeight="1" x14ac:dyDescent="0.25">
      <c r="A865" s="4" t="str">
        <f t="shared" si="40"/>
        <v>26-20</v>
      </c>
      <c r="B865" s="22">
        <f>EOMONTH(Tabel1[[#This Row],[Date]],-1)+1</f>
        <v>46143</v>
      </c>
      <c r="C865" s="20">
        <f t="shared" si="39"/>
        <v>46154</v>
      </c>
      <c r="E865" s="21"/>
      <c r="F865" s="21"/>
      <c r="G865" s="21"/>
      <c r="H865" s="16">
        <f t="shared" si="41"/>
        <v>0</v>
      </c>
      <c r="I865" s="16">
        <f>+Tabel1[[#This Row],[Total]]-Tabel1[[#This Row],[Heures de nuit]]</f>
        <v>0</v>
      </c>
      <c r="J865" s="16">
        <f>MAX(0,Tabel1[[#This Row],[Fermeture de poste]]-TIME(21,0,0))+IF(Tabel1[[#This Row],[Ouverture de poste]]&lt;&gt;"",MAX(TIME(6,0,0)-Tabel1[[#This Row],[Ouverture de poste]],0),0)</f>
        <v>0</v>
      </c>
      <c r="K865" s="16">
        <f>IF(WEEKDAY(Tabel1[[#This Row],[Date]],2)=7, SUMIF(Tabel1[Semaine],Tabel1[[#This Row],[Semaine]],Tabel1[Total]),0)</f>
        <v>0</v>
      </c>
    </row>
    <row r="866" spans="1:11" ht="20.100000000000001" hidden="1" customHeight="1" x14ac:dyDescent="0.25">
      <c r="A866" s="4" t="str">
        <f t="shared" si="40"/>
        <v>26-20</v>
      </c>
      <c r="B866" s="22">
        <f>EOMONTH(Tabel1[[#This Row],[Date]],-1)+1</f>
        <v>46143</v>
      </c>
      <c r="C866" s="20">
        <f t="shared" ref="C866:C929" si="42">C865+1</f>
        <v>46155</v>
      </c>
      <c r="E866" s="21"/>
      <c r="F866" s="21"/>
      <c r="G866" s="21"/>
      <c r="H866" s="16">
        <f t="shared" si="41"/>
        <v>0</v>
      </c>
      <c r="I866" s="16">
        <f>+Tabel1[[#This Row],[Total]]-Tabel1[[#This Row],[Heures de nuit]]</f>
        <v>0</v>
      </c>
      <c r="J866" s="16">
        <f>MAX(0,Tabel1[[#This Row],[Fermeture de poste]]-TIME(21,0,0))+IF(Tabel1[[#This Row],[Ouverture de poste]]&lt;&gt;"",MAX(TIME(6,0,0)-Tabel1[[#This Row],[Ouverture de poste]],0),0)</f>
        <v>0</v>
      </c>
      <c r="K866" s="16">
        <f>IF(WEEKDAY(Tabel1[[#This Row],[Date]],2)=7, SUMIF(Tabel1[Semaine],Tabel1[[#This Row],[Semaine]],Tabel1[Total]),0)</f>
        <v>0</v>
      </c>
    </row>
    <row r="867" spans="1:11" ht="20.100000000000001" hidden="1" customHeight="1" x14ac:dyDescent="0.25">
      <c r="A867" s="4" t="str">
        <f t="shared" si="40"/>
        <v>26-20</v>
      </c>
      <c r="B867" s="22">
        <f>EOMONTH(Tabel1[[#This Row],[Date]],-1)+1</f>
        <v>46143</v>
      </c>
      <c r="C867" s="20">
        <f t="shared" si="42"/>
        <v>46156</v>
      </c>
      <c r="E867" s="21"/>
      <c r="F867" s="21"/>
      <c r="G867" s="21"/>
      <c r="H867" s="16">
        <f t="shared" si="41"/>
        <v>0</v>
      </c>
      <c r="I867" s="16">
        <f>+Tabel1[[#This Row],[Total]]-Tabel1[[#This Row],[Heures de nuit]]</f>
        <v>0</v>
      </c>
      <c r="J867" s="16">
        <f>MAX(0,Tabel1[[#This Row],[Fermeture de poste]]-TIME(21,0,0))+IF(Tabel1[[#This Row],[Ouverture de poste]]&lt;&gt;"",MAX(TIME(6,0,0)-Tabel1[[#This Row],[Ouverture de poste]],0),0)</f>
        <v>0</v>
      </c>
      <c r="K867" s="16">
        <f>IF(WEEKDAY(Tabel1[[#This Row],[Date]],2)=7, SUMIF(Tabel1[Semaine],Tabel1[[#This Row],[Semaine]],Tabel1[Total]),0)</f>
        <v>0</v>
      </c>
    </row>
    <row r="868" spans="1:11" ht="20.100000000000001" hidden="1" customHeight="1" x14ac:dyDescent="0.25">
      <c r="A868" s="4" t="str">
        <f t="shared" si="40"/>
        <v>26-20</v>
      </c>
      <c r="B868" s="22">
        <f>EOMONTH(Tabel1[[#This Row],[Date]],-1)+1</f>
        <v>46143</v>
      </c>
      <c r="C868" s="20">
        <f t="shared" si="42"/>
        <v>46157</v>
      </c>
      <c r="E868" s="21"/>
      <c r="F868" s="21"/>
      <c r="G868" s="21"/>
      <c r="H868" s="16">
        <f t="shared" si="41"/>
        <v>0</v>
      </c>
      <c r="I868" s="16">
        <f>+Tabel1[[#This Row],[Total]]-Tabel1[[#This Row],[Heures de nuit]]</f>
        <v>0</v>
      </c>
      <c r="J868" s="16">
        <f>MAX(0,Tabel1[[#This Row],[Fermeture de poste]]-TIME(21,0,0))+IF(Tabel1[[#This Row],[Ouverture de poste]]&lt;&gt;"",MAX(TIME(6,0,0)-Tabel1[[#This Row],[Ouverture de poste]],0),0)</f>
        <v>0</v>
      </c>
      <c r="K868" s="16">
        <f>IF(WEEKDAY(Tabel1[[#This Row],[Date]],2)=7, SUMIF(Tabel1[Semaine],Tabel1[[#This Row],[Semaine]],Tabel1[Total]),0)</f>
        <v>0</v>
      </c>
    </row>
    <row r="869" spans="1:11" ht="20.100000000000001" hidden="1" customHeight="1" x14ac:dyDescent="0.25">
      <c r="A869" s="4" t="str">
        <f t="shared" si="40"/>
        <v>26-20</v>
      </c>
      <c r="B869" s="22">
        <f>EOMONTH(Tabel1[[#This Row],[Date]],-1)+1</f>
        <v>46143</v>
      </c>
      <c r="C869" s="20">
        <f t="shared" si="42"/>
        <v>46158</v>
      </c>
      <c r="E869" s="21"/>
      <c r="F869" s="21"/>
      <c r="G869" s="21"/>
      <c r="H869" s="16">
        <f t="shared" si="41"/>
        <v>0</v>
      </c>
      <c r="I869" s="16">
        <f>+Tabel1[[#This Row],[Total]]-Tabel1[[#This Row],[Heures de nuit]]</f>
        <v>0</v>
      </c>
      <c r="J869" s="16">
        <f>MAX(0,Tabel1[[#This Row],[Fermeture de poste]]-TIME(21,0,0))+IF(Tabel1[[#This Row],[Ouverture de poste]]&lt;&gt;"",MAX(TIME(6,0,0)-Tabel1[[#This Row],[Ouverture de poste]],0),0)</f>
        <v>0</v>
      </c>
      <c r="K869" s="16">
        <f>IF(WEEKDAY(Tabel1[[#This Row],[Date]],2)=7, SUMIF(Tabel1[Semaine],Tabel1[[#This Row],[Semaine]],Tabel1[Total]),0)</f>
        <v>0</v>
      </c>
    </row>
    <row r="870" spans="1:11" ht="20.100000000000001" hidden="1" customHeight="1" x14ac:dyDescent="0.25">
      <c r="A870" s="4" t="str">
        <f t="shared" si="40"/>
        <v>26-20</v>
      </c>
      <c r="B870" s="22">
        <f>EOMONTH(Tabel1[[#This Row],[Date]],-1)+1</f>
        <v>46143</v>
      </c>
      <c r="C870" s="20">
        <f t="shared" si="42"/>
        <v>46159</v>
      </c>
      <c r="E870" s="21"/>
      <c r="F870" s="21"/>
      <c r="G870" s="21"/>
      <c r="H870" s="16">
        <f t="shared" si="41"/>
        <v>0</v>
      </c>
      <c r="I870" s="16">
        <f>+Tabel1[[#This Row],[Total]]-Tabel1[[#This Row],[Heures de nuit]]</f>
        <v>0</v>
      </c>
      <c r="J870" s="16">
        <f>MAX(0,Tabel1[[#This Row],[Fermeture de poste]]-TIME(21,0,0))+IF(Tabel1[[#This Row],[Ouverture de poste]]&lt;&gt;"",MAX(TIME(6,0,0)-Tabel1[[#This Row],[Ouverture de poste]],0),0)</f>
        <v>0</v>
      </c>
      <c r="K870" s="16">
        <f>IF(WEEKDAY(Tabel1[[#This Row],[Date]],2)=7, SUMIF(Tabel1[Semaine],Tabel1[[#This Row],[Semaine]],Tabel1[Total]),0)</f>
        <v>0</v>
      </c>
    </row>
    <row r="871" spans="1:11" ht="20.100000000000001" hidden="1" customHeight="1" x14ac:dyDescent="0.25">
      <c r="A871" s="4" t="str">
        <f t="shared" si="40"/>
        <v>26-21</v>
      </c>
      <c r="B871" s="22">
        <f>EOMONTH(Tabel1[[#This Row],[Date]],-1)+1</f>
        <v>46143</v>
      </c>
      <c r="C871" s="20">
        <f t="shared" si="42"/>
        <v>46160</v>
      </c>
      <c r="E871" s="21"/>
      <c r="F871" s="21"/>
      <c r="G871" s="21"/>
      <c r="H871" s="16">
        <f t="shared" si="41"/>
        <v>0</v>
      </c>
      <c r="I871" s="16">
        <f>+Tabel1[[#This Row],[Total]]-Tabel1[[#This Row],[Heures de nuit]]</f>
        <v>0</v>
      </c>
      <c r="J871" s="16">
        <f>MAX(0,Tabel1[[#This Row],[Fermeture de poste]]-TIME(21,0,0))+IF(Tabel1[[#This Row],[Ouverture de poste]]&lt;&gt;"",MAX(TIME(6,0,0)-Tabel1[[#This Row],[Ouverture de poste]],0),0)</f>
        <v>0</v>
      </c>
      <c r="K871" s="16">
        <f>IF(WEEKDAY(Tabel1[[#This Row],[Date]],2)=7, SUMIF(Tabel1[Semaine],Tabel1[[#This Row],[Semaine]],Tabel1[Total]),0)</f>
        <v>0</v>
      </c>
    </row>
    <row r="872" spans="1:11" ht="20.100000000000001" hidden="1" customHeight="1" x14ac:dyDescent="0.25">
      <c r="A872" s="4" t="str">
        <f t="shared" si="40"/>
        <v>26-21</v>
      </c>
      <c r="B872" s="22">
        <f>EOMONTH(Tabel1[[#This Row],[Date]],-1)+1</f>
        <v>46143</v>
      </c>
      <c r="C872" s="20">
        <f t="shared" si="42"/>
        <v>46161</v>
      </c>
      <c r="E872" s="21"/>
      <c r="F872" s="21"/>
      <c r="G872" s="21"/>
      <c r="H872" s="16">
        <f t="shared" si="41"/>
        <v>0</v>
      </c>
      <c r="I872" s="16">
        <f>+Tabel1[[#This Row],[Total]]-Tabel1[[#This Row],[Heures de nuit]]</f>
        <v>0</v>
      </c>
      <c r="J872" s="16">
        <f>MAX(0,Tabel1[[#This Row],[Fermeture de poste]]-TIME(21,0,0))+IF(Tabel1[[#This Row],[Ouverture de poste]]&lt;&gt;"",MAX(TIME(6,0,0)-Tabel1[[#This Row],[Ouverture de poste]],0),0)</f>
        <v>0</v>
      </c>
      <c r="K872" s="16">
        <f>IF(WEEKDAY(Tabel1[[#This Row],[Date]],2)=7, SUMIF(Tabel1[Semaine],Tabel1[[#This Row],[Semaine]],Tabel1[Total]),0)</f>
        <v>0</v>
      </c>
    </row>
    <row r="873" spans="1:11" ht="20.100000000000001" hidden="1" customHeight="1" x14ac:dyDescent="0.25">
      <c r="A873" s="4" t="str">
        <f t="shared" si="40"/>
        <v>26-21</v>
      </c>
      <c r="B873" s="22">
        <f>EOMONTH(Tabel1[[#This Row],[Date]],-1)+1</f>
        <v>46143</v>
      </c>
      <c r="C873" s="20">
        <f t="shared" si="42"/>
        <v>46162</v>
      </c>
      <c r="E873" s="21"/>
      <c r="F873" s="21"/>
      <c r="G873" s="21"/>
      <c r="H873" s="16">
        <f t="shared" si="41"/>
        <v>0</v>
      </c>
      <c r="I873" s="16">
        <f>+Tabel1[[#This Row],[Total]]-Tabel1[[#This Row],[Heures de nuit]]</f>
        <v>0</v>
      </c>
      <c r="J873" s="16">
        <f>MAX(0,Tabel1[[#This Row],[Fermeture de poste]]-TIME(21,0,0))+IF(Tabel1[[#This Row],[Ouverture de poste]]&lt;&gt;"",MAX(TIME(6,0,0)-Tabel1[[#This Row],[Ouverture de poste]],0),0)</f>
        <v>0</v>
      </c>
      <c r="K873" s="16">
        <f>IF(WEEKDAY(Tabel1[[#This Row],[Date]],2)=7, SUMIF(Tabel1[Semaine],Tabel1[[#This Row],[Semaine]],Tabel1[Total]),0)</f>
        <v>0</v>
      </c>
    </row>
    <row r="874" spans="1:11" ht="20.100000000000001" hidden="1" customHeight="1" x14ac:dyDescent="0.25">
      <c r="A874" s="4" t="str">
        <f t="shared" si="40"/>
        <v>26-21</v>
      </c>
      <c r="B874" s="22">
        <f>EOMONTH(Tabel1[[#This Row],[Date]],-1)+1</f>
        <v>46143</v>
      </c>
      <c r="C874" s="20">
        <f t="shared" si="42"/>
        <v>46163</v>
      </c>
      <c r="E874" s="21"/>
      <c r="F874" s="21"/>
      <c r="G874" s="21"/>
      <c r="H874" s="16">
        <f t="shared" si="41"/>
        <v>0</v>
      </c>
      <c r="I874" s="16">
        <f>+Tabel1[[#This Row],[Total]]-Tabel1[[#This Row],[Heures de nuit]]</f>
        <v>0</v>
      </c>
      <c r="J874" s="16">
        <f>MAX(0,Tabel1[[#This Row],[Fermeture de poste]]-TIME(21,0,0))+IF(Tabel1[[#This Row],[Ouverture de poste]]&lt;&gt;"",MAX(TIME(6,0,0)-Tabel1[[#This Row],[Ouverture de poste]],0),0)</f>
        <v>0</v>
      </c>
      <c r="K874" s="16">
        <f>IF(WEEKDAY(Tabel1[[#This Row],[Date]],2)=7, SUMIF(Tabel1[Semaine],Tabel1[[#This Row],[Semaine]],Tabel1[Total]),0)</f>
        <v>0</v>
      </c>
    </row>
    <row r="875" spans="1:11" ht="20.100000000000001" hidden="1" customHeight="1" x14ac:dyDescent="0.25">
      <c r="A875" s="4" t="str">
        <f t="shared" si="40"/>
        <v>26-21</v>
      </c>
      <c r="B875" s="22">
        <f>EOMONTH(Tabel1[[#This Row],[Date]],-1)+1</f>
        <v>46143</v>
      </c>
      <c r="C875" s="20">
        <f t="shared" si="42"/>
        <v>46164</v>
      </c>
      <c r="E875" s="21"/>
      <c r="F875" s="21"/>
      <c r="G875" s="21"/>
      <c r="H875" s="16">
        <f t="shared" si="41"/>
        <v>0</v>
      </c>
      <c r="I875" s="16">
        <f>+Tabel1[[#This Row],[Total]]-Tabel1[[#This Row],[Heures de nuit]]</f>
        <v>0</v>
      </c>
      <c r="J875" s="16">
        <f>MAX(0,Tabel1[[#This Row],[Fermeture de poste]]-TIME(21,0,0))+IF(Tabel1[[#This Row],[Ouverture de poste]]&lt;&gt;"",MAX(TIME(6,0,0)-Tabel1[[#This Row],[Ouverture de poste]],0),0)</f>
        <v>0</v>
      </c>
      <c r="K875" s="16">
        <f>IF(WEEKDAY(Tabel1[[#This Row],[Date]],2)=7, SUMIF(Tabel1[Semaine],Tabel1[[#This Row],[Semaine]],Tabel1[Total]),0)</f>
        <v>0</v>
      </c>
    </row>
    <row r="876" spans="1:11" ht="20.100000000000001" hidden="1" customHeight="1" x14ac:dyDescent="0.25">
      <c r="A876" s="4" t="str">
        <f t="shared" si="40"/>
        <v>26-21</v>
      </c>
      <c r="B876" s="22">
        <f>EOMONTH(Tabel1[[#This Row],[Date]],-1)+1</f>
        <v>46143</v>
      </c>
      <c r="C876" s="20">
        <f t="shared" si="42"/>
        <v>46165</v>
      </c>
      <c r="E876" s="21"/>
      <c r="F876" s="21"/>
      <c r="G876" s="21"/>
      <c r="H876" s="16">
        <f t="shared" si="41"/>
        <v>0</v>
      </c>
      <c r="I876" s="16">
        <f>+Tabel1[[#This Row],[Total]]-Tabel1[[#This Row],[Heures de nuit]]</f>
        <v>0</v>
      </c>
      <c r="J876" s="16">
        <f>MAX(0,Tabel1[[#This Row],[Fermeture de poste]]-TIME(21,0,0))+IF(Tabel1[[#This Row],[Ouverture de poste]]&lt;&gt;"",MAX(TIME(6,0,0)-Tabel1[[#This Row],[Ouverture de poste]],0),0)</f>
        <v>0</v>
      </c>
      <c r="K876" s="16">
        <f>IF(WEEKDAY(Tabel1[[#This Row],[Date]],2)=7, SUMIF(Tabel1[Semaine],Tabel1[[#This Row],[Semaine]],Tabel1[Total]),0)</f>
        <v>0</v>
      </c>
    </row>
    <row r="877" spans="1:11" ht="20.100000000000001" hidden="1" customHeight="1" x14ac:dyDescent="0.25">
      <c r="A877" s="4" t="str">
        <f t="shared" si="40"/>
        <v>26-21</v>
      </c>
      <c r="B877" s="22">
        <f>EOMONTH(Tabel1[[#This Row],[Date]],-1)+1</f>
        <v>46143</v>
      </c>
      <c r="C877" s="20">
        <f t="shared" si="42"/>
        <v>46166</v>
      </c>
      <c r="E877" s="21"/>
      <c r="F877" s="21"/>
      <c r="G877" s="21"/>
      <c r="H877" s="16">
        <f t="shared" si="41"/>
        <v>0</v>
      </c>
      <c r="I877" s="16">
        <f>+Tabel1[[#This Row],[Total]]-Tabel1[[#This Row],[Heures de nuit]]</f>
        <v>0</v>
      </c>
      <c r="J877" s="16">
        <f>MAX(0,Tabel1[[#This Row],[Fermeture de poste]]-TIME(21,0,0))+IF(Tabel1[[#This Row],[Ouverture de poste]]&lt;&gt;"",MAX(TIME(6,0,0)-Tabel1[[#This Row],[Ouverture de poste]],0),0)</f>
        <v>0</v>
      </c>
      <c r="K877" s="16">
        <f>IF(WEEKDAY(Tabel1[[#This Row],[Date]],2)=7, SUMIF(Tabel1[Semaine],Tabel1[[#This Row],[Semaine]],Tabel1[Total]),0)</f>
        <v>0</v>
      </c>
    </row>
    <row r="878" spans="1:11" ht="20.100000000000001" hidden="1" customHeight="1" x14ac:dyDescent="0.25">
      <c r="A878" s="4" t="str">
        <f t="shared" si="40"/>
        <v>26-22</v>
      </c>
      <c r="B878" s="22">
        <f>EOMONTH(Tabel1[[#This Row],[Date]],-1)+1</f>
        <v>46143</v>
      </c>
      <c r="C878" s="20">
        <f t="shared" si="42"/>
        <v>46167</v>
      </c>
      <c r="E878" s="21"/>
      <c r="F878" s="21"/>
      <c r="G878" s="21"/>
      <c r="H878" s="16">
        <f t="shared" si="41"/>
        <v>0</v>
      </c>
      <c r="I878" s="16">
        <f>+Tabel1[[#This Row],[Total]]-Tabel1[[#This Row],[Heures de nuit]]</f>
        <v>0</v>
      </c>
      <c r="J878" s="16">
        <f>MAX(0,Tabel1[[#This Row],[Fermeture de poste]]-TIME(21,0,0))+IF(Tabel1[[#This Row],[Ouverture de poste]]&lt;&gt;"",MAX(TIME(6,0,0)-Tabel1[[#This Row],[Ouverture de poste]],0),0)</f>
        <v>0</v>
      </c>
      <c r="K878" s="16">
        <f>IF(WEEKDAY(Tabel1[[#This Row],[Date]],2)=7, SUMIF(Tabel1[Semaine],Tabel1[[#This Row],[Semaine]],Tabel1[Total]),0)</f>
        <v>0</v>
      </c>
    </row>
    <row r="879" spans="1:11" ht="20.100000000000001" hidden="1" customHeight="1" x14ac:dyDescent="0.25">
      <c r="A879" s="4" t="str">
        <f t="shared" si="40"/>
        <v>26-22</v>
      </c>
      <c r="B879" s="22">
        <f>EOMONTH(Tabel1[[#This Row],[Date]],-1)+1</f>
        <v>46143</v>
      </c>
      <c r="C879" s="20">
        <f t="shared" si="42"/>
        <v>46168</v>
      </c>
      <c r="E879" s="21"/>
      <c r="F879" s="21"/>
      <c r="G879" s="21"/>
      <c r="H879" s="16">
        <f t="shared" si="41"/>
        <v>0</v>
      </c>
      <c r="I879" s="16">
        <f>+Tabel1[[#This Row],[Total]]-Tabel1[[#This Row],[Heures de nuit]]</f>
        <v>0</v>
      </c>
      <c r="J879" s="16">
        <f>MAX(0,Tabel1[[#This Row],[Fermeture de poste]]-TIME(21,0,0))+IF(Tabel1[[#This Row],[Ouverture de poste]]&lt;&gt;"",MAX(TIME(6,0,0)-Tabel1[[#This Row],[Ouverture de poste]],0),0)</f>
        <v>0</v>
      </c>
      <c r="K879" s="16">
        <f>IF(WEEKDAY(Tabel1[[#This Row],[Date]],2)=7, SUMIF(Tabel1[Semaine],Tabel1[[#This Row],[Semaine]],Tabel1[Total]),0)</f>
        <v>0</v>
      </c>
    </row>
    <row r="880" spans="1:11" ht="20.100000000000001" hidden="1" customHeight="1" x14ac:dyDescent="0.25">
      <c r="A880" s="4" t="str">
        <f t="shared" si="40"/>
        <v>26-22</v>
      </c>
      <c r="B880" s="22">
        <f>EOMONTH(Tabel1[[#This Row],[Date]],-1)+1</f>
        <v>46143</v>
      </c>
      <c r="C880" s="20">
        <f t="shared" si="42"/>
        <v>46169</v>
      </c>
      <c r="E880" s="21"/>
      <c r="F880" s="21"/>
      <c r="G880" s="21"/>
      <c r="H880" s="16">
        <f t="shared" si="41"/>
        <v>0</v>
      </c>
      <c r="I880" s="16">
        <f>+Tabel1[[#This Row],[Total]]-Tabel1[[#This Row],[Heures de nuit]]</f>
        <v>0</v>
      </c>
      <c r="J880" s="16">
        <f>MAX(0,Tabel1[[#This Row],[Fermeture de poste]]-TIME(21,0,0))+IF(Tabel1[[#This Row],[Ouverture de poste]]&lt;&gt;"",MAX(TIME(6,0,0)-Tabel1[[#This Row],[Ouverture de poste]],0),0)</f>
        <v>0</v>
      </c>
      <c r="K880" s="16">
        <f>IF(WEEKDAY(Tabel1[[#This Row],[Date]],2)=7, SUMIF(Tabel1[Semaine],Tabel1[[#This Row],[Semaine]],Tabel1[Total]),0)</f>
        <v>0</v>
      </c>
    </row>
    <row r="881" spans="1:11" ht="20.100000000000001" hidden="1" customHeight="1" x14ac:dyDescent="0.25">
      <c r="A881" s="4" t="str">
        <f t="shared" si="40"/>
        <v>26-22</v>
      </c>
      <c r="B881" s="22">
        <f>EOMONTH(Tabel1[[#This Row],[Date]],-1)+1</f>
        <v>46143</v>
      </c>
      <c r="C881" s="20">
        <f t="shared" si="42"/>
        <v>46170</v>
      </c>
      <c r="E881" s="21"/>
      <c r="F881" s="21"/>
      <c r="G881" s="21"/>
      <c r="H881" s="16">
        <f t="shared" si="41"/>
        <v>0</v>
      </c>
      <c r="I881" s="16">
        <f>+Tabel1[[#This Row],[Total]]-Tabel1[[#This Row],[Heures de nuit]]</f>
        <v>0</v>
      </c>
      <c r="J881" s="16">
        <f>MAX(0,Tabel1[[#This Row],[Fermeture de poste]]-TIME(21,0,0))+IF(Tabel1[[#This Row],[Ouverture de poste]]&lt;&gt;"",MAX(TIME(6,0,0)-Tabel1[[#This Row],[Ouverture de poste]],0),0)</f>
        <v>0</v>
      </c>
      <c r="K881" s="16">
        <f>IF(WEEKDAY(Tabel1[[#This Row],[Date]],2)=7, SUMIF(Tabel1[Semaine],Tabel1[[#This Row],[Semaine]],Tabel1[Total]),0)</f>
        <v>0</v>
      </c>
    </row>
    <row r="882" spans="1:11" ht="20.100000000000001" hidden="1" customHeight="1" x14ac:dyDescent="0.25">
      <c r="A882" s="4" t="str">
        <f t="shared" si="40"/>
        <v>26-22</v>
      </c>
      <c r="B882" s="22">
        <f>EOMONTH(Tabel1[[#This Row],[Date]],-1)+1</f>
        <v>46143</v>
      </c>
      <c r="C882" s="20">
        <f t="shared" si="42"/>
        <v>46171</v>
      </c>
      <c r="E882" s="21"/>
      <c r="F882" s="21"/>
      <c r="G882" s="21"/>
      <c r="H882" s="16">
        <f t="shared" si="41"/>
        <v>0</v>
      </c>
      <c r="I882" s="16">
        <f>+Tabel1[[#This Row],[Total]]-Tabel1[[#This Row],[Heures de nuit]]</f>
        <v>0</v>
      </c>
      <c r="J882" s="16">
        <f>MAX(0,Tabel1[[#This Row],[Fermeture de poste]]-TIME(21,0,0))+IF(Tabel1[[#This Row],[Ouverture de poste]]&lt;&gt;"",MAX(TIME(6,0,0)-Tabel1[[#This Row],[Ouverture de poste]],0),0)</f>
        <v>0</v>
      </c>
      <c r="K882" s="16">
        <f>IF(WEEKDAY(Tabel1[[#This Row],[Date]],2)=7, SUMIF(Tabel1[Semaine],Tabel1[[#This Row],[Semaine]],Tabel1[Total]),0)</f>
        <v>0</v>
      </c>
    </row>
    <row r="883" spans="1:11" ht="20.100000000000001" hidden="1" customHeight="1" x14ac:dyDescent="0.25">
      <c r="A883" s="4" t="str">
        <f t="shared" si="40"/>
        <v>26-22</v>
      </c>
      <c r="B883" s="22">
        <f>EOMONTH(Tabel1[[#This Row],[Date]],-1)+1</f>
        <v>46143</v>
      </c>
      <c r="C883" s="20">
        <f t="shared" si="42"/>
        <v>46172</v>
      </c>
      <c r="E883" s="21"/>
      <c r="F883" s="21"/>
      <c r="G883" s="21"/>
      <c r="H883" s="16">
        <f t="shared" si="41"/>
        <v>0</v>
      </c>
      <c r="I883" s="16">
        <f>+Tabel1[[#This Row],[Total]]-Tabel1[[#This Row],[Heures de nuit]]</f>
        <v>0</v>
      </c>
      <c r="J883" s="16">
        <f>MAX(0,Tabel1[[#This Row],[Fermeture de poste]]-TIME(21,0,0))+IF(Tabel1[[#This Row],[Ouverture de poste]]&lt;&gt;"",MAX(TIME(6,0,0)-Tabel1[[#This Row],[Ouverture de poste]],0),0)</f>
        <v>0</v>
      </c>
      <c r="K883" s="16">
        <f>IF(WEEKDAY(Tabel1[[#This Row],[Date]],2)=7, SUMIF(Tabel1[Semaine],Tabel1[[#This Row],[Semaine]],Tabel1[Total]),0)</f>
        <v>0</v>
      </c>
    </row>
    <row r="884" spans="1:11" ht="20.100000000000001" hidden="1" customHeight="1" x14ac:dyDescent="0.25">
      <c r="A884" s="4" t="str">
        <f t="shared" si="40"/>
        <v>26-22</v>
      </c>
      <c r="B884" s="22">
        <f>EOMONTH(Tabel1[[#This Row],[Date]],-1)+1</f>
        <v>46143</v>
      </c>
      <c r="C884" s="20">
        <f t="shared" si="42"/>
        <v>46173</v>
      </c>
      <c r="E884" s="21"/>
      <c r="F884" s="21"/>
      <c r="G884" s="21"/>
      <c r="H884" s="16">
        <f t="shared" si="41"/>
        <v>0</v>
      </c>
      <c r="I884" s="16">
        <f>+Tabel1[[#This Row],[Total]]-Tabel1[[#This Row],[Heures de nuit]]</f>
        <v>0</v>
      </c>
      <c r="J884" s="16">
        <f>MAX(0,Tabel1[[#This Row],[Fermeture de poste]]-TIME(21,0,0))+IF(Tabel1[[#This Row],[Ouverture de poste]]&lt;&gt;"",MAX(TIME(6,0,0)-Tabel1[[#This Row],[Ouverture de poste]],0),0)</f>
        <v>0</v>
      </c>
      <c r="K884" s="16">
        <f>IF(WEEKDAY(Tabel1[[#This Row],[Date]],2)=7, SUMIF(Tabel1[Semaine],Tabel1[[#This Row],[Semaine]],Tabel1[Total]),0)</f>
        <v>0</v>
      </c>
    </row>
    <row r="885" spans="1:11" ht="20.100000000000001" hidden="1" customHeight="1" x14ac:dyDescent="0.25">
      <c r="A885" s="4" t="str">
        <f t="shared" si="40"/>
        <v>26-23</v>
      </c>
      <c r="B885" s="22">
        <f>EOMONTH(Tabel1[[#This Row],[Date]],-1)+1</f>
        <v>46174</v>
      </c>
      <c r="C885" s="20">
        <f t="shared" si="42"/>
        <v>46174</v>
      </c>
      <c r="E885" s="21"/>
      <c r="F885" s="21"/>
      <c r="G885" s="21"/>
      <c r="H885" s="16">
        <f t="shared" si="41"/>
        <v>0</v>
      </c>
      <c r="I885" s="16">
        <f>+Tabel1[[#This Row],[Total]]-Tabel1[[#This Row],[Heures de nuit]]</f>
        <v>0</v>
      </c>
      <c r="J885" s="16">
        <f>MAX(0,Tabel1[[#This Row],[Fermeture de poste]]-TIME(21,0,0))+IF(Tabel1[[#This Row],[Ouverture de poste]]&lt;&gt;"",MAX(TIME(6,0,0)-Tabel1[[#This Row],[Ouverture de poste]],0),0)</f>
        <v>0</v>
      </c>
      <c r="K885" s="16">
        <f>IF(WEEKDAY(Tabel1[[#This Row],[Date]],2)=7, SUMIF(Tabel1[Semaine],Tabel1[[#This Row],[Semaine]],Tabel1[Total]),0)</f>
        <v>0</v>
      </c>
    </row>
    <row r="886" spans="1:11" ht="20.100000000000001" hidden="1" customHeight="1" x14ac:dyDescent="0.25">
      <c r="A886" s="4" t="str">
        <f t="shared" si="40"/>
        <v>26-23</v>
      </c>
      <c r="B886" s="22">
        <f>EOMONTH(Tabel1[[#This Row],[Date]],-1)+1</f>
        <v>46174</v>
      </c>
      <c r="C886" s="20">
        <f t="shared" si="42"/>
        <v>46175</v>
      </c>
      <c r="E886" s="21"/>
      <c r="F886" s="21"/>
      <c r="G886" s="21"/>
      <c r="H886" s="16">
        <f t="shared" si="41"/>
        <v>0</v>
      </c>
      <c r="I886" s="16">
        <f>+Tabel1[[#This Row],[Total]]-Tabel1[[#This Row],[Heures de nuit]]</f>
        <v>0</v>
      </c>
      <c r="J886" s="16">
        <f>MAX(0,Tabel1[[#This Row],[Fermeture de poste]]-TIME(21,0,0))+IF(Tabel1[[#This Row],[Ouverture de poste]]&lt;&gt;"",MAX(TIME(6,0,0)-Tabel1[[#This Row],[Ouverture de poste]],0),0)</f>
        <v>0</v>
      </c>
      <c r="K886" s="16">
        <f>IF(WEEKDAY(Tabel1[[#This Row],[Date]],2)=7, SUMIF(Tabel1[Semaine],Tabel1[[#This Row],[Semaine]],Tabel1[Total]),0)</f>
        <v>0</v>
      </c>
    </row>
    <row r="887" spans="1:11" ht="20.100000000000001" hidden="1" customHeight="1" x14ac:dyDescent="0.25">
      <c r="A887" s="4" t="str">
        <f t="shared" si="40"/>
        <v>26-23</v>
      </c>
      <c r="B887" s="22">
        <f>EOMONTH(Tabel1[[#This Row],[Date]],-1)+1</f>
        <v>46174</v>
      </c>
      <c r="C887" s="20">
        <f t="shared" si="42"/>
        <v>46176</v>
      </c>
      <c r="E887" s="21"/>
      <c r="F887" s="21"/>
      <c r="G887" s="21"/>
      <c r="H887" s="16">
        <f t="shared" si="41"/>
        <v>0</v>
      </c>
      <c r="I887" s="16">
        <f>+Tabel1[[#This Row],[Total]]-Tabel1[[#This Row],[Heures de nuit]]</f>
        <v>0</v>
      </c>
      <c r="J887" s="16">
        <f>MAX(0,Tabel1[[#This Row],[Fermeture de poste]]-TIME(21,0,0))+IF(Tabel1[[#This Row],[Ouverture de poste]]&lt;&gt;"",MAX(TIME(6,0,0)-Tabel1[[#This Row],[Ouverture de poste]],0),0)</f>
        <v>0</v>
      </c>
      <c r="K887" s="16">
        <f>IF(WEEKDAY(Tabel1[[#This Row],[Date]],2)=7, SUMIF(Tabel1[Semaine],Tabel1[[#This Row],[Semaine]],Tabel1[Total]),0)</f>
        <v>0</v>
      </c>
    </row>
    <row r="888" spans="1:11" ht="20.100000000000001" hidden="1" customHeight="1" x14ac:dyDescent="0.25">
      <c r="A888" s="4" t="str">
        <f t="shared" si="40"/>
        <v>26-23</v>
      </c>
      <c r="B888" s="22">
        <f>EOMONTH(Tabel1[[#This Row],[Date]],-1)+1</f>
        <v>46174</v>
      </c>
      <c r="C888" s="20">
        <f t="shared" si="42"/>
        <v>46177</v>
      </c>
      <c r="E888" s="21"/>
      <c r="F888" s="21"/>
      <c r="G888" s="21"/>
      <c r="H888" s="16">
        <f t="shared" si="41"/>
        <v>0</v>
      </c>
      <c r="I888" s="16">
        <f>+Tabel1[[#This Row],[Total]]-Tabel1[[#This Row],[Heures de nuit]]</f>
        <v>0</v>
      </c>
      <c r="J888" s="16">
        <f>MAX(0,Tabel1[[#This Row],[Fermeture de poste]]-TIME(21,0,0))+IF(Tabel1[[#This Row],[Ouverture de poste]]&lt;&gt;"",MAX(TIME(6,0,0)-Tabel1[[#This Row],[Ouverture de poste]],0),0)</f>
        <v>0</v>
      </c>
      <c r="K888" s="16">
        <f>IF(WEEKDAY(Tabel1[[#This Row],[Date]],2)=7, SUMIF(Tabel1[Semaine],Tabel1[[#This Row],[Semaine]],Tabel1[Total]),0)</f>
        <v>0</v>
      </c>
    </row>
    <row r="889" spans="1:11" ht="20.100000000000001" hidden="1" customHeight="1" x14ac:dyDescent="0.25">
      <c r="A889" s="4" t="str">
        <f t="shared" si="40"/>
        <v>26-23</v>
      </c>
      <c r="B889" s="22">
        <f>EOMONTH(Tabel1[[#This Row],[Date]],-1)+1</f>
        <v>46174</v>
      </c>
      <c r="C889" s="20">
        <f t="shared" si="42"/>
        <v>46178</v>
      </c>
      <c r="E889" s="21"/>
      <c r="F889" s="21"/>
      <c r="G889" s="21"/>
      <c r="H889" s="16">
        <f t="shared" si="41"/>
        <v>0</v>
      </c>
      <c r="I889" s="16">
        <f>+Tabel1[[#This Row],[Total]]-Tabel1[[#This Row],[Heures de nuit]]</f>
        <v>0</v>
      </c>
      <c r="J889" s="16">
        <f>MAX(0,Tabel1[[#This Row],[Fermeture de poste]]-TIME(21,0,0))+IF(Tabel1[[#This Row],[Ouverture de poste]]&lt;&gt;"",MAX(TIME(6,0,0)-Tabel1[[#This Row],[Ouverture de poste]],0),0)</f>
        <v>0</v>
      </c>
      <c r="K889" s="16">
        <f>IF(WEEKDAY(Tabel1[[#This Row],[Date]],2)=7, SUMIF(Tabel1[Semaine],Tabel1[[#This Row],[Semaine]],Tabel1[Total]),0)</f>
        <v>0</v>
      </c>
    </row>
    <row r="890" spans="1:11" ht="20.100000000000001" hidden="1" customHeight="1" x14ac:dyDescent="0.25">
      <c r="A890" s="4" t="str">
        <f t="shared" si="40"/>
        <v>26-23</v>
      </c>
      <c r="B890" s="22">
        <f>EOMONTH(Tabel1[[#This Row],[Date]],-1)+1</f>
        <v>46174</v>
      </c>
      <c r="C890" s="20">
        <f t="shared" si="42"/>
        <v>46179</v>
      </c>
      <c r="E890" s="21"/>
      <c r="F890" s="21"/>
      <c r="G890" s="21"/>
      <c r="H890" s="16">
        <f t="shared" si="41"/>
        <v>0</v>
      </c>
      <c r="I890" s="16">
        <f>+Tabel1[[#This Row],[Total]]-Tabel1[[#This Row],[Heures de nuit]]</f>
        <v>0</v>
      </c>
      <c r="J890" s="16">
        <f>MAX(0,Tabel1[[#This Row],[Fermeture de poste]]-TIME(21,0,0))+IF(Tabel1[[#This Row],[Ouverture de poste]]&lt;&gt;"",MAX(TIME(6,0,0)-Tabel1[[#This Row],[Ouverture de poste]],0),0)</f>
        <v>0</v>
      </c>
      <c r="K890" s="16">
        <f>IF(WEEKDAY(Tabel1[[#This Row],[Date]],2)=7, SUMIF(Tabel1[Semaine],Tabel1[[#This Row],[Semaine]],Tabel1[Total]),0)</f>
        <v>0</v>
      </c>
    </row>
    <row r="891" spans="1:11" ht="20.100000000000001" hidden="1" customHeight="1" x14ac:dyDescent="0.25">
      <c r="A891" s="4" t="str">
        <f t="shared" si="40"/>
        <v>26-23</v>
      </c>
      <c r="B891" s="22">
        <f>EOMONTH(Tabel1[[#This Row],[Date]],-1)+1</f>
        <v>46174</v>
      </c>
      <c r="C891" s="20">
        <f t="shared" si="42"/>
        <v>46180</v>
      </c>
      <c r="E891" s="21"/>
      <c r="F891" s="21"/>
      <c r="G891" s="21"/>
      <c r="H891" s="16">
        <f t="shared" si="41"/>
        <v>0</v>
      </c>
      <c r="I891" s="16">
        <f>+Tabel1[[#This Row],[Total]]-Tabel1[[#This Row],[Heures de nuit]]</f>
        <v>0</v>
      </c>
      <c r="J891" s="16">
        <f>MAX(0,Tabel1[[#This Row],[Fermeture de poste]]-TIME(21,0,0))+IF(Tabel1[[#This Row],[Ouverture de poste]]&lt;&gt;"",MAX(TIME(6,0,0)-Tabel1[[#This Row],[Ouverture de poste]],0),0)</f>
        <v>0</v>
      </c>
      <c r="K891" s="16">
        <f>IF(WEEKDAY(Tabel1[[#This Row],[Date]],2)=7, SUMIF(Tabel1[Semaine],Tabel1[[#This Row],[Semaine]],Tabel1[Total]),0)</f>
        <v>0</v>
      </c>
    </row>
    <row r="892" spans="1:11" ht="20.100000000000001" hidden="1" customHeight="1" x14ac:dyDescent="0.25">
      <c r="A892" s="4" t="str">
        <f t="shared" si="40"/>
        <v>26-24</v>
      </c>
      <c r="B892" s="22">
        <f>EOMONTH(Tabel1[[#This Row],[Date]],-1)+1</f>
        <v>46174</v>
      </c>
      <c r="C892" s="20">
        <f t="shared" si="42"/>
        <v>46181</v>
      </c>
      <c r="E892" s="21"/>
      <c r="F892" s="21"/>
      <c r="G892" s="21"/>
      <c r="H892" s="16">
        <f t="shared" si="41"/>
        <v>0</v>
      </c>
      <c r="I892" s="16">
        <f>+Tabel1[[#This Row],[Total]]-Tabel1[[#This Row],[Heures de nuit]]</f>
        <v>0</v>
      </c>
      <c r="J892" s="16">
        <f>MAX(0,Tabel1[[#This Row],[Fermeture de poste]]-TIME(21,0,0))+IF(Tabel1[[#This Row],[Ouverture de poste]]&lt;&gt;"",MAX(TIME(6,0,0)-Tabel1[[#This Row],[Ouverture de poste]],0),0)</f>
        <v>0</v>
      </c>
      <c r="K892" s="16">
        <f>IF(WEEKDAY(Tabel1[[#This Row],[Date]],2)=7, SUMIF(Tabel1[Semaine],Tabel1[[#This Row],[Semaine]],Tabel1[Total]),0)</f>
        <v>0</v>
      </c>
    </row>
    <row r="893" spans="1:11" ht="20.100000000000001" hidden="1" customHeight="1" x14ac:dyDescent="0.25">
      <c r="A893" s="4" t="str">
        <f t="shared" si="40"/>
        <v>26-24</v>
      </c>
      <c r="B893" s="22">
        <f>EOMONTH(Tabel1[[#This Row],[Date]],-1)+1</f>
        <v>46174</v>
      </c>
      <c r="C893" s="20">
        <f t="shared" si="42"/>
        <v>46182</v>
      </c>
      <c r="E893" s="21"/>
      <c r="F893" s="21"/>
      <c r="G893" s="21"/>
      <c r="H893" s="16">
        <f t="shared" si="41"/>
        <v>0</v>
      </c>
      <c r="I893" s="16">
        <f>+Tabel1[[#This Row],[Total]]-Tabel1[[#This Row],[Heures de nuit]]</f>
        <v>0</v>
      </c>
      <c r="J893" s="16">
        <f>MAX(0,Tabel1[[#This Row],[Fermeture de poste]]-TIME(21,0,0))+IF(Tabel1[[#This Row],[Ouverture de poste]]&lt;&gt;"",MAX(TIME(6,0,0)-Tabel1[[#This Row],[Ouverture de poste]],0),0)</f>
        <v>0</v>
      </c>
      <c r="K893" s="16">
        <f>IF(WEEKDAY(Tabel1[[#This Row],[Date]],2)=7, SUMIF(Tabel1[Semaine],Tabel1[[#This Row],[Semaine]],Tabel1[Total]),0)</f>
        <v>0</v>
      </c>
    </row>
    <row r="894" spans="1:11" ht="20.100000000000001" hidden="1" customHeight="1" x14ac:dyDescent="0.25">
      <c r="A894" s="4" t="str">
        <f t="shared" si="40"/>
        <v>26-24</v>
      </c>
      <c r="B894" s="22">
        <f>EOMONTH(Tabel1[[#This Row],[Date]],-1)+1</f>
        <v>46174</v>
      </c>
      <c r="C894" s="20">
        <f t="shared" si="42"/>
        <v>46183</v>
      </c>
      <c r="E894" s="21"/>
      <c r="F894" s="21"/>
      <c r="G894" s="21"/>
      <c r="H894" s="16">
        <f t="shared" si="41"/>
        <v>0</v>
      </c>
      <c r="I894" s="16">
        <f>+Tabel1[[#This Row],[Total]]-Tabel1[[#This Row],[Heures de nuit]]</f>
        <v>0</v>
      </c>
      <c r="J894" s="16">
        <f>MAX(0,Tabel1[[#This Row],[Fermeture de poste]]-TIME(21,0,0))+IF(Tabel1[[#This Row],[Ouverture de poste]]&lt;&gt;"",MAX(TIME(6,0,0)-Tabel1[[#This Row],[Ouverture de poste]],0),0)</f>
        <v>0</v>
      </c>
      <c r="K894" s="16">
        <f>IF(WEEKDAY(Tabel1[[#This Row],[Date]],2)=7, SUMIF(Tabel1[Semaine],Tabel1[[#This Row],[Semaine]],Tabel1[Total]),0)</f>
        <v>0</v>
      </c>
    </row>
    <row r="895" spans="1:11" ht="20.100000000000001" hidden="1" customHeight="1" x14ac:dyDescent="0.25">
      <c r="A895" s="4" t="str">
        <f t="shared" si="40"/>
        <v>26-24</v>
      </c>
      <c r="B895" s="22">
        <f>EOMONTH(Tabel1[[#This Row],[Date]],-1)+1</f>
        <v>46174</v>
      </c>
      <c r="C895" s="20">
        <f t="shared" si="42"/>
        <v>46184</v>
      </c>
      <c r="E895" s="21"/>
      <c r="F895" s="21"/>
      <c r="G895" s="21"/>
      <c r="H895" s="16">
        <f t="shared" si="41"/>
        <v>0</v>
      </c>
      <c r="I895" s="16">
        <f>+Tabel1[[#This Row],[Total]]-Tabel1[[#This Row],[Heures de nuit]]</f>
        <v>0</v>
      </c>
      <c r="J895" s="16">
        <f>MAX(0,Tabel1[[#This Row],[Fermeture de poste]]-TIME(21,0,0))+IF(Tabel1[[#This Row],[Ouverture de poste]]&lt;&gt;"",MAX(TIME(6,0,0)-Tabel1[[#This Row],[Ouverture de poste]],0),0)</f>
        <v>0</v>
      </c>
      <c r="K895" s="16">
        <f>IF(WEEKDAY(Tabel1[[#This Row],[Date]],2)=7, SUMIF(Tabel1[Semaine],Tabel1[[#This Row],[Semaine]],Tabel1[Total]),0)</f>
        <v>0</v>
      </c>
    </row>
    <row r="896" spans="1:11" ht="20.100000000000001" hidden="1" customHeight="1" x14ac:dyDescent="0.25">
      <c r="A896" s="4" t="str">
        <f t="shared" si="40"/>
        <v>26-24</v>
      </c>
      <c r="B896" s="22">
        <f>EOMONTH(Tabel1[[#This Row],[Date]],-1)+1</f>
        <v>46174</v>
      </c>
      <c r="C896" s="20">
        <f t="shared" si="42"/>
        <v>46185</v>
      </c>
      <c r="E896" s="21"/>
      <c r="F896" s="21"/>
      <c r="G896" s="21"/>
      <c r="H896" s="16">
        <f t="shared" si="41"/>
        <v>0</v>
      </c>
      <c r="I896" s="16">
        <f>+Tabel1[[#This Row],[Total]]-Tabel1[[#This Row],[Heures de nuit]]</f>
        <v>0</v>
      </c>
      <c r="J896" s="16">
        <f>MAX(0,Tabel1[[#This Row],[Fermeture de poste]]-TIME(21,0,0))+IF(Tabel1[[#This Row],[Ouverture de poste]]&lt;&gt;"",MAX(TIME(6,0,0)-Tabel1[[#This Row],[Ouverture de poste]],0),0)</f>
        <v>0</v>
      </c>
      <c r="K896" s="16">
        <f>IF(WEEKDAY(Tabel1[[#This Row],[Date]],2)=7, SUMIF(Tabel1[Semaine],Tabel1[[#This Row],[Semaine]],Tabel1[Total]),0)</f>
        <v>0</v>
      </c>
    </row>
    <row r="897" spans="1:11" ht="20.100000000000001" hidden="1" customHeight="1" x14ac:dyDescent="0.25">
      <c r="A897" s="4" t="str">
        <f t="shared" si="40"/>
        <v>26-24</v>
      </c>
      <c r="B897" s="22">
        <f>EOMONTH(Tabel1[[#This Row],[Date]],-1)+1</f>
        <v>46174</v>
      </c>
      <c r="C897" s="20">
        <f t="shared" si="42"/>
        <v>46186</v>
      </c>
      <c r="E897" s="21"/>
      <c r="F897" s="21"/>
      <c r="G897" s="21"/>
      <c r="H897" s="16">
        <f t="shared" si="41"/>
        <v>0</v>
      </c>
      <c r="I897" s="16">
        <f>+Tabel1[[#This Row],[Total]]-Tabel1[[#This Row],[Heures de nuit]]</f>
        <v>0</v>
      </c>
      <c r="J897" s="16">
        <f>MAX(0,Tabel1[[#This Row],[Fermeture de poste]]-TIME(21,0,0))+IF(Tabel1[[#This Row],[Ouverture de poste]]&lt;&gt;"",MAX(TIME(6,0,0)-Tabel1[[#This Row],[Ouverture de poste]],0),0)</f>
        <v>0</v>
      </c>
      <c r="K897" s="16">
        <f>IF(WEEKDAY(Tabel1[[#This Row],[Date]],2)=7, SUMIF(Tabel1[Semaine],Tabel1[[#This Row],[Semaine]],Tabel1[Total]),0)</f>
        <v>0</v>
      </c>
    </row>
    <row r="898" spans="1:11" ht="20.100000000000001" hidden="1" customHeight="1" x14ac:dyDescent="0.25">
      <c r="A898" s="4" t="str">
        <f t="shared" si="40"/>
        <v>26-24</v>
      </c>
      <c r="B898" s="22">
        <f>EOMONTH(Tabel1[[#This Row],[Date]],-1)+1</f>
        <v>46174</v>
      </c>
      <c r="C898" s="20">
        <f t="shared" si="42"/>
        <v>46187</v>
      </c>
      <c r="E898" s="21"/>
      <c r="F898" s="21"/>
      <c r="G898" s="21"/>
      <c r="H898" s="16">
        <f t="shared" si="41"/>
        <v>0</v>
      </c>
      <c r="I898" s="16">
        <f>+Tabel1[[#This Row],[Total]]-Tabel1[[#This Row],[Heures de nuit]]</f>
        <v>0</v>
      </c>
      <c r="J898" s="16">
        <f>MAX(0,Tabel1[[#This Row],[Fermeture de poste]]-TIME(21,0,0))+IF(Tabel1[[#This Row],[Ouverture de poste]]&lt;&gt;"",MAX(TIME(6,0,0)-Tabel1[[#This Row],[Ouverture de poste]],0),0)</f>
        <v>0</v>
      </c>
      <c r="K898" s="16">
        <f>IF(WEEKDAY(Tabel1[[#This Row],[Date]],2)=7, SUMIF(Tabel1[Semaine],Tabel1[[#This Row],[Semaine]],Tabel1[Total]),0)</f>
        <v>0</v>
      </c>
    </row>
    <row r="899" spans="1:11" ht="20.100000000000001" hidden="1" customHeight="1" x14ac:dyDescent="0.25">
      <c r="A899" s="4" t="str">
        <f t="shared" ref="A899:A948" si="43">MOD(YEAR(C899-WEEKDAY(C899,2)+4),100) &amp;"-"&amp; _xlfn.ISOWEEKNUM(C899)</f>
        <v>26-25</v>
      </c>
      <c r="B899" s="22">
        <f>EOMONTH(Tabel1[[#This Row],[Date]],-1)+1</f>
        <v>46174</v>
      </c>
      <c r="C899" s="20">
        <f t="shared" si="42"/>
        <v>46188</v>
      </c>
      <c r="E899" s="21"/>
      <c r="F899" s="21"/>
      <c r="G899" s="21"/>
      <c r="H899" s="16">
        <f t="shared" ref="H899:H948" si="44">MOD(G899-E899-F899,1)</f>
        <v>0</v>
      </c>
      <c r="I899" s="16">
        <f>+Tabel1[[#This Row],[Total]]-Tabel1[[#This Row],[Heures de nuit]]</f>
        <v>0</v>
      </c>
      <c r="J899" s="16">
        <f>MAX(0,Tabel1[[#This Row],[Fermeture de poste]]-TIME(21,0,0))+IF(Tabel1[[#This Row],[Ouverture de poste]]&lt;&gt;"",MAX(TIME(6,0,0)-Tabel1[[#This Row],[Ouverture de poste]],0),0)</f>
        <v>0</v>
      </c>
      <c r="K899" s="16">
        <f>IF(WEEKDAY(Tabel1[[#This Row],[Date]],2)=7, SUMIF(Tabel1[Semaine],Tabel1[[#This Row],[Semaine]],Tabel1[Total]),0)</f>
        <v>0</v>
      </c>
    </row>
    <row r="900" spans="1:11" ht="20.100000000000001" hidden="1" customHeight="1" x14ac:dyDescent="0.25">
      <c r="A900" s="4" t="str">
        <f t="shared" si="43"/>
        <v>26-25</v>
      </c>
      <c r="B900" s="22">
        <f>EOMONTH(Tabel1[[#This Row],[Date]],-1)+1</f>
        <v>46174</v>
      </c>
      <c r="C900" s="20">
        <f t="shared" si="42"/>
        <v>46189</v>
      </c>
      <c r="E900" s="21"/>
      <c r="F900" s="21"/>
      <c r="G900" s="21"/>
      <c r="H900" s="16">
        <f t="shared" si="44"/>
        <v>0</v>
      </c>
      <c r="I900" s="16">
        <f>+Tabel1[[#This Row],[Total]]-Tabel1[[#This Row],[Heures de nuit]]</f>
        <v>0</v>
      </c>
      <c r="J900" s="16">
        <f>MAX(0,Tabel1[[#This Row],[Fermeture de poste]]-TIME(21,0,0))+IF(Tabel1[[#This Row],[Ouverture de poste]]&lt;&gt;"",MAX(TIME(6,0,0)-Tabel1[[#This Row],[Ouverture de poste]],0),0)</f>
        <v>0</v>
      </c>
      <c r="K900" s="16">
        <f>IF(WEEKDAY(Tabel1[[#This Row],[Date]],2)=7, SUMIF(Tabel1[Semaine],Tabel1[[#This Row],[Semaine]],Tabel1[Total]),0)</f>
        <v>0</v>
      </c>
    </row>
    <row r="901" spans="1:11" ht="20.100000000000001" hidden="1" customHeight="1" x14ac:dyDescent="0.25">
      <c r="A901" s="4" t="str">
        <f t="shared" si="43"/>
        <v>26-25</v>
      </c>
      <c r="B901" s="22">
        <f>EOMONTH(Tabel1[[#This Row],[Date]],-1)+1</f>
        <v>46174</v>
      </c>
      <c r="C901" s="20">
        <f t="shared" si="42"/>
        <v>46190</v>
      </c>
      <c r="E901" s="21"/>
      <c r="F901" s="21"/>
      <c r="G901" s="21"/>
      <c r="H901" s="16">
        <f t="shared" si="44"/>
        <v>0</v>
      </c>
      <c r="I901" s="16">
        <f>+Tabel1[[#This Row],[Total]]-Tabel1[[#This Row],[Heures de nuit]]</f>
        <v>0</v>
      </c>
      <c r="J901" s="16">
        <f>MAX(0,Tabel1[[#This Row],[Fermeture de poste]]-TIME(21,0,0))+IF(Tabel1[[#This Row],[Ouverture de poste]]&lt;&gt;"",MAX(TIME(6,0,0)-Tabel1[[#This Row],[Ouverture de poste]],0),0)</f>
        <v>0</v>
      </c>
      <c r="K901" s="16">
        <f>IF(WEEKDAY(Tabel1[[#This Row],[Date]],2)=7, SUMIF(Tabel1[Semaine],Tabel1[[#This Row],[Semaine]],Tabel1[Total]),0)</f>
        <v>0</v>
      </c>
    </row>
    <row r="902" spans="1:11" ht="20.100000000000001" hidden="1" customHeight="1" x14ac:dyDescent="0.25">
      <c r="A902" s="4" t="str">
        <f t="shared" si="43"/>
        <v>26-25</v>
      </c>
      <c r="B902" s="22">
        <f>EOMONTH(Tabel1[[#This Row],[Date]],-1)+1</f>
        <v>46174</v>
      </c>
      <c r="C902" s="20">
        <f t="shared" si="42"/>
        <v>46191</v>
      </c>
      <c r="E902" s="21"/>
      <c r="F902" s="21"/>
      <c r="G902" s="21"/>
      <c r="H902" s="16">
        <f t="shared" si="44"/>
        <v>0</v>
      </c>
      <c r="I902" s="16">
        <f>+Tabel1[[#This Row],[Total]]-Tabel1[[#This Row],[Heures de nuit]]</f>
        <v>0</v>
      </c>
      <c r="J902" s="16">
        <f>MAX(0,Tabel1[[#This Row],[Fermeture de poste]]-TIME(21,0,0))+IF(Tabel1[[#This Row],[Ouverture de poste]]&lt;&gt;"",MAX(TIME(6,0,0)-Tabel1[[#This Row],[Ouverture de poste]],0),0)</f>
        <v>0</v>
      </c>
      <c r="K902" s="16">
        <f>IF(WEEKDAY(Tabel1[[#This Row],[Date]],2)=7, SUMIF(Tabel1[Semaine],Tabel1[[#This Row],[Semaine]],Tabel1[Total]),0)</f>
        <v>0</v>
      </c>
    </row>
    <row r="903" spans="1:11" ht="20.100000000000001" hidden="1" customHeight="1" x14ac:dyDescent="0.25">
      <c r="A903" s="4" t="str">
        <f t="shared" si="43"/>
        <v>26-25</v>
      </c>
      <c r="B903" s="22">
        <f>EOMONTH(Tabel1[[#This Row],[Date]],-1)+1</f>
        <v>46174</v>
      </c>
      <c r="C903" s="20">
        <f t="shared" si="42"/>
        <v>46192</v>
      </c>
      <c r="E903" s="21"/>
      <c r="F903" s="21"/>
      <c r="G903" s="21"/>
      <c r="H903" s="16">
        <f t="shared" si="44"/>
        <v>0</v>
      </c>
      <c r="I903" s="16">
        <f>+Tabel1[[#This Row],[Total]]-Tabel1[[#This Row],[Heures de nuit]]</f>
        <v>0</v>
      </c>
      <c r="J903" s="16">
        <f>MAX(0,Tabel1[[#This Row],[Fermeture de poste]]-TIME(21,0,0))+IF(Tabel1[[#This Row],[Ouverture de poste]]&lt;&gt;"",MAX(TIME(6,0,0)-Tabel1[[#This Row],[Ouverture de poste]],0),0)</f>
        <v>0</v>
      </c>
      <c r="K903" s="16">
        <f>IF(WEEKDAY(Tabel1[[#This Row],[Date]],2)=7, SUMIF(Tabel1[Semaine],Tabel1[[#This Row],[Semaine]],Tabel1[Total]),0)</f>
        <v>0</v>
      </c>
    </row>
    <row r="904" spans="1:11" ht="20.100000000000001" hidden="1" customHeight="1" x14ac:dyDescent="0.25">
      <c r="A904" s="4" t="str">
        <f t="shared" si="43"/>
        <v>26-25</v>
      </c>
      <c r="B904" s="22">
        <f>EOMONTH(Tabel1[[#This Row],[Date]],-1)+1</f>
        <v>46174</v>
      </c>
      <c r="C904" s="20">
        <f t="shared" si="42"/>
        <v>46193</v>
      </c>
      <c r="E904" s="21"/>
      <c r="F904" s="21"/>
      <c r="G904" s="21"/>
      <c r="H904" s="16">
        <f t="shared" si="44"/>
        <v>0</v>
      </c>
      <c r="I904" s="16">
        <f>+Tabel1[[#This Row],[Total]]-Tabel1[[#This Row],[Heures de nuit]]</f>
        <v>0</v>
      </c>
      <c r="J904" s="16">
        <f>MAX(0,Tabel1[[#This Row],[Fermeture de poste]]-TIME(21,0,0))+IF(Tabel1[[#This Row],[Ouverture de poste]]&lt;&gt;"",MAX(TIME(6,0,0)-Tabel1[[#This Row],[Ouverture de poste]],0),0)</f>
        <v>0</v>
      </c>
      <c r="K904" s="16">
        <f>IF(WEEKDAY(Tabel1[[#This Row],[Date]],2)=7, SUMIF(Tabel1[Semaine],Tabel1[[#This Row],[Semaine]],Tabel1[Total]),0)</f>
        <v>0</v>
      </c>
    </row>
    <row r="905" spans="1:11" ht="20.100000000000001" hidden="1" customHeight="1" x14ac:dyDescent="0.25">
      <c r="A905" s="4" t="str">
        <f t="shared" si="43"/>
        <v>26-25</v>
      </c>
      <c r="B905" s="22">
        <f>EOMONTH(Tabel1[[#This Row],[Date]],-1)+1</f>
        <v>46174</v>
      </c>
      <c r="C905" s="20">
        <f t="shared" si="42"/>
        <v>46194</v>
      </c>
      <c r="E905" s="21"/>
      <c r="F905" s="21"/>
      <c r="G905" s="21"/>
      <c r="H905" s="16">
        <f t="shared" si="44"/>
        <v>0</v>
      </c>
      <c r="I905" s="16">
        <f>+Tabel1[[#This Row],[Total]]-Tabel1[[#This Row],[Heures de nuit]]</f>
        <v>0</v>
      </c>
      <c r="J905" s="16">
        <f>MAX(0,Tabel1[[#This Row],[Fermeture de poste]]-TIME(21,0,0))+IF(Tabel1[[#This Row],[Ouverture de poste]]&lt;&gt;"",MAX(TIME(6,0,0)-Tabel1[[#This Row],[Ouverture de poste]],0),0)</f>
        <v>0</v>
      </c>
      <c r="K905" s="16">
        <f>IF(WEEKDAY(Tabel1[[#This Row],[Date]],2)=7, SUMIF(Tabel1[Semaine],Tabel1[[#This Row],[Semaine]],Tabel1[Total]),0)</f>
        <v>0</v>
      </c>
    </row>
    <row r="906" spans="1:11" ht="20.100000000000001" hidden="1" customHeight="1" x14ac:dyDescent="0.25">
      <c r="A906" s="4" t="str">
        <f t="shared" si="43"/>
        <v>26-26</v>
      </c>
      <c r="B906" s="22">
        <f>EOMONTH(Tabel1[[#This Row],[Date]],-1)+1</f>
        <v>46174</v>
      </c>
      <c r="C906" s="20">
        <f t="shared" si="42"/>
        <v>46195</v>
      </c>
      <c r="E906" s="21"/>
      <c r="F906" s="21"/>
      <c r="G906" s="21"/>
      <c r="H906" s="16">
        <f t="shared" si="44"/>
        <v>0</v>
      </c>
      <c r="I906" s="16">
        <f>+Tabel1[[#This Row],[Total]]-Tabel1[[#This Row],[Heures de nuit]]</f>
        <v>0</v>
      </c>
      <c r="J906" s="16">
        <f>MAX(0,Tabel1[[#This Row],[Fermeture de poste]]-TIME(21,0,0))+IF(Tabel1[[#This Row],[Ouverture de poste]]&lt;&gt;"",MAX(TIME(6,0,0)-Tabel1[[#This Row],[Ouverture de poste]],0),0)</f>
        <v>0</v>
      </c>
      <c r="K906" s="16">
        <f>IF(WEEKDAY(Tabel1[[#This Row],[Date]],2)=7, SUMIF(Tabel1[Semaine],Tabel1[[#This Row],[Semaine]],Tabel1[Total]),0)</f>
        <v>0</v>
      </c>
    </row>
    <row r="907" spans="1:11" ht="20.100000000000001" hidden="1" customHeight="1" x14ac:dyDescent="0.25">
      <c r="A907" s="4" t="str">
        <f t="shared" si="43"/>
        <v>26-26</v>
      </c>
      <c r="B907" s="22">
        <f>EOMONTH(Tabel1[[#This Row],[Date]],-1)+1</f>
        <v>46174</v>
      </c>
      <c r="C907" s="20">
        <f t="shared" si="42"/>
        <v>46196</v>
      </c>
      <c r="E907" s="21"/>
      <c r="F907" s="21"/>
      <c r="G907" s="21"/>
      <c r="H907" s="16">
        <f t="shared" si="44"/>
        <v>0</v>
      </c>
      <c r="I907" s="16">
        <f>+Tabel1[[#This Row],[Total]]-Tabel1[[#This Row],[Heures de nuit]]</f>
        <v>0</v>
      </c>
      <c r="J907" s="16">
        <f>MAX(0,Tabel1[[#This Row],[Fermeture de poste]]-TIME(21,0,0))+IF(Tabel1[[#This Row],[Ouverture de poste]]&lt;&gt;"",MAX(TIME(6,0,0)-Tabel1[[#This Row],[Ouverture de poste]],0),0)</f>
        <v>0</v>
      </c>
      <c r="K907" s="16">
        <f>IF(WEEKDAY(Tabel1[[#This Row],[Date]],2)=7, SUMIF(Tabel1[Semaine],Tabel1[[#This Row],[Semaine]],Tabel1[Total]),0)</f>
        <v>0</v>
      </c>
    </row>
    <row r="908" spans="1:11" ht="20.100000000000001" hidden="1" customHeight="1" x14ac:dyDescent="0.25">
      <c r="A908" s="4" t="str">
        <f t="shared" si="43"/>
        <v>26-26</v>
      </c>
      <c r="B908" s="22">
        <f>EOMONTH(Tabel1[[#This Row],[Date]],-1)+1</f>
        <v>46174</v>
      </c>
      <c r="C908" s="20">
        <f t="shared" si="42"/>
        <v>46197</v>
      </c>
      <c r="E908" s="21"/>
      <c r="F908" s="21"/>
      <c r="G908" s="21"/>
      <c r="H908" s="16">
        <f t="shared" si="44"/>
        <v>0</v>
      </c>
      <c r="I908" s="16">
        <f>+Tabel1[[#This Row],[Total]]-Tabel1[[#This Row],[Heures de nuit]]</f>
        <v>0</v>
      </c>
      <c r="J908" s="16">
        <f>MAX(0,Tabel1[[#This Row],[Fermeture de poste]]-TIME(21,0,0))+IF(Tabel1[[#This Row],[Ouverture de poste]]&lt;&gt;"",MAX(TIME(6,0,0)-Tabel1[[#This Row],[Ouverture de poste]],0),0)</f>
        <v>0</v>
      </c>
      <c r="K908" s="16">
        <f>IF(WEEKDAY(Tabel1[[#This Row],[Date]],2)=7, SUMIF(Tabel1[Semaine],Tabel1[[#This Row],[Semaine]],Tabel1[Total]),0)</f>
        <v>0</v>
      </c>
    </row>
    <row r="909" spans="1:11" ht="20.100000000000001" hidden="1" customHeight="1" x14ac:dyDescent="0.25">
      <c r="A909" s="4" t="str">
        <f t="shared" si="43"/>
        <v>26-26</v>
      </c>
      <c r="B909" s="22">
        <f>EOMONTH(Tabel1[[#This Row],[Date]],-1)+1</f>
        <v>46174</v>
      </c>
      <c r="C909" s="20">
        <f t="shared" si="42"/>
        <v>46198</v>
      </c>
      <c r="E909" s="21"/>
      <c r="F909" s="21"/>
      <c r="G909" s="21"/>
      <c r="H909" s="16">
        <f t="shared" si="44"/>
        <v>0</v>
      </c>
      <c r="I909" s="16">
        <f>+Tabel1[[#This Row],[Total]]-Tabel1[[#This Row],[Heures de nuit]]</f>
        <v>0</v>
      </c>
      <c r="J909" s="16">
        <f>MAX(0,Tabel1[[#This Row],[Fermeture de poste]]-TIME(21,0,0))+IF(Tabel1[[#This Row],[Ouverture de poste]]&lt;&gt;"",MAX(TIME(6,0,0)-Tabel1[[#This Row],[Ouverture de poste]],0),0)</f>
        <v>0</v>
      </c>
      <c r="K909" s="16">
        <f>IF(WEEKDAY(Tabel1[[#This Row],[Date]],2)=7, SUMIF(Tabel1[Semaine],Tabel1[[#This Row],[Semaine]],Tabel1[Total]),0)</f>
        <v>0</v>
      </c>
    </row>
    <row r="910" spans="1:11" ht="20.100000000000001" hidden="1" customHeight="1" x14ac:dyDescent="0.25">
      <c r="A910" s="4" t="str">
        <f t="shared" si="43"/>
        <v>26-26</v>
      </c>
      <c r="B910" s="22">
        <f>EOMONTH(Tabel1[[#This Row],[Date]],-1)+1</f>
        <v>46174</v>
      </c>
      <c r="C910" s="20">
        <f t="shared" si="42"/>
        <v>46199</v>
      </c>
      <c r="E910" s="21"/>
      <c r="F910" s="21"/>
      <c r="G910" s="21"/>
      <c r="H910" s="16">
        <f t="shared" si="44"/>
        <v>0</v>
      </c>
      <c r="I910" s="16">
        <f>+Tabel1[[#This Row],[Total]]-Tabel1[[#This Row],[Heures de nuit]]</f>
        <v>0</v>
      </c>
      <c r="J910" s="16">
        <f>MAX(0,Tabel1[[#This Row],[Fermeture de poste]]-TIME(21,0,0))+IF(Tabel1[[#This Row],[Ouverture de poste]]&lt;&gt;"",MAX(TIME(6,0,0)-Tabel1[[#This Row],[Ouverture de poste]],0),0)</f>
        <v>0</v>
      </c>
      <c r="K910" s="16">
        <f>IF(WEEKDAY(Tabel1[[#This Row],[Date]],2)=7, SUMIF(Tabel1[Semaine],Tabel1[[#This Row],[Semaine]],Tabel1[Total]),0)</f>
        <v>0</v>
      </c>
    </row>
    <row r="911" spans="1:11" ht="20.100000000000001" hidden="1" customHeight="1" x14ac:dyDescent="0.25">
      <c r="A911" s="4" t="str">
        <f t="shared" si="43"/>
        <v>26-26</v>
      </c>
      <c r="B911" s="22">
        <f>EOMONTH(Tabel1[[#This Row],[Date]],-1)+1</f>
        <v>46174</v>
      </c>
      <c r="C911" s="20">
        <f t="shared" si="42"/>
        <v>46200</v>
      </c>
      <c r="E911" s="21"/>
      <c r="F911" s="21"/>
      <c r="G911" s="21"/>
      <c r="H911" s="16">
        <f t="shared" si="44"/>
        <v>0</v>
      </c>
      <c r="I911" s="16">
        <f>+Tabel1[[#This Row],[Total]]-Tabel1[[#This Row],[Heures de nuit]]</f>
        <v>0</v>
      </c>
      <c r="J911" s="16">
        <f>MAX(0,Tabel1[[#This Row],[Fermeture de poste]]-TIME(21,0,0))+IF(Tabel1[[#This Row],[Ouverture de poste]]&lt;&gt;"",MAX(TIME(6,0,0)-Tabel1[[#This Row],[Ouverture de poste]],0),0)</f>
        <v>0</v>
      </c>
      <c r="K911" s="16">
        <f>IF(WEEKDAY(Tabel1[[#This Row],[Date]],2)=7, SUMIF(Tabel1[Semaine],Tabel1[[#This Row],[Semaine]],Tabel1[Total]),0)</f>
        <v>0</v>
      </c>
    </row>
    <row r="912" spans="1:11" ht="20.100000000000001" hidden="1" customHeight="1" x14ac:dyDescent="0.25">
      <c r="A912" s="4" t="str">
        <f t="shared" si="43"/>
        <v>26-26</v>
      </c>
      <c r="B912" s="22">
        <f>EOMONTH(Tabel1[[#This Row],[Date]],-1)+1</f>
        <v>46174</v>
      </c>
      <c r="C912" s="20">
        <f t="shared" si="42"/>
        <v>46201</v>
      </c>
      <c r="E912" s="21"/>
      <c r="F912" s="21"/>
      <c r="G912" s="21"/>
      <c r="H912" s="16">
        <f t="shared" si="44"/>
        <v>0</v>
      </c>
      <c r="I912" s="16">
        <f>+Tabel1[[#This Row],[Total]]-Tabel1[[#This Row],[Heures de nuit]]</f>
        <v>0</v>
      </c>
      <c r="J912" s="16">
        <f>MAX(0,Tabel1[[#This Row],[Fermeture de poste]]-TIME(21,0,0))+IF(Tabel1[[#This Row],[Ouverture de poste]]&lt;&gt;"",MAX(TIME(6,0,0)-Tabel1[[#This Row],[Ouverture de poste]],0),0)</f>
        <v>0</v>
      </c>
      <c r="K912" s="16">
        <f>IF(WEEKDAY(Tabel1[[#This Row],[Date]],2)=7, SUMIF(Tabel1[Semaine],Tabel1[[#This Row],[Semaine]],Tabel1[Total]),0)</f>
        <v>0</v>
      </c>
    </row>
    <row r="913" spans="1:11" ht="20.100000000000001" hidden="1" customHeight="1" x14ac:dyDescent="0.25">
      <c r="A913" s="4" t="str">
        <f t="shared" si="43"/>
        <v>26-27</v>
      </c>
      <c r="B913" s="22">
        <f>EOMONTH(Tabel1[[#This Row],[Date]],-1)+1</f>
        <v>46174</v>
      </c>
      <c r="C913" s="20">
        <f t="shared" si="42"/>
        <v>46202</v>
      </c>
      <c r="E913" s="21"/>
      <c r="F913" s="21"/>
      <c r="G913" s="21"/>
      <c r="H913" s="16">
        <f t="shared" si="44"/>
        <v>0</v>
      </c>
      <c r="I913" s="16">
        <f>+Tabel1[[#This Row],[Total]]-Tabel1[[#This Row],[Heures de nuit]]</f>
        <v>0</v>
      </c>
      <c r="J913" s="16">
        <f>MAX(0,Tabel1[[#This Row],[Fermeture de poste]]-TIME(21,0,0))+IF(Tabel1[[#This Row],[Ouverture de poste]]&lt;&gt;"",MAX(TIME(6,0,0)-Tabel1[[#This Row],[Ouverture de poste]],0),0)</f>
        <v>0</v>
      </c>
      <c r="K913" s="16">
        <f>IF(WEEKDAY(Tabel1[[#This Row],[Date]],2)=7, SUMIF(Tabel1[Semaine],Tabel1[[#This Row],[Semaine]],Tabel1[Total]),0)</f>
        <v>0</v>
      </c>
    </row>
    <row r="914" spans="1:11" ht="20.100000000000001" hidden="1" customHeight="1" x14ac:dyDescent="0.25">
      <c r="A914" s="4" t="str">
        <f t="shared" si="43"/>
        <v>26-27</v>
      </c>
      <c r="B914" s="22">
        <f>EOMONTH(Tabel1[[#This Row],[Date]],-1)+1</f>
        <v>46174</v>
      </c>
      <c r="C914" s="20">
        <f t="shared" si="42"/>
        <v>46203</v>
      </c>
      <c r="E914" s="21"/>
      <c r="F914" s="21"/>
      <c r="G914" s="21"/>
      <c r="H914" s="16">
        <f t="shared" si="44"/>
        <v>0</v>
      </c>
      <c r="I914" s="16">
        <f>+Tabel1[[#This Row],[Total]]-Tabel1[[#This Row],[Heures de nuit]]</f>
        <v>0</v>
      </c>
      <c r="J914" s="16">
        <f>MAX(0,Tabel1[[#This Row],[Fermeture de poste]]-TIME(21,0,0))+IF(Tabel1[[#This Row],[Ouverture de poste]]&lt;&gt;"",MAX(TIME(6,0,0)-Tabel1[[#This Row],[Ouverture de poste]],0),0)</f>
        <v>0</v>
      </c>
      <c r="K914" s="16">
        <f>IF(WEEKDAY(Tabel1[[#This Row],[Date]],2)=7, SUMIF(Tabel1[Semaine],Tabel1[[#This Row],[Semaine]],Tabel1[Total]),0)</f>
        <v>0</v>
      </c>
    </row>
    <row r="915" spans="1:11" ht="20.100000000000001" hidden="1" customHeight="1" x14ac:dyDescent="0.25">
      <c r="A915" s="4" t="str">
        <f t="shared" si="43"/>
        <v>26-27</v>
      </c>
      <c r="B915" s="22">
        <f>EOMONTH(Tabel1[[#This Row],[Date]],-1)+1</f>
        <v>46204</v>
      </c>
      <c r="C915" s="20">
        <f t="shared" si="42"/>
        <v>46204</v>
      </c>
      <c r="E915" s="21"/>
      <c r="F915" s="21"/>
      <c r="G915" s="21"/>
      <c r="H915" s="16">
        <f t="shared" si="44"/>
        <v>0</v>
      </c>
      <c r="I915" s="16">
        <f>+Tabel1[[#This Row],[Total]]-Tabel1[[#This Row],[Heures de nuit]]</f>
        <v>0</v>
      </c>
      <c r="J915" s="16">
        <f>MAX(0,Tabel1[[#This Row],[Fermeture de poste]]-TIME(21,0,0))+IF(Tabel1[[#This Row],[Ouverture de poste]]&lt;&gt;"",MAX(TIME(6,0,0)-Tabel1[[#This Row],[Ouverture de poste]],0),0)</f>
        <v>0</v>
      </c>
      <c r="K915" s="16">
        <f>IF(WEEKDAY(Tabel1[[#This Row],[Date]],2)=7, SUMIF(Tabel1[Semaine],Tabel1[[#This Row],[Semaine]],Tabel1[Total]),0)</f>
        <v>0</v>
      </c>
    </row>
    <row r="916" spans="1:11" ht="20.100000000000001" hidden="1" customHeight="1" x14ac:dyDescent="0.25">
      <c r="A916" s="4" t="str">
        <f t="shared" si="43"/>
        <v>26-27</v>
      </c>
      <c r="B916" s="22">
        <f>EOMONTH(Tabel1[[#This Row],[Date]],-1)+1</f>
        <v>46204</v>
      </c>
      <c r="C916" s="20">
        <f t="shared" si="42"/>
        <v>46205</v>
      </c>
      <c r="E916" s="21"/>
      <c r="F916" s="21"/>
      <c r="G916" s="21"/>
      <c r="H916" s="16">
        <f t="shared" si="44"/>
        <v>0</v>
      </c>
      <c r="I916" s="16">
        <f>+Tabel1[[#This Row],[Total]]-Tabel1[[#This Row],[Heures de nuit]]</f>
        <v>0</v>
      </c>
      <c r="J916" s="16">
        <f>MAX(0,Tabel1[[#This Row],[Fermeture de poste]]-TIME(21,0,0))+IF(Tabel1[[#This Row],[Ouverture de poste]]&lt;&gt;"",MAX(TIME(6,0,0)-Tabel1[[#This Row],[Ouverture de poste]],0),0)</f>
        <v>0</v>
      </c>
      <c r="K916" s="16">
        <f>IF(WEEKDAY(Tabel1[[#This Row],[Date]],2)=7, SUMIF(Tabel1[Semaine],Tabel1[[#This Row],[Semaine]],Tabel1[Total]),0)</f>
        <v>0</v>
      </c>
    </row>
    <row r="917" spans="1:11" ht="20.100000000000001" hidden="1" customHeight="1" x14ac:dyDescent="0.25">
      <c r="A917" s="4" t="str">
        <f t="shared" si="43"/>
        <v>26-27</v>
      </c>
      <c r="B917" s="22">
        <f>EOMONTH(Tabel1[[#This Row],[Date]],-1)+1</f>
        <v>46204</v>
      </c>
      <c r="C917" s="20">
        <f t="shared" si="42"/>
        <v>46206</v>
      </c>
      <c r="E917" s="21"/>
      <c r="F917" s="21"/>
      <c r="G917" s="21"/>
      <c r="H917" s="16">
        <f t="shared" si="44"/>
        <v>0</v>
      </c>
      <c r="I917" s="16">
        <f>+Tabel1[[#This Row],[Total]]-Tabel1[[#This Row],[Heures de nuit]]</f>
        <v>0</v>
      </c>
      <c r="J917" s="16">
        <f>MAX(0,Tabel1[[#This Row],[Fermeture de poste]]-TIME(21,0,0))+IF(Tabel1[[#This Row],[Ouverture de poste]]&lt;&gt;"",MAX(TIME(6,0,0)-Tabel1[[#This Row],[Ouverture de poste]],0),0)</f>
        <v>0</v>
      </c>
      <c r="K917" s="16">
        <f>IF(WEEKDAY(Tabel1[[#This Row],[Date]],2)=7, SUMIF(Tabel1[Semaine],Tabel1[[#This Row],[Semaine]],Tabel1[Total]),0)</f>
        <v>0</v>
      </c>
    </row>
    <row r="918" spans="1:11" ht="20.100000000000001" hidden="1" customHeight="1" x14ac:dyDescent="0.25">
      <c r="A918" s="4" t="str">
        <f t="shared" si="43"/>
        <v>26-27</v>
      </c>
      <c r="B918" s="22">
        <f>EOMONTH(Tabel1[[#This Row],[Date]],-1)+1</f>
        <v>46204</v>
      </c>
      <c r="C918" s="20">
        <f t="shared" si="42"/>
        <v>46207</v>
      </c>
      <c r="E918" s="21"/>
      <c r="F918" s="21"/>
      <c r="G918" s="21"/>
      <c r="H918" s="16">
        <f t="shared" si="44"/>
        <v>0</v>
      </c>
      <c r="I918" s="16">
        <f>+Tabel1[[#This Row],[Total]]-Tabel1[[#This Row],[Heures de nuit]]</f>
        <v>0</v>
      </c>
      <c r="J918" s="16">
        <f>MAX(0,Tabel1[[#This Row],[Fermeture de poste]]-TIME(21,0,0))+IF(Tabel1[[#This Row],[Ouverture de poste]]&lt;&gt;"",MAX(TIME(6,0,0)-Tabel1[[#This Row],[Ouverture de poste]],0),0)</f>
        <v>0</v>
      </c>
      <c r="K918" s="16">
        <f>IF(WEEKDAY(Tabel1[[#This Row],[Date]],2)=7, SUMIF(Tabel1[Semaine],Tabel1[[#This Row],[Semaine]],Tabel1[Total]),0)</f>
        <v>0</v>
      </c>
    </row>
    <row r="919" spans="1:11" ht="20.100000000000001" hidden="1" customHeight="1" x14ac:dyDescent="0.25">
      <c r="A919" s="4" t="str">
        <f t="shared" si="43"/>
        <v>26-27</v>
      </c>
      <c r="B919" s="22">
        <f>EOMONTH(Tabel1[[#This Row],[Date]],-1)+1</f>
        <v>46204</v>
      </c>
      <c r="C919" s="20">
        <f t="shared" si="42"/>
        <v>46208</v>
      </c>
      <c r="E919" s="21"/>
      <c r="F919" s="21"/>
      <c r="G919" s="21"/>
      <c r="H919" s="16">
        <f t="shared" si="44"/>
        <v>0</v>
      </c>
      <c r="I919" s="16">
        <f>+Tabel1[[#This Row],[Total]]-Tabel1[[#This Row],[Heures de nuit]]</f>
        <v>0</v>
      </c>
      <c r="J919" s="16">
        <f>MAX(0,Tabel1[[#This Row],[Fermeture de poste]]-TIME(21,0,0))+IF(Tabel1[[#This Row],[Ouverture de poste]]&lt;&gt;"",MAX(TIME(6,0,0)-Tabel1[[#This Row],[Ouverture de poste]],0),0)</f>
        <v>0</v>
      </c>
      <c r="K919" s="16">
        <f>IF(WEEKDAY(Tabel1[[#This Row],[Date]],2)=7, SUMIF(Tabel1[Semaine],Tabel1[[#This Row],[Semaine]],Tabel1[Total]),0)</f>
        <v>0</v>
      </c>
    </row>
    <row r="920" spans="1:11" ht="20.100000000000001" hidden="1" customHeight="1" x14ac:dyDescent="0.25">
      <c r="A920" s="4" t="str">
        <f t="shared" si="43"/>
        <v>26-28</v>
      </c>
      <c r="B920" s="22">
        <f>EOMONTH(Tabel1[[#This Row],[Date]],-1)+1</f>
        <v>46204</v>
      </c>
      <c r="C920" s="20">
        <f t="shared" si="42"/>
        <v>46209</v>
      </c>
      <c r="E920" s="21"/>
      <c r="F920" s="21"/>
      <c r="G920" s="21"/>
      <c r="H920" s="16">
        <f t="shared" si="44"/>
        <v>0</v>
      </c>
      <c r="I920" s="16">
        <f>+Tabel1[[#This Row],[Total]]-Tabel1[[#This Row],[Heures de nuit]]</f>
        <v>0</v>
      </c>
      <c r="J920" s="16">
        <f>MAX(0,Tabel1[[#This Row],[Fermeture de poste]]-TIME(21,0,0))+IF(Tabel1[[#This Row],[Ouverture de poste]]&lt;&gt;"",MAX(TIME(6,0,0)-Tabel1[[#This Row],[Ouverture de poste]],0),0)</f>
        <v>0</v>
      </c>
      <c r="K920" s="16">
        <f>IF(WEEKDAY(Tabel1[[#This Row],[Date]],2)=7, SUMIF(Tabel1[Semaine],Tabel1[[#This Row],[Semaine]],Tabel1[Total]),0)</f>
        <v>0</v>
      </c>
    </row>
    <row r="921" spans="1:11" ht="20.100000000000001" hidden="1" customHeight="1" x14ac:dyDescent="0.25">
      <c r="A921" s="4" t="str">
        <f t="shared" si="43"/>
        <v>26-28</v>
      </c>
      <c r="B921" s="22">
        <f>EOMONTH(Tabel1[[#This Row],[Date]],-1)+1</f>
        <v>46204</v>
      </c>
      <c r="C921" s="20">
        <f t="shared" si="42"/>
        <v>46210</v>
      </c>
      <c r="E921" s="21"/>
      <c r="F921" s="21"/>
      <c r="G921" s="21"/>
      <c r="H921" s="16">
        <f t="shared" si="44"/>
        <v>0</v>
      </c>
      <c r="I921" s="16">
        <f>+Tabel1[[#This Row],[Total]]-Tabel1[[#This Row],[Heures de nuit]]</f>
        <v>0</v>
      </c>
      <c r="J921" s="16">
        <f>MAX(0,Tabel1[[#This Row],[Fermeture de poste]]-TIME(21,0,0))+IF(Tabel1[[#This Row],[Ouverture de poste]]&lt;&gt;"",MAX(TIME(6,0,0)-Tabel1[[#This Row],[Ouverture de poste]],0),0)</f>
        <v>0</v>
      </c>
      <c r="K921" s="16">
        <f>IF(WEEKDAY(Tabel1[[#This Row],[Date]],2)=7, SUMIF(Tabel1[Semaine],Tabel1[[#This Row],[Semaine]],Tabel1[Total]),0)</f>
        <v>0</v>
      </c>
    </row>
    <row r="922" spans="1:11" ht="20.100000000000001" hidden="1" customHeight="1" x14ac:dyDescent="0.25">
      <c r="A922" s="4" t="str">
        <f t="shared" si="43"/>
        <v>26-28</v>
      </c>
      <c r="B922" s="22">
        <f>EOMONTH(Tabel1[[#This Row],[Date]],-1)+1</f>
        <v>46204</v>
      </c>
      <c r="C922" s="20">
        <f t="shared" si="42"/>
        <v>46211</v>
      </c>
      <c r="E922" s="21"/>
      <c r="F922" s="21"/>
      <c r="G922" s="21"/>
      <c r="H922" s="16">
        <f t="shared" si="44"/>
        <v>0</v>
      </c>
      <c r="I922" s="16">
        <f>+Tabel1[[#This Row],[Total]]-Tabel1[[#This Row],[Heures de nuit]]</f>
        <v>0</v>
      </c>
      <c r="J922" s="16">
        <f>MAX(0,Tabel1[[#This Row],[Fermeture de poste]]-TIME(21,0,0))+IF(Tabel1[[#This Row],[Ouverture de poste]]&lt;&gt;"",MAX(TIME(6,0,0)-Tabel1[[#This Row],[Ouverture de poste]],0),0)</f>
        <v>0</v>
      </c>
      <c r="K922" s="16">
        <f>IF(WEEKDAY(Tabel1[[#This Row],[Date]],2)=7, SUMIF(Tabel1[Semaine],Tabel1[[#This Row],[Semaine]],Tabel1[Total]),0)</f>
        <v>0</v>
      </c>
    </row>
    <row r="923" spans="1:11" ht="20.100000000000001" hidden="1" customHeight="1" x14ac:dyDescent="0.25">
      <c r="A923" s="4" t="str">
        <f t="shared" si="43"/>
        <v>26-28</v>
      </c>
      <c r="B923" s="22">
        <f>EOMONTH(Tabel1[[#This Row],[Date]],-1)+1</f>
        <v>46204</v>
      </c>
      <c r="C923" s="20">
        <f t="shared" si="42"/>
        <v>46212</v>
      </c>
      <c r="E923" s="21"/>
      <c r="F923" s="21"/>
      <c r="G923" s="21"/>
      <c r="H923" s="16">
        <f t="shared" si="44"/>
        <v>0</v>
      </c>
      <c r="I923" s="16">
        <f>+Tabel1[[#This Row],[Total]]-Tabel1[[#This Row],[Heures de nuit]]</f>
        <v>0</v>
      </c>
      <c r="J923" s="16">
        <f>MAX(0,Tabel1[[#This Row],[Fermeture de poste]]-TIME(21,0,0))+IF(Tabel1[[#This Row],[Ouverture de poste]]&lt;&gt;"",MAX(TIME(6,0,0)-Tabel1[[#This Row],[Ouverture de poste]],0),0)</f>
        <v>0</v>
      </c>
      <c r="K923" s="16">
        <f>IF(WEEKDAY(Tabel1[[#This Row],[Date]],2)=7, SUMIF(Tabel1[Semaine],Tabel1[[#This Row],[Semaine]],Tabel1[Total]),0)</f>
        <v>0</v>
      </c>
    </row>
    <row r="924" spans="1:11" ht="20.100000000000001" hidden="1" customHeight="1" x14ac:dyDescent="0.25">
      <c r="A924" s="4" t="str">
        <f t="shared" si="43"/>
        <v>26-28</v>
      </c>
      <c r="B924" s="22">
        <f>EOMONTH(Tabel1[[#This Row],[Date]],-1)+1</f>
        <v>46204</v>
      </c>
      <c r="C924" s="20">
        <f t="shared" si="42"/>
        <v>46213</v>
      </c>
      <c r="E924" s="21"/>
      <c r="F924" s="21"/>
      <c r="G924" s="21"/>
      <c r="H924" s="16">
        <f t="shared" si="44"/>
        <v>0</v>
      </c>
      <c r="I924" s="16">
        <f>+Tabel1[[#This Row],[Total]]-Tabel1[[#This Row],[Heures de nuit]]</f>
        <v>0</v>
      </c>
      <c r="J924" s="16">
        <f>MAX(0,Tabel1[[#This Row],[Fermeture de poste]]-TIME(21,0,0))+IF(Tabel1[[#This Row],[Ouverture de poste]]&lt;&gt;"",MAX(TIME(6,0,0)-Tabel1[[#This Row],[Ouverture de poste]],0),0)</f>
        <v>0</v>
      </c>
      <c r="K924" s="16">
        <f>IF(WEEKDAY(Tabel1[[#This Row],[Date]],2)=7, SUMIF(Tabel1[Semaine],Tabel1[[#This Row],[Semaine]],Tabel1[Total]),0)</f>
        <v>0</v>
      </c>
    </row>
    <row r="925" spans="1:11" ht="20.100000000000001" hidden="1" customHeight="1" x14ac:dyDescent="0.25">
      <c r="A925" s="4" t="str">
        <f t="shared" si="43"/>
        <v>26-28</v>
      </c>
      <c r="B925" s="22">
        <f>EOMONTH(Tabel1[[#This Row],[Date]],-1)+1</f>
        <v>46204</v>
      </c>
      <c r="C925" s="20">
        <f t="shared" si="42"/>
        <v>46214</v>
      </c>
      <c r="E925" s="21"/>
      <c r="F925" s="21"/>
      <c r="G925" s="21"/>
      <c r="H925" s="16">
        <f t="shared" si="44"/>
        <v>0</v>
      </c>
      <c r="I925" s="16">
        <f>+Tabel1[[#This Row],[Total]]-Tabel1[[#This Row],[Heures de nuit]]</f>
        <v>0</v>
      </c>
      <c r="J925" s="16">
        <f>MAX(0,Tabel1[[#This Row],[Fermeture de poste]]-TIME(21,0,0))+IF(Tabel1[[#This Row],[Ouverture de poste]]&lt;&gt;"",MAX(TIME(6,0,0)-Tabel1[[#This Row],[Ouverture de poste]],0),0)</f>
        <v>0</v>
      </c>
      <c r="K925" s="16">
        <f>IF(WEEKDAY(Tabel1[[#This Row],[Date]],2)=7, SUMIF(Tabel1[Semaine],Tabel1[[#This Row],[Semaine]],Tabel1[Total]),0)</f>
        <v>0</v>
      </c>
    </row>
    <row r="926" spans="1:11" ht="20.100000000000001" hidden="1" customHeight="1" x14ac:dyDescent="0.25">
      <c r="A926" s="4" t="str">
        <f t="shared" si="43"/>
        <v>26-28</v>
      </c>
      <c r="B926" s="22">
        <f>EOMONTH(Tabel1[[#This Row],[Date]],-1)+1</f>
        <v>46204</v>
      </c>
      <c r="C926" s="20">
        <f t="shared" si="42"/>
        <v>46215</v>
      </c>
      <c r="E926" s="21"/>
      <c r="F926" s="21"/>
      <c r="G926" s="21"/>
      <c r="H926" s="16">
        <f t="shared" si="44"/>
        <v>0</v>
      </c>
      <c r="I926" s="16">
        <f>+Tabel1[[#This Row],[Total]]-Tabel1[[#This Row],[Heures de nuit]]</f>
        <v>0</v>
      </c>
      <c r="J926" s="16">
        <f>MAX(0,Tabel1[[#This Row],[Fermeture de poste]]-TIME(21,0,0))+IF(Tabel1[[#This Row],[Ouverture de poste]]&lt;&gt;"",MAX(TIME(6,0,0)-Tabel1[[#This Row],[Ouverture de poste]],0),0)</f>
        <v>0</v>
      </c>
      <c r="K926" s="16">
        <f>IF(WEEKDAY(Tabel1[[#This Row],[Date]],2)=7, SUMIF(Tabel1[Semaine],Tabel1[[#This Row],[Semaine]],Tabel1[Total]),0)</f>
        <v>0</v>
      </c>
    </row>
    <row r="927" spans="1:11" ht="20.100000000000001" hidden="1" customHeight="1" x14ac:dyDescent="0.25">
      <c r="A927" s="4" t="str">
        <f t="shared" si="43"/>
        <v>26-29</v>
      </c>
      <c r="B927" s="22">
        <f>EOMONTH(Tabel1[[#This Row],[Date]],-1)+1</f>
        <v>46204</v>
      </c>
      <c r="C927" s="20">
        <f t="shared" si="42"/>
        <v>46216</v>
      </c>
      <c r="E927" s="21"/>
      <c r="F927" s="21"/>
      <c r="G927" s="21"/>
      <c r="H927" s="16">
        <f t="shared" si="44"/>
        <v>0</v>
      </c>
      <c r="I927" s="16">
        <f>+Tabel1[[#This Row],[Total]]-Tabel1[[#This Row],[Heures de nuit]]</f>
        <v>0</v>
      </c>
      <c r="J927" s="16">
        <f>MAX(0,Tabel1[[#This Row],[Fermeture de poste]]-TIME(21,0,0))+IF(Tabel1[[#This Row],[Ouverture de poste]]&lt;&gt;"",MAX(TIME(6,0,0)-Tabel1[[#This Row],[Ouverture de poste]],0),0)</f>
        <v>0</v>
      </c>
      <c r="K927" s="16">
        <f>IF(WEEKDAY(Tabel1[[#This Row],[Date]],2)=7, SUMIF(Tabel1[Semaine],Tabel1[[#This Row],[Semaine]],Tabel1[Total]),0)</f>
        <v>0</v>
      </c>
    </row>
    <row r="928" spans="1:11" ht="20.100000000000001" hidden="1" customHeight="1" x14ac:dyDescent="0.25">
      <c r="A928" s="4" t="str">
        <f t="shared" si="43"/>
        <v>26-29</v>
      </c>
      <c r="B928" s="22">
        <f>EOMONTH(Tabel1[[#This Row],[Date]],-1)+1</f>
        <v>46204</v>
      </c>
      <c r="C928" s="20">
        <f t="shared" si="42"/>
        <v>46217</v>
      </c>
      <c r="E928" s="21"/>
      <c r="F928" s="21"/>
      <c r="G928" s="21"/>
      <c r="H928" s="16">
        <f t="shared" si="44"/>
        <v>0</v>
      </c>
      <c r="I928" s="16">
        <f>+Tabel1[[#This Row],[Total]]-Tabel1[[#This Row],[Heures de nuit]]</f>
        <v>0</v>
      </c>
      <c r="J928" s="16">
        <f>MAX(0,Tabel1[[#This Row],[Fermeture de poste]]-TIME(21,0,0))+IF(Tabel1[[#This Row],[Ouverture de poste]]&lt;&gt;"",MAX(TIME(6,0,0)-Tabel1[[#This Row],[Ouverture de poste]],0),0)</f>
        <v>0</v>
      </c>
      <c r="K928" s="16">
        <f>IF(WEEKDAY(Tabel1[[#This Row],[Date]],2)=7, SUMIF(Tabel1[Semaine],Tabel1[[#This Row],[Semaine]],Tabel1[Total]),0)</f>
        <v>0</v>
      </c>
    </row>
    <row r="929" spans="1:11" ht="20.100000000000001" hidden="1" customHeight="1" x14ac:dyDescent="0.25">
      <c r="A929" s="4" t="str">
        <f t="shared" si="43"/>
        <v>26-29</v>
      </c>
      <c r="B929" s="22">
        <f>EOMONTH(Tabel1[[#This Row],[Date]],-1)+1</f>
        <v>46204</v>
      </c>
      <c r="C929" s="20">
        <f t="shared" si="42"/>
        <v>46218</v>
      </c>
      <c r="E929" s="21"/>
      <c r="F929" s="21"/>
      <c r="G929" s="21"/>
      <c r="H929" s="16">
        <f t="shared" si="44"/>
        <v>0</v>
      </c>
      <c r="I929" s="16">
        <f>+Tabel1[[#This Row],[Total]]-Tabel1[[#This Row],[Heures de nuit]]</f>
        <v>0</v>
      </c>
      <c r="J929" s="16">
        <f>MAX(0,Tabel1[[#This Row],[Fermeture de poste]]-TIME(21,0,0))+IF(Tabel1[[#This Row],[Ouverture de poste]]&lt;&gt;"",MAX(TIME(6,0,0)-Tabel1[[#This Row],[Ouverture de poste]],0),0)</f>
        <v>0</v>
      </c>
      <c r="K929" s="16">
        <f>IF(WEEKDAY(Tabel1[[#This Row],[Date]],2)=7, SUMIF(Tabel1[Semaine],Tabel1[[#This Row],[Semaine]],Tabel1[Total]),0)</f>
        <v>0</v>
      </c>
    </row>
    <row r="930" spans="1:11" ht="20.100000000000001" hidden="1" customHeight="1" x14ac:dyDescent="0.25">
      <c r="A930" s="4" t="str">
        <f t="shared" si="43"/>
        <v>26-29</v>
      </c>
      <c r="B930" s="22">
        <f>EOMONTH(Tabel1[[#This Row],[Date]],-1)+1</f>
        <v>46204</v>
      </c>
      <c r="C930" s="20">
        <f t="shared" ref="C930:C948" si="45">C929+1</f>
        <v>46219</v>
      </c>
      <c r="E930" s="21"/>
      <c r="F930" s="21"/>
      <c r="G930" s="21"/>
      <c r="H930" s="16">
        <f t="shared" si="44"/>
        <v>0</v>
      </c>
      <c r="I930" s="16">
        <f>+Tabel1[[#This Row],[Total]]-Tabel1[[#This Row],[Heures de nuit]]</f>
        <v>0</v>
      </c>
      <c r="J930" s="16">
        <f>MAX(0,Tabel1[[#This Row],[Fermeture de poste]]-TIME(21,0,0))+IF(Tabel1[[#This Row],[Ouverture de poste]]&lt;&gt;"",MAX(TIME(6,0,0)-Tabel1[[#This Row],[Ouverture de poste]],0),0)</f>
        <v>0</v>
      </c>
      <c r="K930" s="16">
        <f>IF(WEEKDAY(Tabel1[[#This Row],[Date]],2)=7, SUMIF(Tabel1[Semaine],Tabel1[[#This Row],[Semaine]],Tabel1[Total]),0)</f>
        <v>0</v>
      </c>
    </row>
    <row r="931" spans="1:11" ht="20.100000000000001" hidden="1" customHeight="1" x14ac:dyDescent="0.25">
      <c r="A931" s="4" t="str">
        <f t="shared" si="43"/>
        <v>26-29</v>
      </c>
      <c r="B931" s="22">
        <f>EOMONTH(Tabel1[[#This Row],[Date]],-1)+1</f>
        <v>46204</v>
      </c>
      <c r="C931" s="20">
        <f t="shared" si="45"/>
        <v>46220</v>
      </c>
      <c r="E931" s="21"/>
      <c r="F931" s="21"/>
      <c r="G931" s="21"/>
      <c r="H931" s="16">
        <f t="shared" si="44"/>
        <v>0</v>
      </c>
      <c r="I931" s="16">
        <f>+Tabel1[[#This Row],[Total]]-Tabel1[[#This Row],[Heures de nuit]]</f>
        <v>0</v>
      </c>
      <c r="J931" s="16">
        <f>MAX(0,Tabel1[[#This Row],[Fermeture de poste]]-TIME(21,0,0))+IF(Tabel1[[#This Row],[Ouverture de poste]]&lt;&gt;"",MAX(TIME(6,0,0)-Tabel1[[#This Row],[Ouverture de poste]],0),0)</f>
        <v>0</v>
      </c>
      <c r="K931" s="16">
        <f>IF(WEEKDAY(Tabel1[[#This Row],[Date]],2)=7, SUMIF(Tabel1[Semaine],Tabel1[[#This Row],[Semaine]],Tabel1[Total]),0)</f>
        <v>0</v>
      </c>
    </row>
    <row r="932" spans="1:11" ht="20.100000000000001" hidden="1" customHeight="1" x14ac:dyDescent="0.25">
      <c r="A932" s="4" t="str">
        <f t="shared" si="43"/>
        <v>26-29</v>
      </c>
      <c r="B932" s="22">
        <f>EOMONTH(Tabel1[[#This Row],[Date]],-1)+1</f>
        <v>46204</v>
      </c>
      <c r="C932" s="20">
        <f t="shared" si="45"/>
        <v>46221</v>
      </c>
      <c r="E932" s="21"/>
      <c r="F932" s="21"/>
      <c r="G932" s="21"/>
      <c r="H932" s="16">
        <f t="shared" si="44"/>
        <v>0</v>
      </c>
      <c r="I932" s="16">
        <f>+Tabel1[[#This Row],[Total]]-Tabel1[[#This Row],[Heures de nuit]]</f>
        <v>0</v>
      </c>
      <c r="J932" s="16">
        <f>MAX(0,Tabel1[[#This Row],[Fermeture de poste]]-TIME(21,0,0))+IF(Tabel1[[#This Row],[Ouverture de poste]]&lt;&gt;"",MAX(TIME(6,0,0)-Tabel1[[#This Row],[Ouverture de poste]],0),0)</f>
        <v>0</v>
      </c>
      <c r="K932" s="16">
        <f>IF(WEEKDAY(Tabel1[[#This Row],[Date]],2)=7, SUMIF(Tabel1[Semaine],Tabel1[[#This Row],[Semaine]],Tabel1[Total]),0)</f>
        <v>0</v>
      </c>
    </row>
    <row r="933" spans="1:11" ht="20.100000000000001" hidden="1" customHeight="1" x14ac:dyDescent="0.25">
      <c r="A933" s="4" t="str">
        <f t="shared" si="43"/>
        <v>26-29</v>
      </c>
      <c r="B933" s="22">
        <f>EOMONTH(Tabel1[[#This Row],[Date]],-1)+1</f>
        <v>46204</v>
      </c>
      <c r="C933" s="20">
        <f t="shared" si="45"/>
        <v>46222</v>
      </c>
      <c r="E933" s="21"/>
      <c r="F933" s="21"/>
      <c r="G933" s="21"/>
      <c r="H933" s="16">
        <f t="shared" si="44"/>
        <v>0</v>
      </c>
      <c r="I933" s="16">
        <f>+Tabel1[[#This Row],[Total]]-Tabel1[[#This Row],[Heures de nuit]]</f>
        <v>0</v>
      </c>
      <c r="J933" s="16">
        <f>MAX(0,Tabel1[[#This Row],[Fermeture de poste]]-TIME(21,0,0))+IF(Tabel1[[#This Row],[Ouverture de poste]]&lt;&gt;"",MAX(TIME(6,0,0)-Tabel1[[#This Row],[Ouverture de poste]],0),0)</f>
        <v>0</v>
      </c>
      <c r="K933" s="16">
        <f>IF(WEEKDAY(Tabel1[[#This Row],[Date]],2)=7, SUMIF(Tabel1[Semaine],Tabel1[[#This Row],[Semaine]],Tabel1[Total]),0)</f>
        <v>0</v>
      </c>
    </row>
    <row r="934" spans="1:11" ht="20.100000000000001" hidden="1" customHeight="1" x14ac:dyDescent="0.25">
      <c r="A934" s="4" t="str">
        <f t="shared" si="43"/>
        <v>26-30</v>
      </c>
      <c r="B934" s="22">
        <f>EOMONTH(Tabel1[[#This Row],[Date]],-1)+1</f>
        <v>46204</v>
      </c>
      <c r="C934" s="20">
        <f t="shared" si="45"/>
        <v>46223</v>
      </c>
      <c r="E934" s="21"/>
      <c r="F934" s="21"/>
      <c r="G934" s="21"/>
      <c r="H934" s="16">
        <f t="shared" si="44"/>
        <v>0</v>
      </c>
      <c r="I934" s="16">
        <f>+Tabel1[[#This Row],[Total]]-Tabel1[[#This Row],[Heures de nuit]]</f>
        <v>0</v>
      </c>
      <c r="J934" s="16">
        <f>MAX(0,Tabel1[[#This Row],[Fermeture de poste]]-TIME(21,0,0))+IF(Tabel1[[#This Row],[Ouverture de poste]]&lt;&gt;"",MAX(TIME(6,0,0)-Tabel1[[#This Row],[Ouverture de poste]],0),0)</f>
        <v>0</v>
      </c>
      <c r="K934" s="16">
        <f>IF(WEEKDAY(Tabel1[[#This Row],[Date]],2)=7, SUMIF(Tabel1[Semaine],Tabel1[[#This Row],[Semaine]],Tabel1[Total]),0)</f>
        <v>0</v>
      </c>
    </row>
    <row r="935" spans="1:11" ht="20.100000000000001" hidden="1" customHeight="1" x14ac:dyDescent="0.25">
      <c r="A935" s="4" t="str">
        <f t="shared" si="43"/>
        <v>26-30</v>
      </c>
      <c r="B935" s="22">
        <f>EOMONTH(Tabel1[[#This Row],[Date]],-1)+1</f>
        <v>46204</v>
      </c>
      <c r="C935" s="20">
        <f t="shared" si="45"/>
        <v>46224</v>
      </c>
      <c r="E935" s="21"/>
      <c r="F935" s="21"/>
      <c r="G935" s="21"/>
      <c r="H935" s="16">
        <f t="shared" si="44"/>
        <v>0</v>
      </c>
      <c r="I935" s="16">
        <f>+Tabel1[[#This Row],[Total]]-Tabel1[[#This Row],[Heures de nuit]]</f>
        <v>0</v>
      </c>
      <c r="J935" s="16">
        <f>MAX(0,Tabel1[[#This Row],[Fermeture de poste]]-TIME(21,0,0))+IF(Tabel1[[#This Row],[Ouverture de poste]]&lt;&gt;"",MAX(TIME(6,0,0)-Tabel1[[#This Row],[Ouverture de poste]],0),0)</f>
        <v>0</v>
      </c>
      <c r="K935" s="16">
        <f>IF(WEEKDAY(Tabel1[[#This Row],[Date]],2)=7, SUMIF(Tabel1[Semaine],Tabel1[[#This Row],[Semaine]],Tabel1[Total]),0)</f>
        <v>0</v>
      </c>
    </row>
    <row r="936" spans="1:11" ht="20.100000000000001" hidden="1" customHeight="1" x14ac:dyDescent="0.25">
      <c r="A936" s="4" t="str">
        <f t="shared" si="43"/>
        <v>26-30</v>
      </c>
      <c r="B936" s="22">
        <f>EOMONTH(Tabel1[[#This Row],[Date]],-1)+1</f>
        <v>46204</v>
      </c>
      <c r="C936" s="20">
        <f t="shared" si="45"/>
        <v>46225</v>
      </c>
      <c r="E936" s="21"/>
      <c r="F936" s="21"/>
      <c r="G936" s="21"/>
      <c r="H936" s="16">
        <f t="shared" si="44"/>
        <v>0</v>
      </c>
      <c r="I936" s="16">
        <f>+Tabel1[[#This Row],[Total]]-Tabel1[[#This Row],[Heures de nuit]]</f>
        <v>0</v>
      </c>
      <c r="J936" s="16">
        <f>MAX(0,Tabel1[[#This Row],[Fermeture de poste]]-TIME(21,0,0))+IF(Tabel1[[#This Row],[Ouverture de poste]]&lt;&gt;"",MAX(TIME(6,0,0)-Tabel1[[#This Row],[Ouverture de poste]],0),0)</f>
        <v>0</v>
      </c>
      <c r="K936" s="16">
        <f>IF(WEEKDAY(Tabel1[[#This Row],[Date]],2)=7, SUMIF(Tabel1[Semaine],Tabel1[[#This Row],[Semaine]],Tabel1[Total]),0)</f>
        <v>0</v>
      </c>
    </row>
    <row r="937" spans="1:11" ht="20.100000000000001" hidden="1" customHeight="1" x14ac:dyDescent="0.25">
      <c r="A937" s="4" t="str">
        <f t="shared" si="43"/>
        <v>26-30</v>
      </c>
      <c r="B937" s="22">
        <f>EOMONTH(Tabel1[[#This Row],[Date]],-1)+1</f>
        <v>46204</v>
      </c>
      <c r="C937" s="20">
        <f t="shared" si="45"/>
        <v>46226</v>
      </c>
      <c r="E937" s="21"/>
      <c r="F937" s="21"/>
      <c r="G937" s="21"/>
      <c r="H937" s="16">
        <f t="shared" si="44"/>
        <v>0</v>
      </c>
      <c r="I937" s="16">
        <f>+Tabel1[[#This Row],[Total]]-Tabel1[[#This Row],[Heures de nuit]]</f>
        <v>0</v>
      </c>
      <c r="J937" s="16">
        <f>MAX(0,Tabel1[[#This Row],[Fermeture de poste]]-TIME(21,0,0))+IF(Tabel1[[#This Row],[Ouverture de poste]]&lt;&gt;"",MAX(TIME(6,0,0)-Tabel1[[#This Row],[Ouverture de poste]],0),0)</f>
        <v>0</v>
      </c>
      <c r="K937" s="16">
        <f>IF(WEEKDAY(Tabel1[[#This Row],[Date]],2)=7, SUMIF(Tabel1[Semaine],Tabel1[[#This Row],[Semaine]],Tabel1[Total]),0)</f>
        <v>0</v>
      </c>
    </row>
    <row r="938" spans="1:11" ht="20.100000000000001" hidden="1" customHeight="1" x14ac:dyDescent="0.25">
      <c r="A938" s="4" t="str">
        <f t="shared" si="43"/>
        <v>26-30</v>
      </c>
      <c r="B938" s="22">
        <f>EOMONTH(Tabel1[[#This Row],[Date]],-1)+1</f>
        <v>46204</v>
      </c>
      <c r="C938" s="20">
        <f t="shared" si="45"/>
        <v>46227</v>
      </c>
      <c r="E938" s="21"/>
      <c r="F938" s="21"/>
      <c r="G938" s="21"/>
      <c r="H938" s="16">
        <f t="shared" si="44"/>
        <v>0</v>
      </c>
      <c r="I938" s="16">
        <f>+Tabel1[[#This Row],[Total]]-Tabel1[[#This Row],[Heures de nuit]]</f>
        <v>0</v>
      </c>
      <c r="J938" s="16">
        <f>MAX(0,Tabel1[[#This Row],[Fermeture de poste]]-TIME(21,0,0))+IF(Tabel1[[#This Row],[Ouverture de poste]]&lt;&gt;"",MAX(TIME(6,0,0)-Tabel1[[#This Row],[Ouverture de poste]],0),0)</f>
        <v>0</v>
      </c>
      <c r="K938" s="16">
        <f>IF(WEEKDAY(Tabel1[[#This Row],[Date]],2)=7, SUMIF(Tabel1[Semaine],Tabel1[[#This Row],[Semaine]],Tabel1[Total]),0)</f>
        <v>0</v>
      </c>
    </row>
    <row r="939" spans="1:11" ht="20.100000000000001" hidden="1" customHeight="1" x14ac:dyDescent="0.25">
      <c r="A939" s="4" t="str">
        <f t="shared" si="43"/>
        <v>26-30</v>
      </c>
      <c r="B939" s="22">
        <f>EOMONTH(Tabel1[[#This Row],[Date]],-1)+1</f>
        <v>46204</v>
      </c>
      <c r="C939" s="20">
        <f t="shared" si="45"/>
        <v>46228</v>
      </c>
      <c r="E939" s="21"/>
      <c r="F939" s="21"/>
      <c r="G939" s="21"/>
      <c r="H939" s="16">
        <f t="shared" si="44"/>
        <v>0</v>
      </c>
      <c r="I939" s="16">
        <f>+Tabel1[[#This Row],[Total]]-Tabel1[[#This Row],[Heures de nuit]]</f>
        <v>0</v>
      </c>
      <c r="J939" s="16">
        <f>MAX(0,Tabel1[[#This Row],[Fermeture de poste]]-TIME(21,0,0))+IF(Tabel1[[#This Row],[Ouverture de poste]]&lt;&gt;"",MAX(TIME(6,0,0)-Tabel1[[#This Row],[Ouverture de poste]],0),0)</f>
        <v>0</v>
      </c>
      <c r="K939" s="16">
        <f>IF(WEEKDAY(Tabel1[[#This Row],[Date]],2)=7, SUMIF(Tabel1[Semaine],Tabel1[[#This Row],[Semaine]],Tabel1[Total]),0)</f>
        <v>0</v>
      </c>
    </row>
    <row r="940" spans="1:11" ht="20.100000000000001" hidden="1" customHeight="1" x14ac:dyDescent="0.25">
      <c r="A940" s="4" t="str">
        <f t="shared" si="43"/>
        <v>26-30</v>
      </c>
      <c r="B940" s="22">
        <f>EOMONTH(Tabel1[[#This Row],[Date]],-1)+1</f>
        <v>46204</v>
      </c>
      <c r="C940" s="20">
        <f t="shared" si="45"/>
        <v>46229</v>
      </c>
      <c r="E940" s="21"/>
      <c r="F940" s="21"/>
      <c r="G940" s="21"/>
      <c r="H940" s="16">
        <f t="shared" si="44"/>
        <v>0</v>
      </c>
      <c r="I940" s="16">
        <f>+Tabel1[[#This Row],[Total]]-Tabel1[[#This Row],[Heures de nuit]]</f>
        <v>0</v>
      </c>
      <c r="J940" s="16">
        <f>MAX(0,Tabel1[[#This Row],[Fermeture de poste]]-TIME(21,0,0))+IF(Tabel1[[#This Row],[Ouverture de poste]]&lt;&gt;"",MAX(TIME(6,0,0)-Tabel1[[#This Row],[Ouverture de poste]],0),0)</f>
        <v>0</v>
      </c>
      <c r="K940" s="16">
        <f>IF(WEEKDAY(Tabel1[[#This Row],[Date]],2)=7, SUMIF(Tabel1[Semaine],Tabel1[[#This Row],[Semaine]],Tabel1[Total]),0)</f>
        <v>0</v>
      </c>
    </row>
    <row r="941" spans="1:11" ht="20.100000000000001" hidden="1" customHeight="1" x14ac:dyDescent="0.25">
      <c r="A941" s="4" t="str">
        <f t="shared" si="43"/>
        <v>26-31</v>
      </c>
      <c r="B941" s="22">
        <f>EOMONTH(Tabel1[[#This Row],[Date]],-1)+1</f>
        <v>46204</v>
      </c>
      <c r="C941" s="20">
        <f t="shared" si="45"/>
        <v>46230</v>
      </c>
      <c r="E941" s="21"/>
      <c r="F941" s="21"/>
      <c r="G941" s="21"/>
      <c r="H941" s="16">
        <f t="shared" si="44"/>
        <v>0</v>
      </c>
      <c r="I941" s="16">
        <f>+Tabel1[[#This Row],[Total]]-Tabel1[[#This Row],[Heures de nuit]]</f>
        <v>0</v>
      </c>
      <c r="J941" s="16">
        <f>MAX(0,Tabel1[[#This Row],[Fermeture de poste]]-TIME(21,0,0))+IF(Tabel1[[#This Row],[Ouverture de poste]]&lt;&gt;"",MAX(TIME(6,0,0)-Tabel1[[#This Row],[Ouverture de poste]],0),0)</f>
        <v>0</v>
      </c>
      <c r="K941" s="16">
        <f>IF(WEEKDAY(Tabel1[[#This Row],[Date]],2)=7, SUMIF(Tabel1[Semaine],Tabel1[[#This Row],[Semaine]],Tabel1[Total]),0)</f>
        <v>0</v>
      </c>
    </row>
    <row r="942" spans="1:11" ht="20.100000000000001" hidden="1" customHeight="1" x14ac:dyDescent="0.25">
      <c r="A942" s="4" t="str">
        <f t="shared" si="43"/>
        <v>26-31</v>
      </c>
      <c r="B942" s="22">
        <f>EOMONTH(Tabel1[[#This Row],[Date]],-1)+1</f>
        <v>46204</v>
      </c>
      <c r="C942" s="20">
        <f t="shared" si="45"/>
        <v>46231</v>
      </c>
      <c r="E942" s="21"/>
      <c r="F942" s="21"/>
      <c r="G942" s="21"/>
      <c r="H942" s="16">
        <f t="shared" si="44"/>
        <v>0</v>
      </c>
      <c r="I942" s="16">
        <f>+Tabel1[[#This Row],[Total]]-Tabel1[[#This Row],[Heures de nuit]]</f>
        <v>0</v>
      </c>
      <c r="J942" s="16">
        <f>MAX(0,Tabel1[[#This Row],[Fermeture de poste]]-TIME(21,0,0))+IF(Tabel1[[#This Row],[Ouverture de poste]]&lt;&gt;"",MAX(TIME(6,0,0)-Tabel1[[#This Row],[Ouverture de poste]],0),0)</f>
        <v>0</v>
      </c>
      <c r="K942" s="16">
        <f>IF(WEEKDAY(Tabel1[[#This Row],[Date]],2)=7, SUMIF(Tabel1[Semaine],Tabel1[[#This Row],[Semaine]],Tabel1[Total]),0)</f>
        <v>0</v>
      </c>
    </row>
    <row r="943" spans="1:11" ht="20.100000000000001" hidden="1" customHeight="1" x14ac:dyDescent="0.25">
      <c r="A943" s="4" t="str">
        <f t="shared" si="43"/>
        <v>26-31</v>
      </c>
      <c r="B943" s="22">
        <f>EOMONTH(Tabel1[[#This Row],[Date]],-1)+1</f>
        <v>46204</v>
      </c>
      <c r="C943" s="20">
        <f t="shared" si="45"/>
        <v>46232</v>
      </c>
      <c r="E943" s="21"/>
      <c r="F943" s="21"/>
      <c r="G943" s="21"/>
      <c r="H943" s="16">
        <f t="shared" si="44"/>
        <v>0</v>
      </c>
      <c r="I943" s="16">
        <f>+Tabel1[[#This Row],[Total]]-Tabel1[[#This Row],[Heures de nuit]]</f>
        <v>0</v>
      </c>
      <c r="J943" s="16">
        <f>MAX(0,Tabel1[[#This Row],[Fermeture de poste]]-TIME(21,0,0))+IF(Tabel1[[#This Row],[Ouverture de poste]]&lt;&gt;"",MAX(TIME(6,0,0)-Tabel1[[#This Row],[Ouverture de poste]],0),0)</f>
        <v>0</v>
      </c>
      <c r="K943" s="16">
        <f>IF(WEEKDAY(Tabel1[[#This Row],[Date]],2)=7, SUMIF(Tabel1[Semaine],Tabel1[[#This Row],[Semaine]],Tabel1[Total]),0)</f>
        <v>0</v>
      </c>
    </row>
    <row r="944" spans="1:11" ht="20.100000000000001" hidden="1" customHeight="1" x14ac:dyDescent="0.25">
      <c r="A944" s="4" t="str">
        <f t="shared" si="43"/>
        <v>26-31</v>
      </c>
      <c r="B944" s="22">
        <f>EOMONTH(Tabel1[[#This Row],[Date]],-1)+1</f>
        <v>46204</v>
      </c>
      <c r="C944" s="20">
        <f t="shared" si="45"/>
        <v>46233</v>
      </c>
      <c r="E944" s="21"/>
      <c r="F944" s="21"/>
      <c r="G944" s="21"/>
      <c r="H944" s="16">
        <f t="shared" si="44"/>
        <v>0</v>
      </c>
      <c r="I944" s="16">
        <f>+Tabel1[[#This Row],[Total]]-Tabel1[[#This Row],[Heures de nuit]]</f>
        <v>0</v>
      </c>
      <c r="J944" s="16">
        <f>MAX(0,Tabel1[[#This Row],[Fermeture de poste]]-TIME(21,0,0))+IF(Tabel1[[#This Row],[Ouverture de poste]]&lt;&gt;"",MAX(TIME(6,0,0)-Tabel1[[#This Row],[Ouverture de poste]],0),0)</f>
        <v>0</v>
      </c>
      <c r="K944" s="16">
        <f>IF(WEEKDAY(Tabel1[[#This Row],[Date]],2)=7, SUMIF(Tabel1[Semaine],Tabel1[[#This Row],[Semaine]],Tabel1[Total]),0)</f>
        <v>0</v>
      </c>
    </row>
    <row r="945" spans="1:11" ht="20.100000000000001" hidden="1" customHeight="1" x14ac:dyDescent="0.25">
      <c r="A945" s="4" t="str">
        <f t="shared" si="43"/>
        <v>26-31</v>
      </c>
      <c r="B945" s="22">
        <f>EOMONTH(Tabel1[[#This Row],[Date]],-1)+1</f>
        <v>46204</v>
      </c>
      <c r="C945" s="20">
        <f t="shared" si="45"/>
        <v>46234</v>
      </c>
      <c r="E945" s="21"/>
      <c r="F945" s="21"/>
      <c r="G945" s="21"/>
      <c r="H945" s="16">
        <f t="shared" si="44"/>
        <v>0</v>
      </c>
      <c r="I945" s="16">
        <f>+Tabel1[[#This Row],[Total]]-Tabel1[[#This Row],[Heures de nuit]]</f>
        <v>0</v>
      </c>
      <c r="J945" s="16">
        <f>MAX(0,Tabel1[[#This Row],[Fermeture de poste]]-TIME(21,0,0))+IF(Tabel1[[#This Row],[Ouverture de poste]]&lt;&gt;"",MAX(TIME(6,0,0)-Tabel1[[#This Row],[Ouverture de poste]],0),0)</f>
        <v>0</v>
      </c>
      <c r="K945" s="16">
        <f>IF(WEEKDAY(Tabel1[[#This Row],[Date]],2)=7, SUMIF(Tabel1[Semaine],Tabel1[[#This Row],[Semaine]],Tabel1[Total]),0)</f>
        <v>0</v>
      </c>
    </row>
    <row r="946" spans="1:11" ht="20.100000000000001" hidden="1" customHeight="1" x14ac:dyDescent="0.25">
      <c r="A946" s="4" t="str">
        <f t="shared" si="43"/>
        <v>26-31</v>
      </c>
      <c r="B946" s="22">
        <f>EOMONTH(Tabel1[[#This Row],[Date]],-1)+1</f>
        <v>46235</v>
      </c>
      <c r="C946" s="20">
        <f t="shared" si="45"/>
        <v>46235</v>
      </c>
      <c r="E946" s="21"/>
      <c r="F946" s="21"/>
      <c r="G946" s="21"/>
      <c r="H946" s="16">
        <f t="shared" si="44"/>
        <v>0</v>
      </c>
      <c r="I946" s="16">
        <f>+Tabel1[[#This Row],[Total]]-Tabel1[[#This Row],[Heures de nuit]]</f>
        <v>0</v>
      </c>
      <c r="J946" s="16">
        <f>MAX(0,Tabel1[[#This Row],[Fermeture de poste]]-TIME(21,0,0))+IF(Tabel1[[#This Row],[Ouverture de poste]]&lt;&gt;"",MAX(TIME(6,0,0)-Tabel1[[#This Row],[Ouverture de poste]],0),0)</f>
        <v>0</v>
      </c>
      <c r="K946" s="16">
        <f>IF(WEEKDAY(Tabel1[[#This Row],[Date]],2)=7, SUMIF(Tabel1[Semaine],Tabel1[[#This Row],[Semaine]],Tabel1[Total]),0)</f>
        <v>0</v>
      </c>
    </row>
    <row r="947" spans="1:11" ht="20.100000000000001" hidden="1" customHeight="1" x14ac:dyDescent="0.25">
      <c r="A947" s="4" t="str">
        <f t="shared" si="43"/>
        <v>26-31</v>
      </c>
      <c r="B947" s="22">
        <f>EOMONTH(Tabel1[[#This Row],[Date]],-1)+1</f>
        <v>46235</v>
      </c>
      <c r="C947" s="20">
        <f t="shared" si="45"/>
        <v>46236</v>
      </c>
      <c r="E947" s="21"/>
      <c r="F947" s="21"/>
      <c r="G947" s="21"/>
      <c r="H947" s="16">
        <f t="shared" si="44"/>
        <v>0</v>
      </c>
      <c r="I947" s="16">
        <f>+Tabel1[[#This Row],[Total]]-Tabel1[[#This Row],[Heures de nuit]]</f>
        <v>0</v>
      </c>
      <c r="J947" s="16">
        <f>MAX(0,Tabel1[[#This Row],[Fermeture de poste]]-TIME(21,0,0))+IF(Tabel1[[#This Row],[Ouverture de poste]]&lt;&gt;"",MAX(TIME(6,0,0)-Tabel1[[#This Row],[Ouverture de poste]],0),0)</f>
        <v>0</v>
      </c>
      <c r="K947" s="16">
        <f>IF(WEEKDAY(Tabel1[[#This Row],[Date]],2)=7, SUMIF(Tabel1[Semaine],Tabel1[[#This Row],[Semaine]],Tabel1[Total]),0)</f>
        <v>0</v>
      </c>
    </row>
    <row r="948" spans="1:11" ht="20.100000000000001" hidden="1" customHeight="1" x14ac:dyDescent="0.25">
      <c r="A948" s="4" t="str">
        <f t="shared" si="43"/>
        <v>26-32</v>
      </c>
      <c r="B948" s="22">
        <f>EOMONTH(Tabel1[[#This Row],[Date]],-1)+1</f>
        <v>46235</v>
      </c>
      <c r="C948" s="20">
        <f t="shared" si="45"/>
        <v>46237</v>
      </c>
      <c r="E948" s="21"/>
      <c r="F948" s="21"/>
      <c r="G948" s="21"/>
      <c r="H948" s="16">
        <f t="shared" si="44"/>
        <v>0</v>
      </c>
      <c r="I948" s="16">
        <f>+Tabel1[[#This Row],[Total]]-Tabel1[[#This Row],[Heures de nuit]]</f>
        <v>0</v>
      </c>
      <c r="J948" s="16">
        <f>MAX(0,Tabel1[[#This Row],[Fermeture de poste]]-TIME(21,0,0))+IF(Tabel1[[#This Row],[Ouverture de poste]]&lt;&gt;"",MAX(TIME(6,0,0)-Tabel1[[#This Row],[Ouverture de poste]],0),0)</f>
        <v>0</v>
      </c>
      <c r="K948" s="16">
        <f>IF(WEEKDAY(Tabel1[[#This Row],[Date]],2)=7, SUMIF(Tabel1[Semaine],Tabel1[[#This Row],[Semaine]],Tabel1[Total]),0)</f>
        <v>0</v>
      </c>
    </row>
  </sheetData>
  <conditionalFormatting sqref="A3:L948">
    <cfRule type="expression" dxfId="6" priority="1">
      <formula>DAY($C3)=1</formula>
    </cfRule>
    <cfRule type="expression" dxfId="5" priority="3">
      <formula>COUNTIF(Fériés,$C3)&gt;0</formula>
    </cfRule>
    <cfRule type="expression" dxfId="4" priority="4">
      <formula>WEEKDAY($C3,2)&gt;5</formula>
    </cfRule>
  </conditionalFormatting>
  <pageMargins left="0.7" right="0.7" top="0.75" bottom="0.75" header="0.3" footer="0.3"/>
  <pageSetup paperSize="9" orientation="portrait"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1</vt:i4>
      </vt:variant>
    </vt:vector>
  </HeadingPairs>
  <TitlesOfParts>
    <vt:vector size="4" baseType="lpstr">
      <vt:lpstr>Détails</vt:lpstr>
      <vt:lpstr>Synthèse</vt:lpstr>
      <vt:lpstr>Heures</vt:lpstr>
      <vt:lpstr>Fériés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Stessy Haxaire</dc:creator>
  <cp:lastModifiedBy>Bart Strubbe</cp:lastModifiedBy>
  <dcterms:created xsi:type="dcterms:W3CDTF">2015-06-05T18:19:34Z</dcterms:created>
  <dcterms:modified xsi:type="dcterms:W3CDTF">2024-05-22T16:45:52Z</dcterms:modified>
</cp:coreProperties>
</file>