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CDE237A-5A17-4384-82F4-5B11FB7EF2F2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lad1" sheetId="18" r:id="rId1"/>
    <sheet name="TCD" sheetId="19" r:id="rId2"/>
    <sheet name="Détails" sheetId="17" r:id="rId3"/>
    <sheet name="Synthèse" sheetId="13" r:id="rId4"/>
    <sheet name="Janvier" sheetId="14" r:id="rId5"/>
    <sheet name="Février" sheetId="2" r:id="rId6"/>
    <sheet name="Mars" sheetId="3" r:id="rId7"/>
    <sheet name="Avril" sheetId="4" r:id="rId8"/>
    <sheet name="Mai" sheetId="5" r:id="rId9"/>
    <sheet name="Juin" sheetId="6" r:id="rId10"/>
    <sheet name="Juillet" sheetId="7" r:id="rId11"/>
    <sheet name="Août" sheetId="8" r:id="rId12"/>
    <sheet name="Septembre" sheetId="9" r:id="rId13"/>
    <sheet name="Octobre" sheetId="10" r:id="rId14"/>
    <sheet name="Novembre" sheetId="11" r:id="rId15"/>
    <sheet name="Décembre" sheetId="12" r:id="rId16"/>
  </sheets>
  <calcPr calcId="191029"/>
  <pivotCaches>
    <pivotCache cacheId="58" r:id="rId1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9" l="1" a="1"/>
  <c r="I3" i="19" s="1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I196" i="18"/>
  <c r="I197" i="18"/>
  <c r="I198" i="18"/>
  <c r="I199" i="18"/>
  <c r="I200" i="18"/>
  <c r="I201" i="18"/>
  <c r="I202" i="18"/>
  <c r="I203" i="18"/>
  <c r="I204" i="18"/>
  <c r="I205" i="18"/>
  <c r="I206" i="18"/>
  <c r="I207" i="18"/>
  <c r="I208" i="18"/>
  <c r="I209" i="18"/>
  <c r="I210" i="18"/>
  <c r="I211" i="18"/>
  <c r="I212" i="18"/>
  <c r="I213" i="18"/>
  <c r="I214" i="18"/>
  <c r="I215" i="18"/>
  <c r="I216" i="18"/>
  <c r="I217" i="18"/>
  <c r="I218" i="18"/>
  <c r="I219" i="18"/>
  <c r="I220" i="18"/>
  <c r="I221" i="18"/>
  <c r="I222" i="18"/>
  <c r="I223" i="18"/>
  <c r="I224" i="18"/>
  <c r="I225" i="18"/>
  <c r="I226" i="18"/>
  <c r="I227" i="18"/>
  <c r="I228" i="18"/>
  <c r="I229" i="18"/>
  <c r="I230" i="18"/>
  <c r="I231" i="18"/>
  <c r="I232" i="18"/>
  <c r="I233" i="18"/>
  <c r="I234" i="18"/>
  <c r="I235" i="18"/>
  <c r="I236" i="18"/>
  <c r="I237" i="18"/>
  <c r="I238" i="18"/>
  <c r="I239" i="18"/>
  <c r="I240" i="18"/>
  <c r="I241" i="18"/>
  <c r="I242" i="18"/>
  <c r="I243" i="18"/>
  <c r="I244" i="18"/>
  <c r="I245" i="18"/>
  <c r="I246" i="18"/>
  <c r="I247" i="18"/>
  <c r="I248" i="18"/>
  <c r="I249" i="18"/>
  <c r="I250" i="18"/>
  <c r="I251" i="18"/>
  <c r="I252" i="18"/>
  <c r="I253" i="18"/>
  <c r="I254" i="18"/>
  <c r="I255" i="18"/>
  <c r="I256" i="18"/>
  <c r="I257" i="18"/>
  <c r="I258" i="18"/>
  <c r="I259" i="18"/>
  <c r="I260" i="18"/>
  <c r="I261" i="18"/>
  <c r="I262" i="18"/>
  <c r="I263" i="18"/>
  <c r="I264" i="18"/>
  <c r="I265" i="18"/>
  <c r="I266" i="18"/>
  <c r="I267" i="18"/>
  <c r="I268" i="18"/>
  <c r="I269" i="18"/>
  <c r="I270" i="18"/>
  <c r="I271" i="18"/>
  <c r="I272" i="18"/>
  <c r="I273" i="18"/>
  <c r="I274" i="18"/>
  <c r="I275" i="18"/>
  <c r="I276" i="18"/>
  <c r="I277" i="18"/>
  <c r="I278" i="18"/>
  <c r="I279" i="18"/>
  <c r="I280" i="18"/>
  <c r="I281" i="18"/>
  <c r="I282" i="18"/>
  <c r="I283" i="18"/>
  <c r="I284" i="18"/>
  <c r="I285" i="18"/>
  <c r="I286" i="18"/>
  <c r="I287" i="18"/>
  <c r="I288" i="18"/>
  <c r="I289" i="18"/>
  <c r="I290" i="18"/>
  <c r="I291" i="18"/>
  <c r="I292" i="18"/>
  <c r="I293" i="18"/>
  <c r="I294" i="18"/>
  <c r="I295" i="18"/>
  <c r="I296" i="18"/>
  <c r="I297" i="18"/>
  <c r="I298" i="18"/>
  <c r="I299" i="18"/>
  <c r="I300" i="18"/>
  <c r="I301" i="18"/>
  <c r="I302" i="18"/>
  <c r="I303" i="18"/>
  <c r="I304" i="18"/>
  <c r="I305" i="18"/>
  <c r="I306" i="18"/>
  <c r="I307" i="18"/>
  <c r="I308" i="18"/>
  <c r="I309" i="18"/>
  <c r="I310" i="18"/>
  <c r="I311" i="18"/>
  <c r="I312" i="18"/>
  <c r="I313" i="18"/>
  <c r="I314" i="18"/>
  <c r="I315" i="18"/>
  <c r="I316" i="18"/>
  <c r="I317" i="18"/>
  <c r="I318" i="18"/>
  <c r="I319" i="18"/>
  <c r="I320" i="18"/>
  <c r="I321" i="18"/>
  <c r="I322" i="18"/>
  <c r="I323" i="18"/>
  <c r="I324" i="18"/>
  <c r="I325" i="18"/>
  <c r="I326" i="18"/>
  <c r="I327" i="18"/>
  <c r="I328" i="18"/>
  <c r="I329" i="18"/>
  <c r="I330" i="18"/>
  <c r="I331" i="18"/>
  <c r="I332" i="18"/>
  <c r="I333" i="18"/>
  <c r="I334" i="18"/>
  <c r="I335" i="18"/>
  <c r="I336" i="18"/>
  <c r="I337" i="18"/>
  <c r="I338" i="18"/>
  <c r="I339" i="18"/>
  <c r="I340" i="18"/>
  <c r="I341" i="18"/>
  <c r="I342" i="18"/>
  <c r="I343" i="18"/>
  <c r="I344" i="18"/>
  <c r="I345" i="18"/>
  <c r="I346" i="18"/>
  <c r="I347" i="18"/>
  <c r="I348" i="18"/>
  <c r="I349" i="18"/>
  <c r="I350" i="18"/>
  <c r="I351" i="18"/>
  <c r="I352" i="18"/>
  <c r="I353" i="18"/>
  <c r="I354" i="18"/>
  <c r="I355" i="18"/>
  <c r="I356" i="18"/>
  <c r="I357" i="18"/>
  <c r="I358" i="18"/>
  <c r="I359" i="18"/>
  <c r="I360" i="18"/>
  <c r="I361" i="18"/>
  <c r="I362" i="18"/>
  <c r="I363" i="18"/>
  <c r="I364" i="18"/>
  <c r="I365" i="18"/>
  <c r="I366" i="18"/>
  <c r="I367" i="18"/>
  <c r="I368" i="18"/>
  <c r="I369" i="18"/>
  <c r="I370" i="18"/>
  <c r="I371" i="18"/>
  <c r="I372" i="18"/>
  <c r="I373" i="18"/>
  <c r="I374" i="18"/>
  <c r="I375" i="18"/>
  <c r="I376" i="18"/>
  <c r="I377" i="18"/>
  <c r="I378" i="18"/>
  <c r="I379" i="18"/>
  <c r="I380" i="18"/>
  <c r="I381" i="18"/>
  <c r="I382" i="18"/>
  <c r="I383" i="18"/>
  <c r="I384" i="18"/>
  <c r="I385" i="18"/>
  <c r="I386" i="18"/>
  <c r="I387" i="18"/>
  <c r="I388" i="18"/>
  <c r="I389" i="18"/>
  <c r="I390" i="18"/>
  <c r="I391" i="18"/>
  <c r="I392" i="18"/>
  <c r="I393" i="18"/>
  <c r="I394" i="18"/>
  <c r="I395" i="18"/>
  <c r="I396" i="18"/>
  <c r="I397" i="18"/>
  <c r="I398" i="18"/>
  <c r="I399" i="18"/>
  <c r="I400" i="18"/>
  <c r="I401" i="18"/>
  <c r="I402" i="18"/>
  <c r="I403" i="18"/>
  <c r="I404" i="18"/>
  <c r="I405" i="18"/>
  <c r="I406" i="18"/>
  <c r="I407" i="18"/>
  <c r="I408" i="18"/>
  <c r="I409" i="18"/>
  <c r="I410" i="18"/>
  <c r="I411" i="18"/>
  <c r="I412" i="18"/>
  <c r="I413" i="18"/>
  <c r="I414" i="18"/>
  <c r="I415" i="18"/>
  <c r="I416" i="18"/>
  <c r="I417" i="18"/>
  <c r="I418" i="18"/>
  <c r="I419" i="18"/>
  <c r="I420" i="18"/>
  <c r="I421" i="18"/>
  <c r="I422" i="18"/>
  <c r="I423" i="18"/>
  <c r="I424" i="18"/>
  <c r="I425" i="18"/>
  <c r="I426" i="18"/>
  <c r="I427" i="18"/>
  <c r="I428" i="18"/>
  <c r="I429" i="18"/>
  <c r="I430" i="18"/>
  <c r="I431" i="18"/>
  <c r="I432" i="18"/>
  <c r="I433" i="18"/>
  <c r="I434" i="18"/>
  <c r="I435" i="18"/>
  <c r="I436" i="18"/>
  <c r="I437" i="18"/>
  <c r="I438" i="18"/>
  <c r="I439" i="18"/>
  <c r="I440" i="18"/>
  <c r="I441" i="18"/>
  <c r="I442" i="18"/>
  <c r="I443" i="18"/>
  <c r="I444" i="18"/>
  <c r="I445" i="18"/>
  <c r="I446" i="18"/>
  <c r="I447" i="18"/>
  <c r="I448" i="18"/>
  <c r="I449" i="18"/>
  <c r="I450" i="18"/>
  <c r="I451" i="18"/>
  <c r="I452" i="18"/>
  <c r="I453" i="18"/>
  <c r="I454" i="18"/>
  <c r="I455" i="18"/>
  <c r="I456" i="18"/>
  <c r="I457" i="18"/>
  <c r="I458" i="18"/>
  <c r="I459" i="18"/>
  <c r="I460" i="18"/>
  <c r="I461" i="18"/>
  <c r="I462" i="18"/>
  <c r="I463" i="18"/>
  <c r="I464" i="18"/>
  <c r="I465" i="18"/>
  <c r="I466" i="18"/>
  <c r="I467" i="18"/>
  <c r="I468" i="18"/>
  <c r="I469" i="18"/>
  <c r="I470" i="18"/>
  <c r="I471" i="18"/>
  <c r="I472" i="18"/>
  <c r="I473" i="18"/>
  <c r="I474" i="18"/>
  <c r="I475" i="18"/>
  <c r="I476" i="18"/>
  <c r="I477" i="18"/>
  <c r="I478" i="18"/>
  <c r="I479" i="18"/>
  <c r="I480" i="18"/>
  <c r="I481" i="18"/>
  <c r="I482" i="18"/>
  <c r="I483" i="18"/>
  <c r="I484" i="18"/>
  <c r="I485" i="18"/>
  <c r="I486" i="18"/>
  <c r="I487" i="18"/>
  <c r="I488" i="18"/>
  <c r="I489" i="18"/>
  <c r="I490" i="18"/>
  <c r="I491" i="18"/>
  <c r="I492" i="18"/>
  <c r="I493" i="18"/>
  <c r="I494" i="18"/>
  <c r="I495" i="18"/>
  <c r="I496" i="18"/>
  <c r="I497" i="18"/>
  <c r="D10" i="18"/>
  <c r="J10" i="18" s="1"/>
  <c r="X6" i="18"/>
  <c r="W6" i="18"/>
  <c r="V6" i="18"/>
  <c r="U6" i="18"/>
  <c r="T6" i="18"/>
  <c r="S6" i="18"/>
  <c r="R6" i="18"/>
  <c r="Q6" i="18"/>
  <c r="P6" i="18"/>
  <c r="O6" i="18"/>
  <c r="N6" i="18"/>
  <c r="M6" i="18"/>
  <c r="L6" i="18"/>
  <c r="D11" i="18" l="1"/>
  <c r="J11" i="18" s="1"/>
  <c r="C10" i="18"/>
  <c r="D12" i="18" l="1"/>
  <c r="C11" i="18"/>
  <c r="D13" i="18" l="1"/>
  <c r="J13" i="18" s="1"/>
  <c r="C12" i="18"/>
  <c r="D14" i="18" l="1"/>
  <c r="J14" i="18" s="1"/>
  <c r="C13" i="18"/>
  <c r="D15" i="18" l="1"/>
  <c r="J15" i="18" s="1"/>
  <c r="C14" i="18"/>
  <c r="D16" i="18" l="1"/>
  <c r="J16" i="18" s="1"/>
  <c r="C15" i="18"/>
  <c r="D17" i="18" l="1"/>
  <c r="J17" i="18" s="1"/>
  <c r="C16" i="18"/>
  <c r="D18" i="18" l="1"/>
  <c r="J18" i="18" s="1"/>
  <c r="C17" i="18"/>
  <c r="D19" i="18" l="1"/>
  <c r="C18" i="18"/>
  <c r="D20" i="18" l="1"/>
  <c r="J20" i="18" s="1"/>
  <c r="C19" i="18"/>
  <c r="D21" i="18" l="1"/>
  <c r="J21" i="18" s="1"/>
  <c r="C20" i="18"/>
  <c r="D22" i="18" l="1"/>
  <c r="J22" i="18" s="1"/>
  <c r="C21" i="18"/>
  <c r="D23" i="18" l="1"/>
  <c r="J23" i="18" s="1"/>
  <c r="C22" i="18"/>
  <c r="D24" i="18" l="1"/>
  <c r="J24" i="18" s="1"/>
  <c r="C23" i="18"/>
  <c r="D25" i="18" l="1"/>
  <c r="J25" i="18" s="1"/>
  <c r="C24" i="18"/>
  <c r="D26" i="18" l="1"/>
  <c r="C25" i="18"/>
  <c r="D27" i="18" l="1"/>
  <c r="J27" i="18" s="1"/>
  <c r="C26" i="18"/>
  <c r="D28" i="18" l="1"/>
  <c r="J28" i="18" s="1"/>
  <c r="C27" i="18"/>
  <c r="D29" i="18" l="1"/>
  <c r="J29" i="18" s="1"/>
  <c r="C28" i="18"/>
  <c r="D30" i="18" l="1"/>
  <c r="J30" i="18" s="1"/>
  <c r="C29" i="18"/>
  <c r="D31" i="18" l="1"/>
  <c r="J31" i="18" s="1"/>
  <c r="C30" i="18"/>
  <c r="D32" i="18" l="1"/>
  <c r="J32" i="18" s="1"/>
  <c r="C31" i="18"/>
  <c r="D33" i="18" l="1"/>
  <c r="C32" i="18"/>
  <c r="D34" i="18" l="1"/>
  <c r="J34" i="18" s="1"/>
  <c r="C33" i="18"/>
  <c r="D35" i="18" l="1"/>
  <c r="J35" i="18" s="1"/>
  <c r="C34" i="18"/>
  <c r="D36" i="18" l="1"/>
  <c r="J36" i="18" s="1"/>
  <c r="C35" i="18"/>
  <c r="D37" i="18" l="1"/>
  <c r="J37" i="18" s="1"/>
  <c r="C36" i="18"/>
  <c r="D38" i="18" l="1"/>
  <c r="J38" i="18" s="1"/>
  <c r="C37" i="18"/>
  <c r="D39" i="18" l="1"/>
  <c r="J39" i="18" s="1"/>
  <c r="C38" i="18"/>
  <c r="D40" i="18" l="1"/>
  <c r="C39" i="18"/>
  <c r="D41" i="18" l="1"/>
  <c r="J41" i="18" s="1"/>
  <c r="C40" i="18"/>
  <c r="D42" i="18" l="1"/>
  <c r="J42" i="18" s="1"/>
  <c r="C41" i="18"/>
  <c r="D43" i="18" l="1"/>
  <c r="J43" i="18" s="1"/>
  <c r="C42" i="18"/>
  <c r="D44" i="18" l="1"/>
  <c r="J44" i="18" s="1"/>
  <c r="C43" i="18"/>
  <c r="D45" i="18" l="1"/>
  <c r="J45" i="18" s="1"/>
  <c r="C44" i="18"/>
  <c r="D46" i="18" l="1"/>
  <c r="J46" i="18" s="1"/>
  <c r="C45" i="18"/>
  <c r="D47" i="18" l="1"/>
  <c r="C46" i="18"/>
  <c r="D48" i="18" l="1"/>
  <c r="J48" i="18" s="1"/>
  <c r="C47" i="18"/>
  <c r="D49" i="18" l="1"/>
  <c r="J49" i="18" s="1"/>
  <c r="C48" i="18"/>
  <c r="D50" i="18" l="1"/>
  <c r="J50" i="18" s="1"/>
  <c r="C49" i="18"/>
  <c r="D51" i="18" l="1"/>
  <c r="J51" i="18" s="1"/>
  <c r="C50" i="18"/>
  <c r="D52" i="18" l="1"/>
  <c r="J52" i="18" s="1"/>
  <c r="C51" i="18"/>
  <c r="D53" i="18" l="1"/>
  <c r="J53" i="18" s="1"/>
  <c r="C52" i="18"/>
  <c r="D54" i="18" l="1"/>
  <c r="C53" i="18"/>
  <c r="D55" i="18" l="1"/>
  <c r="J55" i="18" s="1"/>
  <c r="C54" i="18"/>
  <c r="D56" i="18" l="1"/>
  <c r="J56" i="18" s="1"/>
  <c r="C55" i="18"/>
  <c r="D57" i="18" l="1"/>
  <c r="J57" i="18" s="1"/>
  <c r="C56" i="18"/>
  <c r="D58" i="18" l="1"/>
  <c r="J58" i="18" s="1"/>
  <c r="C57" i="18"/>
  <c r="D59" i="18" l="1"/>
  <c r="J59" i="18" s="1"/>
  <c r="C58" i="18"/>
  <c r="D60" i="18" l="1"/>
  <c r="J60" i="18" s="1"/>
  <c r="C59" i="18"/>
  <c r="D61" i="18" l="1"/>
  <c r="C60" i="18"/>
  <c r="D62" i="18" l="1"/>
  <c r="J62" i="18" s="1"/>
  <c r="C61" i="18"/>
  <c r="D63" i="18" l="1"/>
  <c r="J63" i="18" s="1"/>
  <c r="C62" i="18"/>
  <c r="D64" i="18" l="1"/>
  <c r="J64" i="18" s="1"/>
  <c r="C63" i="18"/>
  <c r="D65" i="18" l="1"/>
  <c r="J65" i="18" s="1"/>
  <c r="C64" i="18"/>
  <c r="D66" i="18" l="1"/>
  <c r="J66" i="18" s="1"/>
  <c r="C65" i="18"/>
  <c r="D67" i="18" l="1"/>
  <c r="J67" i="18" s="1"/>
  <c r="C66" i="18"/>
  <c r="D68" i="18" l="1"/>
  <c r="C67" i="18"/>
  <c r="D69" i="18" l="1"/>
  <c r="J69" i="18" s="1"/>
  <c r="C68" i="18"/>
  <c r="D70" i="18" l="1"/>
  <c r="J70" i="18" s="1"/>
  <c r="C69" i="18"/>
  <c r="D71" i="18" l="1"/>
  <c r="J71" i="18" s="1"/>
  <c r="C70" i="18"/>
  <c r="D72" i="18" l="1"/>
  <c r="J72" i="18" s="1"/>
  <c r="C71" i="18"/>
  <c r="D73" i="18" l="1"/>
  <c r="J73" i="18" s="1"/>
  <c r="C72" i="18"/>
  <c r="D74" i="18" l="1"/>
  <c r="J74" i="18" s="1"/>
  <c r="C73" i="18"/>
  <c r="D75" i="18" l="1"/>
  <c r="C74" i="18"/>
  <c r="D76" i="18" l="1"/>
  <c r="J76" i="18" s="1"/>
  <c r="C75" i="18"/>
  <c r="D77" i="18" l="1"/>
  <c r="J77" i="18" s="1"/>
  <c r="C76" i="18"/>
  <c r="D78" i="18" l="1"/>
  <c r="J78" i="18" s="1"/>
  <c r="C77" i="18"/>
  <c r="D79" i="18" l="1"/>
  <c r="J79" i="18" s="1"/>
  <c r="C78" i="18"/>
  <c r="D80" i="18" l="1"/>
  <c r="J80" i="18" s="1"/>
  <c r="C79" i="18"/>
  <c r="D81" i="18" l="1"/>
  <c r="J81" i="18" s="1"/>
  <c r="C80" i="18"/>
  <c r="D82" i="18" l="1"/>
  <c r="C81" i="18"/>
  <c r="D83" i="18" l="1"/>
  <c r="J83" i="18" s="1"/>
  <c r="C82" i="18"/>
  <c r="D84" i="18" l="1"/>
  <c r="J84" i="18" s="1"/>
  <c r="C83" i="18"/>
  <c r="D85" i="18" l="1"/>
  <c r="J85" i="18" s="1"/>
  <c r="C84" i="18"/>
  <c r="D86" i="18" l="1"/>
  <c r="J86" i="18" s="1"/>
  <c r="C85" i="18"/>
  <c r="D87" i="18" l="1"/>
  <c r="J87" i="18" s="1"/>
  <c r="C86" i="18"/>
  <c r="D88" i="18" l="1"/>
  <c r="J88" i="18" s="1"/>
  <c r="C87" i="18"/>
  <c r="D89" i="18" l="1"/>
  <c r="C88" i="18"/>
  <c r="D90" i="18" l="1"/>
  <c r="J90" i="18" s="1"/>
  <c r="C89" i="18"/>
  <c r="D91" i="18" l="1"/>
  <c r="J91" i="18" s="1"/>
  <c r="C90" i="18"/>
  <c r="D92" i="18" l="1"/>
  <c r="J92" i="18" s="1"/>
  <c r="C91" i="18"/>
  <c r="D93" i="18" l="1"/>
  <c r="J93" i="18" s="1"/>
  <c r="C92" i="18"/>
  <c r="D94" i="18" l="1"/>
  <c r="J94" i="18" s="1"/>
  <c r="C93" i="18"/>
  <c r="D95" i="18" l="1"/>
  <c r="J95" i="18" s="1"/>
  <c r="C94" i="18"/>
  <c r="D96" i="18" l="1"/>
  <c r="C95" i="18"/>
  <c r="D97" i="18" l="1"/>
  <c r="J97" i="18" s="1"/>
  <c r="C96" i="18"/>
  <c r="D98" i="18" l="1"/>
  <c r="J98" i="18" s="1"/>
  <c r="C97" i="18"/>
  <c r="D99" i="18" l="1"/>
  <c r="J99" i="18" s="1"/>
  <c r="C98" i="18"/>
  <c r="D100" i="18" l="1"/>
  <c r="J100" i="18" s="1"/>
  <c r="C99" i="18"/>
  <c r="D101" i="18" l="1"/>
  <c r="J101" i="18" s="1"/>
  <c r="C100" i="18"/>
  <c r="D102" i="18" l="1"/>
  <c r="J102" i="18" s="1"/>
  <c r="C101" i="18"/>
  <c r="D103" i="18" l="1"/>
  <c r="C102" i="18"/>
  <c r="D104" i="18" l="1"/>
  <c r="J104" i="18" s="1"/>
  <c r="C103" i="18"/>
  <c r="D105" i="18" l="1"/>
  <c r="J105" i="18" s="1"/>
  <c r="C104" i="18"/>
  <c r="D106" i="18" l="1"/>
  <c r="J106" i="18" s="1"/>
  <c r="C105" i="18"/>
  <c r="D107" i="18" l="1"/>
  <c r="J107" i="18" s="1"/>
  <c r="C106" i="18"/>
  <c r="D108" i="18" l="1"/>
  <c r="J108" i="18" s="1"/>
  <c r="C107" i="18"/>
  <c r="D109" i="18" l="1"/>
  <c r="J109" i="18" s="1"/>
  <c r="C108" i="18"/>
  <c r="D110" i="18" l="1"/>
  <c r="C109" i="18"/>
  <c r="D111" i="18" l="1"/>
  <c r="J111" i="18" s="1"/>
  <c r="C110" i="18"/>
  <c r="D112" i="18" l="1"/>
  <c r="J112" i="18" s="1"/>
  <c r="C111" i="18"/>
  <c r="D113" i="18" l="1"/>
  <c r="J113" i="18" s="1"/>
  <c r="C112" i="18"/>
  <c r="D114" i="18" l="1"/>
  <c r="J114" i="18" s="1"/>
  <c r="C113" i="18"/>
  <c r="D115" i="18" l="1"/>
  <c r="J115" i="18" s="1"/>
  <c r="C114" i="18"/>
  <c r="D116" i="18" l="1"/>
  <c r="J116" i="18" s="1"/>
  <c r="C115" i="18"/>
  <c r="D117" i="18" l="1"/>
  <c r="C116" i="18"/>
  <c r="D118" i="18" l="1"/>
  <c r="J118" i="18" s="1"/>
  <c r="C117" i="18"/>
  <c r="D119" i="18" l="1"/>
  <c r="J119" i="18" s="1"/>
  <c r="C118" i="18"/>
  <c r="D120" i="18" l="1"/>
  <c r="J120" i="18" s="1"/>
  <c r="C119" i="18"/>
  <c r="D121" i="18" l="1"/>
  <c r="J121" i="18" s="1"/>
  <c r="C120" i="18"/>
  <c r="D122" i="18" l="1"/>
  <c r="J122" i="18" s="1"/>
  <c r="C121" i="18"/>
  <c r="D123" i="18" l="1"/>
  <c r="J123" i="18" s="1"/>
  <c r="C122" i="18"/>
  <c r="D124" i="18" l="1"/>
  <c r="C123" i="18"/>
  <c r="D125" i="18" l="1"/>
  <c r="J125" i="18" s="1"/>
  <c r="C124" i="18"/>
  <c r="D126" i="18" l="1"/>
  <c r="J126" i="18" s="1"/>
  <c r="C125" i="18"/>
  <c r="D127" i="18" l="1"/>
  <c r="J127" i="18" s="1"/>
  <c r="C126" i="18"/>
  <c r="D128" i="18" l="1"/>
  <c r="J128" i="18" s="1"/>
  <c r="C127" i="18"/>
  <c r="D129" i="18" l="1"/>
  <c r="J129" i="18" s="1"/>
  <c r="C128" i="18"/>
  <c r="D130" i="18" l="1"/>
  <c r="J130" i="18" s="1"/>
  <c r="C129" i="18"/>
  <c r="D131" i="18" l="1"/>
  <c r="C130" i="18"/>
  <c r="D132" i="18" l="1"/>
  <c r="J132" i="18" s="1"/>
  <c r="C131" i="18"/>
  <c r="D133" i="18" l="1"/>
  <c r="J133" i="18" s="1"/>
  <c r="C132" i="18"/>
  <c r="D134" i="18" l="1"/>
  <c r="J134" i="18" s="1"/>
  <c r="C133" i="18"/>
  <c r="D135" i="18" l="1"/>
  <c r="J135" i="18" s="1"/>
  <c r="C134" i="18"/>
  <c r="D136" i="18" l="1"/>
  <c r="J136" i="18" s="1"/>
  <c r="C135" i="18"/>
  <c r="D137" i="18" l="1"/>
  <c r="J137" i="18" s="1"/>
  <c r="C136" i="18"/>
  <c r="D138" i="18" l="1"/>
  <c r="C137" i="18"/>
  <c r="D139" i="18" l="1"/>
  <c r="J139" i="18" s="1"/>
  <c r="C138" i="18"/>
  <c r="D140" i="18" l="1"/>
  <c r="J140" i="18" s="1"/>
  <c r="C139" i="18"/>
  <c r="D141" i="18" l="1"/>
  <c r="J141" i="18" s="1"/>
  <c r="C140" i="18"/>
  <c r="D142" i="18" l="1"/>
  <c r="J142" i="18" s="1"/>
  <c r="C141" i="18"/>
  <c r="D143" i="18" l="1"/>
  <c r="J143" i="18" s="1"/>
  <c r="C142" i="18"/>
  <c r="D144" i="18" l="1"/>
  <c r="J144" i="18" s="1"/>
  <c r="C143" i="18"/>
  <c r="D145" i="18" l="1"/>
  <c r="C144" i="18"/>
  <c r="D146" i="18" l="1"/>
  <c r="J146" i="18" s="1"/>
  <c r="C145" i="18"/>
  <c r="D147" i="18" l="1"/>
  <c r="J147" i="18" s="1"/>
  <c r="C146" i="18"/>
  <c r="D148" i="18" l="1"/>
  <c r="J148" i="18" s="1"/>
  <c r="C147" i="18"/>
  <c r="D149" i="18" l="1"/>
  <c r="J149" i="18" s="1"/>
  <c r="C148" i="18"/>
  <c r="D150" i="18" l="1"/>
  <c r="J150" i="18" s="1"/>
  <c r="C149" i="18"/>
  <c r="D151" i="18" l="1"/>
  <c r="J151" i="18" s="1"/>
  <c r="C150" i="18"/>
  <c r="D152" i="18" l="1"/>
  <c r="C151" i="18"/>
  <c r="D153" i="18" l="1"/>
  <c r="J153" i="18" s="1"/>
  <c r="C152" i="18"/>
  <c r="D154" i="18" l="1"/>
  <c r="J154" i="18" s="1"/>
  <c r="C153" i="18"/>
  <c r="D155" i="18" l="1"/>
  <c r="J155" i="18" s="1"/>
  <c r="C154" i="18"/>
  <c r="D156" i="18" l="1"/>
  <c r="J156" i="18" s="1"/>
  <c r="C155" i="18"/>
  <c r="D157" i="18" l="1"/>
  <c r="J157" i="18" s="1"/>
  <c r="C156" i="18"/>
  <c r="D158" i="18" l="1"/>
  <c r="J158" i="18" s="1"/>
  <c r="C157" i="18"/>
  <c r="D159" i="18" l="1"/>
  <c r="C158" i="18"/>
  <c r="D160" i="18" l="1"/>
  <c r="J160" i="18" s="1"/>
  <c r="C159" i="18"/>
  <c r="D161" i="18" l="1"/>
  <c r="J161" i="18" s="1"/>
  <c r="C160" i="18"/>
  <c r="D162" i="18" l="1"/>
  <c r="J162" i="18" s="1"/>
  <c r="C161" i="18"/>
  <c r="D163" i="18" l="1"/>
  <c r="J163" i="18" s="1"/>
  <c r="C162" i="18"/>
  <c r="D164" i="18" l="1"/>
  <c r="J164" i="18" s="1"/>
  <c r="C163" i="18"/>
  <c r="D165" i="18" l="1"/>
  <c r="J165" i="18" s="1"/>
  <c r="C164" i="18"/>
  <c r="D166" i="18" l="1"/>
  <c r="C165" i="18"/>
  <c r="D167" i="18" l="1"/>
  <c r="J167" i="18" s="1"/>
  <c r="C166" i="18"/>
  <c r="D168" i="18" l="1"/>
  <c r="J168" i="18" s="1"/>
  <c r="C167" i="18"/>
  <c r="D169" i="18" l="1"/>
  <c r="J169" i="18" s="1"/>
  <c r="C168" i="18"/>
  <c r="D170" i="18" l="1"/>
  <c r="J170" i="18" s="1"/>
  <c r="C169" i="18"/>
  <c r="D171" i="18" l="1"/>
  <c r="J171" i="18" s="1"/>
  <c r="C170" i="18"/>
  <c r="D172" i="18" l="1"/>
  <c r="J172" i="18" s="1"/>
  <c r="C171" i="18"/>
  <c r="D173" i="18" l="1"/>
  <c r="C172" i="18"/>
  <c r="D174" i="18" l="1"/>
  <c r="J174" i="18" s="1"/>
  <c r="C173" i="18"/>
  <c r="D175" i="18" l="1"/>
  <c r="J175" i="18" s="1"/>
  <c r="C174" i="18"/>
  <c r="D176" i="18" l="1"/>
  <c r="J176" i="18" s="1"/>
  <c r="C175" i="18"/>
  <c r="D177" i="18" l="1"/>
  <c r="J177" i="18" s="1"/>
  <c r="C176" i="18"/>
  <c r="D178" i="18" l="1"/>
  <c r="J178" i="18" s="1"/>
  <c r="C177" i="18"/>
  <c r="D179" i="18" l="1"/>
  <c r="J179" i="18" s="1"/>
  <c r="C178" i="18"/>
  <c r="D180" i="18" l="1"/>
  <c r="C179" i="18"/>
  <c r="D181" i="18" l="1"/>
  <c r="J181" i="18" s="1"/>
  <c r="C180" i="18"/>
  <c r="D182" i="18" l="1"/>
  <c r="J182" i="18" s="1"/>
  <c r="C181" i="18"/>
  <c r="D183" i="18" l="1"/>
  <c r="J183" i="18" s="1"/>
  <c r="C182" i="18"/>
  <c r="D184" i="18" l="1"/>
  <c r="J184" i="18" s="1"/>
  <c r="C183" i="18"/>
  <c r="D185" i="18" l="1"/>
  <c r="J185" i="18" s="1"/>
  <c r="C184" i="18"/>
  <c r="D186" i="18" l="1"/>
  <c r="J186" i="18" s="1"/>
  <c r="C185" i="18"/>
  <c r="D187" i="18" l="1"/>
  <c r="C186" i="18"/>
  <c r="D188" i="18" l="1"/>
  <c r="J188" i="18" s="1"/>
  <c r="C187" i="18"/>
  <c r="D189" i="18" l="1"/>
  <c r="J189" i="18" s="1"/>
  <c r="C188" i="18"/>
  <c r="D190" i="18" l="1"/>
  <c r="J190" i="18" s="1"/>
  <c r="C189" i="18"/>
  <c r="D191" i="18" l="1"/>
  <c r="J191" i="18" s="1"/>
  <c r="C190" i="18"/>
  <c r="D192" i="18" l="1"/>
  <c r="J192" i="18" s="1"/>
  <c r="C191" i="18"/>
  <c r="D193" i="18" l="1"/>
  <c r="J193" i="18" s="1"/>
  <c r="C192" i="18"/>
  <c r="D194" i="18" l="1"/>
  <c r="C193" i="18"/>
  <c r="D195" i="18" l="1"/>
  <c r="J195" i="18" s="1"/>
  <c r="C194" i="18"/>
  <c r="D196" i="18" l="1"/>
  <c r="J196" i="18" s="1"/>
  <c r="C195" i="18"/>
  <c r="D197" i="18" l="1"/>
  <c r="J197" i="18" s="1"/>
  <c r="C196" i="18"/>
  <c r="D198" i="18" l="1"/>
  <c r="J198" i="18" s="1"/>
  <c r="C197" i="18"/>
  <c r="D199" i="18" l="1"/>
  <c r="J199" i="18" s="1"/>
  <c r="C198" i="18"/>
  <c r="D200" i="18" l="1"/>
  <c r="J200" i="18" s="1"/>
  <c r="C199" i="18"/>
  <c r="D201" i="18" l="1"/>
  <c r="C200" i="18"/>
  <c r="D202" i="18" l="1"/>
  <c r="J202" i="18" s="1"/>
  <c r="C201" i="18"/>
  <c r="D203" i="18" l="1"/>
  <c r="J203" i="18" s="1"/>
  <c r="C202" i="18"/>
  <c r="D204" i="18" l="1"/>
  <c r="J204" i="18" s="1"/>
  <c r="C203" i="18"/>
  <c r="D205" i="18" l="1"/>
  <c r="J205" i="18" s="1"/>
  <c r="C204" i="18"/>
  <c r="D206" i="18" l="1"/>
  <c r="J206" i="18" s="1"/>
  <c r="C205" i="18"/>
  <c r="D207" i="18" l="1"/>
  <c r="J207" i="18" s="1"/>
  <c r="C206" i="18"/>
  <c r="D208" i="18" l="1"/>
  <c r="C207" i="18"/>
  <c r="D209" i="18" l="1"/>
  <c r="J209" i="18" s="1"/>
  <c r="C208" i="18"/>
  <c r="D210" i="18" l="1"/>
  <c r="J210" i="18" s="1"/>
  <c r="C209" i="18"/>
  <c r="D211" i="18" l="1"/>
  <c r="J211" i="18" s="1"/>
  <c r="C210" i="18"/>
  <c r="D212" i="18" l="1"/>
  <c r="J212" i="18" s="1"/>
  <c r="C211" i="18"/>
  <c r="D213" i="18" l="1"/>
  <c r="J213" i="18" s="1"/>
  <c r="C212" i="18"/>
  <c r="D214" i="18" l="1"/>
  <c r="J214" i="18" s="1"/>
  <c r="C213" i="18"/>
  <c r="D215" i="18" l="1"/>
  <c r="C214" i="18"/>
  <c r="D216" i="18" l="1"/>
  <c r="J216" i="18" s="1"/>
  <c r="C215" i="18"/>
  <c r="D217" i="18" l="1"/>
  <c r="J217" i="18" s="1"/>
  <c r="C216" i="18"/>
  <c r="D218" i="18" l="1"/>
  <c r="J218" i="18" s="1"/>
  <c r="C217" i="18"/>
  <c r="D219" i="18" l="1"/>
  <c r="J219" i="18" s="1"/>
  <c r="C218" i="18"/>
  <c r="D220" i="18" l="1"/>
  <c r="J220" i="18" s="1"/>
  <c r="C219" i="18"/>
  <c r="D221" i="18" l="1"/>
  <c r="J221" i="18" s="1"/>
  <c r="C220" i="18"/>
  <c r="D222" i="18" l="1"/>
  <c r="C221" i="18"/>
  <c r="D223" i="18" l="1"/>
  <c r="J223" i="18" s="1"/>
  <c r="C222" i="18"/>
  <c r="D224" i="18" l="1"/>
  <c r="J224" i="18" s="1"/>
  <c r="C223" i="18"/>
  <c r="D225" i="18" l="1"/>
  <c r="J225" i="18" s="1"/>
  <c r="C224" i="18"/>
  <c r="D226" i="18" l="1"/>
  <c r="J226" i="18" s="1"/>
  <c r="C225" i="18"/>
  <c r="D227" i="18" l="1"/>
  <c r="J227" i="18" s="1"/>
  <c r="C226" i="18"/>
  <c r="D228" i="18" l="1"/>
  <c r="J228" i="18" s="1"/>
  <c r="C227" i="18"/>
  <c r="D229" i="18" l="1"/>
  <c r="C228" i="18"/>
  <c r="D230" i="18" l="1"/>
  <c r="J230" i="18" s="1"/>
  <c r="C229" i="18"/>
  <c r="D231" i="18" l="1"/>
  <c r="J231" i="18" s="1"/>
  <c r="C230" i="18"/>
  <c r="D232" i="18" l="1"/>
  <c r="J232" i="18" s="1"/>
  <c r="C231" i="18"/>
  <c r="D233" i="18" l="1"/>
  <c r="J233" i="18" s="1"/>
  <c r="C232" i="18"/>
  <c r="D234" i="18" l="1"/>
  <c r="J234" i="18" s="1"/>
  <c r="C233" i="18"/>
  <c r="D235" i="18" l="1"/>
  <c r="J235" i="18" s="1"/>
  <c r="C234" i="18"/>
  <c r="D236" i="18" l="1"/>
  <c r="C235" i="18"/>
  <c r="D237" i="18" l="1"/>
  <c r="J237" i="18" s="1"/>
  <c r="C236" i="18"/>
  <c r="D238" i="18" l="1"/>
  <c r="J238" i="18" s="1"/>
  <c r="C237" i="18"/>
  <c r="D239" i="18" l="1"/>
  <c r="J239" i="18" s="1"/>
  <c r="C238" i="18"/>
  <c r="D240" i="18" l="1"/>
  <c r="J240" i="18" s="1"/>
  <c r="C239" i="18"/>
  <c r="D241" i="18" l="1"/>
  <c r="J241" i="18" s="1"/>
  <c r="C240" i="18"/>
  <c r="D242" i="18" l="1"/>
  <c r="J242" i="18" s="1"/>
  <c r="C241" i="18"/>
  <c r="D243" i="18" l="1"/>
  <c r="C242" i="18"/>
  <c r="D244" i="18" l="1"/>
  <c r="J244" i="18" s="1"/>
  <c r="C243" i="18"/>
  <c r="D245" i="18" l="1"/>
  <c r="J245" i="18" s="1"/>
  <c r="C244" i="18"/>
  <c r="D246" i="18" l="1"/>
  <c r="J246" i="18" s="1"/>
  <c r="C245" i="18"/>
  <c r="D247" i="18" l="1"/>
  <c r="J247" i="18" s="1"/>
  <c r="C246" i="18"/>
  <c r="D248" i="18" l="1"/>
  <c r="J248" i="18" s="1"/>
  <c r="C247" i="18"/>
  <c r="D249" i="18" l="1"/>
  <c r="J249" i="18" s="1"/>
  <c r="C248" i="18"/>
  <c r="D250" i="18" l="1"/>
  <c r="C249" i="18"/>
  <c r="D251" i="18" l="1"/>
  <c r="J251" i="18" s="1"/>
  <c r="C250" i="18"/>
  <c r="D252" i="18" l="1"/>
  <c r="J252" i="18" s="1"/>
  <c r="C251" i="18"/>
  <c r="D253" i="18" l="1"/>
  <c r="J253" i="18" s="1"/>
  <c r="C252" i="18"/>
  <c r="D254" i="18" l="1"/>
  <c r="J254" i="18" s="1"/>
  <c r="C253" i="18"/>
  <c r="D255" i="18" l="1"/>
  <c r="J255" i="18" s="1"/>
  <c r="C254" i="18"/>
  <c r="D256" i="18" l="1"/>
  <c r="J256" i="18" s="1"/>
  <c r="C255" i="18"/>
  <c r="D257" i="18" l="1"/>
  <c r="C256" i="18"/>
  <c r="D258" i="18" l="1"/>
  <c r="J258" i="18" s="1"/>
  <c r="C257" i="18"/>
  <c r="D259" i="18" l="1"/>
  <c r="J259" i="18" s="1"/>
  <c r="C258" i="18"/>
  <c r="D260" i="18" l="1"/>
  <c r="J260" i="18" s="1"/>
  <c r="C259" i="18"/>
  <c r="D261" i="18" l="1"/>
  <c r="J261" i="18" s="1"/>
  <c r="C260" i="18"/>
  <c r="D262" i="18" l="1"/>
  <c r="J262" i="18" s="1"/>
  <c r="C261" i="18"/>
  <c r="D263" i="18" l="1"/>
  <c r="J263" i="18" s="1"/>
  <c r="C262" i="18"/>
  <c r="D264" i="18" l="1"/>
  <c r="C263" i="18"/>
  <c r="D265" i="18" l="1"/>
  <c r="J265" i="18" s="1"/>
  <c r="C264" i="18"/>
  <c r="D266" i="18" l="1"/>
  <c r="J266" i="18" s="1"/>
  <c r="C265" i="18"/>
  <c r="D267" i="18" l="1"/>
  <c r="J267" i="18" s="1"/>
  <c r="C266" i="18"/>
  <c r="D268" i="18" l="1"/>
  <c r="J268" i="18" s="1"/>
  <c r="C267" i="18"/>
  <c r="D269" i="18" l="1"/>
  <c r="J269" i="18" s="1"/>
  <c r="C268" i="18"/>
  <c r="D270" i="18" l="1"/>
  <c r="J270" i="18" s="1"/>
  <c r="C269" i="18"/>
  <c r="D271" i="18" l="1"/>
  <c r="C270" i="18"/>
  <c r="D272" i="18" l="1"/>
  <c r="J272" i="18" s="1"/>
  <c r="C271" i="18"/>
  <c r="D273" i="18" l="1"/>
  <c r="J273" i="18" s="1"/>
  <c r="C272" i="18"/>
  <c r="D274" i="18" l="1"/>
  <c r="J274" i="18" s="1"/>
  <c r="C273" i="18"/>
  <c r="D275" i="18" l="1"/>
  <c r="J275" i="18" s="1"/>
  <c r="C274" i="18"/>
  <c r="D276" i="18" l="1"/>
  <c r="J276" i="18" s="1"/>
  <c r="C275" i="18"/>
  <c r="D277" i="18" l="1"/>
  <c r="J277" i="18" s="1"/>
  <c r="C276" i="18"/>
  <c r="D278" i="18" l="1"/>
  <c r="C277" i="18"/>
  <c r="D279" i="18" l="1"/>
  <c r="J279" i="18" s="1"/>
  <c r="C278" i="18"/>
  <c r="D280" i="18" l="1"/>
  <c r="J280" i="18" s="1"/>
  <c r="C279" i="18"/>
  <c r="D281" i="18" l="1"/>
  <c r="J281" i="18" s="1"/>
  <c r="C280" i="18"/>
  <c r="D282" i="18" l="1"/>
  <c r="J282" i="18" s="1"/>
  <c r="C281" i="18"/>
  <c r="D283" i="18" l="1"/>
  <c r="J283" i="18" s="1"/>
  <c r="C282" i="18"/>
  <c r="D284" i="18" l="1"/>
  <c r="J284" i="18" s="1"/>
  <c r="C283" i="18"/>
  <c r="D285" i="18" l="1"/>
  <c r="C284" i="18"/>
  <c r="D286" i="18" l="1"/>
  <c r="J286" i="18" s="1"/>
  <c r="C285" i="18"/>
  <c r="D287" i="18" l="1"/>
  <c r="J287" i="18" s="1"/>
  <c r="C286" i="18"/>
  <c r="D288" i="18" l="1"/>
  <c r="J288" i="18" s="1"/>
  <c r="C287" i="18"/>
  <c r="D289" i="18" l="1"/>
  <c r="J289" i="18" s="1"/>
  <c r="C288" i="18"/>
  <c r="D290" i="18" l="1"/>
  <c r="J290" i="18" s="1"/>
  <c r="C289" i="18"/>
  <c r="D291" i="18" l="1"/>
  <c r="J291" i="18" s="1"/>
  <c r="C290" i="18"/>
  <c r="D292" i="18" l="1"/>
  <c r="C291" i="18"/>
  <c r="D293" i="18" l="1"/>
  <c r="J293" i="18" s="1"/>
  <c r="C292" i="18"/>
  <c r="D294" i="18" l="1"/>
  <c r="J294" i="18" s="1"/>
  <c r="C293" i="18"/>
  <c r="D295" i="18" l="1"/>
  <c r="J295" i="18" s="1"/>
  <c r="C294" i="18"/>
  <c r="D296" i="18" l="1"/>
  <c r="J296" i="18" s="1"/>
  <c r="C295" i="18"/>
  <c r="D297" i="18" l="1"/>
  <c r="J297" i="18" s="1"/>
  <c r="C296" i="18"/>
  <c r="D298" i="18" l="1"/>
  <c r="J298" i="18" s="1"/>
  <c r="C297" i="18"/>
  <c r="D299" i="18" l="1"/>
  <c r="C298" i="18"/>
  <c r="D300" i="18" l="1"/>
  <c r="J300" i="18" s="1"/>
  <c r="C299" i="18"/>
  <c r="D301" i="18" l="1"/>
  <c r="J301" i="18" s="1"/>
  <c r="C300" i="18"/>
  <c r="D302" i="18" l="1"/>
  <c r="J302" i="18" s="1"/>
  <c r="C301" i="18"/>
  <c r="D303" i="18" l="1"/>
  <c r="J303" i="18" s="1"/>
  <c r="C302" i="18"/>
  <c r="D304" i="18" l="1"/>
  <c r="J304" i="18" s="1"/>
  <c r="C303" i="18"/>
  <c r="D305" i="18" l="1"/>
  <c r="J305" i="18" s="1"/>
  <c r="C304" i="18"/>
  <c r="D306" i="18" l="1"/>
  <c r="C305" i="18"/>
  <c r="D307" i="18" l="1"/>
  <c r="J307" i="18" s="1"/>
  <c r="C306" i="18"/>
  <c r="D308" i="18" l="1"/>
  <c r="J308" i="18" s="1"/>
  <c r="C307" i="18"/>
  <c r="D309" i="18" l="1"/>
  <c r="J309" i="18" s="1"/>
  <c r="C308" i="18"/>
  <c r="D310" i="18" l="1"/>
  <c r="J310" i="18" s="1"/>
  <c r="C309" i="18"/>
  <c r="D311" i="18" l="1"/>
  <c r="J311" i="18" s="1"/>
  <c r="C310" i="18"/>
  <c r="D312" i="18" l="1"/>
  <c r="J312" i="18" s="1"/>
  <c r="C311" i="18"/>
  <c r="D313" i="18" l="1"/>
  <c r="C312" i="18"/>
  <c r="D314" i="18" l="1"/>
  <c r="J314" i="18" s="1"/>
  <c r="C313" i="18"/>
  <c r="D315" i="18" l="1"/>
  <c r="J315" i="18" s="1"/>
  <c r="C314" i="18"/>
  <c r="D316" i="18" l="1"/>
  <c r="J316" i="18" s="1"/>
  <c r="C315" i="18"/>
  <c r="D317" i="18" l="1"/>
  <c r="J317" i="18" s="1"/>
  <c r="C316" i="18"/>
  <c r="D318" i="18" l="1"/>
  <c r="J318" i="18" s="1"/>
  <c r="C317" i="18"/>
  <c r="D319" i="18" l="1"/>
  <c r="J319" i="18" s="1"/>
  <c r="C318" i="18"/>
  <c r="D320" i="18" l="1"/>
  <c r="C319" i="18"/>
  <c r="D321" i="18" l="1"/>
  <c r="J321" i="18" s="1"/>
  <c r="C320" i="18"/>
  <c r="D322" i="18" l="1"/>
  <c r="J322" i="18" s="1"/>
  <c r="C321" i="18"/>
  <c r="D323" i="18" l="1"/>
  <c r="J323" i="18" s="1"/>
  <c r="C322" i="18"/>
  <c r="D324" i="18" l="1"/>
  <c r="J324" i="18" s="1"/>
  <c r="C323" i="18"/>
  <c r="D325" i="18" l="1"/>
  <c r="J325" i="18" s="1"/>
  <c r="C324" i="18"/>
  <c r="D326" i="18" l="1"/>
  <c r="J326" i="18" s="1"/>
  <c r="C325" i="18"/>
  <c r="D327" i="18" l="1"/>
  <c r="C326" i="18"/>
  <c r="D328" i="18" l="1"/>
  <c r="J328" i="18" s="1"/>
  <c r="C327" i="18"/>
  <c r="D329" i="18" l="1"/>
  <c r="J329" i="18" s="1"/>
  <c r="C328" i="18"/>
  <c r="D330" i="18" l="1"/>
  <c r="J330" i="18" s="1"/>
  <c r="C329" i="18"/>
  <c r="D331" i="18" l="1"/>
  <c r="J331" i="18" s="1"/>
  <c r="C330" i="18"/>
  <c r="D332" i="18" l="1"/>
  <c r="J332" i="18" s="1"/>
  <c r="C331" i="18"/>
  <c r="D333" i="18" l="1"/>
  <c r="J333" i="18" s="1"/>
  <c r="C332" i="18"/>
  <c r="D334" i="18" l="1"/>
  <c r="C333" i="18"/>
  <c r="D335" i="18" l="1"/>
  <c r="J335" i="18" s="1"/>
  <c r="C334" i="18"/>
  <c r="D336" i="18" l="1"/>
  <c r="J336" i="18" s="1"/>
  <c r="C335" i="18"/>
  <c r="D337" i="18" l="1"/>
  <c r="J337" i="18" s="1"/>
  <c r="C336" i="18"/>
  <c r="D338" i="18" l="1"/>
  <c r="J338" i="18" s="1"/>
  <c r="C337" i="18"/>
  <c r="D339" i="18" l="1"/>
  <c r="J339" i="18" s="1"/>
  <c r="C338" i="18"/>
  <c r="D340" i="18" l="1"/>
  <c r="J340" i="18" s="1"/>
  <c r="C339" i="18"/>
  <c r="D341" i="18" l="1"/>
  <c r="C340" i="18"/>
  <c r="D342" i="18" l="1"/>
  <c r="J342" i="18" s="1"/>
  <c r="C341" i="18"/>
  <c r="D343" i="18" l="1"/>
  <c r="J343" i="18" s="1"/>
  <c r="C342" i="18"/>
  <c r="D344" i="18" l="1"/>
  <c r="J344" i="18" s="1"/>
  <c r="C343" i="18"/>
  <c r="D345" i="18" l="1"/>
  <c r="J345" i="18" s="1"/>
  <c r="C344" i="18"/>
  <c r="D346" i="18" l="1"/>
  <c r="J346" i="18" s="1"/>
  <c r="C345" i="18"/>
  <c r="D347" i="18" l="1"/>
  <c r="J347" i="18" s="1"/>
  <c r="C346" i="18"/>
  <c r="D348" i="18" l="1"/>
  <c r="C347" i="18"/>
  <c r="D349" i="18" l="1"/>
  <c r="J349" i="18" s="1"/>
  <c r="C348" i="18"/>
  <c r="D350" i="18" l="1"/>
  <c r="J350" i="18" s="1"/>
  <c r="C349" i="18"/>
  <c r="D351" i="18" l="1"/>
  <c r="J351" i="18" s="1"/>
  <c r="C350" i="18"/>
  <c r="D352" i="18" l="1"/>
  <c r="J352" i="18" s="1"/>
  <c r="C351" i="18"/>
  <c r="D353" i="18" l="1"/>
  <c r="J353" i="18" s="1"/>
  <c r="C352" i="18"/>
  <c r="D354" i="18" l="1"/>
  <c r="J354" i="18" s="1"/>
  <c r="C353" i="18"/>
  <c r="D355" i="18" l="1"/>
  <c r="C354" i="18"/>
  <c r="D356" i="18" l="1"/>
  <c r="J356" i="18" s="1"/>
  <c r="C355" i="18"/>
  <c r="D357" i="18" l="1"/>
  <c r="J357" i="18" s="1"/>
  <c r="C356" i="18"/>
  <c r="D358" i="18" l="1"/>
  <c r="J358" i="18" s="1"/>
  <c r="C357" i="18"/>
  <c r="D359" i="18" l="1"/>
  <c r="J359" i="18" s="1"/>
  <c r="C358" i="18"/>
  <c r="D360" i="18" l="1"/>
  <c r="J360" i="18" s="1"/>
  <c r="C359" i="18"/>
  <c r="D361" i="18" l="1"/>
  <c r="J361" i="18" s="1"/>
  <c r="C360" i="18"/>
  <c r="D362" i="18" l="1"/>
  <c r="C361" i="18"/>
  <c r="D363" i="18" l="1"/>
  <c r="J363" i="18" s="1"/>
  <c r="C362" i="18"/>
  <c r="D364" i="18" l="1"/>
  <c r="J364" i="18" s="1"/>
  <c r="C363" i="18"/>
  <c r="D365" i="18" l="1"/>
  <c r="J365" i="18" s="1"/>
  <c r="C364" i="18"/>
  <c r="D366" i="18" l="1"/>
  <c r="J366" i="18" s="1"/>
  <c r="C365" i="18"/>
  <c r="D367" i="18" l="1"/>
  <c r="J367" i="18" s="1"/>
  <c r="C366" i="18"/>
  <c r="D368" i="18" l="1"/>
  <c r="J368" i="18" s="1"/>
  <c r="C367" i="18"/>
  <c r="D369" i="18" l="1"/>
  <c r="C368" i="18"/>
  <c r="D370" i="18" l="1"/>
  <c r="J370" i="18" s="1"/>
  <c r="C369" i="18"/>
  <c r="D371" i="18" l="1"/>
  <c r="J371" i="18" s="1"/>
  <c r="C370" i="18"/>
  <c r="D372" i="18" l="1"/>
  <c r="J372" i="18" s="1"/>
  <c r="C371" i="18"/>
  <c r="D373" i="18" l="1"/>
  <c r="J373" i="18" s="1"/>
  <c r="C372" i="18"/>
  <c r="D374" i="18" l="1"/>
  <c r="J374" i="18" s="1"/>
  <c r="C373" i="18"/>
  <c r="D375" i="18" l="1"/>
  <c r="J375" i="18" s="1"/>
  <c r="C374" i="18"/>
  <c r="D376" i="18" l="1"/>
  <c r="C375" i="18"/>
  <c r="D377" i="18" l="1"/>
  <c r="J377" i="18" s="1"/>
  <c r="C376" i="18"/>
  <c r="D378" i="18" l="1"/>
  <c r="J378" i="18" s="1"/>
  <c r="C377" i="18"/>
  <c r="D379" i="18" l="1"/>
  <c r="J379" i="18" s="1"/>
  <c r="C378" i="18"/>
  <c r="D380" i="18" l="1"/>
  <c r="J380" i="18" s="1"/>
  <c r="C379" i="18"/>
  <c r="D381" i="18" l="1"/>
  <c r="J381" i="18" s="1"/>
  <c r="C380" i="18"/>
  <c r="D382" i="18" l="1"/>
  <c r="J382" i="18" s="1"/>
  <c r="C381" i="18"/>
  <c r="D383" i="18" l="1"/>
  <c r="C382" i="18"/>
  <c r="D384" i="18" l="1"/>
  <c r="J384" i="18" s="1"/>
  <c r="C383" i="18"/>
  <c r="D385" i="18" l="1"/>
  <c r="J385" i="18" s="1"/>
  <c r="C384" i="18"/>
  <c r="D386" i="18" l="1"/>
  <c r="J386" i="18" s="1"/>
  <c r="C385" i="18"/>
  <c r="D387" i="18" l="1"/>
  <c r="J387" i="18" s="1"/>
  <c r="C386" i="18"/>
  <c r="D388" i="18" l="1"/>
  <c r="J388" i="18" s="1"/>
  <c r="C387" i="18"/>
  <c r="D389" i="18" l="1"/>
  <c r="J389" i="18" s="1"/>
  <c r="C388" i="18"/>
  <c r="D390" i="18" l="1"/>
  <c r="C389" i="18"/>
  <c r="D391" i="18" l="1"/>
  <c r="J391" i="18" s="1"/>
  <c r="C390" i="18"/>
  <c r="D392" i="18" l="1"/>
  <c r="J392" i="18" s="1"/>
  <c r="C391" i="18"/>
  <c r="D393" i="18" l="1"/>
  <c r="J393" i="18" s="1"/>
  <c r="C392" i="18"/>
  <c r="D394" i="18" l="1"/>
  <c r="J394" i="18" s="1"/>
  <c r="C393" i="18"/>
  <c r="D395" i="18" l="1"/>
  <c r="J395" i="18" s="1"/>
  <c r="C394" i="18"/>
  <c r="D396" i="18" l="1"/>
  <c r="J396" i="18" s="1"/>
  <c r="C395" i="18"/>
  <c r="D397" i="18" l="1"/>
  <c r="C396" i="18"/>
  <c r="D398" i="18" l="1"/>
  <c r="J398" i="18" s="1"/>
  <c r="C397" i="18"/>
  <c r="D399" i="18" l="1"/>
  <c r="J399" i="18" s="1"/>
  <c r="C398" i="18"/>
  <c r="D400" i="18" l="1"/>
  <c r="J400" i="18" s="1"/>
  <c r="C399" i="18"/>
  <c r="D401" i="18" l="1"/>
  <c r="J401" i="18" s="1"/>
  <c r="C400" i="18"/>
  <c r="D402" i="18" l="1"/>
  <c r="J402" i="18" s="1"/>
  <c r="C401" i="18"/>
  <c r="D403" i="18" l="1"/>
  <c r="J403" i="18" s="1"/>
  <c r="C402" i="18"/>
  <c r="D404" i="18" l="1"/>
  <c r="C403" i="18"/>
  <c r="D405" i="18" l="1"/>
  <c r="J405" i="18" s="1"/>
  <c r="C404" i="18"/>
  <c r="D406" i="18" l="1"/>
  <c r="J406" i="18" s="1"/>
  <c r="C405" i="18"/>
  <c r="D407" i="18" l="1"/>
  <c r="J407" i="18" s="1"/>
  <c r="C406" i="18"/>
  <c r="D408" i="18" l="1"/>
  <c r="J408" i="18" s="1"/>
  <c r="C407" i="18"/>
  <c r="D409" i="18" l="1"/>
  <c r="J409" i="18" s="1"/>
  <c r="C408" i="18"/>
  <c r="D410" i="18" l="1"/>
  <c r="J410" i="18" s="1"/>
  <c r="C409" i="18"/>
  <c r="D411" i="18" l="1"/>
  <c r="C410" i="18"/>
  <c r="D412" i="18" l="1"/>
  <c r="J412" i="18" s="1"/>
  <c r="C411" i="18"/>
  <c r="D413" i="18" l="1"/>
  <c r="J413" i="18" s="1"/>
  <c r="C412" i="18"/>
  <c r="D414" i="18" l="1"/>
  <c r="J414" i="18" s="1"/>
  <c r="C413" i="18"/>
  <c r="D415" i="18" l="1"/>
  <c r="J415" i="18" s="1"/>
  <c r="C414" i="18"/>
  <c r="D416" i="18" l="1"/>
  <c r="J416" i="18" s="1"/>
  <c r="C415" i="18"/>
  <c r="D417" i="18" l="1"/>
  <c r="J417" i="18" s="1"/>
  <c r="C416" i="18"/>
  <c r="D418" i="18" l="1"/>
  <c r="C417" i="18"/>
  <c r="D419" i="18" l="1"/>
  <c r="J419" i="18" s="1"/>
  <c r="C418" i="18"/>
  <c r="D420" i="18" l="1"/>
  <c r="J420" i="18" s="1"/>
  <c r="C419" i="18"/>
  <c r="D421" i="18" l="1"/>
  <c r="J421" i="18" s="1"/>
  <c r="C420" i="18"/>
  <c r="D422" i="18" l="1"/>
  <c r="J422" i="18" s="1"/>
  <c r="C421" i="18"/>
  <c r="D423" i="18" l="1"/>
  <c r="J423" i="18" s="1"/>
  <c r="C422" i="18"/>
  <c r="D424" i="18" l="1"/>
  <c r="J424" i="18" s="1"/>
  <c r="C423" i="18"/>
  <c r="D425" i="18" l="1"/>
  <c r="C424" i="18"/>
  <c r="D426" i="18" l="1"/>
  <c r="J426" i="18" s="1"/>
  <c r="C425" i="18"/>
  <c r="D427" i="18" l="1"/>
  <c r="J427" i="18" s="1"/>
  <c r="C426" i="18"/>
  <c r="D428" i="18" l="1"/>
  <c r="J428" i="18" s="1"/>
  <c r="C427" i="18"/>
  <c r="D429" i="18" l="1"/>
  <c r="J429" i="18" s="1"/>
  <c r="C428" i="18"/>
  <c r="D430" i="18" l="1"/>
  <c r="J430" i="18" s="1"/>
  <c r="C429" i="18"/>
  <c r="D431" i="18" l="1"/>
  <c r="J431" i="18" s="1"/>
  <c r="C430" i="18"/>
  <c r="D432" i="18" l="1"/>
  <c r="C431" i="18"/>
  <c r="D433" i="18" l="1"/>
  <c r="J433" i="18" s="1"/>
  <c r="C432" i="18"/>
  <c r="D434" i="18" l="1"/>
  <c r="J434" i="18" s="1"/>
  <c r="C433" i="18"/>
  <c r="D435" i="18" l="1"/>
  <c r="J435" i="18" s="1"/>
  <c r="C434" i="18"/>
  <c r="D436" i="18" l="1"/>
  <c r="J436" i="18" s="1"/>
  <c r="C435" i="18"/>
  <c r="D437" i="18" l="1"/>
  <c r="J437" i="18" s="1"/>
  <c r="C436" i="18"/>
  <c r="D438" i="18" l="1"/>
  <c r="J438" i="18" s="1"/>
  <c r="C437" i="18"/>
  <c r="D439" i="18" l="1"/>
  <c r="C438" i="18"/>
  <c r="D440" i="18" l="1"/>
  <c r="J440" i="18" s="1"/>
  <c r="C439" i="18"/>
  <c r="D441" i="18" l="1"/>
  <c r="J441" i="18" s="1"/>
  <c r="C440" i="18"/>
  <c r="D442" i="18" l="1"/>
  <c r="J442" i="18" s="1"/>
  <c r="C441" i="18"/>
  <c r="D443" i="18" l="1"/>
  <c r="J443" i="18" s="1"/>
  <c r="C442" i="18"/>
  <c r="D444" i="18" l="1"/>
  <c r="J444" i="18" s="1"/>
  <c r="C443" i="18"/>
  <c r="D445" i="18" l="1"/>
  <c r="J445" i="18" s="1"/>
  <c r="C444" i="18"/>
  <c r="D446" i="18" l="1"/>
  <c r="C445" i="18"/>
  <c r="D447" i="18" l="1"/>
  <c r="J447" i="18" s="1"/>
  <c r="C446" i="18"/>
  <c r="D448" i="18" l="1"/>
  <c r="J448" i="18" s="1"/>
  <c r="C447" i="18"/>
  <c r="D449" i="18" l="1"/>
  <c r="J449" i="18" s="1"/>
  <c r="C448" i="18"/>
  <c r="D450" i="18" l="1"/>
  <c r="J450" i="18" s="1"/>
  <c r="C449" i="18"/>
  <c r="D451" i="18" l="1"/>
  <c r="J451" i="18" s="1"/>
  <c r="C450" i="18"/>
  <c r="D452" i="18" l="1"/>
  <c r="J452" i="18" s="1"/>
  <c r="C451" i="18"/>
  <c r="D453" i="18" l="1"/>
  <c r="C452" i="18"/>
  <c r="D454" i="18" l="1"/>
  <c r="J454" i="18" s="1"/>
  <c r="C453" i="18"/>
  <c r="D455" i="18" l="1"/>
  <c r="J455" i="18" s="1"/>
  <c r="C454" i="18"/>
  <c r="D456" i="18" l="1"/>
  <c r="J456" i="18" s="1"/>
  <c r="C455" i="18"/>
  <c r="D457" i="18" l="1"/>
  <c r="J457" i="18" s="1"/>
  <c r="C456" i="18"/>
  <c r="D458" i="18" l="1"/>
  <c r="J458" i="18" s="1"/>
  <c r="C457" i="18"/>
  <c r="D459" i="18" l="1"/>
  <c r="J459" i="18" s="1"/>
  <c r="C458" i="18"/>
  <c r="D460" i="18" l="1"/>
  <c r="C459" i="18"/>
  <c r="D461" i="18" l="1"/>
  <c r="J461" i="18" s="1"/>
  <c r="C460" i="18"/>
  <c r="D462" i="18" l="1"/>
  <c r="J462" i="18" s="1"/>
  <c r="C461" i="18"/>
  <c r="D463" i="18" l="1"/>
  <c r="J463" i="18" s="1"/>
  <c r="C462" i="18"/>
  <c r="D464" i="18" l="1"/>
  <c r="J464" i="18" s="1"/>
  <c r="C463" i="18"/>
  <c r="D465" i="18" l="1"/>
  <c r="J465" i="18" s="1"/>
  <c r="C464" i="18"/>
  <c r="D466" i="18" l="1"/>
  <c r="J466" i="18" s="1"/>
  <c r="C465" i="18"/>
  <c r="D467" i="18" l="1"/>
  <c r="C466" i="18"/>
  <c r="D468" i="18" l="1"/>
  <c r="J468" i="18" s="1"/>
  <c r="C467" i="18"/>
  <c r="D469" i="18" l="1"/>
  <c r="J469" i="18" s="1"/>
  <c r="C468" i="18"/>
  <c r="D470" i="18" l="1"/>
  <c r="J470" i="18" s="1"/>
  <c r="C469" i="18"/>
  <c r="D471" i="18" l="1"/>
  <c r="J471" i="18" s="1"/>
  <c r="C470" i="18"/>
  <c r="D472" i="18" l="1"/>
  <c r="J472" i="18" s="1"/>
  <c r="C471" i="18"/>
  <c r="D473" i="18" l="1"/>
  <c r="J473" i="18" s="1"/>
  <c r="C472" i="18"/>
  <c r="D474" i="18" l="1"/>
  <c r="C473" i="18"/>
  <c r="D475" i="18" l="1"/>
  <c r="J475" i="18" s="1"/>
  <c r="C474" i="18"/>
  <c r="D476" i="18" l="1"/>
  <c r="J476" i="18" s="1"/>
  <c r="C475" i="18"/>
  <c r="D477" i="18" l="1"/>
  <c r="J477" i="18" s="1"/>
  <c r="C476" i="18"/>
  <c r="D478" i="18" l="1"/>
  <c r="J478" i="18" s="1"/>
  <c r="C477" i="18"/>
  <c r="D479" i="18" l="1"/>
  <c r="J479" i="18" s="1"/>
  <c r="C478" i="18"/>
  <c r="D480" i="18" l="1"/>
  <c r="J480" i="18" s="1"/>
  <c r="C479" i="18"/>
  <c r="D481" i="18" l="1"/>
  <c r="C480" i="18"/>
  <c r="D482" i="18" l="1"/>
  <c r="J482" i="18" s="1"/>
  <c r="C481" i="18"/>
  <c r="D483" i="18" l="1"/>
  <c r="J483" i="18" s="1"/>
  <c r="C482" i="18"/>
  <c r="D484" i="18" l="1"/>
  <c r="J484" i="18" s="1"/>
  <c r="C483" i="18"/>
  <c r="D485" i="18" l="1"/>
  <c r="J485" i="18" s="1"/>
  <c r="C484" i="18"/>
  <c r="D486" i="18" l="1"/>
  <c r="J486" i="18" s="1"/>
  <c r="C485" i="18"/>
  <c r="D487" i="18" l="1"/>
  <c r="J487" i="18" s="1"/>
  <c r="C486" i="18"/>
  <c r="D488" i="18" l="1"/>
  <c r="C487" i="18"/>
  <c r="D489" i="18" l="1"/>
  <c r="J489" i="18" s="1"/>
  <c r="C488" i="18"/>
  <c r="D490" i="18" l="1"/>
  <c r="J490" i="18" s="1"/>
  <c r="C489" i="18"/>
  <c r="D491" i="18" l="1"/>
  <c r="J491" i="18" s="1"/>
  <c r="C490" i="18"/>
  <c r="D492" i="18" l="1"/>
  <c r="J492" i="18" s="1"/>
  <c r="C491" i="18"/>
  <c r="D493" i="18" l="1"/>
  <c r="J493" i="18" s="1"/>
  <c r="C492" i="18"/>
  <c r="D494" i="18" l="1"/>
  <c r="J494" i="18" s="1"/>
  <c r="C493" i="18"/>
  <c r="D495" i="18" l="1"/>
  <c r="C494" i="18"/>
  <c r="D496" i="18" l="1"/>
  <c r="J496" i="18" s="1"/>
  <c r="C495" i="18"/>
  <c r="D497" i="18" l="1"/>
  <c r="C496" i="18"/>
  <c r="C497" i="18" l="1"/>
  <c r="J497" i="18"/>
  <c r="J12" i="18" l="1"/>
  <c r="J19" i="18"/>
  <c r="J26" i="18"/>
  <c r="J33" i="18"/>
  <c r="J40" i="18"/>
  <c r="J47" i="18"/>
  <c r="J54" i="18"/>
  <c r="J61" i="18"/>
  <c r="J68" i="18"/>
  <c r="J75" i="18"/>
  <c r="J82" i="18"/>
  <c r="J89" i="18"/>
  <c r="J96" i="18"/>
  <c r="J103" i="18"/>
  <c r="J110" i="18"/>
  <c r="J117" i="18"/>
  <c r="J124" i="18"/>
  <c r="J131" i="18"/>
  <c r="J138" i="18"/>
  <c r="J145" i="18"/>
  <c r="J152" i="18"/>
  <c r="J159" i="18"/>
  <c r="J166" i="18"/>
  <c r="J173" i="18"/>
  <c r="J180" i="18"/>
  <c r="J187" i="18"/>
  <c r="J194" i="18"/>
  <c r="J201" i="18"/>
  <c r="J208" i="18"/>
  <c r="J215" i="18"/>
  <c r="J222" i="18"/>
  <c r="J229" i="18"/>
  <c r="J236" i="18"/>
  <c r="J243" i="18"/>
  <c r="J250" i="18"/>
  <c r="J257" i="18"/>
  <c r="J264" i="18"/>
  <c r="J271" i="18"/>
  <c r="J278" i="18"/>
  <c r="J285" i="18"/>
  <c r="J292" i="18"/>
  <c r="J299" i="18"/>
  <c r="J306" i="18"/>
  <c r="J313" i="18"/>
  <c r="J320" i="18"/>
  <c r="J327" i="18"/>
  <c r="J334" i="18"/>
  <c r="J341" i="18"/>
  <c r="J348" i="18"/>
  <c r="J355" i="18"/>
  <c r="J362" i="18"/>
  <c r="J369" i="18"/>
  <c r="J376" i="18"/>
  <c r="J383" i="18"/>
  <c r="J390" i="18"/>
  <c r="J397" i="18"/>
  <c r="J404" i="18"/>
  <c r="J411" i="18"/>
  <c r="J418" i="18"/>
  <c r="J425" i="18"/>
  <c r="J432" i="18"/>
  <c r="J439" i="18"/>
  <c r="J446" i="18"/>
  <c r="J453" i="18"/>
  <c r="J460" i="18"/>
  <c r="J467" i="18"/>
  <c r="J474" i="18"/>
  <c r="J481" i="18"/>
  <c r="J488" i="18"/>
  <c r="J495" i="18"/>
  <c r="F2" i="17" l="1"/>
  <c r="C2" i="13"/>
  <c r="C14" i="13"/>
  <c r="D14" i="13"/>
  <c r="E14" i="13"/>
  <c r="F14" i="13"/>
  <c r="G14" i="13"/>
  <c r="C3" i="13"/>
  <c r="F7" i="14"/>
  <c r="F6" i="14"/>
  <c r="F5" i="14"/>
  <c r="F4" i="14"/>
  <c r="F3" i="14"/>
  <c r="B2" i="13"/>
  <c r="B3" i="13"/>
  <c r="C4" i="17"/>
  <c r="C8" i="17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C15" i="17"/>
  <c r="C16" i="17" s="1"/>
  <c r="C14" i="17"/>
  <c r="C13" i="17"/>
  <c r="C12" i="17"/>
  <c r="C11" i="17"/>
  <c r="C7" i="17"/>
  <c r="C6" i="17"/>
  <c r="C2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F8" i="14" l="1"/>
  <c r="C9" i="17"/>
  <c r="C10" i="17" s="1"/>
  <c r="C5" i="17"/>
  <c r="C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B14" i="1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<sst xmlns="http://schemas.openxmlformats.org/spreadsheetml/2006/main" count="98" uniqueCount="96">
  <si>
    <t>Pause</t>
  </si>
  <si>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</si>
  <si>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</si>
  <si>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</si>
  <si>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</si>
  <si>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</si>
  <si>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</si>
  <si>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</si>
  <si>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</si>
  <si>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</si>
  <si>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</si>
  <si>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</si>
  <si>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</si>
  <si>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</si>
  <si>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</si>
  <si>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</si>
  <si>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</si>
  <si>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</si>
  <si>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</si>
  <si>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</si>
  <si>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</si>
  <si>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</si>
  <si>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</si>
  <si>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</si>
  <si>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</si>
  <si>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</si>
  <si>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</si>
  <si>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</si>
  <si>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</si>
  <si>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</si>
  <si>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</si>
  <si>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</si>
  <si>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</si>
  <si>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</si>
  <si>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</si>
  <si>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</si>
  <si>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</si>
  <si>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</si>
  <si>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</si>
  <si>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</si>
  <si>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</si>
  <si>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</si>
  <si>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</si>
  <si>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</si>
  <si>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</si>
  <si>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</si>
  <si>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</si>
  <si>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</si>
  <si>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</si>
  <si>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</si>
  <si>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Calcul heures de travail</t>
  </si>
  <si>
    <t>A définir une fois pour toutes :</t>
  </si>
  <si>
    <t>Date de début du calendrier :</t>
  </si>
  <si>
    <t>Date de fin du calendrier :</t>
  </si>
  <si>
    <t>automatique</t>
  </si>
  <si>
    <t>Temps de travail matin</t>
  </si>
  <si>
    <t>Temps de travail après-midi</t>
  </si>
  <si>
    <t>Total heures travaillées par jour</t>
  </si>
  <si>
    <t>Cumul heures travaillées semaine</t>
  </si>
  <si>
    <t>Heure début</t>
  </si>
  <si>
    <t>Heure fin</t>
  </si>
  <si>
    <t>semaine</t>
  </si>
  <si>
    <t>date</t>
  </si>
  <si>
    <t>Heure début2</t>
  </si>
  <si>
    <t>Heure fin3</t>
  </si>
  <si>
    <t>ISO semaine</t>
  </si>
  <si>
    <t>Jaren (date)</t>
  </si>
  <si>
    <t>2023</t>
  </si>
  <si>
    <t>2024</t>
  </si>
  <si>
    <t>Kwrt3</t>
  </si>
  <si>
    <t>sep</t>
  </si>
  <si>
    <t>Kwrt4</t>
  </si>
  <si>
    <t>okt</t>
  </si>
  <si>
    <t>nov</t>
  </si>
  <si>
    <t>dec</t>
  </si>
  <si>
    <t>Kwrt1</t>
  </si>
  <si>
    <t>jan</t>
  </si>
  <si>
    <t>feb</t>
  </si>
  <si>
    <t>mrt</t>
  </si>
  <si>
    <t>Kwrt2</t>
  </si>
  <si>
    <t>apr</t>
  </si>
  <si>
    <t>mei</t>
  </si>
  <si>
    <t>jun</t>
  </si>
  <si>
    <t>jul</t>
  </si>
  <si>
    <t>aug</t>
  </si>
  <si>
    <t>Kwartalen (date)</t>
  </si>
  <si>
    <t>Maanden (date)</t>
  </si>
  <si>
    <t>Somme des heures travaillées par jour</t>
  </si>
  <si>
    <t>Total Kwrt1</t>
  </si>
  <si>
    <t>Total Kwrt2</t>
  </si>
  <si>
    <t>Total Kwrt3</t>
  </si>
  <si>
    <t>Total Kwrt4</t>
  </si>
  <si>
    <t>Grand Total</t>
  </si>
  <si>
    <t>dimanche</t>
  </si>
  <si>
    <t>heures</t>
  </si>
  <si>
    <t>Formules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</si>
</sst>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h:mm;@"/>
    <numFmt numFmtId="166" formatCode="[h]:mm"/>
    <numFmt numFmtId="167" formatCode="[h]:mm;@"/>
    <numFmt numFmtId="169" formatCode="[hh]:mm"/>
    <numFmt numFmtId="170" formatCode="d/mm/yy;@"/>
    <numFmt numFmtId="171" formatCode="[hh]:mm;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b/>
      <sz val="11"/>
      <color theme="1"/>
      <name val="Bahnschrift"/>
      <family val="2"/>
    </font>
    <font>
      <b/>
      <i/>
      <sz val="20"/>
      <color rgb="FFC00000"/>
      <name val="Arial"/>
      <family val="2"/>
    </font>
    <font>
      <sz val="10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color rgb="FFC0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Protection="1">
      <protection locked="0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center"/>
    </xf>
    <xf numFmtId="165" fontId="9" fillId="5" borderId="10" xfId="0" applyNumberFormat="1" applyFont="1" applyFill="1" applyBorder="1" applyAlignment="1" applyProtection="1">
      <alignment horizontal="center" vertical="center"/>
      <protection locked="0"/>
    </xf>
    <xf numFmtId="165" fontId="9" fillId="5" borderId="8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4" fontId="19" fillId="0" borderId="9" xfId="0" applyNumberFormat="1" applyFont="1" applyBorder="1" applyAlignment="1">
      <alignment horizontal="center" vertical="center"/>
    </xf>
    <xf numFmtId="164" fontId="0" fillId="0" borderId="0" xfId="0" applyNumberFormat="1"/>
    <xf numFmtId="0" fontId="9" fillId="9" borderId="11" xfId="0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169" fontId="10" fillId="7" borderId="1" xfId="0" applyNumberFormat="1" applyFont="1" applyFill="1" applyBorder="1" applyAlignment="1">
      <alignment horizontal="center" vertical="center" wrapText="1"/>
    </xf>
    <xf numFmtId="169" fontId="11" fillId="0" borderId="8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>
      <alignment horizontal="left" vertical="center"/>
    </xf>
    <xf numFmtId="0" fontId="15" fillId="6" borderId="5" xfId="0" applyFont="1" applyFill="1" applyBorder="1" applyAlignment="1">
      <alignment horizontal="left" vertical="center"/>
    </xf>
    <xf numFmtId="0" fontId="15" fillId="6" borderId="6" xfId="0" applyFont="1" applyFill="1" applyBorder="1" applyAlignment="1">
      <alignment horizontal="left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0" fillId="0" borderId="0" xfId="0" pivotButton="1"/>
    <xf numFmtId="171" fontId="0" fillId="0" borderId="0" xfId="0" applyNumberFormat="1"/>
    <xf numFmtId="171" fontId="9" fillId="0" borderId="0" xfId="0" applyNumberFormat="1" applyFont="1"/>
    <xf numFmtId="171" fontId="11" fillId="0" borderId="0" xfId="0" applyNumberFormat="1" applyFont="1" applyAlignment="1">
      <alignment horizontal="center" vertical="center"/>
    </xf>
    <xf numFmtId="171" fontId="16" fillId="0" borderId="1" xfId="0" applyNumberFormat="1" applyFont="1" applyBorder="1" applyAlignment="1">
      <alignment horizontal="center" vertical="center"/>
    </xf>
    <xf numFmtId="171" fontId="17" fillId="7" borderId="1" xfId="0" applyNumberFormat="1" applyFont="1" applyFill="1" applyBorder="1" applyAlignment="1">
      <alignment horizontal="center" vertical="center" wrapText="1"/>
    </xf>
    <xf numFmtId="171" fontId="12" fillId="0" borderId="8" xfId="0" applyNumberFormat="1" applyFont="1" applyBorder="1" applyAlignment="1">
      <alignment horizontal="center" vertical="center"/>
    </xf>
    <xf numFmtId="0" fontId="0" fillId="10" borderId="0" xfId="0" applyFill="1"/>
    <xf numFmtId="171" fontId="0" fillId="10" borderId="0" xfId="0" applyNumberFormat="1" applyFill="1"/>
    <xf numFmtId="0" fontId="0" fillId="11" borderId="0" xfId="0" applyFill="1"/>
    <xf numFmtId="171" fontId="0" fillId="11" borderId="0" xfId="0" applyNumberFormat="1" applyFill="1"/>
    <xf numFmtId="0" fontId="20" fillId="0" borderId="0" xfId="0" applyFont="1"/>
    <xf numFmtId="170" fontId="20" fillId="0" borderId="0" xfId="0" applyNumberFormat="1" applyFont="1"/>
    <xf numFmtId="171" fontId="20" fillId="0" borderId="0" xfId="0" applyNumberFormat="1" applyFont="1"/>
    <xf numFmtId="0" fontId="20" fillId="10" borderId="0" xfId="0" applyFont="1" applyFill="1"/>
    <xf numFmtId="0" fontId="21" fillId="0" borderId="0" xfId="0" applyFont="1"/>
  </cellXfs>
  <cellStyles count="1">
    <cellStyle name="Standaard" xfId="0" builtinId="0"/>
  </cellStyles>
  <dxfs count="17"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[hh]:mm;;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169" formatCode="[hh]:mm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h:mm;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h:mm;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h:mm;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h:mm;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6" fmlaLink="$A$1" fmlaRange="$A$2:$A$38" noThreeD="1" sel="1" val="0"/>
</file>

<file path=xl/ctrlProps/ctrlProp2.xml><?xml version="1.0" encoding="utf-8"?>
<formControlPr xmlns="http://schemas.microsoft.com/office/spreadsheetml/2009/9/main" objectType="Drop" dropStyle="combo" dx="26" fmlaLink="$A$1" fmlaRange="Synthèse!$A$2:$A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1419225</xdr:colOff>
          <xdr:row>1</xdr:row>
          <xdr:rowOff>9525</xdr:rowOff>
        </xdr:to>
        <xdr:sp macro="" textlink="">
          <xdr:nvSpPr>
            <xdr:cNvPr id="15362" name="Drop Dow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434.358154629626" createdVersion="8" refreshedVersion="8" minRefreshableVersion="3" recordCount="488" xr:uid="{D4398B60-842E-4F7C-BA37-A7D4875DA49E}">
  <cacheSource type="worksheet">
    <worksheetSource name="Tabel1"/>
  </cacheSource>
  <cacheFields count="11">
    <cacheField name="ISO semaine" numFmtId="0">
      <sharedItems count="71">
        <s v="2023-35"/>
        <s v="2023-36"/>
        <s v="2023-37"/>
        <s v="2023-38"/>
        <s v="2023-39"/>
        <s v="2023-40"/>
        <s v="2023-41"/>
        <s v="2023-42"/>
        <s v="2023-43"/>
        <s v="2023-44"/>
        <s v="2023-45"/>
        <s v="2023-46"/>
        <s v="2023-47"/>
        <s v="2023-48"/>
        <s v="2023-49"/>
        <s v="2023-50"/>
        <s v="2023-51"/>
        <s v="2023-52"/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4-13"/>
        <s v="2024-14"/>
        <s v="2024-15"/>
        <s v="2024-16"/>
        <s v="2024-17"/>
        <s v="2024-18"/>
        <s v="2024-19"/>
        <s v="2024-20"/>
        <s v="2024-21"/>
        <s v="2024-22"/>
        <s v="2024-23"/>
        <s v="2024-24"/>
        <s v="2024-25"/>
        <s v="2024-26"/>
        <s v="2024-27"/>
        <s v="2024-28"/>
        <s v="2024-29"/>
        <s v="2024-30"/>
        <s v="2024-31"/>
        <s v="2024-32"/>
        <s v="2024-33"/>
        <s v="2024-34"/>
        <s v="2024-35"/>
        <s v="2024-36"/>
        <s v="2024-37"/>
        <s v="2024-38"/>
        <s v="2024-39"/>
        <s v="2024-40"/>
        <s v="2024-41"/>
        <s v="2024-42"/>
        <s v="2024-43"/>
        <s v="2024-44"/>
        <s v="2024-45"/>
        <s v="2024-46"/>
        <s v="2024-47"/>
        <s v="2024-48"/>
        <s v="2024-49"/>
        <s v="2024-50"/>
        <s v="2024-51"/>
        <s v="2024-52"/>
        <s v="2025-01"/>
      </sharedItems>
    </cacheField>
    <cacheField name="date" numFmtId="164">
      <sharedItems containsSemiMixedTypes="0" containsNonDate="0" containsDate="1" containsString="0" minDate="2023-09-01T00:00:00" maxDate="2025-01-01T00:00:00" count="488"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</sharedItems>
      <fieldGroup par="10"/>
    </cacheField>
    <cacheField name="Heure début" numFmtId="165">
      <sharedItems containsNonDate="0" containsDate="1" containsString="0" containsBlank="1" minDate="1899-12-30T08:00:00" maxDate="1899-12-30T08:00:00"/>
    </cacheField>
    <cacheField name="Heure fin" numFmtId="165">
      <sharedItems containsNonDate="0" containsDate="1" containsString="0" containsBlank="1" minDate="1899-12-30T12:00:00" maxDate="1899-12-30T12:00:00"/>
    </cacheField>
    <cacheField name="Heure début2" numFmtId="165">
      <sharedItems containsNonDate="0" containsDate="1" containsString="0" containsBlank="1" minDate="1899-12-30T13:30:00" maxDate="1899-12-30T13:30:00"/>
    </cacheField>
    <cacheField name="Heure fin3" numFmtId="165">
      <sharedItems containsNonDate="0" containsDate="1" containsString="0" containsBlank="1" minDate="1899-12-30T17:00:00" maxDate="1899-12-30T17:00:00"/>
    </cacheField>
    <cacheField name="Total heures travaillées par jour" numFmtId="165">
      <sharedItems containsDate="1" containsMixedTypes="1" minDate="1899-12-30T07:30:00" maxDate="1899-12-30T07:30:00"/>
    </cacheField>
    <cacheField name="Cumul heures travaillées semaine" numFmtId="169">
      <sharedItems containsDate="1" containsMixedTypes="1" minDate="1899-12-30T00:00:00" maxDate="1899-12-31T00:00:00"/>
    </cacheField>
    <cacheField name="Maanden (date)" numFmtId="0" databaseField="0">
      <fieldGroup base="1">
        <rangePr groupBy="months" startDate="2023-09-01T00:00:00" endDate="2025-01-01T00:00:00"/>
        <groupItems count="14">
          <s v="&lt;1/09/2023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/01/2025"/>
        </groupItems>
      </fieldGroup>
    </cacheField>
    <cacheField name="Kwartalen (date)" numFmtId="0" databaseField="0">
      <fieldGroup base="1">
        <rangePr groupBy="quarters" startDate="2023-09-01T00:00:00" endDate="2025-01-01T00:00:00"/>
        <groupItems count="6">
          <s v="&lt;1/09/2023"/>
          <s v="Kwrt1"/>
          <s v="Kwrt2"/>
          <s v="Kwrt3"/>
          <s v="Kwrt4"/>
          <s v="&gt;1/01/2025"/>
        </groupItems>
      </fieldGroup>
    </cacheField>
    <cacheField name="Jaren (date)" numFmtId="0" databaseField="0">
      <fieldGroup base="1">
        <rangePr groupBy="years" startDate="2023-09-01T00:00:00" endDate="2025-01-01T00:00:00"/>
        <groupItems count="5">
          <s v="&lt;1/09/2023"/>
          <s v="2023"/>
          <s v="2024"/>
          <s v="2025"/>
          <s v="&gt;1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8">
  <r>
    <x v="0"/>
    <x v="0"/>
    <m/>
    <m/>
    <m/>
    <m/>
    <s v=""/>
    <s v=""/>
  </r>
  <r>
    <x v="0"/>
    <x v="1"/>
    <m/>
    <m/>
    <m/>
    <m/>
    <s v=""/>
    <s v=""/>
  </r>
  <r>
    <x v="0"/>
    <x v="2"/>
    <m/>
    <m/>
    <m/>
    <m/>
    <s v=""/>
    <d v="1899-12-30T00:00:00"/>
  </r>
  <r>
    <x v="1"/>
    <x v="3"/>
    <d v="1899-12-30T08:00:00"/>
    <d v="1899-12-30T12:00:00"/>
    <d v="1899-12-30T13:30:00"/>
    <d v="1899-12-30T17:00:00"/>
    <d v="1899-12-30T07:30:00"/>
    <s v=""/>
  </r>
  <r>
    <x v="1"/>
    <x v="4"/>
    <d v="1899-12-30T08:00:00"/>
    <d v="1899-12-30T12:00:00"/>
    <d v="1899-12-30T13:30:00"/>
    <d v="1899-12-30T17:00:00"/>
    <d v="1899-12-30T07:30:00"/>
    <s v=""/>
  </r>
  <r>
    <x v="1"/>
    <x v="5"/>
    <m/>
    <m/>
    <m/>
    <m/>
    <s v=""/>
    <s v=""/>
  </r>
  <r>
    <x v="1"/>
    <x v="6"/>
    <m/>
    <m/>
    <m/>
    <m/>
    <s v=""/>
    <s v=""/>
  </r>
  <r>
    <x v="1"/>
    <x v="7"/>
    <m/>
    <m/>
    <m/>
    <m/>
    <s v=""/>
    <s v=""/>
  </r>
  <r>
    <x v="1"/>
    <x v="8"/>
    <m/>
    <m/>
    <m/>
    <m/>
    <s v=""/>
    <s v=""/>
  </r>
  <r>
    <x v="1"/>
    <x v="9"/>
    <m/>
    <m/>
    <m/>
    <m/>
    <s v=""/>
    <d v="1899-12-30T15:00:00"/>
  </r>
  <r>
    <x v="2"/>
    <x v="10"/>
    <m/>
    <m/>
    <m/>
    <m/>
    <s v=""/>
    <s v=""/>
  </r>
  <r>
    <x v="2"/>
    <x v="11"/>
    <m/>
    <m/>
    <m/>
    <m/>
    <s v=""/>
    <s v=""/>
  </r>
  <r>
    <x v="2"/>
    <x v="12"/>
    <m/>
    <m/>
    <m/>
    <m/>
    <s v=""/>
    <s v=""/>
  </r>
  <r>
    <x v="2"/>
    <x v="13"/>
    <m/>
    <m/>
    <m/>
    <m/>
    <s v=""/>
    <s v=""/>
  </r>
  <r>
    <x v="2"/>
    <x v="14"/>
    <m/>
    <m/>
    <m/>
    <m/>
    <s v=""/>
    <s v=""/>
  </r>
  <r>
    <x v="2"/>
    <x v="15"/>
    <m/>
    <m/>
    <m/>
    <m/>
    <s v=""/>
    <s v=""/>
  </r>
  <r>
    <x v="2"/>
    <x v="16"/>
    <m/>
    <m/>
    <m/>
    <m/>
    <s v=""/>
    <d v="1899-12-30T00:00:00"/>
  </r>
  <r>
    <x v="3"/>
    <x v="17"/>
    <m/>
    <m/>
    <m/>
    <m/>
    <s v=""/>
    <s v=""/>
  </r>
  <r>
    <x v="3"/>
    <x v="18"/>
    <m/>
    <m/>
    <m/>
    <m/>
    <s v=""/>
    <s v=""/>
  </r>
  <r>
    <x v="3"/>
    <x v="19"/>
    <m/>
    <m/>
    <m/>
    <m/>
    <s v=""/>
    <s v=""/>
  </r>
  <r>
    <x v="3"/>
    <x v="20"/>
    <m/>
    <m/>
    <m/>
    <m/>
    <s v=""/>
    <s v=""/>
  </r>
  <r>
    <x v="3"/>
    <x v="21"/>
    <m/>
    <m/>
    <m/>
    <m/>
    <s v=""/>
    <s v=""/>
  </r>
  <r>
    <x v="3"/>
    <x v="22"/>
    <m/>
    <m/>
    <m/>
    <m/>
    <s v=""/>
    <s v=""/>
  </r>
  <r>
    <x v="3"/>
    <x v="23"/>
    <m/>
    <m/>
    <m/>
    <m/>
    <s v=""/>
    <d v="1899-12-30T00:00:00"/>
  </r>
  <r>
    <x v="4"/>
    <x v="24"/>
    <m/>
    <m/>
    <m/>
    <m/>
    <s v=""/>
    <s v=""/>
  </r>
  <r>
    <x v="4"/>
    <x v="25"/>
    <m/>
    <m/>
    <m/>
    <m/>
    <s v=""/>
    <s v=""/>
  </r>
  <r>
    <x v="4"/>
    <x v="26"/>
    <m/>
    <m/>
    <m/>
    <m/>
    <s v=""/>
    <s v=""/>
  </r>
  <r>
    <x v="4"/>
    <x v="27"/>
    <m/>
    <m/>
    <m/>
    <m/>
    <s v=""/>
    <s v=""/>
  </r>
  <r>
    <x v="4"/>
    <x v="28"/>
    <m/>
    <m/>
    <m/>
    <m/>
    <s v=""/>
    <s v=""/>
  </r>
  <r>
    <x v="4"/>
    <x v="29"/>
    <m/>
    <m/>
    <m/>
    <m/>
    <s v=""/>
    <s v=""/>
  </r>
  <r>
    <x v="4"/>
    <x v="30"/>
    <m/>
    <m/>
    <m/>
    <m/>
    <s v=""/>
    <d v="1899-12-30T00:00:00"/>
  </r>
  <r>
    <x v="5"/>
    <x v="31"/>
    <m/>
    <m/>
    <m/>
    <m/>
    <s v=""/>
    <s v=""/>
  </r>
  <r>
    <x v="5"/>
    <x v="32"/>
    <m/>
    <m/>
    <m/>
    <m/>
    <s v=""/>
    <s v=""/>
  </r>
  <r>
    <x v="5"/>
    <x v="33"/>
    <m/>
    <m/>
    <m/>
    <m/>
    <s v=""/>
    <s v=""/>
  </r>
  <r>
    <x v="5"/>
    <x v="34"/>
    <m/>
    <m/>
    <m/>
    <m/>
    <s v=""/>
    <s v=""/>
  </r>
  <r>
    <x v="5"/>
    <x v="35"/>
    <m/>
    <m/>
    <m/>
    <m/>
    <s v=""/>
    <s v=""/>
  </r>
  <r>
    <x v="5"/>
    <x v="36"/>
    <m/>
    <m/>
    <m/>
    <m/>
    <s v=""/>
    <s v=""/>
  </r>
  <r>
    <x v="5"/>
    <x v="37"/>
    <m/>
    <m/>
    <m/>
    <m/>
    <s v=""/>
    <d v="1899-12-30T00:00:00"/>
  </r>
  <r>
    <x v="6"/>
    <x v="38"/>
    <m/>
    <m/>
    <m/>
    <m/>
    <s v=""/>
    <s v=""/>
  </r>
  <r>
    <x v="6"/>
    <x v="39"/>
    <m/>
    <m/>
    <m/>
    <m/>
    <s v=""/>
    <s v=""/>
  </r>
  <r>
    <x v="6"/>
    <x v="40"/>
    <m/>
    <m/>
    <m/>
    <m/>
    <s v=""/>
    <s v=""/>
  </r>
  <r>
    <x v="6"/>
    <x v="41"/>
    <m/>
    <m/>
    <m/>
    <m/>
    <s v=""/>
    <s v=""/>
  </r>
  <r>
    <x v="6"/>
    <x v="42"/>
    <m/>
    <m/>
    <m/>
    <m/>
    <s v=""/>
    <s v=""/>
  </r>
  <r>
    <x v="6"/>
    <x v="43"/>
    <m/>
    <m/>
    <m/>
    <m/>
    <s v=""/>
    <s v=""/>
  </r>
  <r>
    <x v="6"/>
    <x v="44"/>
    <m/>
    <m/>
    <m/>
    <m/>
    <s v=""/>
    <d v="1899-12-30T00:00:00"/>
  </r>
  <r>
    <x v="7"/>
    <x v="45"/>
    <m/>
    <m/>
    <m/>
    <m/>
    <s v=""/>
    <s v=""/>
  </r>
  <r>
    <x v="7"/>
    <x v="46"/>
    <m/>
    <m/>
    <m/>
    <m/>
    <s v=""/>
    <s v=""/>
  </r>
  <r>
    <x v="7"/>
    <x v="47"/>
    <m/>
    <m/>
    <m/>
    <m/>
    <s v=""/>
    <s v=""/>
  </r>
  <r>
    <x v="7"/>
    <x v="48"/>
    <m/>
    <m/>
    <m/>
    <m/>
    <s v=""/>
    <s v=""/>
  </r>
  <r>
    <x v="7"/>
    <x v="49"/>
    <m/>
    <m/>
    <m/>
    <m/>
    <s v=""/>
    <s v=""/>
  </r>
  <r>
    <x v="7"/>
    <x v="50"/>
    <m/>
    <m/>
    <m/>
    <m/>
    <s v=""/>
    <s v=""/>
  </r>
  <r>
    <x v="7"/>
    <x v="51"/>
    <m/>
    <m/>
    <m/>
    <m/>
    <s v=""/>
    <d v="1899-12-30T00:00:00"/>
  </r>
  <r>
    <x v="8"/>
    <x v="52"/>
    <m/>
    <m/>
    <m/>
    <m/>
    <s v=""/>
    <s v=""/>
  </r>
  <r>
    <x v="8"/>
    <x v="53"/>
    <m/>
    <m/>
    <m/>
    <m/>
    <s v=""/>
    <s v=""/>
  </r>
  <r>
    <x v="8"/>
    <x v="54"/>
    <m/>
    <m/>
    <m/>
    <m/>
    <s v=""/>
    <s v=""/>
  </r>
  <r>
    <x v="8"/>
    <x v="55"/>
    <m/>
    <m/>
    <m/>
    <m/>
    <s v=""/>
    <s v=""/>
  </r>
  <r>
    <x v="8"/>
    <x v="56"/>
    <m/>
    <m/>
    <m/>
    <m/>
    <s v=""/>
    <s v=""/>
  </r>
  <r>
    <x v="8"/>
    <x v="57"/>
    <m/>
    <m/>
    <m/>
    <m/>
    <s v=""/>
    <s v=""/>
  </r>
  <r>
    <x v="8"/>
    <x v="58"/>
    <m/>
    <m/>
    <m/>
    <m/>
    <s v=""/>
    <d v="1899-12-30T00:00:00"/>
  </r>
  <r>
    <x v="9"/>
    <x v="59"/>
    <m/>
    <m/>
    <m/>
    <m/>
    <s v=""/>
    <s v=""/>
  </r>
  <r>
    <x v="9"/>
    <x v="60"/>
    <m/>
    <m/>
    <m/>
    <m/>
    <s v=""/>
    <s v=""/>
  </r>
  <r>
    <x v="9"/>
    <x v="61"/>
    <m/>
    <m/>
    <m/>
    <m/>
    <s v=""/>
    <s v=""/>
  </r>
  <r>
    <x v="9"/>
    <x v="62"/>
    <m/>
    <m/>
    <m/>
    <m/>
    <s v=""/>
    <s v=""/>
  </r>
  <r>
    <x v="9"/>
    <x v="63"/>
    <m/>
    <m/>
    <m/>
    <m/>
    <s v=""/>
    <s v=""/>
  </r>
  <r>
    <x v="9"/>
    <x v="64"/>
    <m/>
    <m/>
    <m/>
    <m/>
    <s v=""/>
    <s v=""/>
  </r>
  <r>
    <x v="9"/>
    <x v="65"/>
    <m/>
    <m/>
    <m/>
    <m/>
    <s v=""/>
    <d v="1899-12-30T00:00:00"/>
  </r>
  <r>
    <x v="10"/>
    <x v="66"/>
    <m/>
    <m/>
    <m/>
    <m/>
    <s v=""/>
    <s v=""/>
  </r>
  <r>
    <x v="10"/>
    <x v="67"/>
    <m/>
    <m/>
    <m/>
    <m/>
    <s v=""/>
    <s v=""/>
  </r>
  <r>
    <x v="10"/>
    <x v="68"/>
    <m/>
    <m/>
    <m/>
    <m/>
    <s v=""/>
    <s v=""/>
  </r>
  <r>
    <x v="10"/>
    <x v="69"/>
    <m/>
    <m/>
    <m/>
    <m/>
    <s v=""/>
    <s v=""/>
  </r>
  <r>
    <x v="10"/>
    <x v="70"/>
    <m/>
    <m/>
    <m/>
    <m/>
    <s v=""/>
    <s v=""/>
  </r>
  <r>
    <x v="10"/>
    <x v="71"/>
    <m/>
    <m/>
    <m/>
    <m/>
    <s v=""/>
    <s v=""/>
  </r>
  <r>
    <x v="10"/>
    <x v="72"/>
    <m/>
    <m/>
    <m/>
    <m/>
    <s v=""/>
    <d v="1899-12-30T00:00:00"/>
  </r>
  <r>
    <x v="11"/>
    <x v="73"/>
    <m/>
    <m/>
    <m/>
    <m/>
    <s v=""/>
    <s v=""/>
  </r>
  <r>
    <x v="11"/>
    <x v="74"/>
    <m/>
    <m/>
    <m/>
    <m/>
    <s v=""/>
    <s v=""/>
  </r>
  <r>
    <x v="11"/>
    <x v="75"/>
    <m/>
    <m/>
    <m/>
    <m/>
    <s v=""/>
    <s v=""/>
  </r>
  <r>
    <x v="11"/>
    <x v="76"/>
    <m/>
    <m/>
    <m/>
    <m/>
    <s v=""/>
    <s v=""/>
  </r>
  <r>
    <x v="11"/>
    <x v="77"/>
    <m/>
    <m/>
    <m/>
    <m/>
    <s v=""/>
    <s v=""/>
  </r>
  <r>
    <x v="11"/>
    <x v="78"/>
    <m/>
    <m/>
    <m/>
    <m/>
    <s v=""/>
    <s v=""/>
  </r>
  <r>
    <x v="11"/>
    <x v="79"/>
    <m/>
    <m/>
    <m/>
    <m/>
    <s v=""/>
    <d v="1899-12-30T00:00:00"/>
  </r>
  <r>
    <x v="12"/>
    <x v="80"/>
    <m/>
    <m/>
    <m/>
    <m/>
    <s v=""/>
    <s v=""/>
  </r>
  <r>
    <x v="12"/>
    <x v="81"/>
    <m/>
    <m/>
    <m/>
    <m/>
    <s v=""/>
    <s v=""/>
  </r>
  <r>
    <x v="12"/>
    <x v="82"/>
    <m/>
    <m/>
    <m/>
    <m/>
    <s v=""/>
    <s v=""/>
  </r>
  <r>
    <x v="12"/>
    <x v="83"/>
    <m/>
    <m/>
    <m/>
    <m/>
    <s v=""/>
    <s v=""/>
  </r>
  <r>
    <x v="12"/>
    <x v="84"/>
    <m/>
    <m/>
    <m/>
    <m/>
    <s v=""/>
    <s v=""/>
  </r>
  <r>
    <x v="12"/>
    <x v="85"/>
    <m/>
    <m/>
    <m/>
    <m/>
    <s v=""/>
    <s v=""/>
  </r>
  <r>
    <x v="12"/>
    <x v="86"/>
    <m/>
    <m/>
    <m/>
    <m/>
    <s v=""/>
    <d v="1899-12-30T00:00:00"/>
  </r>
  <r>
    <x v="13"/>
    <x v="87"/>
    <m/>
    <m/>
    <m/>
    <m/>
    <s v=""/>
    <s v=""/>
  </r>
  <r>
    <x v="13"/>
    <x v="88"/>
    <m/>
    <m/>
    <m/>
    <m/>
    <s v=""/>
    <s v=""/>
  </r>
  <r>
    <x v="13"/>
    <x v="89"/>
    <m/>
    <m/>
    <m/>
    <m/>
    <s v=""/>
    <s v=""/>
  </r>
  <r>
    <x v="13"/>
    <x v="90"/>
    <m/>
    <m/>
    <m/>
    <m/>
    <s v=""/>
    <s v=""/>
  </r>
  <r>
    <x v="13"/>
    <x v="91"/>
    <m/>
    <m/>
    <m/>
    <m/>
    <s v=""/>
    <s v=""/>
  </r>
  <r>
    <x v="13"/>
    <x v="92"/>
    <m/>
    <m/>
    <m/>
    <m/>
    <s v=""/>
    <s v=""/>
  </r>
  <r>
    <x v="13"/>
    <x v="93"/>
    <m/>
    <m/>
    <m/>
    <m/>
    <s v=""/>
    <d v="1899-12-30T00:00:00"/>
  </r>
  <r>
    <x v="14"/>
    <x v="94"/>
    <m/>
    <m/>
    <m/>
    <m/>
    <s v=""/>
    <s v=""/>
  </r>
  <r>
    <x v="14"/>
    <x v="95"/>
    <m/>
    <m/>
    <m/>
    <m/>
    <s v=""/>
    <s v=""/>
  </r>
  <r>
    <x v="14"/>
    <x v="96"/>
    <m/>
    <m/>
    <m/>
    <m/>
    <s v=""/>
    <s v=""/>
  </r>
  <r>
    <x v="14"/>
    <x v="97"/>
    <m/>
    <m/>
    <m/>
    <m/>
    <s v=""/>
    <s v=""/>
  </r>
  <r>
    <x v="14"/>
    <x v="98"/>
    <m/>
    <m/>
    <m/>
    <m/>
    <s v=""/>
    <s v=""/>
  </r>
  <r>
    <x v="14"/>
    <x v="99"/>
    <m/>
    <m/>
    <m/>
    <m/>
    <s v=""/>
    <s v=""/>
  </r>
  <r>
    <x v="14"/>
    <x v="100"/>
    <m/>
    <m/>
    <m/>
    <m/>
    <s v=""/>
    <d v="1899-12-30T00:00:00"/>
  </r>
  <r>
    <x v="15"/>
    <x v="101"/>
    <m/>
    <m/>
    <m/>
    <m/>
    <s v=""/>
    <s v=""/>
  </r>
  <r>
    <x v="15"/>
    <x v="102"/>
    <m/>
    <m/>
    <m/>
    <m/>
    <s v=""/>
    <s v=""/>
  </r>
  <r>
    <x v="15"/>
    <x v="103"/>
    <m/>
    <m/>
    <m/>
    <m/>
    <s v=""/>
    <s v=""/>
  </r>
  <r>
    <x v="15"/>
    <x v="104"/>
    <m/>
    <m/>
    <m/>
    <m/>
    <s v=""/>
    <s v=""/>
  </r>
  <r>
    <x v="15"/>
    <x v="105"/>
    <m/>
    <m/>
    <m/>
    <m/>
    <s v=""/>
    <s v=""/>
  </r>
  <r>
    <x v="15"/>
    <x v="106"/>
    <m/>
    <m/>
    <m/>
    <m/>
    <s v=""/>
    <s v=""/>
  </r>
  <r>
    <x v="15"/>
    <x v="107"/>
    <m/>
    <m/>
    <m/>
    <m/>
    <s v=""/>
    <d v="1899-12-30T00:00:00"/>
  </r>
  <r>
    <x v="16"/>
    <x v="108"/>
    <m/>
    <m/>
    <m/>
    <m/>
    <s v=""/>
    <s v=""/>
  </r>
  <r>
    <x v="16"/>
    <x v="109"/>
    <m/>
    <m/>
    <m/>
    <m/>
    <s v=""/>
    <s v=""/>
  </r>
  <r>
    <x v="16"/>
    <x v="110"/>
    <m/>
    <m/>
    <m/>
    <m/>
    <s v=""/>
    <s v=""/>
  </r>
  <r>
    <x v="16"/>
    <x v="111"/>
    <m/>
    <m/>
    <m/>
    <m/>
    <s v=""/>
    <s v=""/>
  </r>
  <r>
    <x v="16"/>
    <x v="112"/>
    <m/>
    <m/>
    <m/>
    <m/>
    <s v=""/>
    <s v=""/>
  </r>
  <r>
    <x v="16"/>
    <x v="113"/>
    <m/>
    <m/>
    <m/>
    <m/>
    <s v=""/>
    <s v=""/>
  </r>
  <r>
    <x v="16"/>
    <x v="114"/>
    <m/>
    <m/>
    <m/>
    <m/>
    <s v=""/>
    <d v="1899-12-30T00:00:00"/>
  </r>
  <r>
    <x v="17"/>
    <x v="115"/>
    <m/>
    <m/>
    <m/>
    <m/>
    <s v=""/>
    <s v=""/>
  </r>
  <r>
    <x v="17"/>
    <x v="116"/>
    <m/>
    <m/>
    <m/>
    <m/>
    <s v=""/>
    <s v=""/>
  </r>
  <r>
    <x v="17"/>
    <x v="117"/>
    <m/>
    <m/>
    <m/>
    <m/>
    <s v=""/>
    <s v=""/>
  </r>
  <r>
    <x v="17"/>
    <x v="118"/>
    <m/>
    <m/>
    <m/>
    <m/>
    <s v=""/>
    <s v=""/>
  </r>
  <r>
    <x v="17"/>
    <x v="119"/>
    <m/>
    <m/>
    <m/>
    <m/>
    <s v=""/>
    <s v=""/>
  </r>
  <r>
    <x v="17"/>
    <x v="120"/>
    <m/>
    <m/>
    <m/>
    <m/>
    <s v=""/>
    <s v=""/>
  </r>
  <r>
    <x v="17"/>
    <x v="121"/>
    <m/>
    <m/>
    <m/>
    <m/>
    <s v=""/>
    <d v="1899-12-30T00:00:00"/>
  </r>
  <r>
    <x v="18"/>
    <x v="122"/>
    <m/>
    <m/>
    <m/>
    <m/>
    <s v=""/>
    <s v=""/>
  </r>
  <r>
    <x v="18"/>
    <x v="123"/>
    <m/>
    <m/>
    <m/>
    <m/>
    <s v=""/>
    <s v=""/>
  </r>
  <r>
    <x v="18"/>
    <x v="124"/>
    <m/>
    <m/>
    <m/>
    <m/>
    <s v=""/>
    <s v=""/>
  </r>
  <r>
    <x v="18"/>
    <x v="125"/>
    <m/>
    <m/>
    <m/>
    <m/>
    <s v=""/>
    <s v=""/>
  </r>
  <r>
    <x v="18"/>
    <x v="126"/>
    <m/>
    <m/>
    <m/>
    <m/>
    <s v=""/>
    <s v=""/>
  </r>
  <r>
    <x v="18"/>
    <x v="127"/>
    <m/>
    <m/>
    <m/>
    <m/>
    <s v=""/>
    <s v=""/>
  </r>
  <r>
    <x v="18"/>
    <x v="128"/>
    <m/>
    <m/>
    <m/>
    <m/>
    <s v=""/>
    <d v="1899-12-30T00:00:00"/>
  </r>
  <r>
    <x v="19"/>
    <x v="129"/>
    <m/>
    <m/>
    <m/>
    <m/>
    <s v=""/>
    <s v=""/>
  </r>
  <r>
    <x v="19"/>
    <x v="130"/>
    <m/>
    <m/>
    <m/>
    <m/>
    <s v=""/>
    <s v=""/>
  </r>
  <r>
    <x v="19"/>
    <x v="131"/>
    <m/>
    <m/>
    <m/>
    <m/>
    <s v=""/>
    <s v=""/>
  </r>
  <r>
    <x v="19"/>
    <x v="132"/>
    <m/>
    <m/>
    <m/>
    <m/>
    <s v=""/>
    <s v=""/>
  </r>
  <r>
    <x v="19"/>
    <x v="133"/>
    <m/>
    <m/>
    <m/>
    <m/>
    <s v=""/>
    <s v=""/>
  </r>
  <r>
    <x v="19"/>
    <x v="134"/>
    <m/>
    <m/>
    <m/>
    <m/>
    <s v=""/>
    <s v=""/>
  </r>
  <r>
    <x v="19"/>
    <x v="135"/>
    <m/>
    <m/>
    <m/>
    <m/>
    <s v=""/>
    <d v="1899-12-30T00:00:00"/>
  </r>
  <r>
    <x v="20"/>
    <x v="136"/>
    <m/>
    <m/>
    <m/>
    <m/>
    <s v=""/>
    <s v=""/>
  </r>
  <r>
    <x v="20"/>
    <x v="137"/>
    <m/>
    <m/>
    <m/>
    <m/>
    <s v=""/>
    <s v=""/>
  </r>
  <r>
    <x v="20"/>
    <x v="138"/>
    <m/>
    <m/>
    <m/>
    <m/>
    <s v=""/>
    <s v=""/>
  </r>
  <r>
    <x v="20"/>
    <x v="139"/>
    <m/>
    <m/>
    <m/>
    <m/>
    <s v=""/>
    <s v=""/>
  </r>
  <r>
    <x v="20"/>
    <x v="140"/>
    <m/>
    <m/>
    <m/>
    <m/>
    <s v=""/>
    <s v=""/>
  </r>
  <r>
    <x v="20"/>
    <x v="141"/>
    <m/>
    <m/>
    <m/>
    <m/>
    <s v=""/>
    <s v=""/>
  </r>
  <r>
    <x v="20"/>
    <x v="142"/>
    <m/>
    <m/>
    <m/>
    <m/>
    <s v=""/>
    <d v="1899-12-30T00:00:00"/>
  </r>
  <r>
    <x v="21"/>
    <x v="143"/>
    <m/>
    <m/>
    <m/>
    <m/>
    <s v=""/>
    <s v=""/>
  </r>
  <r>
    <x v="21"/>
    <x v="144"/>
    <m/>
    <m/>
    <m/>
    <m/>
    <s v=""/>
    <s v=""/>
  </r>
  <r>
    <x v="21"/>
    <x v="145"/>
    <m/>
    <m/>
    <m/>
    <m/>
    <s v=""/>
    <s v=""/>
  </r>
  <r>
    <x v="21"/>
    <x v="146"/>
    <m/>
    <m/>
    <m/>
    <m/>
    <s v=""/>
    <s v=""/>
  </r>
  <r>
    <x v="21"/>
    <x v="147"/>
    <m/>
    <m/>
    <m/>
    <m/>
    <s v=""/>
    <s v=""/>
  </r>
  <r>
    <x v="21"/>
    <x v="148"/>
    <m/>
    <m/>
    <m/>
    <m/>
    <s v=""/>
    <s v=""/>
  </r>
  <r>
    <x v="21"/>
    <x v="149"/>
    <m/>
    <m/>
    <m/>
    <m/>
    <s v=""/>
    <d v="1899-12-30T00:00:00"/>
  </r>
  <r>
    <x v="22"/>
    <x v="150"/>
    <m/>
    <m/>
    <m/>
    <m/>
    <s v=""/>
    <s v=""/>
  </r>
  <r>
    <x v="22"/>
    <x v="151"/>
    <m/>
    <m/>
    <m/>
    <m/>
    <s v=""/>
    <s v=""/>
  </r>
  <r>
    <x v="22"/>
    <x v="152"/>
    <m/>
    <m/>
    <m/>
    <m/>
    <s v=""/>
    <s v=""/>
  </r>
  <r>
    <x v="22"/>
    <x v="153"/>
    <m/>
    <m/>
    <m/>
    <m/>
    <s v=""/>
    <s v=""/>
  </r>
  <r>
    <x v="22"/>
    <x v="154"/>
    <m/>
    <m/>
    <m/>
    <m/>
    <s v=""/>
    <s v=""/>
  </r>
  <r>
    <x v="22"/>
    <x v="155"/>
    <m/>
    <m/>
    <m/>
    <m/>
    <s v=""/>
    <s v=""/>
  </r>
  <r>
    <x v="22"/>
    <x v="156"/>
    <m/>
    <m/>
    <m/>
    <m/>
    <s v=""/>
    <d v="1899-12-30T00:00:00"/>
  </r>
  <r>
    <x v="23"/>
    <x v="157"/>
    <m/>
    <m/>
    <m/>
    <m/>
    <s v=""/>
    <s v=""/>
  </r>
  <r>
    <x v="23"/>
    <x v="158"/>
    <m/>
    <m/>
    <m/>
    <m/>
    <s v=""/>
    <s v=""/>
  </r>
  <r>
    <x v="23"/>
    <x v="159"/>
    <m/>
    <m/>
    <m/>
    <m/>
    <s v=""/>
    <s v=""/>
  </r>
  <r>
    <x v="23"/>
    <x v="160"/>
    <m/>
    <m/>
    <m/>
    <m/>
    <s v=""/>
    <s v=""/>
  </r>
  <r>
    <x v="23"/>
    <x v="161"/>
    <m/>
    <m/>
    <m/>
    <m/>
    <s v=""/>
    <s v=""/>
  </r>
  <r>
    <x v="23"/>
    <x v="162"/>
    <m/>
    <m/>
    <m/>
    <m/>
    <s v=""/>
    <s v=""/>
  </r>
  <r>
    <x v="23"/>
    <x v="163"/>
    <m/>
    <m/>
    <m/>
    <m/>
    <s v=""/>
    <d v="1899-12-30T00:00:00"/>
  </r>
  <r>
    <x v="24"/>
    <x v="164"/>
    <m/>
    <m/>
    <m/>
    <m/>
    <s v=""/>
    <s v=""/>
  </r>
  <r>
    <x v="24"/>
    <x v="165"/>
    <m/>
    <m/>
    <m/>
    <m/>
    <s v=""/>
    <s v=""/>
  </r>
  <r>
    <x v="24"/>
    <x v="166"/>
    <m/>
    <m/>
    <m/>
    <m/>
    <s v=""/>
    <s v=""/>
  </r>
  <r>
    <x v="24"/>
    <x v="167"/>
    <m/>
    <m/>
    <m/>
    <m/>
    <s v=""/>
    <s v=""/>
  </r>
  <r>
    <x v="24"/>
    <x v="168"/>
    <m/>
    <m/>
    <m/>
    <m/>
    <s v=""/>
    <s v=""/>
  </r>
  <r>
    <x v="24"/>
    <x v="169"/>
    <m/>
    <m/>
    <m/>
    <m/>
    <s v=""/>
    <s v=""/>
  </r>
  <r>
    <x v="24"/>
    <x v="170"/>
    <m/>
    <m/>
    <m/>
    <m/>
    <s v=""/>
    <d v="1899-12-30T00:00:00"/>
  </r>
  <r>
    <x v="25"/>
    <x v="171"/>
    <m/>
    <m/>
    <m/>
    <m/>
    <s v=""/>
    <s v=""/>
  </r>
  <r>
    <x v="25"/>
    <x v="172"/>
    <m/>
    <m/>
    <m/>
    <m/>
    <s v=""/>
    <s v=""/>
  </r>
  <r>
    <x v="25"/>
    <x v="173"/>
    <m/>
    <m/>
    <m/>
    <m/>
    <s v=""/>
    <s v=""/>
  </r>
  <r>
    <x v="25"/>
    <x v="174"/>
    <m/>
    <m/>
    <m/>
    <m/>
    <s v=""/>
    <s v=""/>
  </r>
  <r>
    <x v="25"/>
    <x v="175"/>
    <m/>
    <m/>
    <m/>
    <m/>
    <s v=""/>
    <s v=""/>
  </r>
  <r>
    <x v="25"/>
    <x v="176"/>
    <m/>
    <m/>
    <m/>
    <m/>
    <s v=""/>
    <s v=""/>
  </r>
  <r>
    <x v="25"/>
    <x v="177"/>
    <m/>
    <m/>
    <m/>
    <m/>
    <s v=""/>
    <d v="1899-12-30T00:00:00"/>
  </r>
  <r>
    <x v="26"/>
    <x v="178"/>
    <m/>
    <m/>
    <m/>
    <m/>
    <s v=""/>
    <s v=""/>
  </r>
  <r>
    <x v="26"/>
    <x v="179"/>
    <m/>
    <m/>
    <m/>
    <m/>
    <s v=""/>
    <s v=""/>
  </r>
  <r>
    <x v="26"/>
    <x v="180"/>
    <m/>
    <m/>
    <m/>
    <m/>
    <s v=""/>
    <s v=""/>
  </r>
  <r>
    <x v="26"/>
    <x v="181"/>
    <m/>
    <m/>
    <m/>
    <m/>
    <s v=""/>
    <s v=""/>
  </r>
  <r>
    <x v="26"/>
    <x v="182"/>
    <m/>
    <m/>
    <m/>
    <m/>
    <s v=""/>
    <s v=""/>
  </r>
  <r>
    <x v="26"/>
    <x v="183"/>
    <m/>
    <m/>
    <m/>
    <m/>
    <s v=""/>
    <s v=""/>
  </r>
  <r>
    <x v="26"/>
    <x v="184"/>
    <m/>
    <m/>
    <m/>
    <m/>
    <s v=""/>
    <d v="1899-12-30T00:00:00"/>
  </r>
  <r>
    <x v="27"/>
    <x v="185"/>
    <m/>
    <m/>
    <m/>
    <m/>
    <s v=""/>
    <s v=""/>
  </r>
  <r>
    <x v="27"/>
    <x v="186"/>
    <m/>
    <m/>
    <m/>
    <m/>
    <s v=""/>
    <s v=""/>
  </r>
  <r>
    <x v="27"/>
    <x v="187"/>
    <m/>
    <m/>
    <m/>
    <m/>
    <s v=""/>
    <s v=""/>
  </r>
  <r>
    <x v="27"/>
    <x v="188"/>
    <m/>
    <m/>
    <m/>
    <m/>
    <s v=""/>
    <s v=""/>
  </r>
  <r>
    <x v="27"/>
    <x v="189"/>
    <m/>
    <m/>
    <m/>
    <m/>
    <s v=""/>
    <s v=""/>
  </r>
  <r>
    <x v="27"/>
    <x v="190"/>
    <m/>
    <m/>
    <m/>
    <m/>
    <s v=""/>
    <s v=""/>
  </r>
  <r>
    <x v="27"/>
    <x v="191"/>
    <m/>
    <m/>
    <m/>
    <m/>
    <s v=""/>
    <d v="1899-12-30T00:00:00"/>
  </r>
  <r>
    <x v="28"/>
    <x v="192"/>
    <m/>
    <m/>
    <m/>
    <m/>
    <s v=""/>
    <s v=""/>
  </r>
  <r>
    <x v="28"/>
    <x v="193"/>
    <m/>
    <m/>
    <m/>
    <m/>
    <s v=""/>
    <s v=""/>
  </r>
  <r>
    <x v="28"/>
    <x v="194"/>
    <m/>
    <m/>
    <m/>
    <m/>
    <s v=""/>
    <s v=""/>
  </r>
  <r>
    <x v="28"/>
    <x v="195"/>
    <m/>
    <m/>
    <m/>
    <m/>
    <s v=""/>
    <s v=""/>
  </r>
  <r>
    <x v="28"/>
    <x v="196"/>
    <m/>
    <m/>
    <m/>
    <m/>
    <s v=""/>
    <s v=""/>
  </r>
  <r>
    <x v="28"/>
    <x v="197"/>
    <m/>
    <m/>
    <m/>
    <m/>
    <s v=""/>
    <s v=""/>
  </r>
  <r>
    <x v="28"/>
    <x v="198"/>
    <m/>
    <m/>
    <m/>
    <m/>
    <s v=""/>
    <d v="1899-12-30T00:00:00"/>
  </r>
  <r>
    <x v="29"/>
    <x v="199"/>
    <m/>
    <m/>
    <m/>
    <m/>
    <s v=""/>
    <s v=""/>
  </r>
  <r>
    <x v="29"/>
    <x v="200"/>
    <m/>
    <m/>
    <m/>
    <m/>
    <s v=""/>
    <s v=""/>
  </r>
  <r>
    <x v="29"/>
    <x v="201"/>
    <m/>
    <m/>
    <m/>
    <m/>
    <s v=""/>
    <s v=""/>
  </r>
  <r>
    <x v="29"/>
    <x v="202"/>
    <m/>
    <m/>
    <m/>
    <m/>
    <s v=""/>
    <s v=""/>
  </r>
  <r>
    <x v="29"/>
    <x v="203"/>
    <m/>
    <m/>
    <m/>
    <m/>
    <s v=""/>
    <s v=""/>
  </r>
  <r>
    <x v="29"/>
    <x v="204"/>
    <m/>
    <m/>
    <m/>
    <m/>
    <s v=""/>
    <s v=""/>
  </r>
  <r>
    <x v="29"/>
    <x v="205"/>
    <m/>
    <m/>
    <m/>
    <m/>
    <s v=""/>
    <d v="1899-12-30T00:00:00"/>
  </r>
  <r>
    <x v="30"/>
    <x v="206"/>
    <m/>
    <m/>
    <m/>
    <m/>
    <s v=""/>
    <s v=""/>
  </r>
  <r>
    <x v="30"/>
    <x v="207"/>
    <m/>
    <m/>
    <m/>
    <m/>
    <s v=""/>
    <s v=""/>
  </r>
  <r>
    <x v="30"/>
    <x v="208"/>
    <m/>
    <m/>
    <m/>
    <m/>
    <s v=""/>
    <s v=""/>
  </r>
  <r>
    <x v="30"/>
    <x v="209"/>
    <m/>
    <m/>
    <m/>
    <m/>
    <s v=""/>
    <s v=""/>
  </r>
  <r>
    <x v="30"/>
    <x v="210"/>
    <m/>
    <m/>
    <m/>
    <m/>
    <s v=""/>
    <s v=""/>
  </r>
  <r>
    <x v="30"/>
    <x v="211"/>
    <m/>
    <m/>
    <m/>
    <m/>
    <s v=""/>
    <s v=""/>
  </r>
  <r>
    <x v="30"/>
    <x v="212"/>
    <m/>
    <m/>
    <m/>
    <m/>
    <s v=""/>
    <d v="1899-12-30T00:00:00"/>
  </r>
  <r>
    <x v="31"/>
    <x v="213"/>
    <m/>
    <m/>
    <m/>
    <m/>
    <s v=""/>
    <s v=""/>
  </r>
  <r>
    <x v="31"/>
    <x v="214"/>
    <m/>
    <m/>
    <m/>
    <m/>
    <s v=""/>
    <s v=""/>
  </r>
  <r>
    <x v="31"/>
    <x v="215"/>
    <m/>
    <m/>
    <m/>
    <m/>
    <s v=""/>
    <s v=""/>
  </r>
  <r>
    <x v="31"/>
    <x v="216"/>
    <m/>
    <m/>
    <m/>
    <m/>
    <s v=""/>
    <s v=""/>
  </r>
  <r>
    <x v="31"/>
    <x v="217"/>
    <m/>
    <m/>
    <m/>
    <m/>
    <s v=""/>
    <s v=""/>
  </r>
  <r>
    <x v="31"/>
    <x v="218"/>
    <m/>
    <m/>
    <m/>
    <m/>
    <s v=""/>
    <s v=""/>
  </r>
  <r>
    <x v="31"/>
    <x v="219"/>
    <m/>
    <m/>
    <m/>
    <m/>
    <s v=""/>
    <d v="1899-12-30T00:00:00"/>
  </r>
  <r>
    <x v="32"/>
    <x v="220"/>
    <m/>
    <m/>
    <m/>
    <m/>
    <s v=""/>
    <s v=""/>
  </r>
  <r>
    <x v="32"/>
    <x v="221"/>
    <m/>
    <m/>
    <m/>
    <m/>
    <s v=""/>
    <s v=""/>
  </r>
  <r>
    <x v="32"/>
    <x v="222"/>
    <m/>
    <m/>
    <m/>
    <m/>
    <s v=""/>
    <s v=""/>
  </r>
  <r>
    <x v="32"/>
    <x v="223"/>
    <m/>
    <m/>
    <m/>
    <m/>
    <s v=""/>
    <s v=""/>
  </r>
  <r>
    <x v="32"/>
    <x v="224"/>
    <m/>
    <m/>
    <m/>
    <m/>
    <s v=""/>
    <s v=""/>
  </r>
  <r>
    <x v="32"/>
    <x v="225"/>
    <m/>
    <m/>
    <m/>
    <m/>
    <s v=""/>
    <s v=""/>
  </r>
  <r>
    <x v="32"/>
    <x v="226"/>
    <m/>
    <m/>
    <m/>
    <m/>
    <s v=""/>
    <d v="1899-12-30T00:00:00"/>
  </r>
  <r>
    <x v="33"/>
    <x v="227"/>
    <m/>
    <m/>
    <m/>
    <m/>
    <s v=""/>
    <s v=""/>
  </r>
  <r>
    <x v="33"/>
    <x v="228"/>
    <m/>
    <m/>
    <m/>
    <m/>
    <s v=""/>
    <s v=""/>
  </r>
  <r>
    <x v="33"/>
    <x v="229"/>
    <m/>
    <m/>
    <m/>
    <m/>
    <s v=""/>
    <s v=""/>
  </r>
  <r>
    <x v="33"/>
    <x v="230"/>
    <m/>
    <m/>
    <m/>
    <m/>
    <s v=""/>
    <s v=""/>
  </r>
  <r>
    <x v="33"/>
    <x v="231"/>
    <m/>
    <m/>
    <m/>
    <m/>
    <s v=""/>
    <s v=""/>
  </r>
  <r>
    <x v="33"/>
    <x v="232"/>
    <m/>
    <m/>
    <m/>
    <m/>
    <s v=""/>
    <s v=""/>
  </r>
  <r>
    <x v="33"/>
    <x v="233"/>
    <m/>
    <m/>
    <m/>
    <m/>
    <s v=""/>
    <d v="1899-12-30T00:00:00"/>
  </r>
  <r>
    <x v="34"/>
    <x v="234"/>
    <m/>
    <m/>
    <m/>
    <m/>
    <s v=""/>
    <s v=""/>
  </r>
  <r>
    <x v="34"/>
    <x v="235"/>
    <m/>
    <m/>
    <m/>
    <m/>
    <s v=""/>
    <s v=""/>
  </r>
  <r>
    <x v="34"/>
    <x v="236"/>
    <m/>
    <m/>
    <m/>
    <m/>
    <s v=""/>
    <s v=""/>
  </r>
  <r>
    <x v="34"/>
    <x v="237"/>
    <m/>
    <m/>
    <m/>
    <m/>
    <s v=""/>
    <s v=""/>
  </r>
  <r>
    <x v="34"/>
    <x v="238"/>
    <m/>
    <m/>
    <m/>
    <m/>
    <s v=""/>
    <s v=""/>
  </r>
  <r>
    <x v="34"/>
    <x v="239"/>
    <m/>
    <m/>
    <m/>
    <m/>
    <s v=""/>
    <s v=""/>
  </r>
  <r>
    <x v="34"/>
    <x v="240"/>
    <m/>
    <m/>
    <m/>
    <m/>
    <s v=""/>
    <d v="1899-12-30T00:00:00"/>
  </r>
  <r>
    <x v="35"/>
    <x v="241"/>
    <m/>
    <m/>
    <m/>
    <m/>
    <s v=""/>
    <s v=""/>
  </r>
  <r>
    <x v="35"/>
    <x v="242"/>
    <m/>
    <m/>
    <m/>
    <m/>
    <s v=""/>
    <s v=""/>
  </r>
  <r>
    <x v="35"/>
    <x v="243"/>
    <m/>
    <m/>
    <m/>
    <m/>
    <s v=""/>
    <s v=""/>
  </r>
  <r>
    <x v="35"/>
    <x v="244"/>
    <m/>
    <m/>
    <m/>
    <m/>
    <s v=""/>
    <s v=""/>
  </r>
  <r>
    <x v="35"/>
    <x v="245"/>
    <m/>
    <m/>
    <m/>
    <m/>
    <s v=""/>
    <s v=""/>
  </r>
  <r>
    <x v="35"/>
    <x v="246"/>
    <m/>
    <m/>
    <m/>
    <m/>
    <s v=""/>
    <s v=""/>
  </r>
  <r>
    <x v="35"/>
    <x v="247"/>
    <m/>
    <m/>
    <m/>
    <m/>
    <s v=""/>
    <d v="1899-12-30T00:00:00"/>
  </r>
  <r>
    <x v="36"/>
    <x v="248"/>
    <m/>
    <m/>
    <m/>
    <m/>
    <s v=""/>
    <s v=""/>
  </r>
  <r>
    <x v="36"/>
    <x v="249"/>
    <m/>
    <m/>
    <m/>
    <m/>
    <s v=""/>
    <s v=""/>
  </r>
  <r>
    <x v="36"/>
    <x v="250"/>
    <m/>
    <m/>
    <m/>
    <m/>
    <s v=""/>
    <s v=""/>
  </r>
  <r>
    <x v="36"/>
    <x v="251"/>
    <m/>
    <m/>
    <m/>
    <m/>
    <s v=""/>
    <s v=""/>
  </r>
  <r>
    <x v="36"/>
    <x v="252"/>
    <m/>
    <m/>
    <m/>
    <m/>
    <s v=""/>
    <s v=""/>
  </r>
  <r>
    <x v="36"/>
    <x v="253"/>
    <m/>
    <m/>
    <m/>
    <m/>
    <s v=""/>
    <s v=""/>
  </r>
  <r>
    <x v="36"/>
    <x v="254"/>
    <m/>
    <m/>
    <m/>
    <m/>
    <s v=""/>
    <d v="1899-12-30T00:00:00"/>
  </r>
  <r>
    <x v="37"/>
    <x v="255"/>
    <m/>
    <m/>
    <m/>
    <m/>
    <s v=""/>
    <s v=""/>
  </r>
  <r>
    <x v="37"/>
    <x v="256"/>
    <m/>
    <m/>
    <m/>
    <m/>
    <s v=""/>
    <s v=""/>
  </r>
  <r>
    <x v="37"/>
    <x v="257"/>
    <m/>
    <m/>
    <m/>
    <m/>
    <s v=""/>
    <s v=""/>
  </r>
  <r>
    <x v="37"/>
    <x v="258"/>
    <m/>
    <m/>
    <m/>
    <m/>
    <s v=""/>
    <s v=""/>
  </r>
  <r>
    <x v="37"/>
    <x v="259"/>
    <m/>
    <m/>
    <m/>
    <m/>
    <s v=""/>
    <s v=""/>
  </r>
  <r>
    <x v="37"/>
    <x v="260"/>
    <m/>
    <m/>
    <m/>
    <m/>
    <s v=""/>
    <s v=""/>
  </r>
  <r>
    <x v="37"/>
    <x v="261"/>
    <m/>
    <m/>
    <m/>
    <m/>
    <s v=""/>
    <d v="1899-12-30T00:00:00"/>
  </r>
  <r>
    <x v="38"/>
    <x v="262"/>
    <m/>
    <m/>
    <m/>
    <m/>
    <s v=""/>
    <s v=""/>
  </r>
  <r>
    <x v="38"/>
    <x v="263"/>
    <m/>
    <m/>
    <m/>
    <m/>
    <s v=""/>
    <s v=""/>
  </r>
  <r>
    <x v="38"/>
    <x v="264"/>
    <m/>
    <m/>
    <m/>
    <m/>
    <s v=""/>
    <s v=""/>
  </r>
  <r>
    <x v="38"/>
    <x v="265"/>
    <m/>
    <m/>
    <m/>
    <m/>
    <s v=""/>
    <s v=""/>
  </r>
  <r>
    <x v="38"/>
    <x v="266"/>
    <m/>
    <m/>
    <m/>
    <m/>
    <s v=""/>
    <s v=""/>
  </r>
  <r>
    <x v="38"/>
    <x v="267"/>
    <m/>
    <m/>
    <m/>
    <m/>
    <s v=""/>
    <s v=""/>
  </r>
  <r>
    <x v="38"/>
    <x v="268"/>
    <m/>
    <m/>
    <m/>
    <m/>
    <s v=""/>
    <d v="1899-12-30T00:00:00"/>
  </r>
  <r>
    <x v="39"/>
    <x v="269"/>
    <m/>
    <m/>
    <m/>
    <m/>
    <s v=""/>
    <s v=""/>
  </r>
  <r>
    <x v="39"/>
    <x v="270"/>
    <m/>
    <m/>
    <m/>
    <m/>
    <s v=""/>
    <s v=""/>
  </r>
  <r>
    <x v="39"/>
    <x v="271"/>
    <m/>
    <m/>
    <m/>
    <m/>
    <s v=""/>
    <s v=""/>
  </r>
  <r>
    <x v="39"/>
    <x v="272"/>
    <m/>
    <m/>
    <m/>
    <m/>
    <s v=""/>
    <s v=""/>
  </r>
  <r>
    <x v="39"/>
    <x v="273"/>
    <m/>
    <m/>
    <m/>
    <m/>
    <s v=""/>
    <s v=""/>
  </r>
  <r>
    <x v="39"/>
    <x v="274"/>
    <m/>
    <m/>
    <m/>
    <m/>
    <s v=""/>
    <s v=""/>
  </r>
  <r>
    <x v="39"/>
    <x v="275"/>
    <m/>
    <m/>
    <m/>
    <m/>
    <s v=""/>
    <d v="1899-12-30T00:00:00"/>
  </r>
  <r>
    <x v="40"/>
    <x v="276"/>
    <m/>
    <m/>
    <m/>
    <m/>
    <s v=""/>
    <s v=""/>
  </r>
  <r>
    <x v="40"/>
    <x v="277"/>
    <m/>
    <m/>
    <m/>
    <m/>
    <s v=""/>
    <s v=""/>
  </r>
  <r>
    <x v="40"/>
    <x v="278"/>
    <m/>
    <m/>
    <m/>
    <m/>
    <s v=""/>
    <s v=""/>
  </r>
  <r>
    <x v="40"/>
    <x v="279"/>
    <m/>
    <m/>
    <m/>
    <m/>
    <s v=""/>
    <s v=""/>
  </r>
  <r>
    <x v="40"/>
    <x v="280"/>
    <m/>
    <m/>
    <m/>
    <m/>
    <s v=""/>
    <s v=""/>
  </r>
  <r>
    <x v="40"/>
    <x v="281"/>
    <m/>
    <m/>
    <m/>
    <m/>
    <s v=""/>
    <s v=""/>
  </r>
  <r>
    <x v="40"/>
    <x v="282"/>
    <m/>
    <m/>
    <m/>
    <m/>
    <s v=""/>
    <d v="1899-12-30T00:00:00"/>
  </r>
  <r>
    <x v="41"/>
    <x v="283"/>
    <m/>
    <m/>
    <m/>
    <m/>
    <s v=""/>
    <s v=""/>
  </r>
  <r>
    <x v="41"/>
    <x v="284"/>
    <m/>
    <m/>
    <m/>
    <m/>
    <s v=""/>
    <s v=""/>
  </r>
  <r>
    <x v="41"/>
    <x v="285"/>
    <m/>
    <m/>
    <m/>
    <m/>
    <s v=""/>
    <s v=""/>
  </r>
  <r>
    <x v="41"/>
    <x v="286"/>
    <m/>
    <m/>
    <m/>
    <m/>
    <s v=""/>
    <s v=""/>
  </r>
  <r>
    <x v="41"/>
    <x v="287"/>
    <m/>
    <m/>
    <m/>
    <m/>
    <s v=""/>
    <s v=""/>
  </r>
  <r>
    <x v="41"/>
    <x v="288"/>
    <m/>
    <m/>
    <m/>
    <m/>
    <s v=""/>
    <s v=""/>
  </r>
  <r>
    <x v="41"/>
    <x v="289"/>
    <m/>
    <m/>
    <m/>
    <m/>
    <s v=""/>
    <d v="1899-12-30T00:00:00"/>
  </r>
  <r>
    <x v="42"/>
    <x v="290"/>
    <m/>
    <m/>
    <m/>
    <m/>
    <s v=""/>
    <s v=""/>
  </r>
  <r>
    <x v="42"/>
    <x v="291"/>
    <m/>
    <m/>
    <m/>
    <m/>
    <s v=""/>
    <s v=""/>
  </r>
  <r>
    <x v="42"/>
    <x v="292"/>
    <m/>
    <m/>
    <m/>
    <m/>
    <s v=""/>
    <s v=""/>
  </r>
  <r>
    <x v="42"/>
    <x v="293"/>
    <m/>
    <m/>
    <m/>
    <m/>
    <s v=""/>
    <s v=""/>
  </r>
  <r>
    <x v="42"/>
    <x v="294"/>
    <m/>
    <m/>
    <m/>
    <m/>
    <s v=""/>
    <s v=""/>
  </r>
  <r>
    <x v="42"/>
    <x v="295"/>
    <m/>
    <m/>
    <m/>
    <m/>
    <s v=""/>
    <s v=""/>
  </r>
  <r>
    <x v="42"/>
    <x v="296"/>
    <m/>
    <m/>
    <m/>
    <m/>
    <s v=""/>
    <d v="1899-12-30T00:00:00"/>
  </r>
  <r>
    <x v="43"/>
    <x v="297"/>
    <m/>
    <m/>
    <m/>
    <m/>
    <s v=""/>
    <s v=""/>
  </r>
  <r>
    <x v="43"/>
    <x v="298"/>
    <m/>
    <m/>
    <m/>
    <m/>
    <s v=""/>
    <s v=""/>
  </r>
  <r>
    <x v="43"/>
    <x v="299"/>
    <m/>
    <m/>
    <m/>
    <m/>
    <s v=""/>
    <s v=""/>
  </r>
  <r>
    <x v="43"/>
    <x v="300"/>
    <m/>
    <m/>
    <m/>
    <m/>
    <s v=""/>
    <s v=""/>
  </r>
  <r>
    <x v="43"/>
    <x v="301"/>
    <m/>
    <m/>
    <m/>
    <m/>
    <s v=""/>
    <s v=""/>
  </r>
  <r>
    <x v="43"/>
    <x v="302"/>
    <m/>
    <m/>
    <m/>
    <m/>
    <s v=""/>
    <s v=""/>
  </r>
  <r>
    <x v="43"/>
    <x v="303"/>
    <m/>
    <m/>
    <m/>
    <m/>
    <s v=""/>
    <d v="1899-12-30T00:00:00"/>
  </r>
  <r>
    <x v="44"/>
    <x v="304"/>
    <m/>
    <m/>
    <m/>
    <m/>
    <s v=""/>
    <s v=""/>
  </r>
  <r>
    <x v="44"/>
    <x v="305"/>
    <m/>
    <m/>
    <m/>
    <m/>
    <s v=""/>
    <s v=""/>
  </r>
  <r>
    <x v="44"/>
    <x v="306"/>
    <m/>
    <m/>
    <m/>
    <m/>
    <s v=""/>
    <s v=""/>
  </r>
  <r>
    <x v="44"/>
    <x v="307"/>
    <m/>
    <m/>
    <m/>
    <m/>
    <s v=""/>
    <s v=""/>
  </r>
  <r>
    <x v="44"/>
    <x v="308"/>
    <m/>
    <m/>
    <m/>
    <m/>
    <s v=""/>
    <s v=""/>
  </r>
  <r>
    <x v="44"/>
    <x v="309"/>
    <m/>
    <m/>
    <m/>
    <m/>
    <s v=""/>
    <s v=""/>
  </r>
  <r>
    <x v="44"/>
    <x v="310"/>
    <m/>
    <m/>
    <m/>
    <m/>
    <s v=""/>
    <d v="1899-12-30T00:00:00"/>
  </r>
  <r>
    <x v="45"/>
    <x v="311"/>
    <m/>
    <m/>
    <m/>
    <m/>
    <s v=""/>
    <s v=""/>
  </r>
  <r>
    <x v="45"/>
    <x v="312"/>
    <m/>
    <m/>
    <m/>
    <m/>
    <s v=""/>
    <s v=""/>
  </r>
  <r>
    <x v="45"/>
    <x v="313"/>
    <m/>
    <m/>
    <m/>
    <m/>
    <s v=""/>
    <s v=""/>
  </r>
  <r>
    <x v="45"/>
    <x v="314"/>
    <m/>
    <m/>
    <m/>
    <m/>
    <s v=""/>
    <s v=""/>
  </r>
  <r>
    <x v="45"/>
    <x v="315"/>
    <m/>
    <m/>
    <m/>
    <m/>
    <s v=""/>
    <s v=""/>
  </r>
  <r>
    <x v="45"/>
    <x v="316"/>
    <m/>
    <m/>
    <m/>
    <m/>
    <s v=""/>
    <s v=""/>
  </r>
  <r>
    <x v="45"/>
    <x v="317"/>
    <m/>
    <m/>
    <m/>
    <m/>
    <s v=""/>
    <d v="1899-12-30T00:00:00"/>
  </r>
  <r>
    <x v="46"/>
    <x v="318"/>
    <m/>
    <m/>
    <m/>
    <m/>
    <s v=""/>
    <s v=""/>
  </r>
  <r>
    <x v="46"/>
    <x v="319"/>
    <m/>
    <m/>
    <m/>
    <m/>
    <s v=""/>
    <s v=""/>
  </r>
  <r>
    <x v="46"/>
    <x v="320"/>
    <m/>
    <m/>
    <m/>
    <m/>
    <s v=""/>
    <s v=""/>
  </r>
  <r>
    <x v="46"/>
    <x v="321"/>
    <m/>
    <m/>
    <m/>
    <m/>
    <s v=""/>
    <s v=""/>
  </r>
  <r>
    <x v="46"/>
    <x v="322"/>
    <m/>
    <m/>
    <m/>
    <m/>
    <s v=""/>
    <s v=""/>
  </r>
  <r>
    <x v="46"/>
    <x v="323"/>
    <m/>
    <m/>
    <m/>
    <m/>
    <s v=""/>
    <s v=""/>
  </r>
  <r>
    <x v="46"/>
    <x v="324"/>
    <m/>
    <m/>
    <m/>
    <m/>
    <s v=""/>
    <d v="1899-12-30T00:00:00"/>
  </r>
  <r>
    <x v="47"/>
    <x v="325"/>
    <m/>
    <m/>
    <m/>
    <m/>
    <s v=""/>
    <s v=""/>
  </r>
  <r>
    <x v="47"/>
    <x v="326"/>
    <m/>
    <m/>
    <m/>
    <m/>
    <s v=""/>
    <s v=""/>
  </r>
  <r>
    <x v="47"/>
    <x v="327"/>
    <m/>
    <m/>
    <m/>
    <m/>
    <s v=""/>
    <s v=""/>
  </r>
  <r>
    <x v="47"/>
    <x v="328"/>
    <m/>
    <m/>
    <m/>
    <m/>
    <s v=""/>
    <s v=""/>
  </r>
  <r>
    <x v="47"/>
    <x v="329"/>
    <m/>
    <m/>
    <m/>
    <m/>
    <s v=""/>
    <s v=""/>
  </r>
  <r>
    <x v="47"/>
    <x v="330"/>
    <m/>
    <m/>
    <m/>
    <m/>
    <s v=""/>
    <s v=""/>
  </r>
  <r>
    <x v="47"/>
    <x v="331"/>
    <m/>
    <m/>
    <m/>
    <m/>
    <s v=""/>
    <d v="1899-12-30T00:00:00"/>
  </r>
  <r>
    <x v="48"/>
    <x v="332"/>
    <m/>
    <m/>
    <m/>
    <m/>
    <s v=""/>
    <s v=""/>
  </r>
  <r>
    <x v="48"/>
    <x v="333"/>
    <m/>
    <m/>
    <m/>
    <m/>
    <s v=""/>
    <s v=""/>
  </r>
  <r>
    <x v="48"/>
    <x v="334"/>
    <m/>
    <m/>
    <m/>
    <m/>
    <s v=""/>
    <s v=""/>
  </r>
  <r>
    <x v="48"/>
    <x v="335"/>
    <m/>
    <m/>
    <m/>
    <m/>
    <s v=""/>
    <s v=""/>
  </r>
  <r>
    <x v="48"/>
    <x v="336"/>
    <m/>
    <m/>
    <m/>
    <m/>
    <s v=""/>
    <s v=""/>
  </r>
  <r>
    <x v="48"/>
    <x v="337"/>
    <m/>
    <m/>
    <m/>
    <m/>
    <s v=""/>
    <s v=""/>
  </r>
  <r>
    <x v="48"/>
    <x v="338"/>
    <m/>
    <m/>
    <m/>
    <m/>
    <s v=""/>
    <d v="1899-12-30T00:00:00"/>
  </r>
  <r>
    <x v="49"/>
    <x v="339"/>
    <m/>
    <m/>
    <m/>
    <m/>
    <s v=""/>
    <s v=""/>
  </r>
  <r>
    <x v="49"/>
    <x v="340"/>
    <m/>
    <m/>
    <m/>
    <m/>
    <s v=""/>
    <s v=""/>
  </r>
  <r>
    <x v="49"/>
    <x v="341"/>
    <m/>
    <m/>
    <m/>
    <m/>
    <s v=""/>
    <s v=""/>
  </r>
  <r>
    <x v="49"/>
    <x v="342"/>
    <m/>
    <m/>
    <m/>
    <m/>
    <s v=""/>
    <s v=""/>
  </r>
  <r>
    <x v="49"/>
    <x v="343"/>
    <m/>
    <m/>
    <m/>
    <m/>
    <s v=""/>
    <s v=""/>
  </r>
  <r>
    <x v="49"/>
    <x v="344"/>
    <m/>
    <m/>
    <m/>
    <m/>
    <s v=""/>
    <s v=""/>
  </r>
  <r>
    <x v="49"/>
    <x v="345"/>
    <m/>
    <m/>
    <m/>
    <m/>
    <s v=""/>
    <d v="1899-12-30T00:00:00"/>
  </r>
  <r>
    <x v="50"/>
    <x v="346"/>
    <m/>
    <m/>
    <m/>
    <m/>
    <s v=""/>
    <s v=""/>
  </r>
  <r>
    <x v="50"/>
    <x v="347"/>
    <m/>
    <m/>
    <m/>
    <m/>
    <s v=""/>
    <s v=""/>
  </r>
  <r>
    <x v="50"/>
    <x v="348"/>
    <m/>
    <m/>
    <m/>
    <m/>
    <s v=""/>
    <s v=""/>
  </r>
  <r>
    <x v="50"/>
    <x v="349"/>
    <m/>
    <m/>
    <m/>
    <m/>
    <s v=""/>
    <s v=""/>
  </r>
  <r>
    <x v="50"/>
    <x v="350"/>
    <m/>
    <m/>
    <m/>
    <m/>
    <s v=""/>
    <s v=""/>
  </r>
  <r>
    <x v="50"/>
    <x v="351"/>
    <m/>
    <m/>
    <m/>
    <m/>
    <s v=""/>
    <s v=""/>
  </r>
  <r>
    <x v="50"/>
    <x v="352"/>
    <m/>
    <m/>
    <m/>
    <m/>
    <s v=""/>
    <d v="1899-12-30T00:00:00"/>
  </r>
  <r>
    <x v="51"/>
    <x v="353"/>
    <m/>
    <m/>
    <m/>
    <m/>
    <s v=""/>
    <s v=""/>
  </r>
  <r>
    <x v="51"/>
    <x v="354"/>
    <m/>
    <m/>
    <m/>
    <m/>
    <s v=""/>
    <s v=""/>
  </r>
  <r>
    <x v="51"/>
    <x v="355"/>
    <m/>
    <m/>
    <m/>
    <m/>
    <s v=""/>
    <s v=""/>
  </r>
  <r>
    <x v="51"/>
    <x v="356"/>
    <m/>
    <m/>
    <m/>
    <m/>
    <s v=""/>
    <s v=""/>
  </r>
  <r>
    <x v="51"/>
    <x v="357"/>
    <m/>
    <m/>
    <m/>
    <m/>
    <s v=""/>
    <s v=""/>
  </r>
  <r>
    <x v="51"/>
    <x v="358"/>
    <m/>
    <m/>
    <m/>
    <m/>
    <s v=""/>
    <s v=""/>
  </r>
  <r>
    <x v="51"/>
    <x v="359"/>
    <m/>
    <m/>
    <m/>
    <m/>
    <s v=""/>
    <d v="1899-12-30T00:00:00"/>
  </r>
  <r>
    <x v="52"/>
    <x v="360"/>
    <m/>
    <m/>
    <m/>
    <m/>
    <s v=""/>
    <s v=""/>
  </r>
  <r>
    <x v="52"/>
    <x v="361"/>
    <m/>
    <m/>
    <m/>
    <m/>
    <s v=""/>
    <s v=""/>
  </r>
  <r>
    <x v="52"/>
    <x v="362"/>
    <m/>
    <m/>
    <m/>
    <m/>
    <s v=""/>
    <s v=""/>
  </r>
  <r>
    <x v="52"/>
    <x v="363"/>
    <m/>
    <m/>
    <m/>
    <m/>
    <s v=""/>
    <s v=""/>
  </r>
  <r>
    <x v="52"/>
    <x v="364"/>
    <m/>
    <m/>
    <m/>
    <m/>
    <s v=""/>
    <s v=""/>
  </r>
  <r>
    <x v="52"/>
    <x v="365"/>
    <m/>
    <m/>
    <m/>
    <m/>
    <s v=""/>
    <s v=""/>
  </r>
  <r>
    <x v="52"/>
    <x v="366"/>
    <m/>
    <m/>
    <m/>
    <m/>
    <s v=""/>
    <d v="1899-12-30T00:00:00"/>
  </r>
  <r>
    <x v="53"/>
    <x v="367"/>
    <m/>
    <m/>
    <m/>
    <m/>
    <s v=""/>
    <s v=""/>
  </r>
  <r>
    <x v="53"/>
    <x v="368"/>
    <m/>
    <m/>
    <m/>
    <m/>
    <s v=""/>
    <s v=""/>
  </r>
  <r>
    <x v="53"/>
    <x v="369"/>
    <m/>
    <m/>
    <m/>
    <m/>
    <s v=""/>
    <s v=""/>
  </r>
  <r>
    <x v="53"/>
    <x v="370"/>
    <m/>
    <m/>
    <m/>
    <m/>
    <s v=""/>
    <s v=""/>
  </r>
  <r>
    <x v="53"/>
    <x v="371"/>
    <m/>
    <m/>
    <m/>
    <m/>
    <s v=""/>
    <s v=""/>
  </r>
  <r>
    <x v="53"/>
    <x v="372"/>
    <m/>
    <m/>
    <m/>
    <m/>
    <s v=""/>
    <s v=""/>
  </r>
  <r>
    <x v="53"/>
    <x v="373"/>
    <m/>
    <m/>
    <m/>
    <m/>
    <s v=""/>
    <d v="1899-12-30T00:00:00"/>
  </r>
  <r>
    <x v="54"/>
    <x v="374"/>
    <m/>
    <m/>
    <m/>
    <m/>
    <s v=""/>
    <s v=""/>
  </r>
  <r>
    <x v="54"/>
    <x v="375"/>
    <m/>
    <m/>
    <m/>
    <m/>
    <s v=""/>
    <s v=""/>
  </r>
  <r>
    <x v="54"/>
    <x v="376"/>
    <m/>
    <m/>
    <m/>
    <m/>
    <s v=""/>
    <s v=""/>
  </r>
  <r>
    <x v="54"/>
    <x v="377"/>
    <m/>
    <m/>
    <m/>
    <m/>
    <s v=""/>
    <s v=""/>
  </r>
  <r>
    <x v="54"/>
    <x v="378"/>
    <m/>
    <m/>
    <m/>
    <m/>
    <s v=""/>
    <s v=""/>
  </r>
  <r>
    <x v="54"/>
    <x v="379"/>
    <m/>
    <m/>
    <m/>
    <m/>
    <s v=""/>
    <s v=""/>
  </r>
  <r>
    <x v="54"/>
    <x v="380"/>
    <m/>
    <m/>
    <m/>
    <m/>
    <s v=""/>
    <d v="1899-12-30T00:00:00"/>
  </r>
  <r>
    <x v="55"/>
    <x v="381"/>
    <m/>
    <m/>
    <m/>
    <m/>
    <s v=""/>
    <s v=""/>
  </r>
  <r>
    <x v="55"/>
    <x v="382"/>
    <m/>
    <m/>
    <m/>
    <m/>
    <s v=""/>
    <s v=""/>
  </r>
  <r>
    <x v="55"/>
    <x v="383"/>
    <m/>
    <m/>
    <m/>
    <m/>
    <s v=""/>
    <s v=""/>
  </r>
  <r>
    <x v="55"/>
    <x v="384"/>
    <m/>
    <m/>
    <m/>
    <m/>
    <s v=""/>
    <s v=""/>
  </r>
  <r>
    <x v="55"/>
    <x v="385"/>
    <m/>
    <m/>
    <m/>
    <m/>
    <s v=""/>
    <s v=""/>
  </r>
  <r>
    <x v="55"/>
    <x v="386"/>
    <m/>
    <m/>
    <m/>
    <m/>
    <s v=""/>
    <s v=""/>
  </r>
  <r>
    <x v="55"/>
    <x v="387"/>
    <m/>
    <m/>
    <m/>
    <m/>
    <s v=""/>
    <d v="1899-12-30T00:00:00"/>
  </r>
  <r>
    <x v="56"/>
    <x v="388"/>
    <m/>
    <m/>
    <m/>
    <m/>
    <s v=""/>
    <s v=""/>
  </r>
  <r>
    <x v="56"/>
    <x v="389"/>
    <m/>
    <m/>
    <m/>
    <m/>
    <s v=""/>
    <s v=""/>
  </r>
  <r>
    <x v="56"/>
    <x v="390"/>
    <m/>
    <m/>
    <m/>
    <m/>
    <s v=""/>
    <s v=""/>
  </r>
  <r>
    <x v="56"/>
    <x v="391"/>
    <m/>
    <m/>
    <m/>
    <m/>
    <s v=""/>
    <s v=""/>
  </r>
  <r>
    <x v="56"/>
    <x v="392"/>
    <m/>
    <m/>
    <m/>
    <m/>
    <s v=""/>
    <s v=""/>
  </r>
  <r>
    <x v="56"/>
    <x v="393"/>
    <m/>
    <m/>
    <m/>
    <m/>
    <s v=""/>
    <s v=""/>
  </r>
  <r>
    <x v="56"/>
    <x v="394"/>
    <m/>
    <m/>
    <m/>
    <m/>
    <s v=""/>
    <d v="1899-12-30T00:00:00"/>
  </r>
  <r>
    <x v="57"/>
    <x v="395"/>
    <m/>
    <m/>
    <m/>
    <m/>
    <s v=""/>
    <s v=""/>
  </r>
  <r>
    <x v="57"/>
    <x v="396"/>
    <m/>
    <m/>
    <m/>
    <m/>
    <s v=""/>
    <s v=""/>
  </r>
  <r>
    <x v="57"/>
    <x v="397"/>
    <m/>
    <m/>
    <m/>
    <m/>
    <s v=""/>
    <s v=""/>
  </r>
  <r>
    <x v="57"/>
    <x v="398"/>
    <m/>
    <m/>
    <m/>
    <m/>
    <s v=""/>
    <s v=""/>
  </r>
  <r>
    <x v="57"/>
    <x v="399"/>
    <m/>
    <m/>
    <m/>
    <m/>
    <s v=""/>
    <s v=""/>
  </r>
  <r>
    <x v="57"/>
    <x v="400"/>
    <m/>
    <m/>
    <m/>
    <m/>
    <s v=""/>
    <s v=""/>
  </r>
  <r>
    <x v="57"/>
    <x v="401"/>
    <m/>
    <m/>
    <m/>
    <m/>
    <s v=""/>
    <d v="1899-12-30T00:00:00"/>
  </r>
  <r>
    <x v="58"/>
    <x v="402"/>
    <m/>
    <m/>
    <m/>
    <m/>
    <s v=""/>
    <s v=""/>
  </r>
  <r>
    <x v="58"/>
    <x v="403"/>
    <m/>
    <m/>
    <m/>
    <m/>
    <s v=""/>
    <s v=""/>
  </r>
  <r>
    <x v="58"/>
    <x v="404"/>
    <m/>
    <m/>
    <m/>
    <m/>
    <s v=""/>
    <s v=""/>
  </r>
  <r>
    <x v="58"/>
    <x v="405"/>
    <m/>
    <m/>
    <m/>
    <m/>
    <s v=""/>
    <s v=""/>
  </r>
  <r>
    <x v="58"/>
    <x v="406"/>
    <m/>
    <m/>
    <m/>
    <m/>
    <s v=""/>
    <s v=""/>
  </r>
  <r>
    <x v="58"/>
    <x v="407"/>
    <m/>
    <m/>
    <m/>
    <m/>
    <s v=""/>
    <s v=""/>
  </r>
  <r>
    <x v="58"/>
    <x v="408"/>
    <m/>
    <m/>
    <m/>
    <m/>
    <s v=""/>
    <d v="1899-12-30T00:00:00"/>
  </r>
  <r>
    <x v="59"/>
    <x v="409"/>
    <m/>
    <m/>
    <m/>
    <m/>
    <s v=""/>
    <s v=""/>
  </r>
  <r>
    <x v="59"/>
    <x v="410"/>
    <m/>
    <m/>
    <m/>
    <m/>
    <s v=""/>
    <s v=""/>
  </r>
  <r>
    <x v="59"/>
    <x v="411"/>
    <m/>
    <m/>
    <m/>
    <m/>
    <s v=""/>
    <s v=""/>
  </r>
  <r>
    <x v="59"/>
    <x v="412"/>
    <m/>
    <m/>
    <m/>
    <m/>
    <s v=""/>
    <s v=""/>
  </r>
  <r>
    <x v="59"/>
    <x v="413"/>
    <m/>
    <m/>
    <m/>
    <m/>
    <s v=""/>
    <s v=""/>
  </r>
  <r>
    <x v="59"/>
    <x v="414"/>
    <m/>
    <m/>
    <m/>
    <m/>
    <s v=""/>
    <s v=""/>
  </r>
  <r>
    <x v="59"/>
    <x v="415"/>
    <m/>
    <m/>
    <m/>
    <m/>
    <s v=""/>
    <d v="1899-12-30T00:00:00"/>
  </r>
  <r>
    <x v="60"/>
    <x v="416"/>
    <m/>
    <m/>
    <m/>
    <m/>
    <s v=""/>
    <s v=""/>
  </r>
  <r>
    <x v="60"/>
    <x v="417"/>
    <m/>
    <m/>
    <m/>
    <m/>
    <s v=""/>
    <s v=""/>
  </r>
  <r>
    <x v="60"/>
    <x v="418"/>
    <m/>
    <m/>
    <m/>
    <m/>
    <s v=""/>
    <s v=""/>
  </r>
  <r>
    <x v="60"/>
    <x v="419"/>
    <m/>
    <m/>
    <m/>
    <m/>
    <s v=""/>
    <s v=""/>
  </r>
  <r>
    <x v="60"/>
    <x v="420"/>
    <m/>
    <m/>
    <m/>
    <m/>
    <s v=""/>
    <s v=""/>
  </r>
  <r>
    <x v="60"/>
    <x v="421"/>
    <m/>
    <m/>
    <m/>
    <m/>
    <s v=""/>
    <s v=""/>
  </r>
  <r>
    <x v="60"/>
    <x v="422"/>
    <m/>
    <m/>
    <m/>
    <m/>
    <s v=""/>
    <d v="1899-12-30T00:00:00"/>
  </r>
  <r>
    <x v="61"/>
    <x v="423"/>
    <m/>
    <m/>
    <m/>
    <m/>
    <s v=""/>
    <s v=""/>
  </r>
  <r>
    <x v="61"/>
    <x v="424"/>
    <m/>
    <m/>
    <m/>
    <m/>
    <s v=""/>
    <s v=""/>
  </r>
  <r>
    <x v="61"/>
    <x v="425"/>
    <m/>
    <m/>
    <m/>
    <m/>
    <s v=""/>
    <s v=""/>
  </r>
  <r>
    <x v="61"/>
    <x v="426"/>
    <m/>
    <m/>
    <m/>
    <m/>
    <s v=""/>
    <s v=""/>
  </r>
  <r>
    <x v="61"/>
    <x v="427"/>
    <m/>
    <m/>
    <m/>
    <m/>
    <s v=""/>
    <s v=""/>
  </r>
  <r>
    <x v="61"/>
    <x v="428"/>
    <m/>
    <m/>
    <m/>
    <m/>
    <s v=""/>
    <s v=""/>
  </r>
  <r>
    <x v="61"/>
    <x v="429"/>
    <m/>
    <m/>
    <m/>
    <m/>
    <s v=""/>
    <d v="1899-12-30T00:00:00"/>
  </r>
  <r>
    <x v="62"/>
    <x v="430"/>
    <m/>
    <m/>
    <m/>
    <m/>
    <s v=""/>
    <s v=""/>
  </r>
  <r>
    <x v="62"/>
    <x v="431"/>
    <m/>
    <m/>
    <m/>
    <m/>
    <s v=""/>
    <s v=""/>
  </r>
  <r>
    <x v="62"/>
    <x v="432"/>
    <m/>
    <m/>
    <m/>
    <m/>
    <s v=""/>
    <s v=""/>
  </r>
  <r>
    <x v="62"/>
    <x v="433"/>
    <m/>
    <m/>
    <m/>
    <m/>
    <s v=""/>
    <s v=""/>
  </r>
  <r>
    <x v="62"/>
    <x v="434"/>
    <m/>
    <m/>
    <m/>
    <m/>
    <s v=""/>
    <s v=""/>
  </r>
  <r>
    <x v="62"/>
    <x v="435"/>
    <m/>
    <m/>
    <m/>
    <m/>
    <s v=""/>
    <s v=""/>
  </r>
  <r>
    <x v="62"/>
    <x v="436"/>
    <m/>
    <m/>
    <m/>
    <m/>
    <s v=""/>
    <d v="1899-12-30T00:00:00"/>
  </r>
  <r>
    <x v="63"/>
    <x v="437"/>
    <m/>
    <m/>
    <m/>
    <m/>
    <s v=""/>
    <s v=""/>
  </r>
  <r>
    <x v="63"/>
    <x v="438"/>
    <m/>
    <m/>
    <m/>
    <m/>
    <s v=""/>
    <s v=""/>
  </r>
  <r>
    <x v="63"/>
    <x v="439"/>
    <m/>
    <m/>
    <m/>
    <m/>
    <s v=""/>
    <s v=""/>
  </r>
  <r>
    <x v="63"/>
    <x v="440"/>
    <m/>
    <m/>
    <m/>
    <m/>
    <s v=""/>
    <s v=""/>
  </r>
  <r>
    <x v="63"/>
    <x v="441"/>
    <m/>
    <m/>
    <m/>
    <m/>
    <s v=""/>
    <s v=""/>
  </r>
  <r>
    <x v="63"/>
    <x v="442"/>
    <m/>
    <m/>
    <m/>
    <m/>
    <s v=""/>
    <s v=""/>
  </r>
  <r>
    <x v="63"/>
    <x v="443"/>
    <m/>
    <m/>
    <m/>
    <m/>
    <s v=""/>
    <d v="1899-12-30T00:00:00"/>
  </r>
  <r>
    <x v="64"/>
    <x v="444"/>
    <m/>
    <m/>
    <m/>
    <m/>
    <s v=""/>
    <s v=""/>
  </r>
  <r>
    <x v="64"/>
    <x v="445"/>
    <m/>
    <m/>
    <m/>
    <m/>
    <s v=""/>
    <s v=""/>
  </r>
  <r>
    <x v="64"/>
    <x v="446"/>
    <m/>
    <m/>
    <m/>
    <m/>
    <s v=""/>
    <s v=""/>
  </r>
  <r>
    <x v="64"/>
    <x v="447"/>
    <m/>
    <m/>
    <m/>
    <m/>
    <s v=""/>
    <s v=""/>
  </r>
  <r>
    <x v="64"/>
    <x v="448"/>
    <m/>
    <m/>
    <m/>
    <m/>
    <s v=""/>
    <s v=""/>
  </r>
  <r>
    <x v="64"/>
    <x v="449"/>
    <m/>
    <m/>
    <m/>
    <m/>
    <s v=""/>
    <s v=""/>
  </r>
  <r>
    <x v="64"/>
    <x v="450"/>
    <m/>
    <m/>
    <m/>
    <m/>
    <s v=""/>
    <d v="1899-12-30T00:00:00"/>
  </r>
  <r>
    <x v="65"/>
    <x v="451"/>
    <m/>
    <m/>
    <m/>
    <m/>
    <s v=""/>
    <s v=""/>
  </r>
  <r>
    <x v="65"/>
    <x v="452"/>
    <m/>
    <m/>
    <m/>
    <m/>
    <s v=""/>
    <s v=""/>
  </r>
  <r>
    <x v="65"/>
    <x v="453"/>
    <m/>
    <m/>
    <m/>
    <m/>
    <s v=""/>
    <s v=""/>
  </r>
  <r>
    <x v="65"/>
    <x v="454"/>
    <m/>
    <m/>
    <m/>
    <m/>
    <s v=""/>
    <s v=""/>
  </r>
  <r>
    <x v="65"/>
    <x v="455"/>
    <m/>
    <m/>
    <m/>
    <m/>
    <s v=""/>
    <s v=""/>
  </r>
  <r>
    <x v="65"/>
    <x v="456"/>
    <m/>
    <m/>
    <m/>
    <m/>
    <s v=""/>
    <s v=""/>
  </r>
  <r>
    <x v="65"/>
    <x v="457"/>
    <m/>
    <m/>
    <m/>
    <m/>
    <s v=""/>
    <d v="1899-12-30T00:00:00"/>
  </r>
  <r>
    <x v="66"/>
    <x v="458"/>
    <m/>
    <m/>
    <m/>
    <m/>
    <s v=""/>
    <s v=""/>
  </r>
  <r>
    <x v="66"/>
    <x v="459"/>
    <m/>
    <m/>
    <m/>
    <m/>
    <s v=""/>
    <s v=""/>
  </r>
  <r>
    <x v="66"/>
    <x v="460"/>
    <m/>
    <m/>
    <m/>
    <m/>
    <s v=""/>
    <s v=""/>
  </r>
  <r>
    <x v="66"/>
    <x v="461"/>
    <m/>
    <m/>
    <m/>
    <m/>
    <s v=""/>
    <s v=""/>
  </r>
  <r>
    <x v="66"/>
    <x v="462"/>
    <m/>
    <m/>
    <m/>
    <m/>
    <s v=""/>
    <s v=""/>
  </r>
  <r>
    <x v="66"/>
    <x v="463"/>
    <m/>
    <m/>
    <m/>
    <m/>
    <s v=""/>
    <s v=""/>
  </r>
  <r>
    <x v="66"/>
    <x v="464"/>
    <m/>
    <m/>
    <m/>
    <m/>
    <s v=""/>
    <d v="1899-12-30T00:00:00"/>
  </r>
  <r>
    <x v="67"/>
    <x v="465"/>
    <m/>
    <m/>
    <m/>
    <m/>
    <s v=""/>
    <s v=""/>
  </r>
  <r>
    <x v="67"/>
    <x v="466"/>
    <m/>
    <m/>
    <m/>
    <m/>
    <s v=""/>
    <s v=""/>
  </r>
  <r>
    <x v="67"/>
    <x v="467"/>
    <m/>
    <m/>
    <m/>
    <m/>
    <s v=""/>
    <s v=""/>
  </r>
  <r>
    <x v="67"/>
    <x v="468"/>
    <m/>
    <m/>
    <m/>
    <m/>
    <s v=""/>
    <s v=""/>
  </r>
  <r>
    <x v="67"/>
    <x v="469"/>
    <m/>
    <m/>
    <m/>
    <m/>
    <s v=""/>
    <s v=""/>
  </r>
  <r>
    <x v="67"/>
    <x v="470"/>
    <m/>
    <m/>
    <m/>
    <m/>
    <s v=""/>
    <s v=""/>
  </r>
  <r>
    <x v="67"/>
    <x v="471"/>
    <m/>
    <m/>
    <m/>
    <m/>
    <s v=""/>
    <d v="1899-12-30T00:00:00"/>
  </r>
  <r>
    <x v="68"/>
    <x v="472"/>
    <m/>
    <m/>
    <m/>
    <m/>
    <s v=""/>
    <s v=""/>
  </r>
  <r>
    <x v="68"/>
    <x v="473"/>
    <m/>
    <m/>
    <m/>
    <m/>
    <s v=""/>
    <s v=""/>
  </r>
  <r>
    <x v="68"/>
    <x v="474"/>
    <m/>
    <m/>
    <m/>
    <m/>
    <s v=""/>
    <s v=""/>
  </r>
  <r>
    <x v="68"/>
    <x v="475"/>
    <m/>
    <m/>
    <m/>
    <m/>
    <s v=""/>
    <s v=""/>
  </r>
  <r>
    <x v="68"/>
    <x v="476"/>
    <m/>
    <m/>
    <m/>
    <m/>
    <s v=""/>
    <s v=""/>
  </r>
  <r>
    <x v="68"/>
    <x v="477"/>
    <m/>
    <m/>
    <m/>
    <m/>
    <s v=""/>
    <s v=""/>
  </r>
  <r>
    <x v="68"/>
    <x v="478"/>
    <m/>
    <m/>
    <m/>
    <m/>
    <s v=""/>
    <d v="1899-12-30T00:00:00"/>
  </r>
  <r>
    <x v="69"/>
    <x v="479"/>
    <m/>
    <m/>
    <m/>
    <m/>
    <s v=""/>
    <s v=""/>
  </r>
  <r>
    <x v="69"/>
    <x v="480"/>
    <m/>
    <m/>
    <m/>
    <m/>
    <s v=""/>
    <s v=""/>
  </r>
  <r>
    <x v="69"/>
    <x v="481"/>
    <m/>
    <m/>
    <m/>
    <m/>
    <s v=""/>
    <s v=""/>
  </r>
  <r>
    <x v="69"/>
    <x v="482"/>
    <m/>
    <m/>
    <m/>
    <m/>
    <s v=""/>
    <s v=""/>
  </r>
  <r>
    <x v="69"/>
    <x v="483"/>
    <m/>
    <m/>
    <m/>
    <m/>
    <s v=""/>
    <s v=""/>
  </r>
  <r>
    <x v="69"/>
    <x v="484"/>
    <m/>
    <m/>
    <m/>
    <m/>
    <s v=""/>
    <s v=""/>
  </r>
  <r>
    <x v="69"/>
    <x v="485"/>
    <m/>
    <m/>
    <m/>
    <m/>
    <s v=""/>
    <d v="1899-12-30T00:00:00"/>
  </r>
  <r>
    <x v="70"/>
    <x v="486"/>
    <m/>
    <m/>
    <m/>
    <m/>
    <s v=""/>
    <s v=""/>
  </r>
  <r>
    <x v="70"/>
    <x v="487"/>
    <m/>
    <m/>
    <m/>
    <m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ADC600-2265-4F2D-A305-6971EFF22306}" name="Draaitabel5" cacheId="58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B3:F25" firstHeaderRow="1" firstDataRow="2" firstDataCol="2"/>
  <pivotFields count="11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ubtotalTop="0" showAll="0" insertBlankRow="1">
      <items count="4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Caption="Total ?" compact="0" outline="0" subtotalTop="0" showAll="0" insertBlankRow="1">
      <items count="7">
        <item x="0"/>
        <item x="1"/>
        <item x="2"/>
        <item x="3"/>
        <item x="4"/>
        <item x="5"/>
        <item t="default"/>
      </items>
    </pivotField>
    <pivotField axis="axisCol" compact="0" outline="0" subtotalTop="0" showAll="0" insertBlankRow="1">
      <items count="6">
        <item x="0"/>
        <item x="1"/>
        <item x="2"/>
        <item x="3"/>
        <item x="4"/>
        <item t="default"/>
      </items>
    </pivotField>
  </pivotFields>
  <rowFields count="2">
    <field x="9"/>
    <field x="8"/>
  </rowFields>
  <rowItems count="21">
    <i>
      <x v="1"/>
      <x v="1"/>
    </i>
    <i r="1">
      <x v="2"/>
    </i>
    <i r="1">
      <x v="3"/>
    </i>
    <i t="default">
      <x v="1"/>
    </i>
    <i t="blank">
      <x v="1"/>
    </i>
    <i>
      <x v="2"/>
      <x v="4"/>
    </i>
    <i r="1">
      <x v="5"/>
    </i>
    <i r="1">
      <x v="6"/>
    </i>
    <i t="default">
      <x v="2"/>
    </i>
    <i t="blank">
      <x v="2"/>
    </i>
    <i>
      <x v="3"/>
      <x v="7"/>
    </i>
    <i r="1">
      <x v="8"/>
    </i>
    <i r="1">
      <x v="9"/>
    </i>
    <i t="default">
      <x v="3"/>
    </i>
    <i t="blank">
      <x v="3"/>
    </i>
    <i>
      <x v="4"/>
      <x v="10"/>
    </i>
    <i r="1">
      <x v="11"/>
    </i>
    <i r="1">
      <x v="12"/>
    </i>
    <i t="default">
      <x v="4"/>
    </i>
    <i t="blank">
      <x v="4"/>
    </i>
    <i t="grand">
      <x/>
    </i>
  </rowItems>
  <colFields count="1">
    <field x="10"/>
  </colFields>
  <colItems count="3">
    <i>
      <x v="1"/>
    </i>
    <i>
      <x v="2"/>
    </i>
    <i t="grand">
      <x/>
    </i>
  </colItems>
  <dataFields count="1">
    <dataField name="Somme des heures travaillées par jour" fld="6" baseField="1" baseItem="4" numFmtId="171"/>
  </dataFields>
  <formats count="2">
    <format dxfId="7">
      <pivotArea dataOnly="0" outline="0" fieldPosition="0">
        <references count="1">
          <reference field="9" count="0" defaultSubtotal="1"/>
        </references>
      </pivotArea>
    </format>
    <format dxfId="6">
      <pivotArea dataOnly="0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8E39B2-7CA5-4219-AD3C-EFFA76B815BD}" name="Tabel1" displayName="Tabel1" ref="C9:J497" totalsRowShown="0" headerRowDxfId="9">
  <autoFilter ref="C9:J497" xr:uid="{6A8E39B2-7CA5-4219-AD3C-EFFA76B815BD}"/>
  <tableColumns count="8">
    <tableColumn id="9" xr3:uid="{DD5FA475-1C17-4ABC-9B84-42ACFC13699E}" name="ISO semaine" dataDxfId="11">
      <calculatedColumnFormula>YEAR(D10-WEEKDAY(D10,2)+4)&amp;TEXT( _xlfn.ISOWEEKNUM(D10),"-00")</calculatedColumnFormula>
    </tableColumn>
    <tableColumn id="1" xr3:uid="{13298F39-ECCE-4BC7-9534-092E4F574252}" name="date" dataDxfId="12">
      <calculatedColumnFormula>IF(ROW()-ROW(Tabel1[[#Headers],[date]])=1,C5,D9+1)</calculatedColumnFormula>
    </tableColumn>
    <tableColumn id="2" xr3:uid="{FC661609-4336-4E4D-BA58-5405F2F3983C}" name="Heure début" dataDxfId="16"/>
    <tableColumn id="3" xr3:uid="{273AFF34-C451-4584-96AF-85A268688173}" name="Heure fin" dataDxfId="15"/>
    <tableColumn id="4" xr3:uid="{D23C7572-89FF-4F57-AF64-1F82DCDD23E5}" name="Heure début2" dataDxfId="14"/>
    <tableColumn id="5" xr3:uid="{8FFAAA16-E43D-4560-B04C-A599D886A0E1}" name="Heure fin3" dataDxfId="13"/>
    <tableColumn id="6" xr3:uid="{1ED9660E-231E-42E1-94C4-295D0FAC713E}" name="Total heures travaillées par jour" dataDxfId="8">
      <calculatedColumnFormula>IF(COUNT(Tabel1[[#This Row],[Heure début]:[Heure fin]])=2,Tabel1[[#This Row],[Heure fin]]-Tabel1[[#This Row],[Heure début]],0)+IF(COUNT(Tabel1[[#This Row],[Heure début2]:[Heure fin3]])=2,Tabel1[[#This Row],[Heure fin3]]-Tabel1[[#This Row],[Heure début2]],0)</calculatedColumnFormula>
    </tableColumn>
    <tableColumn id="7" xr3:uid="{4E1F719E-D98B-4AE6-8142-F5C579582204}" name="Cumul heures travaillées semaine" dataDxfId="10">
      <calculatedColumnFormula>IF(WEEKDAY(Tabel1[[#This Row],[date]],2)=7,SUMIF(Tabel1[ISO semaine],Tabel1[[#This Row],[ISO semaine]],Tabel1[Total heures travaillées par jour]),"")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C324-2A40-4A7E-B738-27C62471A515}">
  <sheetPr codeName="Blad15"/>
  <dimension ref="A1:X497"/>
  <sheetViews>
    <sheetView workbookViewId="0">
      <selection activeCell="J9" sqref="J9"/>
    </sheetView>
  </sheetViews>
  <sheetFormatPr defaultRowHeight="15" x14ac:dyDescent="0.25"/>
  <cols>
    <col min="2" max="2" width="29.140625" bestFit="1" customWidth="1"/>
    <col min="3" max="3" width="9.42578125" style="39" customWidth="1"/>
    <col min="4" max="4" width="26.42578125" customWidth="1"/>
    <col min="5" max="8" width="12.42578125" customWidth="1"/>
    <col min="9" max="9" width="16.85546875" style="56" customWidth="1"/>
  </cols>
  <sheetData>
    <row r="1" spans="1:24" ht="25.5" x14ac:dyDescent="0.35">
      <c r="A1" s="23" t="s">
        <v>50</v>
      </c>
      <c r="B1" s="24"/>
      <c r="C1" s="37"/>
      <c r="D1" s="25"/>
      <c r="E1" s="25"/>
      <c r="F1" s="25"/>
      <c r="G1" s="24"/>
      <c r="H1" s="24"/>
      <c r="I1" s="57"/>
      <c r="J1" s="24"/>
      <c r="K1" s="24"/>
      <c r="L1" s="24"/>
      <c r="M1" s="24"/>
      <c r="N1" s="24"/>
      <c r="O1" s="24"/>
      <c r="P1" s="24"/>
      <c r="Q1" s="24"/>
    </row>
    <row r="2" spans="1:24" ht="25.5" x14ac:dyDescent="0.35">
      <c r="A2" s="23"/>
      <c r="B2" s="24"/>
      <c r="C2" s="37"/>
      <c r="D2" s="25"/>
      <c r="E2" s="25"/>
      <c r="F2" s="25"/>
      <c r="G2" s="24"/>
      <c r="H2" s="24"/>
      <c r="I2" s="57"/>
      <c r="J2" s="24"/>
      <c r="K2" s="24"/>
      <c r="L2" s="24"/>
      <c r="M2" s="24"/>
      <c r="N2" s="24"/>
      <c r="O2" s="24"/>
      <c r="P2" s="24"/>
      <c r="Q2" s="24"/>
    </row>
    <row r="3" spans="1:24" ht="25.5" x14ac:dyDescent="0.35">
      <c r="A3" s="23"/>
      <c r="B3" s="24"/>
      <c r="C3" s="37"/>
      <c r="D3" s="25"/>
      <c r="E3" s="25"/>
      <c r="F3" s="25"/>
      <c r="G3" s="24"/>
      <c r="H3" s="24"/>
      <c r="I3" s="57"/>
      <c r="J3" s="24"/>
      <c r="K3" s="24"/>
      <c r="L3" s="24"/>
      <c r="M3" s="24"/>
      <c r="N3" s="24"/>
      <c r="O3" s="24"/>
      <c r="P3" s="24"/>
      <c r="Q3" s="24"/>
    </row>
    <row r="4" spans="1:24" x14ac:dyDescent="0.25">
      <c r="A4" s="24"/>
      <c r="B4" s="28" t="s">
        <v>51</v>
      </c>
      <c r="C4" s="37"/>
      <c r="D4" s="25"/>
      <c r="E4" s="25"/>
      <c r="F4" s="25"/>
      <c r="G4" s="24"/>
      <c r="H4" s="24"/>
      <c r="I4" s="57"/>
      <c r="J4" s="24"/>
      <c r="K4" s="24"/>
      <c r="L4" s="24"/>
      <c r="M4" s="24"/>
      <c r="N4" s="24"/>
      <c r="O4" s="24"/>
      <c r="P4" s="24"/>
      <c r="Q4" s="24"/>
    </row>
    <row r="5" spans="1:24" x14ac:dyDescent="0.25">
      <c r="A5" s="24"/>
      <c r="B5" s="24" t="s">
        <v>52</v>
      </c>
      <c r="C5" s="45">
        <v>45170</v>
      </c>
      <c r="D5" s="26"/>
      <c r="E5" s="25"/>
      <c r="F5" s="25"/>
      <c r="G5" s="25"/>
      <c r="H5" s="29"/>
      <c r="I5" s="58"/>
      <c r="J5" s="27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</row>
    <row r="6" spans="1:24" x14ac:dyDescent="0.25">
      <c r="A6" s="24"/>
      <c r="B6" s="24" t="s">
        <v>53</v>
      </c>
      <c r="C6" s="45">
        <v>45657</v>
      </c>
      <c r="D6" s="26"/>
      <c r="E6" s="30"/>
      <c r="F6" s="30"/>
      <c r="G6" s="30"/>
      <c r="H6" s="31"/>
      <c r="I6" s="58"/>
      <c r="J6" s="32"/>
      <c r="K6" s="33"/>
      <c r="L6" s="33" t="e">
        <f>DAY(#REF!)&amp;"-"&amp;MONTH(#REF!)</f>
        <v>#REF!</v>
      </c>
      <c r="M6" s="33" t="e">
        <f>DAY(#REF!)&amp;"-"&amp;MONTH(#REF!)</f>
        <v>#REF!</v>
      </c>
      <c r="N6" s="33" t="e">
        <f>DAY(#REF!)&amp;"-"&amp;MONTH(#REF!)</f>
        <v>#REF!</v>
      </c>
      <c r="O6" s="33" t="e">
        <f>DAY(#REF!)&amp;"-"&amp;MONTH(#REF!)</f>
        <v>#REF!</v>
      </c>
      <c r="P6" s="33" t="e">
        <f>DAY(#REF!)&amp;"-"&amp;MONTH(#REF!)</f>
        <v>#REF!</v>
      </c>
      <c r="Q6" s="33" t="e">
        <f>DAY(#REF!)&amp;"-"&amp;MONTH(#REF!)</f>
        <v>#REF!</v>
      </c>
      <c r="R6" s="33" t="e">
        <f>DAY(#REF!)&amp;"-"&amp;MONTH(#REF!)</f>
        <v>#REF!</v>
      </c>
      <c r="S6" s="33" t="e">
        <f>DAY(#REF!)&amp;"-"&amp;MONTH(#REF!)</f>
        <v>#REF!</v>
      </c>
      <c r="T6" s="33" t="e">
        <f>DAY(#REF!)&amp;"-"&amp;MONTH(#REF!)</f>
        <v>#REF!</v>
      </c>
      <c r="U6" s="33" t="e">
        <f>DAY(#REF!)&amp;"-"&amp;MONTH(#REF!)</f>
        <v>#REF!</v>
      </c>
      <c r="V6" s="33" t="e">
        <f>DAY(#REF!)&amp;"-"&amp;MONTH(#REF!)</f>
        <v>#REF!</v>
      </c>
      <c r="W6" s="33" t="e">
        <f>DAY(#REF!)&amp;"-"&amp;MONTH(#REF!)</f>
        <v>#REF!</v>
      </c>
      <c r="X6" s="33" t="e">
        <f>DAY(#REF!)&amp;"-"&amp;MONTH(#REF!)</f>
        <v>#REF!</v>
      </c>
    </row>
    <row r="7" spans="1:24" x14ac:dyDescent="0.25">
      <c r="B7" s="24"/>
      <c r="C7" s="24"/>
      <c r="D7" s="37"/>
      <c r="E7" s="25"/>
      <c r="F7" s="25"/>
      <c r="G7" s="25"/>
      <c r="H7" s="25"/>
      <c r="I7" s="59" t="s">
        <v>54</v>
      </c>
      <c r="J7" s="4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pans="1:24" x14ac:dyDescent="0.25">
      <c r="B8" s="24"/>
      <c r="C8" s="24"/>
      <c r="D8" s="37"/>
      <c r="E8" s="46" t="s">
        <v>55</v>
      </c>
      <c r="F8" s="47"/>
      <c r="G8" s="48" t="s">
        <v>56</v>
      </c>
      <c r="H8" s="46"/>
      <c r="I8" s="60"/>
      <c r="J8" s="42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</row>
    <row r="9" spans="1:24" s="51" customFormat="1" ht="63.75" x14ac:dyDescent="0.25">
      <c r="B9" s="52"/>
      <c r="C9" s="53" t="s">
        <v>65</v>
      </c>
      <c r="D9" s="54" t="s">
        <v>62</v>
      </c>
      <c r="E9" s="49" t="s">
        <v>59</v>
      </c>
      <c r="F9" s="50" t="s">
        <v>60</v>
      </c>
      <c r="G9" s="49" t="s">
        <v>63</v>
      </c>
      <c r="H9" s="50" t="s">
        <v>64</v>
      </c>
      <c r="I9" s="60" t="s">
        <v>57</v>
      </c>
      <c r="J9" s="42" t="s">
        <v>58</v>
      </c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</row>
    <row r="10" spans="1:24" x14ac:dyDescent="0.25">
      <c r="B10" s="24"/>
      <c r="C10" s="40" t="str">
        <f t="shared" ref="C10:C73" si="0">YEAR(D10-WEEKDAY(D10,2)+4)&amp;TEXT( _xlfn.ISOWEEKNUM(D10),"-00")</f>
        <v>2023-35</v>
      </c>
      <c r="D10" s="38">
        <f>IF(ROW()-ROW(Tabel1[[#Headers],[date]])=1,C5,D9+1)</f>
        <v>45170</v>
      </c>
      <c r="E10" s="34"/>
      <c r="F10" s="34"/>
      <c r="G10" s="34"/>
      <c r="H10" s="35"/>
      <c r="I1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" s="43" t="str">
        <f>IF(WEEKDAY(Tabel1[[#This Row],[date]],2)=7,SUMIF(Tabel1[ISO semaine],Tabel1[[#This Row],[ISO semaine]],Tabel1[Total heures travaillées par jour]),"")</f>
        <v/>
      </c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</row>
    <row r="11" spans="1:24" x14ac:dyDescent="0.25">
      <c r="B11" s="24"/>
      <c r="C11" s="41" t="str">
        <f t="shared" si="0"/>
        <v>2023-35</v>
      </c>
      <c r="D11" s="38">
        <f>IF(ROW()-ROW(Tabel1[[#Headers],[date]])=1,C6,D10+1)</f>
        <v>45171</v>
      </c>
      <c r="E11" s="34"/>
      <c r="F11" s="34"/>
      <c r="G11" s="34"/>
      <c r="H11" s="35"/>
      <c r="I1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" s="43" t="str">
        <f>IF(WEEKDAY(Tabel1[[#This Row],[date]],2)=7,SUMIF(Tabel1[ISO semaine],Tabel1[[#This Row],[ISO semaine]],Tabel1[Total heures travaillées par jour]),"")</f>
        <v/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 spans="1:24" x14ac:dyDescent="0.25">
      <c r="B12" s="24"/>
      <c r="C12" s="40" t="str">
        <f t="shared" si="0"/>
        <v>2023-35</v>
      </c>
      <c r="D12" s="38">
        <f>IF(ROW()-ROW(Tabel1[[#Headers],[date]])=1,D7,D11+1)</f>
        <v>45172</v>
      </c>
      <c r="E12" s="34"/>
      <c r="F12" s="34"/>
      <c r="G12" s="34"/>
      <c r="H12" s="35"/>
      <c r="I1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" s="43">
        <f>IF(WEEKDAY(Tabel1[[#This Row],[date]],2)=7,SUMIF(Tabel1[ISO semaine],Tabel1[[#This Row],[ISO semaine]],Tabel1[Total heures travaillées par jour]),"")</f>
        <v>0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pans="1:24" x14ac:dyDescent="0.25">
      <c r="B13" s="24"/>
      <c r="C13" s="41" t="str">
        <f t="shared" si="0"/>
        <v>2023-36</v>
      </c>
      <c r="D13" s="38">
        <f>IF(ROW()-ROW(Tabel1[[#Headers],[date]])=1,D8,D12+1)</f>
        <v>45173</v>
      </c>
      <c r="E13" s="34">
        <v>0.33333333333333331</v>
      </c>
      <c r="F13" s="34">
        <v>0.5</v>
      </c>
      <c r="G13" s="34">
        <v>0.5625</v>
      </c>
      <c r="H13" s="35">
        <v>0.70833333333333337</v>
      </c>
      <c r="I1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0.31250000000000006</v>
      </c>
      <c r="J13" s="43" t="str">
        <f>IF(WEEKDAY(Tabel1[[#This Row],[date]],2)=7,SUMIF(Tabel1[ISO semaine],Tabel1[[#This Row],[ISO semaine]],Tabel1[Total heures travaillées par jour]),"")</f>
        <v/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 spans="1:24" x14ac:dyDescent="0.25">
      <c r="B14" s="24"/>
      <c r="C14" s="40" t="str">
        <f t="shared" si="0"/>
        <v>2023-36</v>
      </c>
      <c r="D14" s="38">
        <f>IF(ROW()-ROW(Tabel1[[#Headers],[date]])=1,D9,D13+1)</f>
        <v>45174</v>
      </c>
      <c r="E14" s="34">
        <v>0.33333333333333331</v>
      </c>
      <c r="F14" s="34">
        <v>0.5</v>
      </c>
      <c r="G14" s="34">
        <v>0.5625</v>
      </c>
      <c r="H14" s="35">
        <v>0.70833333333333337</v>
      </c>
      <c r="I1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0.31250000000000006</v>
      </c>
      <c r="J14" s="43" t="str">
        <f>IF(WEEKDAY(Tabel1[[#This Row],[date]],2)=7,SUMIF(Tabel1[ISO semaine],Tabel1[[#This Row],[ISO semaine]],Tabel1[Total heures travaillées par jour]),"")</f>
        <v/>
      </c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pans="1:24" x14ac:dyDescent="0.25">
      <c r="B15" s="24"/>
      <c r="C15" s="41" t="str">
        <f t="shared" si="0"/>
        <v>2023-36</v>
      </c>
      <c r="D15" s="38">
        <f>IF(ROW()-ROW(Tabel1[[#Headers],[date]])=1,D10,D14+1)</f>
        <v>45175</v>
      </c>
      <c r="E15" s="34"/>
      <c r="F15" s="34"/>
      <c r="G15" s="34"/>
      <c r="H15" s="35"/>
      <c r="I1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" s="43" t="str">
        <f>IF(WEEKDAY(Tabel1[[#This Row],[date]],2)=7,SUMIF(Tabel1[ISO semaine],Tabel1[[#This Row],[ISO semaine]],Tabel1[Total heures travaillées par jour]),"")</f>
        <v/>
      </c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pans="1:24" x14ac:dyDescent="0.25">
      <c r="B16" s="24"/>
      <c r="C16" s="40" t="str">
        <f t="shared" si="0"/>
        <v>2023-36</v>
      </c>
      <c r="D16" s="38">
        <f>IF(ROW()-ROW(Tabel1[[#Headers],[date]])=1,D11,D15+1)</f>
        <v>45176</v>
      </c>
      <c r="E16" s="34"/>
      <c r="F16" s="34"/>
      <c r="G16" s="34"/>
      <c r="H16" s="35"/>
      <c r="I1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" s="43" t="str">
        <f>IF(WEEKDAY(Tabel1[[#This Row],[date]],2)=7,SUMIF(Tabel1[ISO semaine],Tabel1[[#This Row],[ISO semaine]],Tabel1[Total heures travaillées par jour]),"")</f>
        <v/>
      </c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 spans="2:24" x14ac:dyDescent="0.25">
      <c r="B17" s="24"/>
      <c r="C17" s="41" t="str">
        <f t="shared" si="0"/>
        <v>2023-36</v>
      </c>
      <c r="D17" s="38">
        <f>IF(ROW()-ROW(Tabel1[[#Headers],[date]])=1,D12,D16+1)</f>
        <v>45177</v>
      </c>
      <c r="E17" s="34"/>
      <c r="F17" s="34"/>
      <c r="G17" s="34"/>
      <c r="H17" s="35"/>
      <c r="I1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" s="43" t="str">
        <f>IF(WEEKDAY(Tabel1[[#This Row],[date]],2)=7,SUMIF(Tabel1[ISO semaine],Tabel1[[#This Row],[ISO semaine]],Tabel1[Total heures travaillées par jour]),"")</f>
        <v/>
      </c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2:24" x14ac:dyDescent="0.25">
      <c r="B18" s="24"/>
      <c r="C18" s="40" t="str">
        <f t="shared" si="0"/>
        <v>2023-36</v>
      </c>
      <c r="D18" s="38">
        <f>IF(ROW()-ROW(Tabel1[[#Headers],[date]])=1,D13,D17+1)</f>
        <v>45178</v>
      </c>
      <c r="E18" s="34"/>
      <c r="F18" s="34"/>
      <c r="G18" s="34"/>
      <c r="H18" s="35"/>
      <c r="I1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" s="43" t="str">
        <f>IF(WEEKDAY(Tabel1[[#This Row],[date]],2)=7,SUMIF(Tabel1[ISO semaine],Tabel1[[#This Row],[ISO semaine]],Tabel1[Total heures travaillées par jour]),"")</f>
        <v/>
      </c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2:24" x14ac:dyDescent="0.25">
      <c r="B19" s="24"/>
      <c r="C19" s="41" t="str">
        <f t="shared" si="0"/>
        <v>2023-36</v>
      </c>
      <c r="D19" s="38">
        <f>IF(ROW()-ROW(Tabel1[[#Headers],[date]])=1,D14,D18+1)</f>
        <v>45179</v>
      </c>
      <c r="E19" s="34"/>
      <c r="F19" s="34"/>
      <c r="G19" s="34"/>
      <c r="H19" s="35"/>
      <c r="I1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" s="43">
        <f>IF(WEEKDAY(Tabel1[[#This Row],[date]],2)=7,SUMIF(Tabel1[ISO semaine],Tabel1[[#This Row],[ISO semaine]],Tabel1[Total heures travaillées par jour]),"")</f>
        <v>0.62500000000000011</v>
      </c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2:24" x14ac:dyDescent="0.25">
      <c r="B20" s="24"/>
      <c r="C20" s="40" t="str">
        <f t="shared" si="0"/>
        <v>2023-37</v>
      </c>
      <c r="D20" s="38">
        <f>IF(ROW()-ROW(Tabel1[[#Headers],[date]])=1,D15,D19+1)</f>
        <v>45180</v>
      </c>
      <c r="E20" s="34"/>
      <c r="F20" s="34"/>
      <c r="G20" s="34"/>
      <c r="H20" s="35"/>
      <c r="I2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" s="43" t="str">
        <f>IF(WEEKDAY(Tabel1[[#This Row],[date]],2)=7,SUMIF(Tabel1[ISO semaine],Tabel1[[#This Row],[ISO semaine]],Tabel1[Total heures travaillées par jour]),"")</f>
        <v/>
      </c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2:24" x14ac:dyDescent="0.25">
      <c r="B21" s="24"/>
      <c r="C21" s="41" t="str">
        <f t="shared" si="0"/>
        <v>2023-37</v>
      </c>
      <c r="D21" s="38">
        <f>IF(ROW()-ROW(Tabel1[[#Headers],[date]])=1,D16,D20+1)</f>
        <v>45181</v>
      </c>
      <c r="E21" s="34"/>
      <c r="F21" s="34"/>
      <c r="G21" s="34"/>
      <c r="H21" s="35"/>
      <c r="I2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" s="43" t="str">
        <f>IF(WEEKDAY(Tabel1[[#This Row],[date]],2)=7,SUMIF(Tabel1[ISO semaine],Tabel1[[#This Row],[ISO semaine]],Tabel1[Total heures travaillées par jour]),"")</f>
        <v/>
      </c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2:24" x14ac:dyDescent="0.25">
      <c r="B22" s="24"/>
      <c r="C22" s="40" t="str">
        <f t="shared" si="0"/>
        <v>2023-37</v>
      </c>
      <c r="D22" s="38">
        <f>IF(ROW()-ROW(Tabel1[[#Headers],[date]])=1,D17,D21+1)</f>
        <v>45182</v>
      </c>
      <c r="E22" s="34"/>
      <c r="F22" s="34"/>
      <c r="G22" s="34"/>
      <c r="H22" s="35"/>
      <c r="I2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" s="43" t="str">
        <f>IF(WEEKDAY(Tabel1[[#This Row],[date]],2)=7,SUMIF(Tabel1[ISO semaine],Tabel1[[#This Row],[ISO semaine]],Tabel1[Total heures travaillées par jour]),"")</f>
        <v/>
      </c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2:24" x14ac:dyDescent="0.25">
      <c r="B23" s="24"/>
      <c r="C23" s="41" t="str">
        <f t="shared" si="0"/>
        <v>2023-37</v>
      </c>
      <c r="D23" s="38">
        <f>IF(ROW()-ROW(Tabel1[[#Headers],[date]])=1,D18,D22+1)</f>
        <v>45183</v>
      </c>
      <c r="E23" s="34"/>
      <c r="F23" s="34"/>
      <c r="G23" s="34"/>
      <c r="H23" s="35"/>
      <c r="I2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" s="43" t="str">
        <f>IF(WEEKDAY(Tabel1[[#This Row],[date]],2)=7,SUMIF(Tabel1[ISO semaine],Tabel1[[#This Row],[ISO semaine]],Tabel1[Total heures travaillées par jour]),"")</f>
        <v/>
      </c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2:24" x14ac:dyDescent="0.25">
      <c r="B24" s="24"/>
      <c r="C24" s="40" t="str">
        <f t="shared" si="0"/>
        <v>2023-37</v>
      </c>
      <c r="D24" s="38">
        <f>IF(ROW()-ROW(Tabel1[[#Headers],[date]])=1,D19,D23+1)</f>
        <v>45184</v>
      </c>
      <c r="E24" s="34"/>
      <c r="F24" s="34"/>
      <c r="G24" s="34"/>
      <c r="H24" s="35"/>
      <c r="I2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" s="43" t="str">
        <f>IF(WEEKDAY(Tabel1[[#This Row],[date]],2)=7,SUMIF(Tabel1[ISO semaine],Tabel1[[#This Row],[ISO semaine]],Tabel1[Total heures travaillées par jour]),"")</f>
        <v/>
      </c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2:24" x14ac:dyDescent="0.25">
      <c r="B25" s="24"/>
      <c r="C25" s="41" t="str">
        <f t="shared" si="0"/>
        <v>2023-37</v>
      </c>
      <c r="D25" s="38">
        <f>IF(ROW()-ROW(Tabel1[[#Headers],[date]])=1,D20,D24+1)</f>
        <v>45185</v>
      </c>
      <c r="E25" s="34"/>
      <c r="F25" s="34"/>
      <c r="G25" s="34"/>
      <c r="H25" s="35"/>
      <c r="I2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" s="43" t="str">
        <f>IF(WEEKDAY(Tabel1[[#This Row],[date]],2)=7,SUMIF(Tabel1[ISO semaine],Tabel1[[#This Row],[ISO semaine]],Tabel1[Total heures travaillées par jour]),"")</f>
        <v/>
      </c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2:24" x14ac:dyDescent="0.25">
      <c r="B26" s="24"/>
      <c r="C26" s="40" t="str">
        <f t="shared" si="0"/>
        <v>2023-37</v>
      </c>
      <c r="D26" s="38">
        <f>IF(ROW()-ROW(Tabel1[[#Headers],[date]])=1,D21,D25+1)</f>
        <v>45186</v>
      </c>
      <c r="E26" s="34"/>
      <c r="F26" s="34"/>
      <c r="G26" s="34"/>
      <c r="H26" s="35"/>
      <c r="I2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" s="43">
        <f>IF(WEEKDAY(Tabel1[[#This Row],[date]],2)=7,SUMIF(Tabel1[ISO semaine],Tabel1[[#This Row],[ISO semaine]],Tabel1[Total heures travaillées par jour]),"")</f>
        <v>0</v>
      </c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2:24" x14ac:dyDescent="0.25">
      <c r="B27" s="24"/>
      <c r="C27" s="41" t="str">
        <f t="shared" si="0"/>
        <v>2023-38</v>
      </c>
      <c r="D27" s="38">
        <f>IF(ROW()-ROW(Tabel1[[#Headers],[date]])=1,D22,D26+1)</f>
        <v>45187</v>
      </c>
      <c r="E27" s="34"/>
      <c r="F27" s="34"/>
      <c r="G27" s="34"/>
      <c r="H27" s="35"/>
      <c r="I2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" s="43" t="str">
        <f>IF(WEEKDAY(Tabel1[[#This Row],[date]],2)=7,SUMIF(Tabel1[ISO semaine],Tabel1[[#This Row],[ISO semaine]],Tabel1[Total heures travaillées par jour]),"")</f>
        <v/>
      </c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2:24" x14ac:dyDescent="0.25">
      <c r="B28" s="24"/>
      <c r="C28" s="40" t="str">
        <f t="shared" si="0"/>
        <v>2023-38</v>
      </c>
      <c r="D28" s="38">
        <f>IF(ROW()-ROW(Tabel1[[#Headers],[date]])=1,D23,D27+1)</f>
        <v>45188</v>
      </c>
      <c r="E28" s="34"/>
      <c r="F28" s="34"/>
      <c r="G28" s="34"/>
      <c r="H28" s="35"/>
      <c r="I2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" s="43" t="str">
        <f>IF(WEEKDAY(Tabel1[[#This Row],[date]],2)=7,SUMIF(Tabel1[ISO semaine],Tabel1[[#This Row],[ISO semaine]],Tabel1[Total heures travaillées par jour]),"")</f>
        <v/>
      </c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</row>
    <row r="29" spans="2:24" x14ac:dyDescent="0.25">
      <c r="B29" s="24"/>
      <c r="C29" s="41" t="str">
        <f t="shared" si="0"/>
        <v>2023-38</v>
      </c>
      <c r="D29" s="38">
        <f>IF(ROW()-ROW(Tabel1[[#Headers],[date]])=1,D24,D28+1)</f>
        <v>45189</v>
      </c>
      <c r="E29" s="34"/>
      <c r="F29" s="34"/>
      <c r="G29" s="34"/>
      <c r="H29" s="35"/>
      <c r="I2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" s="43" t="str">
        <f>IF(WEEKDAY(Tabel1[[#This Row],[date]],2)=7,SUMIF(Tabel1[ISO semaine],Tabel1[[#This Row],[ISO semaine]],Tabel1[Total heures travaillées par jour]),"")</f>
        <v/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2:24" x14ac:dyDescent="0.25">
      <c r="B30" s="24"/>
      <c r="C30" s="40" t="str">
        <f t="shared" si="0"/>
        <v>2023-38</v>
      </c>
      <c r="D30" s="38">
        <f>IF(ROW()-ROW(Tabel1[[#Headers],[date]])=1,D25,D29+1)</f>
        <v>45190</v>
      </c>
      <c r="E30" s="34"/>
      <c r="F30" s="34"/>
      <c r="G30" s="34"/>
      <c r="H30" s="35"/>
      <c r="I3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" s="43" t="str">
        <f>IF(WEEKDAY(Tabel1[[#This Row],[date]],2)=7,SUMIF(Tabel1[ISO semaine],Tabel1[[#This Row],[ISO semaine]],Tabel1[Total heures travaillées par jour]),"")</f>
        <v/>
      </c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2:24" x14ac:dyDescent="0.25">
      <c r="B31" s="24"/>
      <c r="C31" s="41" t="str">
        <f t="shared" si="0"/>
        <v>2023-38</v>
      </c>
      <c r="D31" s="38">
        <f>IF(ROW()-ROW(Tabel1[[#Headers],[date]])=1,D26,D30+1)</f>
        <v>45191</v>
      </c>
      <c r="E31" s="34"/>
      <c r="F31" s="34"/>
      <c r="G31" s="34"/>
      <c r="H31" s="35"/>
      <c r="I3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" s="43" t="str">
        <f>IF(WEEKDAY(Tabel1[[#This Row],[date]],2)=7,SUMIF(Tabel1[ISO semaine],Tabel1[[#This Row],[ISO semaine]],Tabel1[Total heures travaillées par jour]),"")</f>
        <v/>
      </c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</row>
    <row r="32" spans="2:24" x14ac:dyDescent="0.25">
      <c r="B32" s="24"/>
      <c r="C32" s="40" t="str">
        <f t="shared" si="0"/>
        <v>2023-38</v>
      </c>
      <c r="D32" s="38">
        <f>IF(ROW()-ROW(Tabel1[[#Headers],[date]])=1,D27,D31+1)</f>
        <v>45192</v>
      </c>
      <c r="E32" s="34"/>
      <c r="F32" s="34"/>
      <c r="G32" s="34"/>
      <c r="H32" s="35"/>
      <c r="I3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" s="43" t="str">
        <f>IF(WEEKDAY(Tabel1[[#This Row],[date]],2)=7,SUMIF(Tabel1[ISO semaine],Tabel1[[#This Row],[ISO semaine]],Tabel1[Total heures travaillées par jour]),"")</f>
        <v/>
      </c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2:24" x14ac:dyDescent="0.25">
      <c r="B33" s="24"/>
      <c r="C33" s="41" t="str">
        <f t="shared" si="0"/>
        <v>2023-38</v>
      </c>
      <c r="D33" s="38">
        <f>IF(ROW()-ROW(Tabel1[[#Headers],[date]])=1,D28,D32+1)</f>
        <v>45193</v>
      </c>
      <c r="E33" s="34"/>
      <c r="F33" s="34"/>
      <c r="G33" s="34"/>
      <c r="H33" s="35"/>
      <c r="I3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" s="43">
        <f>IF(WEEKDAY(Tabel1[[#This Row],[date]],2)=7,SUMIF(Tabel1[ISO semaine],Tabel1[[#This Row],[ISO semaine]],Tabel1[Total heures travaillées par jour]),"")</f>
        <v>0</v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2:24" x14ac:dyDescent="0.25">
      <c r="B34" s="24"/>
      <c r="C34" s="40" t="str">
        <f t="shared" si="0"/>
        <v>2023-39</v>
      </c>
      <c r="D34" s="38">
        <f>IF(ROW()-ROW(Tabel1[[#Headers],[date]])=1,D29,D33+1)</f>
        <v>45194</v>
      </c>
      <c r="E34" s="34"/>
      <c r="F34" s="34"/>
      <c r="G34" s="34"/>
      <c r="H34" s="35"/>
      <c r="I3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" s="43" t="str">
        <f>IF(WEEKDAY(Tabel1[[#This Row],[date]],2)=7,SUMIF(Tabel1[ISO semaine],Tabel1[[#This Row],[ISO semaine]],Tabel1[Total heures travaillées par jour]),"")</f>
        <v/>
      </c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</row>
    <row r="35" spans="2:24" x14ac:dyDescent="0.25">
      <c r="B35" s="24"/>
      <c r="C35" s="41" t="str">
        <f t="shared" si="0"/>
        <v>2023-39</v>
      </c>
      <c r="D35" s="38">
        <f>IF(ROW()-ROW(Tabel1[[#Headers],[date]])=1,D30,D34+1)</f>
        <v>45195</v>
      </c>
      <c r="E35" s="34"/>
      <c r="F35" s="34"/>
      <c r="G35" s="34"/>
      <c r="H35" s="35"/>
      <c r="I3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" s="43" t="str">
        <f>IF(WEEKDAY(Tabel1[[#This Row],[date]],2)=7,SUMIF(Tabel1[ISO semaine],Tabel1[[#This Row],[ISO semaine]],Tabel1[Total heures travaillées par jour]),"")</f>
        <v/>
      </c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2:24" x14ac:dyDescent="0.25">
      <c r="B36" s="24"/>
      <c r="C36" s="40" t="str">
        <f t="shared" si="0"/>
        <v>2023-39</v>
      </c>
      <c r="D36" s="38">
        <f>IF(ROW()-ROW(Tabel1[[#Headers],[date]])=1,D31,D35+1)</f>
        <v>45196</v>
      </c>
      <c r="E36" s="34"/>
      <c r="F36" s="34"/>
      <c r="G36" s="34"/>
      <c r="H36" s="35"/>
      <c r="I3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" s="43" t="str">
        <f>IF(WEEKDAY(Tabel1[[#This Row],[date]],2)=7,SUMIF(Tabel1[ISO semaine],Tabel1[[#This Row],[ISO semaine]],Tabel1[Total heures travaillées par jour]),"")</f>
        <v/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 spans="2:24" x14ac:dyDescent="0.25">
      <c r="B37" s="24"/>
      <c r="C37" s="41" t="str">
        <f t="shared" si="0"/>
        <v>2023-39</v>
      </c>
      <c r="D37" s="38">
        <f>IF(ROW()-ROW(Tabel1[[#Headers],[date]])=1,D32,D36+1)</f>
        <v>45197</v>
      </c>
      <c r="E37" s="34"/>
      <c r="F37" s="34"/>
      <c r="G37" s="34"/>
      <c r="H37" s="35"/>
      <c r="I3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" s="43" t="str">
        <f>IF(WEEKDAY(Tabel1[[#This Row],[date]],2)=7,SUMIF(Tabel1[ISO semaine],Tabel1[[#This Row],[ISO semaine]],Tabel1[Total heures travaillées par jour]),"")</f>
        <v/>
      </c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</row>
    <row r="38" spans="2:24" x14ac:dyDescent="0.25">
      <c r="B38" s="24"/>
      <c r="C38" s="40" t="str">
        <f t="shared" si="0"/>
        <v>2023-39</v>
      </c>
      <c r="D38" s="38">
        <f>IF(ROW()-ROW(Tabel1[[#Headers],[date]])=1,D33,D37+1)</f>
        <v>45198</v>
      </c>
      <c r="E38" s="34"/>
      <c r="F38" s="34"/>
      <c r="G38" s="34"/>
      <c r="H38" s="35"/>
      <c r="I3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" s="43" t="str">
        <f>IF(WEEKDAY(Tabel1[[#This Row],[date]],2)=7,SUMIF(Tabel1[ISO semaine],Tabel1[[#This Row],[ISO semaine]],Tabel1[Total heures travaillées par jour]),"")</f>
        <v/>
      </c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2:24" x14ac:dyDescent="0.25">
      <c r="B39" s="24"/>
      <c r="C39" s="41" t="str">
        <f t="shared" si="0"/>
        <v>2023-39</v>
      </c>
      <c r="D39" s="38">
        <f>IF(ROW()-ROW(Tabel1[[#Headers],[date]])=1,D34,D38+1)</f>
        <v>45199</v>
      </c>
      <c r="E39" s="34"/>
      <c r="F39" s="34"/>
      <c r="G39" s="34"/>
      <c r="H39" s="35"/>
      <c r="I3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" s="43" t="str">
        <f>IF(WEEKDAY(Tabel1[[#This Row],[date]],2)=7,SUMIF(Tabel1[ISO semaine],Tabel1[[#This Row],[ISO semaine]],Tabel1[Total heures travaillées par jour]),"")</f>
        <v/>
      </c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2:24" x14ac:dyDescent="0.25">
      <c r="B40" s="24"/>
      <c r="C40" s="40" t="str">
        <f t="shared" si="0"/>
        <v>2023-39</v>
      </c>
      <c r="D40" s="38">
        <f>IF(ROW()-ROW(Tabel1[[#Headers],[date]])=1,D35,D39+1)</f>
        <v>45200</v>
      </c>
      <c r="E40" s="34"/>
      <c r="F40" s="34"/>
      <c r="G40" s="34"/>
      <c r="H40" s="35"/>
      <c r="I4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" s="43">
        <f>IF(WEEKDAY(Tabel1[[#This Row],[date]],2)=7,SUMIF(Tabel1[ISO semaine],Tabel1[[#This Row],[ISO semaine]],Tabel1[Total heures travaillées par jour]),"")</f>
        <v>0</v>
      </c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</row>
    <row r="41" spans="2:24" x14ac:dyDescent="0.25">
      <c r="B41" s="24"/>
      <c r="C41" s="41" t="str">
        <f t="shared" si="0"/>
        <v>2023-40</v>
      </c>
      <c r="D41" s="38">
        <f>IF(ROW()-ROW(Tabel1[[#Headers],[date]])=1,D36,D40+1)</f>
        <v>45201</v>
      </c>
      <c r="E41" s="34"/>
      <c r="F41" s="34"/>
      <c r="G41" s="34"/>
      <c r="H41" s="35"/>
      <c r="I4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" s="43" t="str">
        <f>IF(WEEKDAY(Tabel1[[#This Row],[date]],2)=7,SUMIF(Tabel1[ISO semaine],Tabel1[[#This Row],[ISO semaine]],Tabel1[Total heures travaillées par jour]),"")</f>
        <v/>
      </c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2:24" x14ac:dyDescent="0.25">
      <c r="B42" s="24"/>
      <c r="C42" s="40" t="str">
        <f t="shared" si="0"/>
        <v>2023-40</v>
      </c>
      <c r="D42" s="38">
        <f>IF(ROW()-ROW(Tabel1[[#Headers],[date]])=1,D37,D41+1)</f>
        <v>45202</v>
      </c>
      <c r="E42" s="34"/>
      <c r="F42" s="34"/>
      <c r="G42" s="34"/>
      <c r="H42" s="35"/>
      <c r="I4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" s="43" t="str">
        <f>IF(WEEKDAY(Tabel1[[#This Row],[date]],2)=7,SUMIF(Tabel1[ISO semaine],Tabel1[[#This Row],[ISO semaine]],Tabel1[Total heures travaillées par jour]),"")</f>
        <v/>
      </c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2:24" x14ac:dyDescent="0.25">
      <c r="B43" s="24"/>
      <c r="C43" s="41" t="str">
        <f t="shared" si="0"/>
        <v>2023-40</v>
      </c>
      <c r="D43" s="38">
        <f>IF(ROW()-ROW(Tabel1[[#Headers],[date]])=1,D38,D42+1)</f>
        <v>45203</v>
      </c>
      <c r="E43" s="34"/>
      <c r="F43" s="34"/>
      <c r="G43" s="34"/>
      <c r="H43" s="35"/>
      <c r="I4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" s="43" t="str">
        <f>IF(WEEKDAY(Tabel1[[#This Row],[date]],2)=7,SUMIF(Tabel1[ISO semaine],Tabel1[[#This Row],[ISO semaine]],Tabel1[Total heures travaillées par jour]),"")</f>
        <v/>
      </c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2:24" x14ac:dyDescent="0.25">
      <c r="B44" s="24"/>
      <c r="C44" s="40" t="str">
        <f t="shared" si="0"/>
        <v>2023-40</v>
      </c>
      <c r="D44" s="38">
        <f>IF(ROW()-ROW(Tabel1[[#Headers],[date]])=1,D39,D43+1)</f>
        <v>45204</v>
      </c>
      <c r="E44" s="34"/>
      <c r="F44" s="34"/>
      <c r="G44" s="34"/>
      <c r="H44" s="35"/>
      <c r="I4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" s="43" t="str">
        <f>IF(WEEKDAY(Tabel1[[#This Row],[date]],2)=7,SUMIF(Tabel1[ISO semaine],Tabel1[[#This Row],[ISO semaine]],Tabel1[Total heures travaillées par jour]),"")</f>
        <v/>
      </c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</row>
    <row r="45" spans="2:24" x14ac:dyDescent="0.25">
      <c r="B45" s="24"/>
      <c r="C45" s="41" t="str">
        <f t="shared" si="0"/>
        <v>2023-40</v>
      </c>
      <c r="D45" s="38">
        <f>IF(ROW()-ROW(Tabel1[[#Headers],[date]])=1,D40,D44+1)</f>
        <v>45205</v>
      </c>
      <c r="E45" s="34"/>
      <c r="F45" s="34"/>
      <c r="G45" s="34"/>
      <c r="H45" s="35"/>
      <c r="I4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" s="43" t="str">
        <f>IF(WEEKDAY(Tabel1[[#This Row],[date]],2)=7,SUMIF(Tabel1[ISO semaine],Tabel1[[#This Row],[ISO semaine]],Tabel1[Total heures travaillées par jour]),"")</f>
        <v/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</row>
    <row r="46" spans="2:24" x14ac:dyDescent="0.25">
      <c r="B46" s="24"/>
      <c r="C46" s="40" t="str">
        <f t="shared" si="0"/>
        <v>2023-40</v>
      </c>
      <c r="D46" s="38">
        <f>IF(ROW()-ROW(Tabel1[[#Headers],[date]])=1,D41,D45+1)</f>
        <v>45206</v>
      </c>
      <c r="E46" s="34"/>
      <c r="F46" s="34"/>
      <c r="G46" s="34"/>
      <c r="H46" s="35"/>
      <c r="I4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" s="43" t="str">
        <f>IF(WEEKDAY(Tabel1[[#This Row],[date]],2)=7,SUMIF(Tabel1[ISO semaine],Tabel1[[#This Row],[ISO semaine]],Tabel1[Total heures travaillées par jour]),"")</f>
        <v/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</row>
    <row r="47" spans="2:24" x14ac:dyDescent="0.25">
      <c r="B47" s="24"/>
      <c r="C47" s="41" t="str">
        <f t="shared" si="0"/>
        <v>2023-40</v>
      </c>
      <c r="D47" s="38">
        <f>IF(ROW()-ROW(Tabel1[[#Headers],[date]])=1,D42,D46+1)</f>
        <v>45207</v>
      </c>
      <c r="E47" s="34"/>
      <c r="F47" s="34"/>
      <c r="G47" s="34"/>
      <c r="H47" s="35"/>
      <c r="I4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" s="43">
        <f>IF(WEEKDAY(Tabel1[[#This Row],[date]],2)=7,SUMIF(Tabel1[ISO semaine],Tabel1[[#This Row],[ISO semaine]],Tabel1[Total heures travaillées par jour]),"")</f>
        <v>0</v>
      </c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2:24" x14ac:dyDescent="0.25">
      <c r="B48" s="24"/>
      <c r="C48" s="40" t="str">
        <f t="shared" si="0"/>
        <v>2023-41</v>
      </c>
      <c r="D48" s="38">
        <f>IF(ROW()-ROW(Tabel1[[#Headers],[date]])=1,D43,D47+1)</f>
        <v>45208</v>
      </c>
      <c r="E48" s="34"/>
      <c r="F48" s="34"/>
      <c r="G48" s="34"/>
      <c r="H48" s="35"/>
      <c r="I4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" s="43" t="str">
        <f>IF(WEEKDAY(Tabel1[[#This Row],[date]],2)=7,SUMIF(Tabel1[ISO semaine],Tabel1[[#This Row],[ISO semaine]],Tabel1[Total heures travaillées par jour]),"")</f>
        <v/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2:24" x14ac:dyDescent="0.25">
      <c r="B49" s="24"/>
      <c r="C49" s="41" t="str">
        <f t="shared" si="0"/>
        <v>2023-41</v>
      </c>
      <c r="D49" s="38">
        <f>IF(ROW()-ROW(Tabel1[[#Headers],[date]])=1,D44,D48+1)</f>
        <v>45209</v>
      </c>
      <c r="E49" s="34"/>
      <c r="F49" s="34"/>
      <c r="G49" s="34"/>
      <c r="H49" s="35"/>
      <c r="I4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" s="43" t="str">
        <f>IF(WEEKDAY(Tabel1[[#This Row],[date]],2)=7,SUMIF(Tabel1[ISO semaine],Tabel1[[#This Row],[ISO semaine]],Tabel1[Total heures travaillées par jour]),"")</f>
        <v/>
      </c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2:24" x14ac:dyDescent="0.25">
      <c r="B50" s="24"/>
      <c r="C50" s="40" t="str">
        <f t="shared" si="0"/>
        <v>2023-41</v>
      </c>
      <c r="D50" s="38">
        <f>IF(ROW()-ROW(Tabel1[[#Headers],[date]])=1,D45,D49+1)</f>
        <v>45210</v>
      </c>
      <c r="E50" s="34"/>
      <c r="F50" s="34"/>
      <c r="G50" s="34"/>
      <c r="H50" s="35"/>
      <c r="I5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0" s="43" t="str">
        <f>IF(WEEKDAY(Tabel1[[#This Row],[date]],2)=7,SUMIF(Tabel1[ISO semaine],Tabel1[[#This Row],[ISO semaine]],Tabel1[Total heures travaillées par jour]),"")</f>
        <v/>
      </c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2:24" x14ac:dyDescent="0.25">
      <c r="B51" s="24"/>
      <c r="C51" s="41" t="str">
        <f t="shared" si="0"/>
        <v>2023-41</v>
      </c>
      <c r="D51" s="38">
        <f>IF(ROW()-ROW(Tabel1[[#Headers],[date]])=1,D46,D50+1)</f>
        <v>45211</v>
      </c>
      <c r="E51" s="34"/>
      <c r="F51" s="34"/>
      <c r="G51" s="34"/>
      <c r="H51" s="35"/>
      <c r="I5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1" s="43" t="str">
        <f>IF(WEEKDAY(Tabel1[[#This Row],[date]],2)=7,SUMIF(Tabel1[ISO semaine],Tabel1[[#This Row],[ISO semaine]],Tabel1[Total heures travaillées par jour]),"")</f>
        <v/>
      </c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2:24" x14ac:dyDescent="0.25">
      <c r="B52" s="24"/>
      <c r="C52" s="40" t="str">
        <f t="shared" si="0"/>
        <v>2023-41</v>
      </c>
      <c r="D52" s="38">
        <f>IF(ROW()-ROW(Tabel1[[#Headers],[date]])=1,D47,D51+1)</f>
        <v>45212</v>
      </c>
      <c r="E52" s="34"/>
      <c r="F52" s="34"/>
      <c r="G52" s="34"/>
      <c r="H52" s="35"/>
      <c r="I5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2" s="43" t="str">
        <f>IF(WEEKDAY(Tabel1[[#This Row],[date]],2)=7,SUMIF(Tabel1[ISO semaine],Tabel1[[#This Row],[ISO semaine]],Tabel1[Total heures travaillées par jour]),"")</f>
        <v/>
      </c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2:24" x14ac:dyDescent="0.25">
      <c r="B53" s="24"/>
      <c r="C53" s="41" t="str">
        <f t="shared" si="0"/>
        <v>2023-41</v>
      </c>
      <c r="D53" s="38">
        <f>IF(ROW()-ROW(Tabel1[[#Headers],[date]])=1,D48,D52+1)</f>
        <v>45213</v>
      </c>
      <c r="E53" s="34"/>
      <c r="F53" s="34"/>
      <c r="G53" s="34"/>
      <c r="H53" s="35"/>
      <c r="I5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3" s="43" t="str">
        <f>IF(WEEKDAY(Tabel1[[#This Row],[date]],2)=7,SUMIF(Tabel1[ISO semaine],Tabel1[[#This Row],[ISO semaine]],Tabel1[Total heures travaillées par jour]),"")</f>
        <v/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2:24" x14ac:dyDescent="0.25">
      <c r="B54" s="24"/>
      <c r="C54" s="40" t="str">
        <f t="shared" si="0"/>
        <v>2023-41</v>
      </c>
      <c r="D54" s="38">
        <f>IF(ROW()-ROW(Tabel1[[#Headers],[date]])=1,D49,D53+1)</f>
        <v>45214</v>
      </c>
      <c r="E54" s="34"/>
      <c r="F54" s="34"/>
      <c r="G54" s="34"/>
      <c r="H54" s="35"/>
      <c r="I5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4" s="43">
        <f>IF(WEEKDAY(Tabel1[[#This Row],[date]],2)=7,SUMIF(Tabel1[ISO semaine],Tabel1[[#This Row],[ISO semaine]],Tabel1[Total heures travaillées par jour]),"")</f>
        <v>0</v>
      </c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  <row r="55" spans="2:24" x14ac:dyDescent="0.25">
      <c r="B55" s="24"/>
      <c r="C55" s="41" t="str">
        <f t="shared" si="0"/>
        <v>2023-42</v>
      </c>
      <c r="D55" s="38">
        <f>IF(ROW()-ROW(Tabel1[[#Headers],[date]])=1,D50,D54+1)</f>
        <v>45215</v>
      </c>
      <c r="E55" s="34"/>
      <c r="F55" s="34"/>
      <c r="G55" s="34"/>
      <c r="H55" s="35"/>
      <c r="I5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5" s="43" t="str">
        <f>IF(WEEKDAY(Tabel1[[#This Row],[date]],2)=7,SUMIF(Tabel1[ISO semaine],Tabel1[[#This Row],[ISO semaine]],Tabel1[Total heures travaillées par jour]),"")</f>
        <v/>
      </c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</row>
    <row r="56" spans="2:24" x14ac:dyDescent="0.25">
      <c r="B56" s="24"/>
      <c r="C56" s="40" t="str">
        <f t="shared" si="0"/>
        <v>2023-42</v>
      </c>
      <c r="D56" s="38">
        <f>IF(ROW()-ROW(Tabel1[[#Headers],[date]])=1,D51,D55+1)</f>
        <v>45216</v>
      </c>
      <c r="E56" s="34"/>
      <c r="F56" s="34"/>
      <c r="G56" s="34"/>
      <c r="H56" s="35"/>
      <c r="I5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6" s="43" t="str">
        <f>IF(WEEKDAY(Tabel1[[#This Row],[date]],2)=7,SUMIF(Tabel1[ISO semaine],Tabel1[[#This Row],[ISO semaine]],Tabel1[Total heures travaillées par jour]),"")</f>
        <v/>
      </c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</row>
    <row r="57" spans="2:24" x14ac:dyDescent="0.25">
      <c r="B57" s="24"/>
      <c r="C57" s="41" t="str">
        <f t="shared" si="0"/>
        <v>2023-42</v>
      </c>
      <c r="D57" s="38">
        <f>IF(ROW()-ROW(Tabel1[[#Headers],[date]])=1,D52,D56+1)</f>
        <v>45217</v>
      </c>
      <c r="E57" s="34"/>
      <c r="F57" s="34"/>
      <c r="G57" s="34"/>
      <c r="H57" s="35"/>
      <c r="I5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7" s="43" t="str">
        <f>IF(WEEKDAY(Tabel1[[#This Row],[date]],2)=7,SUMIF(Tabel1[ISO semaine],Tabel1[[#This Row],[ISO semaine]],Tabel1[Total heures travaillées par jour]),"")</f>
        <v/>
      </c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</row>
    <row r="58" spans="2:24" x14ac:dyDescent="0.25">
      <c r="B58" s="24"/>
      <c r="C58" s="40" t="str">
        <f t="shared" si="0"/>
        <v>2023-42</v>
      </c>
      <c r="D58" s="38">
        <f>IF(ROW()-ROW(Tabel1[[#Headers],[date]])=1,D53,D57+1)</f>
        <v>45218</v>
      </c>
      <c r="E58" s="34"/>
      <c r="F58" s="34"/>
      <c r="G58" s="34"/>
      <c r="H58" s="35"/>
      <c r="I5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8" s="43" t="str">
        <f>IF(WEEKDAY(Tabel1[[#This Row],[date]],2)=7,SUMIF(Tabel1[ISO semaine],Tabel1[[#This Row],[ISO semaine]],Tabel1[Total heures travaillées par jour]),"")</f>
        <v/>
      </c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</row>
    <row r="59" spans="2:24" x14ac:dyDescent="0.25">
      <c r="B59" s="24"/>
      <c r="C59" s="41" t="str">
        <f t="shared" si="0"/>
        <v>2023-42</v>
      </c>
      <c r="D59" s="38">
        <f>IF(ROW()-ROW(Tabel1[[#Headers],[date]])=1,D54,D58+1)</f>
        <v>45219</v>
      </c>
      <c r="E59" s="34"/>
      <c r="F59" s="34"/>
      <c r="G59" s="34"/>
      <c r="H59" s="35"/>
      <c r="I5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59" s="43" t="str">
        <f>IF(WEEKDAY(Tabel1[[#This Row],[date]],2)=7,SUMIF(Tabel1[ISO semaine],Tabel1[[#This Row],[ISO semaine]],Tabel1[Total heures travaillées par jour]),"")</f>
        <v/>
      </c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</row>
    <row r="60" spans="2:24" x14ac:dyDescent="0.25">
      <c r="B60" s="24"/>
      <c r="C60" s="40" t="str">
        <f t="shared" si="0"/>
        <v>2023-42</v>
      </c>
      <c r="D60" s="38">
        <f>IF(ROW()-ROW(Tabel1[[#Headers],[date]])=1,D55,D59+1)</f>
        <v>45220</v>
      </c>
      <c r="E60" s="34"/>
      <c r="F60" s="34"/>
      <c r="G60" s="34"/>
      <c r="H60" s="35"/>
      <c r="I6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0" s="43" t="str">
        <f>IF(WEEKDAY(Tabel1[[#This Row],[date]],2)=7,SUMIF(Tabel1[ISO semaine],Tabel1[[#This Row],[ISO semaine]],Tabel1[Total heures travaillées par jour]),"")</f>
        <v/>
      </c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</row>
    <row r="61" spans="2:24" x14ac:dyDescent="0.25">
      <c r="B61" s="24"/>
      <c r="C61" s="41" t="str">
        <f t="shared" si="0"/>
        <v>2023-42</v>
      </c>
      <c r="D61" s="38">
        <f>IF(ROW()-ROW(Tabel1[[#Headers],[date]])=1,D56,D60+1)</f>
        <v>45221</v>
      </c>
      <c r="E61" s="34"/>
      <c r="F61" s="34"/>
      <c r="G61" s="34"/>
      <c r="H61" s="35"/>
      <c r="I6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1" s="43">
        <f>IF(WEEKDAY(Tabel1[[#This Row],[date]],2)=7,SUMIF(Tabel1[ISO semaine],Tabel1[[#This Row],[ISO semaine]],Tabel1[Total heures travaillées par jour]),"")</f>
        <v>0</v>
      </c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</row>
    <row r="62" spans="2:24" x14ac:dyDescent="0.25">
      <c r="B62" s="24"/>
      <c r="C62" s="40" t="str">
        <f t="shared" si="0"/>
        <v>2023-43</v>
      </c>
      <c r="D62" s="38">
        <f>IF(ROW()-ROW(Tabel1[[#Headers],[date]])=1,D57,D61+1)</f>
        <v>45222</v>
      </c>
      <c r="E62" s="34"/>
      <c r="F62" s="34"/>
      <c r="G62" s="34"/>
      <c r="H62" s="35"/>
      <c r="I6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2" s="43" t="str">
        <f>IF(WEEKDAY(Tabel1[[#This Row],[date]],2)=7,SUMIF(Tabel1[ISO semaine],Tabel1[[#This Row],[ISO semaine]],Tabel1[Total heures travaillées par jour]),"")</f>
        <v/>
      </c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</row>
    <row r="63" spans="2:24" x14ac:dyDescent="0.25">
      <c r="B63" s="24"/>
      <c r="C63" s="41" t="str">
        <f t="shared" si="0"/>
        <v>2023-43</v>
      </c>
      <c r="D63" s="38">
        <f>IF(ROW()-ROW(Tabel1[[#Headers],[date]])=1,D58,D62+1)</f>
        <v>45223</v>
      </c>
      <c r="E63" s="34"/>
      <c r="F63" s="34"/>
      <c r="G63" s="34"/>
      <c r="H63" s="35"/>
      <c r="I6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3" s="43" t="str">
        <f>IF(WEEKDAY(Tabel1[[#This Row],[date]],2)=7,SUMIF(Tabel1[ISO semaine],Tabel1[[#This Row],[ISO semaine]],Tabel1[Total heures travaillées par jour]),"")</f>
        <v/>
      </c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</row>
    <row r="64" spans="2:24" x14ac:dyDescent="0.25">
      <c r="B64" s="24"/>
      <c r="C64" s="40" t="str">
        <f t="shared" si="0"/>
        <v>2023-43</v>
      </c>
      <c r="D64" s="38">
        <f>IF(ROW()-ROW(Tabel1[[#Headers],[date]])=1,D59,D63+1)</f>
        <v>45224</v>
      </c>
      <c r="E64" s="34"/>
      <c r="F64" s="34"/>
      <c r="G64" s="34"/>
      <c r="H64" s="35"/>
      <c r="I6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4" s="43" t="str">
        <f>IF(WEEKDAY(Tabel1[[#This Row],[date]],2)=7,SUMIF(Tabel1[ISO semaine],Tabel1[[#This Row],[ISO semaine]],Tabel1[Total heures travaillées par jour]),"")</f>
        <v/>
      </c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</row>
    <row r="65" spans="2:24" x14ac:dyDescent="0.25">
      <c r="B65" s="24"/>
      <c r="C65" s="41" t="str">
        <f t="shared" si="0"/>
        <v>2023-43</v>
      </c>
      <c r="D65" s="38">
        <f>IF(ROW()-ROW(Tabel1[[#Headers],[date]])=1,D60,D64+1)</f>
        <v>45225</v>
      </c>
      <c r="E65" s="34"/>
      <c r="F65" s="34"/>
      <c r="G65" s="34"/>
      <c r="H65" s="35"/>
      <c r="I6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5" s="43" t="str">
        <f>IF(WEEKDAY(Tabel1[[#This Row],[date]],2)=7,SUMIF(Tabel1[ISO semaine],Tabel1[[#This Row],[ISO semaine]],Tabel1[Total heures travaillées par jour]),"")</f>
        <v/>
      </c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</row>
    <row r="66" spans="2:24" x14ac:dyDescent="0.25">
      <c r="B66" s="24"/>
      <c r="C66" s="40" t="str">
        <f t="shared" si="0"/>
        <v>2023-43</v>
      </c>
      <c r="D66" s="38">
        <f>IF(ROW()-ROW(Tabel1[[#Headers],[date]])=1,D61,D65+1)</f>
        <v>45226</v>
      </c>
      <c r="E66" s="34"/>
      <c r="F66" s="34"/>
      <c r="G66" s="34"/>
      <c r="H66" s="35"/>
      <c r="I6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6" s="43" t="str">
        <f>IF(WEEKDAY(Tabel1[[#This Row],[date]],2)=7,SUMIF(Tabel1[ISO semaine],Tabel1[[#This Row],[ISO semaine]],Tabel1[Total heures travaillées par jour]),"")</f>
        <v/>
      </c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</row>
    <row r="67" spans="2:24" x14ac:dyDescent="0.25">
      <c r="B67" s="24"/>
      <c r="C67" s="41" t="str">
        <f t="shared" si="0"/>
        <v>2023-43</v>
      </c>
      <c r="D67" s="38">
        <f>IF(ROW()-ROW(Tabel1[[#Headers],[date]])=1,D62,D66+1)</f>
        <v>45227</v>
      </c>
      <c r="E67" s="34"/>
      <c r="F67" s="34"/>
      <c r="G67" s="34"/>
      <c r="H67" s="35"/>
      <c r="I6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7" s="43" t="str">
        <f>IF(WEEKDAY(Tabel1[[#This Row],[date]],2)=7,SUMIF(Tabel1[ISO semaine],Tabel1[[#This Row],[ISO semaine]],Tabel1[Total heures travaillées par jour]),"")</f>
        <v/>
      </c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</row>
    <row r="68" spans="2:24" x14ac:dyDescent="0.25">
      <c r="B68" s="24"/>
      <c r="C68" s="40" t="str">
        <f t="shared" si="0"/>
        <v>2023-43</v>
      </c>
      <c r="D68" s="38">
        <f>IF(ROW()-ROW(Tabel1[[#Headers],[date]])=1,D63,D67+1)</f>
        <v>45228</v>
      </c>
      <c r="E68" s="34"/>
      <c r="F68" s="34"/>
      <c r="G68" s="34"/>
      <c r="H68" s="35"/>
      <c r="I6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8" s="43">
        <f>IF(WEEKDAY(Tabel1[[#This Row],[date]],2)=7,SUMIF(Tabel1[ISO semaine],Tabel1[[#This Row],[ISO semaine]],Tabel1[Total heures travaillées par jour]),"")</f>
        <v>0</v>
      </c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</row>
    <row r="69" spans="2:24" x14ac:dyDescent="0.25">
      <c r="B69" s="24"/>
      <c r="C69" s="41" t="str">
        <f t="shared" si="0"/>
        <v>2023-44</v>
      </c>
      <c r="D69" s="38">
        <f>IF(ROW()-ROW(Tabel1[[#Headers],[date]])=1,D64,D68+1)</f>
        <v>45229</v>
      </c>
      <c r="E69" s="34"/>
      <c r="F69" s="34"/>
      <c r="G69" s="34"/>
      <c r="H69" s="35"/>
      <c r="I6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69" s="43" t="str">
        <f>IF(WEEKDAY(Tabel1[[#This Row],[date]],2)=7,SUMIF(Tabel1[ISO semaine],Tabel1[[#This Row],[ISO semaine]],Tabel1[Total heures travaillées par jour]),"")</f>
        <v/>
      </c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</row>
    <row r="70" spans="2:24" x14ac:dyDescent="0.25">
      <c r="B70" s="24"/>
      <c r="C70" s="40" t="str">
        <f t="shared" si="0"/>
        <v>2023-44</v>
      </c>
      <c r="D70" s="38">
        <f>IF(ROW()-ROW(Tabel1[[#Headers],[date]])=1,D65,D69+1)</f>
        <v>45230</v>
      </c>
      <c r="E70" s="34"/>
      <c r="F70" s="34"/>
      <c r="G70" s="34"/>
      <c r="H70" s="35"/>
      <c r="I7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0" s="43" t="str">
        <f>IF(WEEKDAY(Tabel1[[#This Row],[date]],2)=7,SUMIF(Tabel1[ISO semaine],Tabel1[[#This Row],[ISO semaine]],Tabel1[Total heures travaillées par jour]),"")</f>
        <v/>
      </c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</row>
    <row r="71" spans="2:24" x14ac:dyDescent="0.25">
      <c r="B71" s="24"/>
      <c r="C71" s="41" t="str">
        <f t="shared" si="0"/>
        <v>2023-44</v>
      </c>
      <c r="D71" s="38">
        <f>IF(ROW()-ROW(Tabel1[[#Headers],[date]])=1,D66,D70+1)</f>
        <v>45231</v>
      </c>
      <c r="E71" s="34"/>
      <c r="F71" s="34"/>
      <c r="G71" s="34"/>
      <c r="H71" s="35"/>
      <c r="I7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1" s="43" t="str">
        <f>IF(WEEKDAY(Tabel1[[#This Row],[date]],2)=7,SUMIF(Tabel1[ISO semaine],Tabel1[[#This Row],[ISO semaine]],Tabel1[Total heures travaillées par jour]),"")</f>
        <v/>
      </c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</row>
    <row r="72" spans="2:24" x14ac:dyDescent="0.25">
      <c r="B72" s="24"/>
      <c r="C72" s="40" t="str">
        <f t="shared" si="0"/>
        <v>2023-44</v>
      </c>
      <c r="D72" s="38">
        <f>IF(ROW()-ROW(Tabel1[[#Headers],[date]])=1,D67,D71+1)</f>
        <v>45232</v>
      </c>
      <c r="E72" s="34"/>
      <c r="F72" s="34"/>
      <c r="G72" s="34"/>
      <c r="H72" s="35"/>
      <c r="I7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2" s="43" t="str">
        <f>IF(WEEKDAY(Tabel1[[#This Row],[date]],2)=7,SUMIF(Tabel1[ISO semaine],Tabel1[[#This Row],[ISO semaine]],Tabel1[Total heures travaillées par jour]),"")</f>
        <v/>
      </c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</row>
    <row r="73" spans="2:24" x14ac:dyDescent="0.25">
      <c r="B73" s="24"/>
      <c r="C73" s="41" t="str">
        <f t="shared" si="0"/>
        <v>2023-44</v>
      </c>
      <c r="D73" s="38">
        <f>IF(ROW()-ROW(Tabel1[[#Headers],[date]])=1,D68,D72+1)</f>
        <v>45233</v>
      </c>
      <c r="E73" s="34"/>
      <c r="F73" s="34"/>
      <c r="G73" s="34"/>
      <c r="H73" s="35"/>
      <c r="I7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3" s="43" t="str">
        <f>IF(WEEKDAY(Tabel1[[#This Row],[date]],2)=7,SUMIF(Tabel1[ISO semaine],Tabel1[[#This Row],[ISO semaine]],Tabel1[Total heures travaillées par jour]),"")</f>
        <v/>
      </c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</row>
    <row r="74" spans="2:24" x14ac:dyDescent="0.25">
      <c r="B74" s="24"/>
      <c r="C74" s="40" t="str">
        <f t="shared" ref="C74:C137" si="1">YEAR(D74-WEEKDAY(D74,2)+4)&amp;TEXT( _xlfn.ISOWEEKNUM(D74),"-00")</f>
        <v>2023-44</v>
      </c>
      <c r="D74" s="38">
        <f>IF(ROW()-ROW(Tabel1[[#Headers],[date]])=1,D69,D73+1)</f>
        <v>45234</v>
      </c>
      <c r="E74" s="34"/>
      <c r="F74" s="34"/>
      <c r="G74" s="34"/>
      <c r="H74" s="35"/>
      <c r="I7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4" s="43" t="str">
        <f>IF(WEEKDAY(Tabel1[[#This Row],[date]],2)=7,SUMIF(Tabel1[ISO semaine],Tabel1[[#This Row],[ISO semaine]],Tabel1[Total heures travaillées par jour]),"")</f>
        <v/>
      </c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</row>
    <row r="75" spans="2:24" x14ac:dyDescent="0.25">
      <c r="B75" s="24"/>
      <c r="C75" s="41" t="str">
        <f t="shared" si="1"/>
        <v>2023-44</v>
      </c>
      <c r="D75" s="38">
        <f>IF(ROW()-ROW(Tabel1[[#Headers],[date]])=1,D70,D74+1)</f>
        <v>45235</v>
      </c>
      <c r="E75" s="34"/>
      <c r="F75" s="34"/>
      <c r="G75" s="34"/>
      <c r="H75" s="35"/>
      <c r="I7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5" s="43">
        <f>IF(WEEKDAY(Tabel1[[#This Row],[date]],2)=7,SUMIF(Tabel1[ISO semaine],Tabel1[[#This Row],[ISO semaine]],Tabel1[Total heures travaillées par jour]),"")</f>
        <v>0</v>
      </c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</row>
    <row r="76" spans="2:24" x14ac:dyDescent="0.25">
      <c r="B76" s="24"/>
      <c r="C76" s="40" t="str">
        <f t="shared" si="1"/>
        <v>2023-45</v>
      </c>
      <c r="D76" s="38">
        <f>IF(ROW()-ROW(Tabel1[[#Headers],[date]])=1,D71,D75+1)</f>
        <v>45236</v>
      </c>
      <c r="E76" s="34"/>
      <c r="F76" s="34"/>
      <c r="G76" s="34"/>
      <c r="H76" s="35"/>
      <c r="I7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6" s="43" t="str">
        <f>IF(WEEKDAY(Tabel1[[#This Row],[date]],2)=7,SUMIF(Tabel1[ISO semaine],Tabel1[[#This Row],[ISO semaine]],Tabel1[Total heures travaillées par jour]),"")</f>
        <v/>
      </c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</row>
    <row r="77" spans="2:24" x14ac:dyDescent="0.25">
      <c r="B77" s="24"/>
      <c r="C77" s="41" t="str">
        <f t="shared" si="1"/>
        <v>2023-45</v>
      </c>
      <c r="D77" s="38">
        <f>IF(ROW()-ROW(Tabel1[[#Headers],[date]])=1,D72,D76+1)</f>
        <v>45237</v>
      </c>
      <c r="E77" s="34"/>
      <c r="F77" s="34"/>
      <c r="G77" s="34"/>
      <c r="H77" s="35"/>
      <c r="I7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7" s="43" t="str">
        <f>IF(WEEKDAY(Tabel1[[#This Row],[date]],2)=7,SUMIF(Tabel1[ISO semaine],Tabel1[[#This Row],[ISO semaine]],Tabel1[Total heures travaillées par jour]),"")</f>
        <v/>
      </c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</row>
    <row r="78" spans="2:24" x14ac:dyDescent="0.25">
      <c r="B78" s="24"/>
      <c r="C78" s="40" t="str">
        <f t="shared" si="1"/>
        <v>2023-45</v>
      </c>
      <c r="D78" s="38">
        <f>IF(ROW()-ROW(Tabel1[[#Headers],[date]])=1,D73,D77+1)</f>
        <v>45238</v>
      </c>
      <c r="E78" s="34"/>
      <c r="F78" s="34"/>
      <c r="G78" s="34"/>
      <c r="H78" s="35"/>
      <c r="I7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8" s="43" t="str">
        <f>IF(WEEKDAY(Tabel1[[#This Row],[date]],2)=7,SUMIF(Tabel1[ISO semaine],Tabel1[[#This Row],[ISO semaine]],Tabel1[Total heures travaillées par jour]),"")</f>
        <v/>
      </c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</row>
    <row r="79" spans="2:24" x14ac:dyDescent="0.25">
      <c r="B79" s="24"/>
      <c r="C79" s="41" t="str">
        <f t="shared" si="1"/>
        <v>2023-45</v>
      </c>
      <c r="D79" s="38">
        <f>IF(ROW()-ROW(Tabel1[[#Headers],[date]])=1,D74,D78+1)</f>
        <v>45239</v>
      </c>
      <c r="E79" s="34"/>
      <c r="F79" s="34"/>
      <c r="G79" s="34"/>
      <c r="H79" s="35"/>
      <c r="I7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79" s="43" t="str">
        <f>IF(WEEKDAY(Tabel1[[#This Row],[date]],2)=7,SUMIF(Tabel1[ISO semaine],Tabel1[[#This Row],[ISO semaine]],Tabel1[Total heures travaillées par jour]),"")</f>
        <v/>
      </c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</row>
    <row r="80" spans="2:24" x14ac:dyDescent="0.25">
      <c r="B80" s="24"/>
      <c r="C80" s="40" t="str">
        <f t="shared" si="1"/>
        <v>2023-45</v>
      </c>
      <c r="D80" s="38">
        <f>IF(ROW()-ROW(Tabel1[[#Headers],[date]])=1,D75,D79+1)</f>
        <v>45240</v>
      </c>
      <c r="E80" s="34"/>
      <c r="F80" s="34"/>
      <c r="G80" s="34"/>
      <c r="H80" s="35"/>
      <c r="I8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0" s="43" t="str">
        <f>IF(WEEKDAY(Tabel1[[#This Row],[date]],2)=7,SUMIF(Tabel1[ISO semaine],Tabel1[[#This Row],[ISO semaine]],Tabel1[Total heures travaillées par jour]),"")</f>
        <v/>
      </c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</row>
    <row r="81" spans="2:24" x14ac:dyDescent="0.25">
      <c r="B81" s="24"/>
      <c r="C81" s="41" t="str">
        <f t="shared" si="1"/>
        <v>2023-45</v>
      </c>
      <c r="D81" s="38">
        <f>IF(ROW()-ROW(Tabel1[[#Headers],[date]])=1,D76,D80+1)</f>
        <v>45241</v>
      </c>
      <c r="E81" s="34"/>
      <c r="F81" s="34"/>
      <c r="G81" s="34"/>
      <c r="H81" s="35"/>
      <c r="I8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1" s="43" t="str">
        <f>IF(WEEKDAY(Tabel1[[#This Row],[date]],2)=7,SUMIF(Tabel1[ISO semaine],Tabel1[[#This Row],[ISO semaine]],Tabel1[Total heures travaillées par jour]),"")</f>
        <v/>
      </c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</row>
    <row r="82" spans="2:24" x14ac:dyDescent="0.25">
      <c r="B82" s="24"/>
      <c r="C82" s="40" t="str">
        <f t="shared" si="1"/>
        <v>2023-45</v>
      </c>
      <c r="D82" s="38">
        <f>IF(ROW()-ROW(Tabel1[[#Headers],[date]])=1,D77,D81+1)</f>
        <v>45242</v>
      </c>
      <c r="E82" s="34"/>
      <c r="F82" s="34"/>
      <c r="G82" s="34"/>
      <c r="H82" s="35"/>
      <c r="I8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2" s="43">
        <f>IF(WEEKDAY(Tabel1[[#This Row],[date]],2)=7,SUMIF(Tabel1[ISO semaine],Tabel1[[#This Row],[ISO semaine]],Tabel1[Total heures travaillées par jour]),"")</f>
        <v>0</v>
      </c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</row>
    <row r="83" spans="2:24" x14ac:dyDescent="0.25">
      <c r="B83" s="24"/>
      <c r="C83" s="41" t="str">
        <f t="shared" si="1"/>
        <v>2023-46</v>
      </c>
      <c r="D83" s="38">
        <f>IF(ROW()-ROW(Tabel1[[#Headers],[date]])=1,D78,D82+1)</f>
        <v>45243</v>
      </c>
      <c r="E83" s="34"/>
      <c r="F83" s="34"/>
      <c r="G83" s="34"/>
      <c r="H83" s="35"/>
      <c r="I8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3" s="43" t="str">
        <f>IF(WEEKDAY(Tabel1[[#This Row],[date]],2)=7,SUMIF(Tabel1[ISO semaine],Tabel1[[#This Row],[ISO semaine]],Tabel1[Total heures travaillées par jour]),"")</f>
        <v/>
      </c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</row>
    <row r="84" spans="2:24" x14ac:dyDescent="0.25">
      <c r="B84" s="24"/>
      <c r="C84" s="40" t="str">
        <f t="shared" si="1"/>
        <v>2023-46</v>
      </c>
      <c r="D84" s="38">
        <f>IF(ROW()-ROW(Tabel1[[#Headers],[date]])=1,D79,D83+1)</f>
        <v>45244</v>
      </c>
      <c r="E84" s="34"/>
      <c r="F84" s="34"/>
      <c r="G84" s="34"/>
      <c r="H84" s="35"/>
      <c r="I8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4" s="43" t="str">
        <f>IF(WEEKDAY(Tabel1[[#This Row],[date]],2)=7,SUMIF(Tabel1[ISO semaine],Tabel1[[#This Row],[ISO semaine]],Tabel1[Total heures travaillées par jour]),"")</f>
        <v/>
      </c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</row>
    <row r="85" spans="2:24" x14ac:dyDescent="0.25">
      <c r="B85" s="24"/>
      <c r="C85" s="41" t="str">
        <f t="shared" si="1"/>
        <v>2023-46</v>
      </c>
      <c r="D85" s="38">
        <f>IF(ROW()-ROW(Tabel1[[#Headers],[date]])=1,D80,D84+1)</f>
        <v>45245</v>
      </c>
      <c r="E85" s="34"/>
      <c r="F85" s="34"/>
      <c r="G85" s="34"/>
      <c r="H85" s="35"/>
      <c r="I8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5" s="43" t="str">
        <f>IF(WEEKDAY(Tabel1[[#This Row],[date]],2)=7,SUMIF(Tabel1[ISO semaine],Tabel1[[#This Row],[ISO semaine]],Tabel1[Total heures travaillées par jour]),"")</f>
        <v/>
      </c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</row>
    <row r="86" spans="2:24" x14ac:dyDescent="0.25">
      <c r="B86" s="24"/>
      <c r="C86" s="40" t="str">
        <f t="shared" si="1"/>
        <v>2023-46</v>
      </c>
      <c r="D86" s="38">
        <f>IF(ROW()-ROW(Tabel1[[#Headers],[date]])=1,D81,D85+1)</f>
        <v>45246</v>
      </c>
      <c r="E86" s="34"/>
      <c r="F86" s="34"/>
      <c r="G86" s="34"/>
      <c r="H86" s="35"/>
      <c r="I8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6" s="43" t="str">
        <f>IF(WEEKDAY(Tabel1[[#This Row],[date]],2)=7,SUMIF(Tabel1[ISO semaine],Tabel1[[#This Row],[ISO semaine]],Tabel1[Total heures travaillées par jour]),"")</f>
        <v/>
      </c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</row>
    <row r="87" spans="2:24" x14ac:dyDescent="0.25">
      <c r="B87" s="24"/>
      <c r="C87" s="41" t="str">
        <f t="shared" si="1"/>
        <v>2023-46</v>
      </c>
      <c r="D87" s="38">
        <f>IF(ROW()-ROW(Tabel1[[#Headers],[date]])=1,D82,D86+1)</f>
        <v>45247</v>
      </c>
      <c r="E87" s="34"/>
      <c r="F87" s="34"/>
      <c r="G87" s="34"/>
      <c r="H87" s="35"/>
      <c r="I8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7" s="43" t="str">
        <f>IF(WEEKDAY(Tabel1[[#This Row],[date]],2)=7,SUMIF(Tabel1[ISO semaine],Tabel1[[#This Row],[ISO semaine]],Tabel1[Total heures travaillées par jour]),"")</f>
        <v/>
      </c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</row>
    <row r="88" spans="2:24" x14ac:dyDescent="0.25">
      <c r="B88" s="24"/>
      <c r="C88" s="40" t="str">
        <f t="shared" si="1"/>
        <v>2023-46</v>
      </c>
      <c r="D88" s="38">
        <f>IF(ROW()-ROW(Tabel1[[#Headers],[date]])=1,D83,D87+1)</f>
        <v>45248</v>
      </c>
      <c r="E88" s="34"/>
      <c r="F88" s="34"/>
      <c r="G88" s="34"/>
      <c r="H88" s="35"/>
      <c r="I8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8" s="43" t="str">
        <f>IF(WEEKDAY(Tabel1[[#This Row],[date]],2)=7,SUMIF(Tabel1[ISO semaine],Tabel1[[#This Row],[ISO semaine]],Tabel1[Total heures travaillées par jour]),"")</f>
        <v/>
      </c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</row>
    <row r="89" spans="2:24" x14ac:dyDescent="0.25">
      <c r="B89" s="24"/>
      <c r="C89" s="41" t="str">
        <f t="shared" si="1"/>
        <v>2023-46</v>
      </c>
      <c r="D89" s="38">
        <f>IF(ROW()-ROW(Tabel1[[#Headers],[date]])=1,D84,D88+1)</f>
        <v>45249</v>
      </c>
      <c r="E89" s="34"/>
      <c r="F89" s="34"/>
      <c r="G89" s="34"/>
      <c r="H89" s="35"/>
      <c r="I8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89" s="43">
        <f>IF(WEEKDAY(Tabel1[[#This Row],[date]],2)=7,SUMIF(Tabel1[ISO semaine],Tabel1[[#This Row],[ISO semaine]],Tabel1[Total heures travaillées par jour]),"")</f>
        <v>0</v>
      </c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</row>
    <row r="90" spans="2:24" x14ac:dyDescent="0.25">
      <c r="B90" s="24"/>
      <c r="C90" s="40" t="str">
        <f t="shared" si="1"/>
        <v>2023-47</v>
      </c>
      <c r="D90" s="38">
        <f>IF(ROW()-ROW(Tabel1[[#Headers],[date]])=1,D85,D89+1)</f>
        <v>45250</v>
      </c>
      <c r="E90" s="34"/>
      <c r="F90" s="34"/>
      <c r="G90" s="34"/>
      <c r="H90" s="35"/>
      <c r="I9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0" s="43" t="str">
        <f>IF(WEEKDAY(Tabel1[[#This Row],[date]],2)=7,SUMIF(Tabel1[ISO semaine],Tabel1[[#This Row],[ISO semaine]],Tabel1[Total heures travaillées par jour]),"")</f>
        <v/>
      </c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</row>
    <row r="91" spans="2:24" x14ac:dyDescent="0.25">
      <c r="B91" s="24"/>
      <c r="C91" s="41" t="str">
        <f t="shared" si="1"/>
        <v>2023-47</v>
      </c>
      <c r="D91" s="38">
        <f>IF(ROW()-ROW(Tabel1[[#Headers],[date]])=1,D86,D90+1)</f>
        <v>45251</v>
      </c>
      <c r="E91" s="34"/>
      <c r="F91" s="34"/>
      <c r="G91" s="34"/>
      <c r="H91" s="35"/>
      <c r="I9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1" s="43" t="str">
        <f>IF(WEEKDAY(Tabel1[[#This Row],[date]],2)=7,SUMIF(Tabel1[ISO semaine],Tabel1[[#This Row],[ISO semaine]],Tabel1[Total heures travaillées par jour]),"")</f>
        <v/>
      </c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</row>
    <row r="92" spans="2:24" x14ac:dyDescent="0.25">
      <c r="B92" s="24"/>
      <c r="C92" s="40" t="str">
        <f t="shared" si="1"/>
        <v>2023-47</v>
      </c>
      <c r="D92" s="38">
        <f>IF(ROW()-ROW(Tabel1[[#Headers],[date]])=1,D87,D91+1)</f>
        <v>45252</v>
      </c>
      <c r="E92" s="34"/>
      <c r="F92" s="34"/>
      <c r="G92" s="34"/>
      <c r="H92" s="35"/>
      <c r="I9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2" s="43" t="str">
        <f>IF(WEEKDAY(Tabel1[[#This Row],[date]],2)=7,SUMIF(Tabel1[ISO semaine],Tabel1[[#This Row],[ISO semaine]],Tabel1[Total heures travaillées par jour]),"")</f>
        <v/>
      </c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</row>
    <row r="93" spans="2:24" x14ac:dyDescent="0.25">
      <c r="B93" s="24"/>
      <c r="C93" s="41" t="str">
        <f t="shared" si="1"/>
        <v>2023-47</v>
      </c>
      <c r="D93" s="38">
        <f>IF(ROW()-ROW(Tabel1[[#Headers],[date]])=1,D88,D92+1)</f>
        <v>45253</v>
      </c>
      <c r="E93" s="34"/>
      <c r="F93" s="34"/>
      <c r="G93" s="34"/>
      <c r="H93" s="35"/>
      <c r="I9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3" s="43" t="str">
        <f>IF(WEEKDAY(Tabel1[[#This Row],[date]],2)=7,SUMIF(Tabel1[ISO semaine],Tabel1[[#This Row],[ISO semaine]],Tabel1[Total heures travaillées par jour]),"")</f>
        <v/>
      </c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</row>
    <row r="94" spans="2:24" x14ac:dyDescent="0.25">
      <c r="B94" s="24"/>
      <c r="C94" s="40" t="str">
        <f t="shared" si="1"/>
        <v>2023-47</v>
      </c>
      <c r="D94" s="38">
        <f>IF(ROW()-ROW(Tabel1[[#Headers],[date]])=1,D89,D93+1)</f>
        <v>45254</v>
      </c>
      <c r="E94" s="34"/>
      <c r="F94" s="34"/>
      <c r="G94" s="34"/>
      <c r="H94" s="35"/>
      <c r="I9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4" s="43" t="str">
        <f>IF(WEEKDAY(Tabel1[[#This Row],[date]],2)=7,SUMIF(Tabel1[ISO semaine],Tabel1[[#This Row],[ISO semaine]],Tabel1[Total heures travaillées par jour]),"")</f>
        <v/>
      </c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</row>
    <row r="95" spans="2:24" x14ac:dyDescent="0.25">
      <c r="B95" s="24"/>
      <c r="C95" s="41" t="str">
        <f t="shared" si="1"/>
        <v>2023-47</v>
      </c>
      <c r="D95" s="38">
        <f>IF(ROW()-ROW(Tabel1[[#Headers],[date]])=1,D90,D94+1)</f>
        <v>45255</v>
      </c>
      <c r="E95" s="34"/>
      <c r="F95" s="34"/>
      <c r="G95" s="34"/>
      <c r="H95" s="35"/>
      <c r="I9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5" s="43" t="str">
        <f>IF(WEEKDAY(Tabel1[[#This Row],[date]],2)=7,SUMIF(Tabel1[ISO semaine],Tabel1[[#This Row],[ISO semaine]],Tabel1[Total heures travaillées par jour]),"")</f>
        <v/>
      </c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</row>
    <row r="96" spans="2:24" x14ac:dyDescent="0.25">
      <c r="B96" s="24"/>
      <c r="C96" s="40" t="str">
        <f t="shared" si="1"/>
        <v>2023-47</v>
      </c>
      <c r="D96" s="38">
        <f>IF(ROW()-ROW(Tabel1[[#Headers],[date]])=1,D91,D95+1)</f>
        <v>45256</v>
      </c>
      <c r="E96" s="34"/>
      <c r="F96" s="34"/>
      <c r="G96" s="34"/>
      <c r="H96" s="35"/>
      <c r="I9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6" s="43">
        <f>IF(WEEKDAY(Tabel1[[#This Row],[date]],2)=7,SUMIF(Tabel1[ISO semaine],Tabel1[[#This Row],[ISO semaine]],Tabel1[Total heures travaillées par jour]),"")</f>
        <v>0</v>
      </c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</row>
    <row r="97" spans="2:24" x14ac:dyDescent="0.25">
      <c r="B97" s="24"/>
      <c r="C97" s="41" t="str">
        <f t="shared" si="1"/>
        <v>2023-48</v>
      </c>
      <c r="D97" s="38">
        <f>IF(ROW()-ROW(Tabel1[[#Headers],[date]])=1,D92,D96+1)</f>
        <v>45257</v>
      </c>
      <c r="E97" s="34"/>
      <c r="F97" s="34"/>
      <c r="G97" s="34"/>
      <c r="H97" s="35"/>
      <c r="I9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7" s="43" t="str">
        <f>IF(WEEKDAY(Tabel1[[#This Row],[date]],2)=7,SUMIF(Tabel1[ISO semaine],Tabel1[[#This Row],[ISO semaine]],Tabel1[Total heures travaillées par jour]),"")</f>
        <v/>
      </c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</row>
    <row r="98" spans="2:24" x14ac:dyDescent="0.25">
      <c r="B98" s="24"/>
      <c r="C98" s="40" t="str">
        <f t="shared" si="1"/>
        <v>2023-48</v>
      </c>
      <c r="D98" s="38">
        <f>IF(ROW()-ROW(Tabel1[[#Headers],[date]])=1,D93,D97+1)</f>
        <v>45258</v>
      </c>
      <c r="E98" s="34"/>
      <c r="F98" s="34"/>
      <c r="G98" s="34"/>
      <c r="H98" s="35"/>
      <c r="I9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8" s="43" t="str">
        <f>IF(WEEKDAY(Tabel1[[#This Row],[date]],2)=7,SUMIF(Tabel1[ISO semaine],Tabel1[[#This Row],[ISO semaine]],Tabel1[Total heures travaillées par jour]),"")</f>
        <v/>
      </c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</row>
    <row r="99" spans="2:24" x14ac:dyDescent="0.25">
      <c r="B99" s="24"/>
      <c r="C99" s="41" t="str">
        <f t="shared" si="1"/>
        <v>2023-48</v>
      </c>
      <c r="D99" s="38">
        <f>IF(ROW()-ROW(Tabel1[[#Headers],[date]])=1,D94,D98+1)</f>
        <v>45259</v>
      </c>
      <c r="E99" s="34"/>
      <c r="F99" s="34"/>
      <c r="G99" s="34"/>
      <c r="H99" s="35"/>
      <c r="I9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99" s="43" t="str">
        <f>IF(WEEKDAY(Tabel1[[#This Row],[date]],2)=7,SUMIF(Tabel1[ISO semaine],Tabel1[[#This Row],[ISO semaine]],Tabel1[Total heures travaillées par jour]),"")</f>
        <v/>
      </c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</row>
    <row r="100" spans="2:24" x14ac:dyDescent="0.25">
      <c r="B100" s="24"/>
      <c r="C100" s="40" t="str">
        <f t="shared" si="1"/>
        <v>2023-48</v>
      </c>
      <c r="D100" s="38">
        <f>IF(ROW()-ROW(Tabel1[[#Headers],[date]])=1,D95,D99+1)</f>
        <v>45260</v>
      </c>
      <c r="E100" s="34"/>
      <c r="F100" s="34"/>
      <c r="G100" s="34"/>
      <c r="H100" s="35"/>
      <c r="I10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0" s="43" t="str">
        <f>IF(WEEKDAY(Tabel1[[#This Row],[date]],2)=7,SUMIF(Tabel1[ISO semaine],Tabel1[[#This Row],[ISO semaine]],Tabel1[Total heures travaillées par jour]),"")</f>
        <v/>
      </c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</row>
    <row r="101" spans="2:24" x14ac:dyDescent="0.25">
      <c r="B101" s="24"/>
      <c r="C101" s="41" t="str">
        <f t="shared" si="1"/>
        <v>2023-48</v>
      </c>
      <c r="D101" s="38">
        <f>IF(ROW()-ROW(Tabel1[[#Headers],[date]])=1,D96,D100+1)</f>
        <v>45261</v>
      </c>
      <c r="E101" s="34"/>
      <c r="F101" s="34"/>
      <c r="G101" s="34"/>
      <c r="H101" s="35"/>
      <c r="I10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1" s="43" t="str">
        <f>IF(WEEKDAY(Tabel1[[#This Row],[date]],2)=7,SUMIF(Tabel1[ISO semaine],Tabel1[[#This Row],[ISO semaine]],Tabel1[Total heures travaillées par jour]),"")</f>
        <v/>
      </c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</row>
    <row r="102" spans="2:24" x14ac:dyDescent="0.25">
      <c r="B102" s="24"/>
      <c r="C102" s="40" t="str">
        <f t="shared" si="1"/>
        <v>2023-48</v>
      </c>
      <c r="D102" s="38">
        <f>IF(ROW()-ROW(Tabel1[[#Headers],[date]])=1,D97,D101+1)</f>
        <v>45262</v>
      </c>
      <c r="E102" s="34"/>
      <c r="F102" s="34"/>
      <c r="G102" s="34"/>
      <c r="H102" s="35"/>
      <c r="I10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2" s="43" t="str">
        <f>IF(WEEKDAY(Tabel1[[#This Row],[date]],2)=7,SUMIF(Tabel1[ISO semaine],Tabel1[[#This Row],[ISO semaine]],Tabel1[Total heures travaillées par jour]),"")</f>
        <v/>
      </c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</row>
    <row r="103" spans="2:24" x14ac:dyDescent="0.25">
      <c r="B103" s="24"/>
      <c r="C103" s="41" t="str">
        <f t="shared" si="1"/>
        <v>2023-48</v>
      </c>
      <c r="D103" s="38">
        <f>IF(ROW()-ROW(Tabel1[[#Headers],[date]])=1,D98,D102+1)</f>
        <v>45263</v>
      </c>
      <c r="E103" s="34"/>
      <c r="F103" s="34"/>
      <c r="G103" s="34"/>
      <c r="H103" s="35"/>
      <c r="I10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3" s="43">
        <f>IF(WEEKDAY(Tabel1[[#This Row],[date]],2)=7,SUMIF(Tabel1[ISO semaine],Tabel1[[#This Row],[ISO semaine]],Tabel1[Total heures travaillées par jour]),"")</f>
        <v>0</v>
      </c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</row>
    <row r="104" spans="2:24" x14ac:dyDescent="0.25">
      <c r="B104" s="24"/>
      <c r="C104" s="40" t="str">
        <f t="shared" si="1"/>
        <v>2023-49</v>
      </c>
      <c r="D104" s="38">
        <f>IF(ROW()-ROW(Tabel1[[#Headers],[date]])=1,D99,D103+1)</f>
        <v>45264</v>
      </c>
      <c r="E104" s="34"/>
      <c r="F104" s="34"/>
      <c r="G104" s="34"/>
      <c r="H104" s="35"/>
      <c r="I10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4" s="43" t="str">
        <f>IF(WEEKDAY(Tabel1[[#This Row],[date]],2)=7,SUMIF(Tabel1[ISO semaine],Tabel1[[#This Row],[ISO semaine]],Tabel1[Total heures travaillées par jour]),"")</f>
        <v/>
      </c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</row>
    <row r="105" spans="2:24" x14ac:dyDescent="0.25">
      <c r="B105" s="24"/>
      <c r="C105" s="41" t="str">
        <f t="shared" si="1"/>
        <v>2023-49</v>
      </c>
      <c r="D105" s="38">
        <f>IF(ROW()-ROW(Tabel1[[#Headers],[date]])=1,D100,D104+1)</f>
        <v>45265</v>
      </c>
      <c r="E105" s="34"/>
      <c r="F105" s="34"/>
      <c r="G105" s="34"/>
      <c r="H105" s="35"/>
      <c r="I10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5" s="43" t="str">
        <f>IF(WEEKDAY(Tabel1[[#This Row],[date]],2)=7,SUMIF(Tabel1[ISO semaine],Tabel1[[#This Row],[ISO semaine]],Tabel1[Total heures travaillées par jour]),"")</f>
        <v/>
      </c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</row>
    <row r="106" spans="2:24" x14ac:dyDescent="0.25">
      <c r="B106" s="24"/>
      <c r="C106" s="40" t="str">
        <f t="shared" si="1"/>
        <v>2023-49</v>
      </c>
      <c r="D106" s="38">
        <f>IF(ROW()-ROW(Tabel1[[#Headers],[date]])=1,D101,D105+1)</f>
        <v>45266</v>
      </c>
      <c r="E106" s="34"/>
      <c r="F106" s="34"/>
      <c r="G106" s="34"/>
      <c r="H106" s="35"/>
      <c r="I10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6" s="43" t="str">
        <f>IF(WEEKDAY(Tabel1[[#This Row],[date]],2)=7,SUMIF(Tabel1[ISO semaine],Tabel1[[#This Row],[ISO semaine]],Tabel1[Total heures travaillées par jour]),"")</f>
        <v/>
      </c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</row>
    <row r="107" spans="2:24" x14ac:dyDescent="0.25">
      <c r="B107" s="24"/>
      <c r="C107" s="41" t="str">
        <f t="shared" si="1"/>
        <v>2023-49</v>
      </c>
      <c r="D107" s="38">
        <f>IF(ROW()-ROW(Tabel1[[#Headers],[date]])=1,D102,D106+1)</f>
        <v>45267</v>
      </c>
      <c r="E107" s="34"/>
      <c r="F107" s="34"/>
      <c r="G107" s="34"/>
      <c r="H107" s="35"/>
      <c r="I10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7" s="43" t="str">
        <f>IF(WEEKDAY(Tabel1[[#This Row],[date]],2)=7,SUMIF(Tabel1[ISO semaine],Tabel1[[#This Row],[ISO semaine]],Tabel1[Total heures travaillées par jour]),"")</f>
        <v/>
      </c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</row>
    <row r="108" spans="2:24" x14ac:dyDescent="0.25">
      <c r="B108" s="24"/>
      <c r="C108" s="40" t="str">
        <f t="shared" si="1"/>
        <v>2023-49</v>
      </c>
      <c r="D108" s="38">
        <f>IF(ROW()-ROW(Tabel1[[#Headers],[date]])=1,D103,D107+1)</f>
        <v>45268</v>
      </c>
      <c r="E108" s="34"/>
      <c r="F108" s="34"/>
      <c r="G108" s="34"/>
      <c r="H108" s="35"/>
      <c r="I10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8" s="43" t="str">
        <f>IF(WEEKDAY(Tabel1[[#This Row],[date]],2)=7,SUMIF(Tabel1[ISO semaine],Tabel1[[#This Row],[ISO semaine]],Tabel1[Total heures travaillées par jour]),"")</f>
        <v/>
      </c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</row>
    <row r="109" spans="2:24" x14ac:dyDescent="0.25">
      <c r="B109" s="24"/>
      <c r="C109" s="41" t="str">
        <f t="shared" si="1"/>
        <v>2023-49</v>
      </c>
      <c r="D109" s="38">
        <f>IF(ROW()-ROW(Tabel1[[#Headers],[date]])=1,D104,D108+1)</f>
        <v>45269</v>
      </c>
      <c r="E109" s="34"/>
      <c r="F109" s="34"/>
      <c r="G109" s="34"/>
      <c r="H109" s="35"/>
      <c r="I10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09" s="43" t="str">
        <f>IF(WEEKDAY(Tabel1[[#This Row],[date]],2)=7,SUMIF(Tabel1[ISO semaine],Tabel1[[#This Row],[ISO semaine]],Tabel1[Total heures travaillées par jour]),"")</f>
        <v/>
      </c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</row>
    <row r="110" spans="2:24" x14ac:dyDescent="0.25">
      <c r="B110" s="24"/>
      <c r="C110" s="40" t="str">
        <f t="shared" si="1"/>
        <v>2023-49</v>
      </c>
      <c r="D110" s="38">
        <f>IF(ROW()-ROW(Tabel1[[#Headers],[date]])=1,D105,D109+1)</f>
        <v>45270</v>
      </c>
      <c r="E110" s="34"/>
      <c r="F110" s="34"/>
      <c r="G110" s="34"/>
      <c r="H110" s="35"/>
      <c r="I11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0" s="43">
        <f>IF(WEEKDAY(Tabel1[[#This Row],[date]],2)=7,SUMIF(Tabel1[ISO semaine],Tabel1[[#This Row],[ISO semaine]],Tabel1[Total heures travaillées par jour]),"")</f>
        <v>0</v>
      </c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</row>
    <row r="111" spans="2:24" x14ac:dyDescent="0.25">
      <c r="B111" s="24"/>
      <c r="C111" s="41" t="str">
        <f t="shared" si="1"/>
        <v>2023-50</v>
      </c>
      <c r="D111" s="38">
        <f>IF(ROW()-ROW(Tabel1[[#Headers],[date]])=1,D106,D110+1)</f>
        <v>45271</v>
      </c>
      <c r="E111" s="34"/>
      <c r="F111" s="34"/>
      <c r="G111" s="34"/>
      <c r="H111" s="35"/>
      <c r="I11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1" s="43" t="str">
        <f>IF(WEEKDAY(Tabel1[[#This Row],[date]],2)=7,SUMIF(Tabel1[ISO semaine],Tabel1[[#This Row],[ISO semaine]],Tabel1[Total heures travaillées par jour]),"")</f>
        <v/>
      </c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</row>
    <row r="112" spans="2:24" x14ac:dyDescent="0.25">
      <c r="B112" s="24"/>
      <c r="C112" s="40" t="str">
        <f t="shared" si="1"/>
        <v>2023-50</v>
      </c>
      <c r="D112" s="38">
        <f>IF(ROW()-ROW(Tabel1[[#Headers],[date]])=1,D107,D111+1)</f>
        <v>45272</v>
      </c>
      <c r="E112" s="34"/>
      <c r="F112" s="34"/>
      <c r="G112" s="34"/>
      <c r="H112" s="35"/>
      <c r="I11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2" s="43" t="str">
        <f>IF(WEEKDAY(Tabel1[[#This Row],[date]],2)=7,SUMIF(Tabel1[ISO semaine],Tabel1[[#This Row],[ISO semaine]],Tabel1[Total heures travaillées par jour]),"")</f>
        <v/>
      </c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</row>
    <row r="113" spans="2:24" x14ac:dyDescent="0.25">
      <c r="B113" s="24"/>
      <c r="C113" s="41" t="str">
        <f t="shared" si="1"/>
        <v>2023-50</v>
      </c>
      <c r="D113" s="38">
        <f>IF(ROW()-ROW(Tabel1[[#Headers],[date]])=1,D108,D112+1)</f>
        <v>45273</v>
      </c>
      <c r="E113" s="34"/>
      <c r="F113" s="34"/>
      <c r="G113" s="34"/>
      <c r="H113" s="35"/>
      <c r="I11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3" s="43" t="str">
        <f>IF(WEEKDAY(Tabel1[[#This Row],[date]],2)=7,SUMIF(Tabel1[ISO semaine],Tabel1[[#This Row],[ISO semaine]],Tabel1[Total heures travaillées par jour]),"")</f>
        <v/>
      </c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</row>
    <row r="114" spans="2:24" x14ac:dyDescent="0.25">
      <c r="B114" s="24"/>
      <c r="C114" s="40" t="str">
        <f t="shared" si="1"/>
        <v>2023-50</v>
      </c>
      <c r="D114" s="38">
        <f>IF(ROW()-ROW(Tabel1[[#Headers],[date]])=1,D109,D113+1)</f>
        <v>45274</v>
      </c>
      <c r="E114" s="34"/>
      <c r="F114" s="34"/>
      <c r="G114" s="34"/>
      <c r="H114" s="35"/>
      <c r="I11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4" s="43" t="str">
        <f>IF(WEEKDAY(Tabel1[[#This Row],[date]],2)=7,SUMIF(Tabel1[ISO semaine],Tabel1[[#This Row],[ISO semaine]],Tabel1[Total heures travaillées par jour]),"")</f>
        <v/>
      </c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</row>
    <row r="115" spans="2:24" x14ac:dyDescent="0.25">
      <c r="B115" s="24"/>
      <c r="C115" s="41" t="str">
        <f t="shared" si="1"/>
        <v>2023-50</v>
      </c>
      <c r="D115" s="38">
        <f>IF(ROW()-ROW(Tabel1[[#Headers],[date]])=1,D110,D114+1)</f>
        <v>45275</v>
      </c>
      <c r="E115" s="34"/>
      <c r="F115" s="34"/>
      <c r="G115" s="34"/>
      <c r="H115" s="35"/>
      <c r="I11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5" s="43" t="str">
        <f>IF(WEEKDAY(Tabel1[[#This Row],[date]],2)=7,SUMIF(Tabel1[ISO semaine],Tabel1[[#This Row],[ISO semaine]],Tabel1[Total heures travaillées par jour]),"")</f>
        <v/>
      </c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</row>
    <row r="116" spans="2:24" x14ac:dyDescent="0.25">
      <c r="B116" s="24"/>
      <c r="C116" s="40" t="str">
        <f t="shared" si="1"/>
        <v>2023-50</v>
      </c>
      <c r="D116" s="38">
        <f>IF(ROW()-ROW(Tabel1[[#Headers],[date]])=1,D111,D115+1)</f>
        <v>45276</v>
      </c>
      <c r="E116" s="34"/>
      <c r="F116" s="34"/>
      <c r="G116" s="34"/>
      <c r="H116" s="35"/>
      <c r="I11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6" s="43" t="str">
        <f>IF(WEEKDAY(Tabel1[[#This Row],[date]],2)=7,SUMIF(Tabel1[ISO semaine],Tabel1[[#This Row],[ISO semaine]],Tabel1[Total heures travaillées par jour]),"")</f>
        <v/>
      </c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</row>
    <row r="117" spans="2:24" x14ac:dyDescent="0.25">
      <c r="B117" s="24"/>
      <c r="C117" s="41" t="str">
        <f t="shared" si="1"/>
        <v>2023-50</v>
      </c>
      <c r="D117" s="38">
        <f>IF(ROW()-ROW(Tabel1[[#Headers],[date]])=1,D112,D116+1)</f>
        <v>45277</v>
      </c>
      <c r="E117" s="34"/>
      <c r="F117" s="34"/>
      <c r="G117" s="34"/>
      <c r="H117" s="35"/>
      <c r="I11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7" s="43">
        <f>IF(WEEKDAY(Tabel1[[#This Row],[date]],2)=7,SUMIF(Tabel1[ISO semaine],Tabel1[[#This Row],[ISO semaine]],Tabel1[Total heures travaillées par jour]),"")</f>
        <v>0</v>
      </c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</row>
    <row r="118" spans="2:24" x14ac:dyDescent="0.25">
      <c r="B118" s="24"/>
      <c r="C118" s="40" t="str">
        <f t="shared" si="1"/>
        <v>2023-51</v>
      </c>
      <c r="D118" s="38">
        <f>IF(ROW()-ROW(Tabel1[[#Headers],[date]])=1,D113,D117+1)</f>
        <v>45278</v>
      </c>
      <c r="E118" s="34"/>
      <c r="F118" s="34"/>
      <c r="G118" s="34"/>
      <c r="H118" s="35"/>
      <c r="I11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8" s="43" t="str">
        <f>IF(WEEKDAY(Tabel1[[#This Row],[date]],2)=7,SUMIF(Tabel1[ISO semaine],Tabel1[[#This Row],[ISO semaine]],Tabel1[Total heures travaillées par jour]),"")</f>
        <v/>
      </c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</row>
    <row r="119" spans="2:24" x14ac:dyDescent="0.25">
      <c r="B119" s="24"/>
      <c r="C119" s="41" t="str">
        <f t="shared" si="1"/>
        <v>2023-51</v>
      </c>
      <c r="D119" s="38">
        <f>IF(ROW()-ROW(Tabel1[[#Headers],[date]])=1,D114,D118+1)</f>
        <v>45279</v>
      </c>
      <c r="E119" s="34"/>
      <c r="F119" s="34"/>
      <c r="G119" s="34"/>
      <c r="H119" s="35"/>
      <c r="I11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19" s="43" t="str">
        <f>IF(WEEKDAY(Tabel1[[#This Row],[date]],2)=7,SUMIF(Tabel1[ISO semaine],Tabel1[[#This Row],[ISO semaine]],Tabel1[Total heures travaillées par jour]),"")</f>
        <v/>
      </c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</row>
    <row r="120" spans="2:24" x14ac:dyDescent="0.25">
      <c r="B120" s="24"/>
      <c r="C120" s="40" t="str">
        <f t="shared" si="1"/>
        <v>2023-51</v>
      </c>
      <c r="D120" s="38">
        <f>IF(ROW()-ROW(Tabel1[[#Headers],[date]])=1,D115,D119+1)</f>
        <v>45280</v>
      </c>
      <c r="E120" s="34"/>
      <c r="F120" s="34"/>
      <c r="G120" s="34"/>
      <c r="H120" s="35"/>
      <c r="I12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0" s="43" t="str">
        <f>IF(WEEKDAY(Tabel1[[#This Row],[date]],2)=7,SUMIF(Tabel1[ISO semaine],Tabel1[[#This Row],[ISO semaine]],Tabel1[Total heures travaillées par jour]),"")</f>
        <v/>
      </c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</row>
    <row r="121" spans="2:24" x14ac:dyDescent="0.25">
      <c r="B121" s="24"/>
      <c r="C121" s="41" t="str">
        <f t="shared" si="1"/>
        <v>2023-51</v>
      </c>
      <c r="D121" s="38">
        <f>IF(ROW()-ROW(Tabel1[[#Headers],[date]])=1,D116,D120+1)</f>
        <v>45281</v>
      </c>
      <c r="E121" s="34"/>
      <c r="F121" s="34"/>
      <c r="G121" s="34"/>
      <c r="H121" s="35"/>
      <c r="I12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1" s="43" t="str">
        <f>IF(WEEKDAY(Tabel1[[#This Row],[date]],2)=7,SUMIF(Tabel1[ISO semaine],Tabel1[[#This Row],[ISO semaine]],Tabel1[Total heures travaillées par jour]),"")</f>
        <v/>
      </c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</row>
    <row r="122" spans="2:24" x14ac:dyDescent="0.25">
      <c r="B122" s="24"/>
      <c r="C122" s="40" t="str">
        <f t="shared" si="1"/>
        <v>2023-51</v>
      </c>
      <c r="D122" s="38">
        <f>IF(ROW()-ROW(Tabel1[[#Headers],[date]])=1,D117,D121+1)</f>
        <v>45282</v>
      </c>
      <c r="E122" s="34"/>
      <c r="F122" s="34"/>
      <c r="G122" s="34"/>
      <c r="H122" s="35"/>
      <c r="I12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2" s="43" t="str">
        <f>IF(WEEKDAY(Tabel1[[#This Row],[date]],2)=7,SUMIF(Tabel1[ISO semaine],Tabel1[[#This Row],[ISO semaine]],Tabel1[Total heures travaillées par jour]),"")</f>
        <v/>
      </c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</row>
    <row r="123" spans="2:24" x14ac:dyDescent="0.25">
      <c r="B123" s="24"/>
      <c r="C123" s="41" t="str">
        <f t="shared" si="1"/>
        <v>2023-51</v>
      </c>
      <c r="D123" s="38">
        <f>IF(ROW()-ROW(Tabel1[[#Headers],[date]])=1,D118,D122+1)</f>
        <v>45283</v>
      </c>
      <c r="E123" s="34"/>
      <c r="F123" s="34"/>
      <c r="G123" s="34"/>
      <c r="H123" s="35"/>
      <c r="I12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3" s="43" t="str">
        <f>IF(WEEKDAY(Tabel1[[#This Row],[date]],2)=7,SUMIF(Tabel1[ISO semaine],Tabel1[[#This Row],[ISO semaine]],Tabel1[Total heures travaillées par jour]),"")</f>
        <v/>
      </c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</row>
    <row r="124" spans="2:24" x14ac:dyDescent="0.25">
      <c r="B124" s="24"/>
      <c r="C124" s="40" t="str">
        <f t="shared" si="1"/>
        <v>2023-51</v>
      </c>
      <c r="D124" s="38">
        <f>IF(ROW()-ROW(Tabel1[[#Headers],[date]])=1,D119,D123+1)</f>
        <v>45284</v>
      </c>
      <c r="E124" s="34"/>
      <c r="F124" s="34"/>
      <c r="G124" s="34"/>
      <c r="H124" s="35"/>
      <c r="I12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4" s="43">
        <f>IF(WEEKDAY(Tabel1[[#This Row],[date]],2)=7,SUMIF(Tabel1[ISO semaine],Tabel1[[#This Row],[ISO semaine]],Tabel1[Total heures travaillées par jour]),"")</f>
        <v>0</v>
      </c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</row>
    <row r="125" spans="2:24" x14ac:dyDescent="0.25">
      <c r="B125" s="24"/>
      <c r="C125" s="41" t="str">
        <f t="shared" si="1"/>
        <v>2023-52</v>
      </c>
      <c r="D125" s="38">
        <f>IF(ROW()-ROW(Tabel1[[#Headers],[date]])=1,D120,D124+1)</f>
        <v>45285</v>
      </c>
      <c r="E125" s="34"/>
      <c r="F125" s="34"/>
      <c r="G125" s="34"/>
      <c r="H125" s="35"/>
      <c r="I12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5" s="43" t="str">
        <f>IF(WEEKDAY(Tabel1[[#This Row],[date]],2)=7,SUMIF(Tabel1[ISO semaine],Tabel1[[#This Row],[ISO semaine]],Tabel1[Total heures travaillées par jour]),"")</f>
        <v/>
      </c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</row>
    <row r="126" spans="2:24" x14ac:dyDescent="0.25">
      <c r="B126" s="24"/>
      <c r="C126" s="40" t="str">
        <f t="shared" si="1"/>
        <v>2023-52</v>
      </c>
      <c r="D126" s="38">
        <f>IF(ROW()-ROW(Tabel1[[#Headers],[date]])=1,D121,D125+1)</f>
        <v>45286</v>
      </c>
      <c r="E126" s="34"/>
      <c r="F126" s="34"/>
      <c r="G126" s="34"/>
      <c r="H126" s="35"/>
      <c r="I12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6" s="43" t="str">
        <f>IF(WEEKDAY(Tabel1[[#This Row],[date]],2)=7,SUMIF(Tabel1[ISO semaine],Tabel1[[#This Row],[ISO semaine]],Tabel1[Total heures travaillées par jour]),"")</f>
        <v/>
      </c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</row>
    <row r="127" spans="2:24" x14ac:dyDescent="0.25">
      <c r="B127" s="24"/>
      <c r="C127" s="41" t="str">
        <f t="shared" si="1"/>
        <v>2023-52</v>
      </c>
      <c r="D127" s="38">
        <f>IF(ROW()-ROW(Tabel1[[#Headers],[date]])=1,D122,D126+1)</f>
        <v>45287</v>
      </c>
      <c r="E127" s="34"/>
      <c r="F127" s="34"/>
      <c r="G127" s="34"/>
      <c r="H127" s="35"/>
      <c r="I12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7" s="43" t="str">
        <f>IF(WEEKDAY(Tabel1[[#This Row],[date]],2)=7,SUMIF(Tabel1[ISO semaine],Tabel1[[#This Row],[ISO semaine]],Tabel1[Total heures travaillées par jour]),"")</f>
        <v/>
      </c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</row>
    <row r="128" spans="2:24" x14ac:dyDescent="0.25">
      <c r="B128" s="24"/>
      <c r="C128" s="40" t="str">
        <f t="shared" si="1"/>
        <v>2023-52</v>
      </c>
      <c r="D128" s="38">
        <f>IF(ROW()-ROW(Tabel1[[#Headers],[date]])=1,D123,D127+1)</f>
        <v>45288</v>
      </c>
      <c r="E128" s="34"/>
      <c r="F128" s="34"/>
      <c r="G128" s="34"/>
      <c r="H128" s="35"/>
      <c r="I12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8" s="43" t="str">
        <f>IF(WEEKDAY(Tabel1[[#This Row],[date]],2)=7,SUMIF(Tabel1[ISO semaine],Tabel1[[#This Row],[ISO semaine]],Tabel1[Total heures travaillées par jour]),"")</f>
        <v/>
      </c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</row>
    <row r="129" spans="2:24" x14ac:dyDescent="0.25">
      <c r="B129" s="24"/>
      <c r="C129" s="41" t="str">
        <f t="shared" si="1"/>
        <v>2023-52</v>
      </c>
      <c r="D129" s="38">
        <f>IF(ROW()-ROW(Tabel1[[#Headers],[date]])=1,D124,D128+1)</f>
        <v>45289</v>
      </c>
      <c r="E129" s="34"/>
      <c r="F129" s="34"/>
      <c r="G129" s="34"/>
      <c r="H129" s="35"/>
      <c r="I12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29" s="43" t="str">
        <f>IF(WEEKDAY(Tabel1[[#This Row],[date]],2)=7,SUMIF(Tabel1[ISO semaine],Tabel1[[#This Row],[ISO semaine]],Tabel1[Total heures travaillées par jour]),"")</f>
        <v/>
      </c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</row>
    <row r="130" spans="2:24" x14ac:dyDescent="0.25">
      <c r="B130" s="24"/>
      <c r="C130" s="40" t="str">
        <f t="shared" si="1"/>
        <v>2023-52</v>
      </c>
      <c r="D130" s="38">
        <f>IF(ROW()-ROW(Tabel1[[#Headers],[date]])=1,D125,D129+1)</f>
        <v>45290</v>
      </c>
      <c r="E130" s="34"/>
      <c r="F130" s="34"/>
      <c r="G130" s="34"/>
      <c r="H130" s="35"/>
      <c r="I13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0" s="43" t="str">
        <f>IF(WEEKDAY(Tabel1[[#This Row],[date]],2)=7,SUMIF(Tabel1[ISO semaine],Tabel1[[#This Row],[ISO semaine]],Tabel1[Total heures travaillées par jour]),"")</f>
        <v/>
      </c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</row>
    <row r="131" spans="2:24" x14ac:dyDescent="0.25">
      <c r="B131" s="24"/>
      <c r="C131" s="41" t="str">
        <f t="shared" si="1"/>
        <v>2023-52</v>
      </c>
      <c r="D131" s="38">
        <f>IF(ROW()-ROW(Tabel1[[#Headers],[date]])=1,D126,D130+1)</f>
        <v>45291</v>
      </c>
      <c r="E131" s="34"/>
      <c r="F131" s="34"/>
      <c r="G131" s="34"/>
      <c r="H131" s="35"/>
      <c r="I13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1" s="43">
        <f>IF(WEEKDAY(Tabel1[[#This Row],[date]],2)=7,SUMIF(Tabel1[ISO semaine],Tabel1[[#This Row],[ISO semaine]],Tabel1[Total heures travaillées par jour]),"")</f>
        <v>0</v>
      </c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</row>
    <row r="132" spans="2:24" x14ac:dyDescent="0.25">
      <c r="B132" s="24"/>
      <c r="C132" s="40" t="str">
        <f t="shared" si="1"/>
        <v>2024-01</v>
      </c>
      <c r="D132" s="38">
        <f>IF(ROW()-ROW(Tabel1[[#Headers],[date]])=1,D127,D131+1)</f>
        <v>45292</v>
      </c>
      <c r="E132" s="34"/>
      <c r="F132" s="34"/>
      <c r="G132" s="34"/>
      <c r="H132" s="35"/>
      <c r="I13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2" s="43" t="str">
        <f>IF(WEEKDAY(Tabel1[[#This Row],[date]],2)=7,SUMIF(Tabel1[ISO semaine],Tabel1[[#This Row],[ISO semaine]],Tabel1[Total heures travaillées par jour]),"")</f>
        <v/>
      </c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</row>
    <row r="133" spans="2:24" x14ac:dyDescent="0.25">
      <c r="B133" s="24"/>
      <c r="C133" s="41" t="str">
        <f t="shared" si="1"/>
        <v>2024-01</v>
      </c>
      <c r="D133" s="38">
        <f>IF(ROW()-ROW(Tabel1[[#Headers],[date]])=1,D128,D132+1)</f>
        <v>45293</v>
      </c>
      <c r="E133" s="34"/>
      <c r="F133" s="34"/>
      <c r="G133" s="34"/>
      <c r="H133" s="35"/>
      <c r="I13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3" s="43" t="str">
        <f>IF(WEEKDAY(Tabel1[[#This Row],[date]],2)=7,SUMIF(Tabel1[ISO semaine],Tabel1[[#This Row],[ISO semaine]],Tabel1[Total heures travaillées par jour]),"")</f>
        <v/>
      </c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</row>
    <row r="134" spans="2:24" x14ac:dyDescent="0.25">
      <c r="B134" s="24"/>
      <c r="C134" s="40" t="str">
        <f t="shared" si="1"/>
        <v>2024-01</v>
      </c>
      <c r="D134" s="38">
        <f>IF(ROW()-ROW(Tabel1[[#Headers],[date]])=1,D129,D133+1)</f>
        <v>45294</v>
      </c>
      <c r="E134" s="34"/>
      <c r="F134" s="34"/>
      <c r="G134" s="34"/>
      <c r="H134" s="35"/>
      <c r="I13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4" s="43" t="str">
        <f>IF(WEEKDAY(Tabel1[[#This Row],[date]],2)=7,SUMIF(Tabel1[ISO semaine],Tabel1[[#This Row],[ISO semaine]],Tabel1[Total heures travaillées par jour]),"")</f>
        <v/>
      </c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</row>
    <row r="135" spans="2:24" x14ac:dyDescent="0.25">
      <c r="B135" s="24"/>
      <c r="C135" s="41" t="str">
        <f t="shared" si="1"/>
        <v>2024-01</v>
      </c>
      <c r="D135" s="38">
        <f>IF(ROW()-ROW(Tabel1[[#Headers],[date]])=1,D130,D134+1)</f>
        <v>45295</v>
      </c>
      <c r="E135" s="34"/>
      <c r="F135" s="34"/>
      <c r="G135" s="34"/>
      <c r="H135" s="35"/>
      <c r="I13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5" s="43" t="str">
        <f>IF(WEEKDAY(Tabel1[[#This Row],[date]],2)=7,SUMIF(Tabel1[ISO semaine],Tabel1[[#This Row],[ISO semaine]],Tabel1[Total heures travaillées par jour]),"")</f>
        <v/>
      </c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</row>
    <row r="136" spans="2:24" x14ac:dyDescent="0.25">
      <c r="B136" s="24"/>
      <c r="C136" s="40" t="str">
        <f t="shared" si="1"/>
        <v>2024-01</v>
      </c>
      <c r="D136" s="38">
        <f>IF(ROW()-ROW(Tabel1[[#Headers],[date]])=1,D131,D135+1)</f>
        <v>45296</v>
      </c>
      <c r="E136" s="34"/>
      <c r="F136" s="34"/>
      <c r="G136" s="34"/>
      <c r="H136" s="35"/>
      <c r="I13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6" s="43" t="str">
        <f>IF(WEEKDAY(Tabel1[[#This Row],[date]],2)=7,SUMIF(Tabel1[ISO semaine],Tabel1[[#This Row],[ISO semaine]],Tabel1[Total heures travaillées par jour]),"")</f>
        <v/>
      </c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2:24" x14ac:dyDescent="0.25">
      <c r="B137" s="24"/>
      <c r="C137" s="41" t="str">
        <f t="shared" si="1"/>
        <v>2024-01</v>
      </c>
      <c r="D137" s="38">
        <f>IF(ROW()-ROW(Tabel1[[#Headers],[date]])=1,D132,D136+1)</f>
        <v>45297</v>
      </c>
      <c r="E137" s="34"/>
      <c r="F137" s="34"/>
      <c r="G137" s="34"/>
      <c r="H137" s="35"/>
      <c r="I13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7" s="43" t="str">
        <f>IF(WEEKDAY(Tabel1[[#This Row],[date]],2)=7,SUMIF(Tabel1[ISO semaine],Tabel1[[#This Row],[ISO semaine]],Tabel1[Total heures travaillées par jour]),"")</f>
        <v/>
      </c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2:24" x14ac:dyDescent="0.25">
      <c r="B138" s="24"/>
      <c r="C138" s="40" t="str">
        <f t="shared" ref="C138:C201" si="2">YEAR(D138-WEEKDAY(D138,2)+4)&amp;TEXT( _xlfn.ISOWEEKNUM(D138),"-00")</f>
        <v>2024-01</v>
      </c>
      <c r="D138" s="38">
        <f>IF(ROW()-ROW(Tabel1[[#Headers],[date]])=1,D133,D137+1)</f>
        <v>45298</v>
      </c>
      <c r="E138" s="34"/>
      <c r="F138" s="34"/>
      <c r="G138" s="34"/>
      <c r="H138" s="35"/>
      <c r="I13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8" s="43">
        <f>IF(WEEKDAY(Tabel1[[#This Row],[date]],2)=7,SUMIF(Tabel1[ISO semaine],Tabel1[[#This Row],[ISO semaine]],Tabel1[Total heures travaillées par jour]),"")</f>
        <v>0</v>
      </c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2:24" x14ac:dyDescent="0.25">
      <c r="B139" s="24"/>
      <c r="C139" s="41" t="str">
        <f t="shared" si="2"/>
        <v>2024-02</v>
      </c>
      <c r="D139" s="38">
        <f>IF(ROW()-ROW(Tabel1[[#Headers],[date]])=1,D134,D138+1)</f>
        <v>45299</v>
      </c>
      <c r="E139" s="34"/>
      <c r="F139" s="34"/>
      <c r="G139" s="34"/>
      <c r="H139" s="35"/>
      <c r="I13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39" s="43" t="str">
        <f>IF(WEEKDAY(Tabel1[[#This Row],[date]],2)=7,SUMIF(Tabel1[ISO semaine],Tabel1[[#This Row],[ISO semaine]],Tabel1[Total heures travaillées par jour]),"")</f>
        <v/>
      </c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</row>
    <row r="140" spans="2:24" x14ac:dyDescent="0.25">
      <c r="B140" s="24"/>
      <c r="C140" s="40" t="str">
        <f t="shared" si="2"/>
        <v>2024-02</v>
      </c>
      <c r="D140" s="38">
        <f>IF(ROW()-ROW(Tabel1[[#Headers],[date]])=1,D135,D139+1)</f>
        <v>45300</v>
      </c>
      <c r="E140" s="34"/>
      <c r="F140" s="34"/>
      <c r="G140" s="34"/>
      <c r="H140" s="35"/>
      <c r="I14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0" s="43" t="str">
        <f>IF(WEEKDAY(Tabel1[[#This Row],[date]],2)=7,SUMIF(Tabel1[ISO semaine],Tabel1[[#This Row],[ISO semaine]],Tabel1[Total heures travaillées par jour]),"")</f>
        <v/>
      </c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</row>
    <row r="141" spans="2:24" x14ac:dyDescent="0.25">
      <c r="B141" s="24"/>
      <c r="C141" s="41" t="str">
        <f t="shared" si="2"/>
        <v>2024-02</v>
      </c>
      <c r="D141" s="38">
        <f>IF(ROW()-ROW(Tabel1[[#Headers],[date]])=1,D136,D140+1)</f>
        <v>45301</v>
      </c>
      <c r="E141" s="34"/>
      <c r="F141" s="34"/>
      <c r="G141" s="34"/>
      <c r="H141" s="35"/>
      <c r="I14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1" s="43" t="str">
        <f>IF(WEEKDAY(Tabel1[[#This Row],[date]],2)=7,SUMIF(Tabel1[ISO semaine],Tabel1[[#This Row],[ISO semaine]],Tabel1[Total heures travaillées par jour]),"")</f>
        <v/>
      </c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</row>
    <row r="142" spans="2:24" x14ac:dyDescent="0.25">
      <c r="B142" s="24"/>
      <c r="C142" s="40" t="str">
        <f t="shared" si="2"/>
        <v>2024-02</v>
      </c>
      <c r="D142" s="38">
        <f>IF(ROW()-ROW(Tabel1[[#Headers],[date]])=1,D137,D141+1)</f>
        <v>45302</v>
      </c>
      <c r="E142" s="34"/>
      <c r="F142" s="34"/>
      <c r="G142" s="34"/>
      <c r="H142" s="35"/>
      <c r="I14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2" s="43" t="str">
        <f>IF(WEEKDAY(Tabel1[[#This Row],[date]],2)=7,SUMIF(Tabel1[ISO semaine],Tabel1[[#This Row],[ISO semaine]],Tabel1[Total heures travaillées par jour]),"")</f>
        <v/>
      </c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</row>
    <row r="143" spans="2:24" x14ac:dyDescent="0.25">
      <c r="B143" s="24"/>
      <c r="C143" s="41" t="str">
        <f t="shared" si="2"/>
        <v>2024-02</v>
      </c>
      <c r="D143" s="38">
        <f>IF(ROW()-ROW(Tabel1[[#Headers],[date]])=1,D138,D142+1)</f>
        <v>45303</v>
      </c>
      <c r="E143" s="34"/>
      <c r="F143" s="34"/>
      <c r="G143" s="34"/>
      <c r="H143" s="35"/>
      <c r="I14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3" s="43" t="str">
        <f>IF(WEEKDAY(Tabel1[[#This Row],[date]],2)=7,SUMIF(Tabel1[ISO semaine],Tabel1[[#This Row],[ISO semaine]],Tabel1[Total heures travaillées par jour]),"")</f>
        <v/>
      </c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</row>
    <row r="144" spans="2:24" x14ac:dyDescent="0.25">
      <c r="B144" s="24"/>
      <c r="C144" s="40" t="str">
        <f t="shared" si="2"/>
        <v>2024-02</v>
      </c>
      <c r="D144" s="38">
        <f>IF(ROW()-ROW(Tabel1[[#Headers],[date]])=1,D139,D143+1)</f>
        <v>45304</v>
      </c>
      <c r="E144" s="34"/>
      <c r="F144" s="34"/>
      <c r="G144" s="34"/>
      <c r="H144" s="35"/>
      <c r="I14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4" s="43" t="str">
        <f>IF(WEEKDAY(Tabel1[[#This Row],[date]],2)=7,SUMIF(Tabel1[ISO semaine],Tabel1[[#This Row],[ISO semaine]],Tabel1[Total heures travaillées par jour]),"")</f>
        <v/>
      </c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</row>
    <row r="145" spans="2:24" x14ac:dyDescent="0.25">
      <c r="B145" s="24"/>
      <c r="C145" s="41" t="str">
        <f t="shared" si="2"/>
        <v>2024-02</v>
      </c>
      <c r="D145" s="38">
        <f>IF(ROW()-ROW(Tabel1[[#Headers],[date]])=1,D140,D144+1)</f>
        <v>45305</v>
      </c>
      <c r="E145" s="34"/>
      <c r="F145" s="34"/>
      <c r="G145" s="34"/>
      <c r="H145" s="35"/>
      <c r="I14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5" s="43">
        <f>IF(WEEKDAY(Tabel1[[#This Row],[date]],2)=7,SUMIF(Tabel1[ISO semaine],Tabel1[[#This Row],[ISO semaine]],Tabel1[Total heures travaillées par jour]),"")</f>
        <v>0</v>
      </c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</row>
    <row r="146" spans="2:24" x14ac:dyDescent="0.25">
      <c r="B146" s="24"/>
      <c r="C146" s="40" t="str">
        <f t="shared" si="2"/>
        <v>2024-03</v>
      </c>
      <c r="D146" s="38">
        <f>IF(ROW()-ROW(Tabel1[[#Headers],[date]])=1,D141,D145+1)</f>
        <v>45306</v>
      </c>
      <c r="E146" s="34"/>
      <c r="F146" s="34"/>
      <c r="G146" s="34"/>
      <c r="H146" s="35"/>
      <c r="I14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6" s="43" t="str">
        <f>IF(WEEKDAY(Tabel1[[#This Row],[date]],2)=7,SUMIF(Tabel1[ISO semaine],Tabel1[[#This Row],[ISO semaine]],Tabel1[Total heures travaillées par jour]),"")</f>
        <v/>
      </c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</row>
    <row r="147" spans="2:24" x14ac:dyDescent="0.25">
      <c r="B147" s="24"/>
      <c r="C147" s="41" t="str">
        <f t="shared" si="2"/>
        <v>2024-03</v>
      </c>
      <c r="D147" s="38">
        <f>IF(ROW()-ROW(Tabel1[[#Headers],[date]])=1,D142,D146+1)</f>
        <v>45307</v>
      </c>
      <c r="E147" s="34"/>
      <c r="F147" s="34"/>
      <c r="G147" s="34"/>
      <c r="H147" s="35"/>
      <c r="I14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7" s="43" t="str">
        <f>IF(WEEKDAY(Tabel1[[#This Row],[date]],2)=7,SUMIF(Tabel1[ISO semaine],Tabel1[[#This Row],[ISO semaine]],Tabel1[Total heures travaillées par jour]),"")</f>
        <v/>
      </c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</row>
    <row r="148" spans="2:24" x14ac:dyDescent="0.25">
      <c r="B148" s="24"/>
      <c r="C148" s="40" t="str">
        <f t="shared" si="2"/>
        <v>2024-03</v>
      </c>
      <c r="D148" s="38">
        <f>IF(ROW()-ROW(Tabel1[[#Headers],[date]])=1,D143,D147+1)</f>
        <v>45308</v>
      </c>
      <c r="E148" s="34"/>
      <c r="F148" s="34"/>
      <c r="G148" s="34"/>
      <c r="H148" s="35"/>
      <c r="I14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8" s="43" t="str">
        <f>IF(WEEKDAY(Tabel1[[#This Row],[date]],2)=7,SUMIF(Tabel1[ISO semaine],Tabel1[[#This Row],[ISO semaine]],Tabel1[Total heures travaillées par jour]),"")</f>
        <v/>
      </c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</row>
    <row r="149" spans="2:24" x14ac:dyDescent="0.25">
      <c r="B149" s="24"/>
      <c r="C149" s="41" t="str">
        <f t="shared" si="2"/>
        <v>2024-03</v>
      </c>
      <c r="D149" s="38">
        <f>IF(ROW()-ROW(Tabel1[[#Headers],[date]])=1,D144,D148+1)</f>
        <v>45309</v>
      </c>
      <c r="E149" s="34"/>
      <c r="F149" s="34"/>
      <c r="G149" s="34"/>
      <c r="H149" s="35"/>
      <c r="I14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49" s="43" t="str">
        <f>IF(WEEKDAY(Tabel1[[#This Row],[date]],2)=7,SUMIF(Tabel1[ISO semaine],Tabel1[[#This Row],[ISO semaine]],Tabel1[Total heures travaillées par jour]),"")</f>
        <v/>
      </c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</row>
    <row r="150" spans="2:24" x14ac:dyDescent="0.25">
      <c r="B150" s="24"/>
      <c r="C150" s="40" t="str">
        <f t="shared" si="2"/>
        <v>2024-03</v>
      </c>
      <c r="D150" s="38">
        <f>IF(ROW()-ROW(Tabel1[[#Headers],[date]])=1,D145,D149+1)</f>
        <v>45310</v>
      </c>
      <c r="E150" s="34"/>
      <c r="F150" s="34"/>
      <c r="G150" s="34"/>
      <c r="H150" s="35"/>
      <c r="I15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0" s="43" t="str">
        <f>IF(WEEKDAY(Tabel1[[#This Row],[date]],2)=7,SUMIF(Tabel1[ISO semaine],Tabel1[[#This Row],[ISO semaine]],Tabel1[Total heures travaillées par jour]),"")</f>
        <v/>
      </c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</row>
    <row r="151" spans="2:24" x14ac:dyDescent="0.25">
      <c r="B151" s="24"/>
      <c r="C151" s="41" t="str">
        <f t="shared" si="2"/>
        <v>2024-03</v>
      </c>
      <c r="D151" s="38">
        <f>IF(ROW()-ROW(Tabel1[[#Headers],[date]])=1,D146,D150+1)</f>
        <v>45311</v>
      </c>
      <c r="E151" s="34"/>
      <c r="F151" s="34"/>
      <c r="G151" s="34"/>
      <c r="H151" s="35"/>
      <c r="I15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1" s="43" t="str">
        <f>IF(WEEKDAY(Tabel1[[#This Row],[date]],2)=7,SUMIF(Tabel1[ISO semaine],Tabel1[[#This Row],[ISO semaine]],Tabel1[Total heures travaillées par jour]),"")</f>
        <v/>
      </c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</row>
    <row r="152" spans="2:24" x14ac:dyDescent="0.25">
      <c r="B152" s="24"/>
      <c r="C152" s="40" t="str">
        <f t="shared" si="2"/>
        <v>2024-03</v>
      </c>
      <c r="D152" s="38">
        <f>IF(ROW()-ROW(Tabel1[[#Headers],[date]])=1,D147,D151+1)</f>
        <v>45312</v>
      </c>
      <c r="E152" s="34"/>
      <c r="F152" s="34"/>
      <c r="G152" s="34"/>
      <c r="H152" s="35"/>
      <c r="I15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2" s="43">
        <f>IF(WEEKDAY(Tabel1[[#This Row],[date]],2)=7,SUMIF(Tabel1[ISO semaine],Tabel1[[#This Row],[ISO semaine]],Tabel1[Total heures travaillées par jour]),"")</f>
        <v>0</v>
      </c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</row>
    <row r="153" spans="2:24" x14ac:dyDescent="0.25">
      <c r="B153" s="24"/>
      <c r="C153" s="41" t="str">
        <f t="shared" si="2"/>
        <v>2024-04</v>
      </c>
      <c r="D153" s="38">
        <f>IF(ROW()-ROW(Tabel1[[#Headers],[date]])=1,D148,D152+1)</f>
        <v>45313</v>
      </c>
      <c r="E153" s="34"/>
      <c r="F153" s="34"/>
      <c r="G153" s="34"/>
      <c r="H153" s="35"/>
      <c r="I15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3" s="43" t="str">
        <f>IF(WEEKDAY(Tabel1[[#This Row],[date]],2)=7,SUMIF(Tabel1[ISO semaine],Tabel1[[#This Row],[ISO semaine]],Tabel1[Total heures travaillées par jour]),"")</f>
        <v/>
      </c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</row>
    <row r="154" spans="2:24" x14ac:dyDescent="0.25">
      <c r="B154" s="24"/>
      <c r="C154" s="40" t="str">
        <f t="shared" si="2"/>
        <v>2024-04</v>
      </c>
      <c r="D154" s="38">
        <f>IF(ROW()-ROW(Tabel1[[#Headers],[date]])=1,D149,D153+1)</f>
        <v>45314</v>
      </c>
      <c r="E154" s="34"/>
      <c r="F154" s="34"/>
      <c r="G154" s="34"/>
      <c r="H154" s="35"/>
      <c r="I15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4" s="43" t="str">
        <f>IF(WEEKDAY(Tabel1[[#This Row],[date]],2)=7,SUMIF(Tabel1[ISO semaine],Tabel1[[#This Row],[ISO semaine]],Tabel1[Total heures travaillées par jour]),"")</f>
        <v/>
      </c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</row>
    <row r="155" spans="2:24" x14ac:dyDescent="0.25">
      <c r="B155" s="24"/>
      <c r="C155" s="41" t="str">
        <f t="shared" si="2"/>
        <v>2024-04</v>
      </c>
      <c r="D155" s="38">
        <f>IF(ROW()-ROW(Tabel1[[#Headers],[date]])=1,D150,D154+1)</f>
        <v>45315</v>
      </c>
      <c r="E155" s="34"/>
      <c r="F155" s="34"/>
      <c r="G155" s="34"/>
      <c r="H155" s="35"/>
      <c r="I15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5" s="43" t="str">
        <f>IF(WEEKDAY(Tabel1[[#This Row],[date]],2)=7,SUMIF(Tabel1[ISO semaine],Tabel1[[#This Row],[ISO semaine]],Tabel1[Total heures travaillées par jour]),"")</f>
        <v/>
      </c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</row>
    <row r="156" spans="2:24" x14ac:dyDescent="0.25">
      <c r="B156" s="24"/>
      <c r="C156" s="40" t="str">
        <f t="shared" si="2"/>
        <v>2024-04</v>
      </c>
      <c r="D156" s="38">
        <f>IF(ROW()-ROW(Tabel1[[#Headers],[date]])=1,D151,D155+1)</f>
        <v>45316</v>
      </c>
      <c r="E156" s="34"/>
      <c r="F156" s="34"/>
      <c r="G156" s="34"/>
      <c r="H156" s="35"/>
      <c r="I15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6" s="43" t="str">
        <f>IF(WEEKDAY(Tabel1[[#This Row],[date]],2)=7,SUMIF(Tabel1[ISO semaine],Tabel1[[#This Row],[ISO semaine]],Tabel1[Total heures travaillées par jour]),"")</f>
        <v/>
      </c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</row>
    <row r="157" spans="2:24" x14ac:dyDescent="0.25">
      <c r="B157" s="24"/>
      <c r="C157" s="41" t="str">
        <f t="shared" si="2"/>
        <v>2024-04</v>
      </c>
      <c r="D157" s="38">
        <f>IF(ROW()-ROW(Tabel1[[#Headers],[date]])=1,D152,D156+1)</f>
        <v>45317</v>
      </c>
      <c r="E157" s="34"/>
      <c r="F157" s="34"/>
      <c r="G157" s="34"/>
      <c r="H157" s="35"/>
      <c r="I15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7" s="43" t="str">
        <f>IF(WEEKDAY(Tabel1[[#This Row],[date]],2)=7,SUMIF(Tabel1[ISO semaine],Tabel1[[#This Row],[ISO semaine]],Tabel1[Total heures travaillées par jour]),"")</f>
        <v/>
      </c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</row>
    <row r="158" spans="2:24" x14ac:dyDescent="0.25">
      <c r="B158" s="24"/>
      <c r="C158" s="40" t="str">
        <f t="shared" si="2"/>
        <v>2024-04</v>
      </c>
      <c r="D158" s="38">
        <f>IF(ROW()-ROW(Tabel1[[#Headers],[date]])=1,D153,D157+1)</f>
        <v>45318</v>
      </c>
      <c r="E158" s="34"/>
      <c r="F158" s="34"/>
      <c r="G158" s="34"/>
      <c r="H158" s="35"/>
      <c r="I15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8" s="43" t="str">
        <f>IF(WEEKDAY(Tabel1[[#This Row],[date]],2)=7,SUMIF(Tabel1[ISO semaine],Tabel1[[#This Row],[ISO semaine]],Tabel1[Total heures travaillées par jour]),"")</f>
        <v/>
      </c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</row>
    <row r="159" spans="2:24" x14ac:dyDescent="0.25">
      <c r="B159" s="24"/>
      <c r="C159" s="41" t="str">
        <f t="shared" si="2"/>
        <v>2024-04</v>
      </c>
      <c r="D159" s="38">
        <f>IF(ROW()-ROW(Tabel1[[#Headers],[date]])=1,D154,D158+1)</f>
        <v>45319</v>
      </c>
      <c r="E159" s="34"/>
      <c r="F159" s="34"/>
      <c r="G159" s="34"/>
      <c r="H159" s="35"/>
      <c r="I15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59" s="43">
        <f>IF(WEEKDAY(Tabel1[[#This Row],[date]],2)=7,SUMIF(Tabel1[ISO semaine],Tabel1[[#This Row],[ISO semaine]],Tabel1[Total heures travaillées par jour]),"")</f>
        <v>0</v>
      </c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</row>
    <row r="160" spans="2:24" x14ac:dyDescent="0.25">
      <c r="B160" s="24"/>
      <c r="C160" s="40" t="str">
        <f t="shared" si="2"/>
        <v>2024-05</v>
      </c>
      <c r="D160" s="38">
        <f>IF(ROW()-ROW(Tabel1[[#Headers],[date]])=1,D155,D159+1)</f>
        <v>45320</v>
      </c>
      <c r="E160" s="34"/>
      <c r="F160" s="34"/>
      <c r="G160" s="34"/>
      <c r="H160" s="35"/>
      <c r="I16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0" s="43" t="str">
        <f>IF(WEEKDAY(Tabel1[[#This Row],[date]],2)=7,SUMIF(Tabel1[ISO semaine],Tabel1[[#This Row],[ISO semaine]],Tabel1[Total heures travaillées par jour]),"")</f>
        <v/>
      </c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</row>
    <row r="161" spans="2:24" x14ac:dyDescent="0.25">
      <c r="B161" s="24"/>
      <c r="C161" s="41" t="str">
        <f t="shared" si="2"/>
        <v>2024-05</v>
      </c>
      <c r="D161" s="38">
        <f>IF(ROW()-ROW(Tabel1[[#Headers],[date]])=1,D156,D160+1)</f>
        <v>45321</v>
      </c>
      <c r="E161" s="34"/>
      <c r="F161" s="34"/>
      <c r="G161" s="34"/>
      <c r="H161" s="35"/>
      <c r="I16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1" s="43" t="str">
        <f>IF(WEEKDAY(Tabel1[[#This Row],[date]],2)=7,SUMIF(Tabel1[ISO semaine],Tabel1[[#This Row],[ISO semaine]],Tabel1[Total heures travaillées par jour]),"")</f>
        <v/>
      </c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</row>
    <row r="162" spans="2:24" x14ac:dyDescent="0.25">
      <c r="B162" s="24"/>
      <c r="C162" s="40" t="str">
        <f t="shared" si="2"/>
        <v>2024-05</v>
      </c>
      <c r="D162" s="38">
        <f>IF(ROW()-ROW(Tabel1[[#Headers],[date]])=1,D157,D161+1)</f>
        <v>45322</v>
      </c>
      <c r="E162" s="34"/>
      <c r="F162" s="34"/>
      <c r="G162" s="34"/>
      <c r="H162" s="35"/>
      <c r="I16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2" s="43" t="str">
        <f>IF(WEEKDAY(Tabel1[[#This Row],[date]],2)=7,SUMIF(Tabel1[ISO semaine],Tabel1[[#This Row],[ISO semaine]],Tabel1[Total heures travaillées par jour]),"")</f>
        <v/>
      </c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</row>
    <row r="163" spans="2:24" x14ac:dyDescent="0.25">
      <c r="B163" s="24"/>
      <c r="C163" s="41" t="str">
        <f t="shared" si="2"/>
        <v>2024-05</v>
      </c>
      <c r="D163" s="38">
        <f>IF(ROW()-ROW(Tabel1[[#Headers],[date]])=1,D158,D162+1)</f>
        <v>45323</v>
      </c>
      <c r="E163" s="34"/>
      <c r="F163" s="34"/>
      <c r="G163" s="34"/>
      <c r="H163" s="35"/>
      <c r="I16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3" s="43" t="str">
        <f>IF(WEEKDAY(Tabel1[[#This Row],[date]],2)=7,SUMIF(Tabel1[ISO semaine],Tabel1[[#This Row],[ISO semaine]],Tabel1[Total heures travaillées par jour]),"")</f>
        <v/>
      </c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</row>
    <row r="164" spans="2:24" x14ac:dyDescent="0.25">
      <c r="B164" s="24"/>
      <c r="C164" s="40" t="str">
        <f t="shared" si="2"/>
        <v>2024-05</v>
      </c>
      <c r="D164" s="38">
        <f>IF(ROW()-ROW(Tabel1[[#Headers],[date]])=1,D159,D163+1)</f>
        <v>45324</v>
      </c>
      <c r="E164" s="34"/>
      <c r="F164" s="34"/>
      <c r="G164" s="34"/>
      <c r="H164" s="35"/>
      <c r="I16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4" s="43" t="str">
        <f>IF(WEEKDAY(Tabel1[[#This Row],[date]],2)=7,SUMIF(Tabel1[ISO semaine],Tabel1[[#This Row],[ISO semaine]],Tabel1[Total heures travaillées par jour]),"")</f>
        <v/>
      </c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2:24" x14ac:dyDescent="0.25">
      <c r="B165" s="24"/>
      <c r="C165" s="41" t="str">
        <f t="shared" si="2"/>
        <v>2024-05</v>
      </c>
      <c r="D165" s="38">
        <f>IF(ROW()-ROW(Tabel1[[#Headers],[date]])=1,D160,D164+1)</f>
        <v>45325</v>
      </c>
      <c r="E165" s="34"/>
      <c r="F165" s="34"/>
      <c r="G165" s="34"/>
      <c r="H165" s="35"/>
      <c r="I16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5" s="43" t="str">
        <f>IF(WEEKDAY(Tabel1[[#This Row],[date]],2)=7,SUMIF(Tabel1[ISO semaine],Tabel1[[#This Row],[ISO semaine]],Tabel1[Total heures travaillées par jour]),"")</f>
        <v/>
      </c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  <row r="166" spans="2:24" x14ac:dyDescent="0.25">
      <c r="B166" s="24"/>
      <c r="C166" s="40" t="str">
        <f t="shared" si="2"/>
        <v>2024-05</v>
      </c>
      <c r="D166" s="38">
        <f>IF(ROW()-ROW(Tabel1[[#Headers],[date]])=1,D161,D165+1)</f>
        <v>45326</v>
      </c>
      <c r="E166" s="34"/>
      <c r="F166" s="34"/>
      <c r="G166" s="34"/>
      <c r="H166" s="35"/>
      <c r="I16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6" s="43">
        <f>IF(WEEKDAY(Tabel1[[#This Row],[date]],2)=7,SUMIF(Tabel1[ISO semaine],Tabel1[[#This Row],[ISO semaine]],Tabel1[Total heures travaillées par jour]),"")</f>
        <v>0</v>
      </c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</row>
    <row r="167" spans="2:24" x14ac:dyDescent="0.25">
      <c r="B167" s="24"/>
      <c r="C167" s="41" t="str">
        <f t="shared" si="2"/>
        <v>2024-06</v>
      </c>
      <c r="D167" s="38">
        <f>IF(ROW()-ROW(Tabel1[[#Headers],[date]])=1,D162,D166+1)</f>
        <v>45327</v>
      </c>
      <c r="E167" s="34"/>
      <c r="F167" s="34"/>
      <c r="G167" s="34"/>
      <c r="H167" s="35"/>
      <c r="I16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7" s="43" t="str">
        <f>IF(WEEKDAY(Tabel1[[#This Row],[date]],2)=7,SUMIF(Tabel1[ISO semaine],Tabel1[[#This Row],[ISO semaine]],Tabel1[Total heures travaillées par jour]),"")</f>
        <v/>
      </c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</row>
    <row r="168" spans="2:24" x14ac:dyDescent="0.25">
      <c r="B168" s="24"/>
      <c r="C168" s="40" t="str">
        <f t="shared" si="2"/>
        <v>2024-06</v>
      </c>
      <c r="D168" s="38">
        <f>IF(ROW()-ROW(Tabel1[[#Headers],[date]])=1,D163,D167+1)</f>
        <v>45328</v>
      </c>
      <c r="E168" s="34"/>
      <c r="F168" s="34"/>
      <c r="G168" s="34"/>
      <c r="H168" s="35"/>
      <c r="I16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8" s="43" t="str">
        <f>IF(WEEKDAY(Tabel1[[#This Row],[date]],2)=7,SUMIF(Tabel1[ISO semaine],Tabel1[[#This Row],[ISO semaine]],Tabel1[Total heures travaillées par jour]),"")</f>
        <v/>
      </c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</row>
    <row r="169" spans="2:24" x14ac:dyDescent="0.25">
      <c r="B169" s="24"/>
      <c r="C169" s="41" t="str">
        <f t="shared" si="2"/>
        <v>2024-06</v>
      </c>
      <c r="D169" s="38">
        <f>IF(ROW()-ROW(Tabel1[[#Headers],[date]])=1,D164,D168+1)</f>
        <v>45329</v>
      </c>
      <c r="E169" s="34"/>
      <c r="F169" s="34"/>
      <c r="G169" s="34"/>
      <c r="H169" s="35"/>
      <c r="I16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69" s="43" t="str">
        <f>IF(WEEKDAY(Tabel1[[#This Row],[date]],2)=7,SUMIF(Tabel1[ISO semaine],Tabel1[[#This Row],[ISO semaine]],Tabel1[Total heures travaillées par jour]),"")</f>
        <v/>
      </c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2:24" x14ac:dyDescent="0.25">
      <c r="B170" s="24"/>
      <c r="C170" s="40" t="str">
        <f t="shared" si="2"/>
        <v>2024-06</v>
      </c>
      <c r="D170" s="38">
        <f>IF(ROW()-ROW(Tabel1[[#Headers],[date]])=1,D165,D169+1)</f>
        <v>45330</v>
      </c>
      <c r="E170" s="34"/>
      <c r="F170" s="34"/>
      <c r="G170" s="34"/>
      <c r="H170" s="35"/>
      <c r="I17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0" s="43" t="str">
        <f>IF(WEEKDAY(Tabel1[[#This Row],[date]],2)=7,SUMIF(Tabel1[ISO semaine],Tabel1[[#This Row],[ISO semaine]],Tabel1[Total heures travaillées par jour]),"")</f>
        <v/>
      </c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2:24" x14ac:dyDescent="0.25">
      <c r="B171" s="24"/>
      <c r="C171" s="41" t="str">
        <f t="shared" si="2"/>
        <v>2024-06</v>
      </c>
      <c r="D171" s="38">
        <f>IF(ROW()-ROW(Tabel1[[#Headers],[date]])=1,D166,D170+1)</f>
        <v>45331</v>
      </c>
      <c r="E171" s="34"/>
      <c r="F171" s="34"/>
      <c r="G171" s="34"/>
      <c r="H171" s="35"/>
      <c r="I17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1" s="43" t="str">
        <f>IF(WEEKDAY(Tabel1[[#This Row],[date]],2)=7,SUMIF(Tabel1[ISO semaine],Tabel1[[#This Row],[ISO semaine]],Tabel1[Total heures travaillées par jour]),"")</f>
        <v/>
      </c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2:24" x14ac:dyDescent="0.25">
      <c r="B172" s="24"/>
      <c r="C172" s="40" t="str">
        <f t="shared" si="2"/>
        <v>2024-06</v>
      </c>
      <c r="D172" s="38">
        <f>IF(ROW()-ROW(Tabel1[[#Headers],[date]])=1,D167,D171+1)</f>
        <v>45332</v>
      </c>
      <c r="E172" s="34"/>
      <c r="F172" s="34"/>
      <c r="G172" s="34"/>
      <c r="H172" s="35"/>
      <c r="I17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2" s="43" t="str">
        <f>IF(WEEKDAY(Tabel1[[#This Row],[date]],2)=7,SUMIF(Tabel1[ISO semaine],Tabel1[[#This Row],[ISO semaine]],Tabel1[Total heures travaillées par jour]),"")</f>
        <v/>
      </c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2:24" x14ac:dyDescent="0.25">
      <c r="B173" s="24"/>
      <c r="C173" s="41" t="str">
        <f t="shared" si="2"/>
        <v>2024-06</v>
      </c>
      <c r="D173" s="38">
        <f>IF(ROW()-ROW(Tabel1[[#Headers],[date]])=1,D168,D172+1)</f>
        <v>45333</v>
      </c>
      <c r="E173" s="34"/>
      <c r="F173" s="34"/>
      <c r="G173" s="34"/>
      <c r="H173" s="35"/>
      <c r="I17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3" s="43">
        <f>IF(WEEKDAY(Tabel1[[#This Row],[date]],2)=7,SUMIF(Tabel1[ISO semaine],Tabel1[[#This Row],[ISO semaine]],Tabel1[Total heures travaillées par jour]),"")</f>
        <v>0</v>
      </c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  <row r="174" spans="2:24" x14ac:dyDescent="0.25">
      <c r="B174" s="24"/>
      <c r="C174" s="40" t="str">
        <f t="shared" si="2"/>
        <v>2024-07</v>
      </c>
      <c r="D174" s="38">
        <f>IF(ROW()-ROW(Tabel1[[#Headers],[date]])=1,D169,D173+1)</f>
        <v>45334</v>
      </c>
      <c r="E174" s="34"/>
      <c r="F174" s="34"/>
      <c r="G174" s="34"/>
      <c r="H174" s="35"/>
      <c r="I17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4" s="43" t="str">
        <f>IF(WEEKDAY(Tabel1[[#This Row],[date]],2)=7,SUMIF(Tabel1[ISO semaine],Tabel1[[#This Row],[ISO semaine]],Tabel1[Total heures travaillées par jour]),"")</f>
        <v/>
      </c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</row>
    <row r="175" spans="2:24" x14ac:dyDescent="0.25">
      <c r="B175" s="24"/>
      <c r="C175" s="41" t="str">
        <f t="shared" si="2"/>
        <v>2024-07</v>
      </c>
      <c r="D175" s="38">
        <f>IF(ROW()-ROW(Tabel1[[#Headers],[date]])=1,D170,D174+1)</f>
        <v>45335</v>
      </c>
      <c r="E175" s="34"/>
      <c r="F175" s="34"/>
      <c r="G175" s="34"/>
      <c r="H175" s="35"/>
      <c r="I17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5" s="43" t="str">
        <f>IF(WEEKDAY(Tabel1[[#This Row],[date]],2)=7,SUMIF(Tabel1[ISO semaine],Tabel1[[#This Row],[ISO semaine]],Tabel1[Total heures travaillées par jour]),"")</f>
        <v/>
      </c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</row>
    <row r="176" spans="2:24" x14ac:dyDescent="0.25">
      <c r="B176" s="24"/>
      <c r="C176" s="40" t="str">
        <f t="shared" si="2"/>
        <v>2024-07</v>
      </c>
      <c r="D176" s="38">
        <f>IF(ROW()-ROW(Tabel1[[#Headers],[date]])=1,D171,D175+1)</f>
        <v>45336</v>
      </c>
      <c r="E176" s="34"/>
      <c r="F176" s="34"/>
      <c r="G176" s="34"/>
      <c r="H176" s="35"/>
      <c r="I17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6" s="43" t="str">
        <f>IF(WEEKDAY(Tabel1[[#This Row],[date]],2)=7,SUMIF(Tabel1[ISO semaine],Tabel1[[#This Row],[ISO semaine]],Tabel1[Total heures travaillées par jour]),"")</f>
        <v/>
      </c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</row>
    <row r="177" spans="2:24" x14ac:dyDescent="0.25">
      <c r="B177" s="24"/>
      <c r="C177" s="41" t="str">
        <f t="shared" si="2"/>
        <v>2024-07</v>
      </c>
      <c r="D177" s="38">
        <f>IF(ROW()-ROW(Tabel1[[#Headers],[date]])=1,D172,D176+1)</f>
        <v>45337</v>
      </c>
      <c r="E177" s="34"/>
      <c r="F177" s="34"/>
      <c r="G177" s="34"/>
      <c r="H177" s="35"/>
      <c r="I17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7" s="43" t="str">
        <f>IF(WEEKDAY(Tabel1[[#This Row],[date]],2)=7,SUMIF(Tabel1[ISO semaine],Tabel1[[#This Row],[ISO semaine]],Tabel1[Total heures travaillées par jour]),"")</f>
        <v/>
      </c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</row>
    <row r="178" spans="2:24" x14ac:dyDescent="0.25">
      <c r="B178" s="24"/>
      <c r="C178" s="40" t="str">
        <f t="shared" si="2"/>
        <v>2024-07</v>
      </c>
      <c r="D178" s="38">
        <f>IF(ROW()-ROW(Tabel1[[#Headers],[date]])=1,D173,D177+1)</f>
        <v>45338</v>
      </c>
      <c r="E178" s="34"/>
      <c r="F178" s="34"/>
      <c r="G178" s="34"/>
      <c r="H178" s="35"/>
      <c r="I17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8" s="43" t="str">
        <f>IF(WEEKDAY(Tabel1[[#This Row],[date]],2)=7,SUMIF(Tabel1[ISO semaine],Tabel1[[#This Row],[ISO semaine]],Tabel1[Total heures travaillées par jour]),"")</f>
        <v/>
      </c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</row>
    <row r="179" spans="2:24" x14ac:dyDescent="0.25">
      <c r="B179" s="24"/>
      <c r="C179" s="41" t="str">
        <f t="shared" si="2"/>
        <v>2024-07</v>
      </c>
      <c r="D179" s="38">
        <f>IF(ROW()-ROW(Tabel1[[#Headers],[date]])=1,D174,D178+1)</f>
        <v>45339</v>
      </c>
      <c r="E179" s="34"/>
      <c r="F179" s="34"/>
      <c r="G179" s="34"/>
      <c r="H179" s="35"/>
      <c r="I17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79" s="43" t="str">
        <f>IF(WEEKDAY(Tabel1[[#This Row],[date]],2)=7,SUMIF(Tabel1[ISO semaine],Tabel1[[#This Row],[ISO semaine]],Tabel1[Total heures travaillées par jour]),"")</f>
        <v/>
      </c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</row>
    <row r="180" spans="2:24" x14ac:dyDescent="0.25">
      <c r="B180" s="24"/>
      <c r="C180" s="40" t="str">
        <f t="shared" si="2"/>
        <v>2024-07</v>
      </c>
      <c r="D180" s="38">
        <f>IF(ROW()-ROW(Tabel1[[#Headers],[date]])=1,D175,D179+1)</f>
        <v>45340</v>
      </c>
      <c r="E180" s="34"/>
      <c r="F180" s="34"/>
      <c r="G180" s="34"/>
      <c r="H180" s="35"/>
      <c r="I18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0" s="43">
        <f>IF(WEEKDAY(Tabel1[[#This Row],[date]],2)=7,SUMIF(Tabel1[ISO semaine],Tabel1[[#This Row],[ISO semaine]],Tabel1[Total heures travaillées par jour]),"")</f>
        <v>0</v>
      </c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</row>
    <row r="181" spans="2:24" x14ac:dyDescent="0.25">
      <c r="B181" s="24"/>
      <c r="C181" s="41" t="str">
        <f t="shared" si="2"/>
        <v>2024-08</v>
      </c>
      <c r="D181" s="38">
        <f>IF(ROW()-ROW(Tabel1[[#Headers],[date]])=1,D176,D180+1)</f>
        <v>45341</v>
      </c>
      <c r="E181" s="34"/>
      <c r="F181" s="34"/>
      <c r="G181" s="34"/>
      <c r="H181" s="35"/>
      <c r="I18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1" s="43" t="str">
        <f>IF(WEEKDAY(Tabel1[[#This Row],[date]],2)=7,SUMIF(Tabel1[ISO semaine],Tabel1[[#This Row],[ISO semaine]],Tabel1[Total heures travaillées par jour]),"")</f>
        <v/>
      </c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</row>
    <row r="182" spans="2:24" x14ac:dyDescent="0.25">
      <c r="B182" s="24"/>
      <c r="C182" s="40" t="str">
        <f t="shared" si="2"/>
        <v>2024-08</v>
      </c>
      <c r="D182" s="38">
        <f>IF(ROW()-ROW(Tabel1[[#Headers],[date]])=1,D177,D181+1)</f>
        <v>45342</v>
      </c>
      <c r="E182" s="34"/>
      <c r="F182" s="34"/>
      <c r="G182" s="34"/>
      <c r="H182" s="35"/>
      <c r="I18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2" s="43" t="str">
        <f>IF(WEEKDAY(Tabel1[[#This Row],[date]],2)=7,SUMIF(Tabel1[ISO semaine],Tabel1[[#This Row],[ISO semaine]],Tabel1[Total heures travaillées par jour]),"")</f>
        <v/>
      </c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</row>
    <row r="183" spans="2:24" x14ac:dyDescent="0.25">
      <c r="B183" s="24"/>
      <c r="C183" s="41" t="str">
        <f t="shared" si="2"/>
        <v>2024-08</v>
      </c>
      <c r="D183" s="38">
        <f>IF(ROW()-ROW(Tabel1[[#Headers],[date]])=1,D178,D182+1)</f>
        <v>45343</v>
      </c>
      <c r="E183" s="34"/>
      <c r="F183" s="34"/>
      <c r="G183" s="34"/>
      <c r="H183" s="35"/>
      <c r="I18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3" s="43" t="str">
        <f>IF(WEEKDAY(Tabel1[[#This Row],[date]],2)=7,SUMIF(Tabel1[ISO semaine],Tabel1[[#This Row],[ISO semaine]],Tabel1[Total heures travaillées par jour]),"")</f>
        <v/>
      </c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</row>
    <row r="184" spans="2:24" x14ac:dyDescent="0.25">
      <c r="B184" s="24"/>
      <c r="C184" s="40" t="str">
        <f t="shared" si="2"/>
        <v>2024-08</v>
      </c>
      <c r="D184" s="38">
        <f>IF(ROW()-ROW(Tabel1[[#Headers],[date]])=1,D179,D183+1)</f>
        <v>45344</v>
      </c>
      <c r="E184" s="34"/>
      <c r="F184" s="34"/>
      <c r="G184" s="34"/>
      <c r="H184" s="35"/>
      <c r="I18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4" s="43" t="str">
        <f>IF(WEEKDAY(Tabel1[[#This Row],[date]],2)=7,SUMIF(Tabel1[ISO semaine],Tabel1[[#This Row],[ISO semaine]],Tabel1[Total heures travaillées par jour]),"")</f>
        <v/>
      </c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</row>
    <row r="185" spans="2:24" x14ac:dyDescent="0.25">
      <c r="B185" s="24"/>
      <c r="C185" s="41" t="str">
        <f t="shared" si="2"/>
        <v>2024-08</v>
      </c>
      <c r="D185" s="38">
        <f>IF(ROW()-ROW(Tabel1[[#Headers],[date]])=1,D180,D184+1)</f>
        <v>45345</v>
      </c>
      <c r="E185" s="34"/>
      <c r="F185" s="34"/>
      <c r="G185" s="34"/>
      <c r="H185" s="35"/>
      <c r="I18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5" s="43" t="str">
        <f>IF(WEEKDAY(Tabel1[[#This Row],[date]],2)=7,SUMIF(Tabel1[ISO semaine],Tabel1[[#This Row],[ISO semaine]],Tabel1[Total heures travaillées par jour]),"")</f>
        <v/>
      </c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</row>
    <row r="186" spans="2:24" x14ac:dyDescent="0.25">
      <c r="B186" s="24"/>
      <c r="C186" s="40" t="str">
        <f t="shared" si="2"/>
        <v>2024-08</v>
      </c>
      <c r="D186" s="38">
        <f>IF(ROW()-ROW(Tabel1[[#Headers],[date]])=1,D181,D185+1)</f>
        <v>45346</v>
      </c>
      <c r="E186" s="34"/>
      <c r="F186" s="34"/>
      <c r="G186" s="34"/>
      <c r="H186" s="35"/>
      <c r="I18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6" s="43" t="str">
        <f>IF(WEEKDAY(Tabel1[[#This Row],[date]],2)=7,SUMIF(Tabel1[ISO semaine],Tabel1[[#This Row],[ISO semaine]],Tabel1[Total heures travaillées par jour]),"")</f>
        <v/>
      </c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</row>
    <row r="187" spans="2:24" x14ac:dyDescent="0.25">
      <c r="B187" s="24"/>
      <c r="C187" s="41" t="str">
        <f t="shared" si="2"/>
        <v>2024-08</v>
      </c>
      <c r="D187" s="38">
        <f>IF(ROW()-ROW(Tabel1[[#Headers],[date]])=1,D182,D186+1)</f>
        <v>45347</v>
      </c>
      <c r="E187" s="34"/>
      <c r="F187" s="34"/>
      <c r="G187" s="34"/>
      <c r="H187" s="35"/>
      <c r="I18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7" s="43">
        <f>IF(WEEKDAY(Tabel1[[#This Row],[date]],2)=7,SUMIF(Tabel1[ISO semaine],Tabel1[[#This Row],[ISO semaine]],Tabel1[Total heures travaillées par jour]),"")</f>
        <v>0</v>
      </c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</row>
    <row r="188" spans="2:24" x14ac:dyDescent="0.25">
      <c r="B188" s="24"/>
      <c r="C188" s="40" t="str">
        <f t="shared" si="2"/>
        <v>2024-09</v>
      </c>
      <c r="D188" s="38">
        <f>IF(ROW()-ROW(Tabel1[[#Headers],[date]])=1,D183,D187+1)</f>
        <v>45348</v>
      </c>
      <c r="E188" s="34"/>
      <c r="F188" s="34"/>
      <c r="G188" s="34"/>
      <c r="H188" s="35"/>
      <c r="I18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8" s="43" t="str">
        <f>IF(WEEKDAY(Tabel1[[#This Row],[date]],2)=7,SUMIF(Tabel1[ISO semaine],Tabel1[[#This Row],[ISO semaine]],Tabel1[Total heures travaillées par jour]),"")</f>
        <v/>
      </c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</row>
    <row r="189" spans="2:24" x14ac:dyDescent="0.25">
      <c r="B189" s="24"/>
      <c r="C189" s="41" t="str">
        <f t="shared" si="2"/>
        <v>2024-09</v>
      </c>
      <c r="D189" s="38">
        <f>IF(ROW()-ROW(Tabel1[[#Headers],[date]])=1,D184,D188+1)</f>
        <v>45349</v>
      </c>
      <c r="E189" s="34"/>
      <c r="F189" s="34"/>
      <c r="G189" s="34"/>
      <c r="H189" s="35"/>
      <c r="I18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89" s="43" t="str">
        <f>IF(WEEKDAY(Tabel1[[#This Row],[date]],2)=7,SUMIF(Tabel1[ISO semaine],Tabel1[[#This Row],[ISO semaine]],Tabel1[Total heures travaillées par jour]),"")</f>
        <v/>
      </c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</row>
    <row r="190" spans="2:24" x14ac:dyDescent="0.25">
      <c r="B190" s="24"/>
      <c r="C190" s="40" t="str">
        <f t="shared" si="2"/>
        <v>2024-09</v>
      </c>
      <c r="D190" s="38">
        <f>IF(ROW()-ROW(Tabel1[[#Headers],[date]])=1,D185,D189+1)</f>
        <v>45350</v>
      </c>
      <c r="E190" s="34"/>
      <c r="F190" s="34"/>
      <c r="G190" s="34"/>
      <c r="H190" s="35"/>
      <c r="I19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0" s="43" t="str">
        <f>IF(WEEKDAY(Tabel1[[#This Row],[date]],2)=7,SUMIF(Tabel1[ISO semaine],Tabel1[[#This Row],[ISO semaine]],Tabel1[Total heures travaillées par jour]),"")</f>
        <v/>
      </c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</row>
    <row r="191" spans="2:24" x14ac:dyDescent="0.25">
      <c r="B191" s="24"/>
      <c r="C191" s="41" t="str">
        <f t="shared" si="2"/>
        <v>2024-09</v>
      </c>
      <c r="D191" s="38">
        <f>IF(ROW()-ROW(Tabel1[[#Headers],[date]])=1,D186,D190+1)</f>
        <v>45351</v>
      </c>
      <c r="E191" s="34"/>
      <c r="F191" s="34"/>
      <c r="G191" s="34"/>
      <c r="H191" s="35"/>
      <c r="I19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1" s="43" t="str">
        <f>IF(WEEKDAY(Tabel1[[#This Row],[date]],2)=7,SUMIF(Tabel1[ISO semaine],Tabel1[[#This Row],[ISO semaine]],Tabel1[Total heures travaillées par jour]),"")</f>
        <v/>
      </c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</row>
    <row r="192" spans="2:24" x14ac:dyDescent="0.25">
      <c r="B192" s="24"/>
      <c r="C192" s="40" t="str">
        <f t="shared" si="2"/>
        <v>2024-09</v>
      </c>
      <c r="D192" s="38">
        <f>IF(ROW()-ROW(Tabel1[[#Headers],[date]])=1,D187,D191+1)</f>
        <v>45352</v>
      </c>
      <c r="E192" s="34"/>
      <c r="F192" s="34"/>
      <c r="G192" s="34"/>
      <c r="H192" s="35"/>
      <c r="I19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2" s="43" t="str">
        <f>IF(WEEKDAY(Tabel1[[#This Row],[date]],2)=7,SUMIF(Tabel1[ISO semaine],Tabel1[[#This Row],[ISO semaine]],Tabel1[Total heures travaillées par jour]),"")</f>
        <v/>
      </c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</row>
    <row r="193" spans="2:24" x14ac:dyDescent="0.25">
      <c r="B193" s="24"/>
      <c r="C193" s="41" t="str">
        <f t="shared" si="2"/>
        <v>2024-09</v>
      </c>
      <c r="D193" s="38">
        <f>IF(ROW()-ROW(Tabel1[[#Headers],[date]])=1,D188,D192+1)</f>
        <v>45353</v>
      </c>
      <c r="E193" s="34"/>
      <c r="F193" s="34"/>
      <c r="G193" s="34"/>
      <c r="H193" s="35"/>
      <c r="I19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3" s="43" t="str">
        <f>IF(WEEKDAY(Tabel1[[#This Row],[date]],2)=7,SUMIF(Tabel1[ISO semaine],Tabel1[[#This Row],[ISO semaine]],Tabel1[Total heures travaillées par jour]),"")</f>
        <v/>
      </c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</row>
    <row r="194" spans="2:24" x14ac:dyDescent="0.25">
      <c r="B194" s="24"/>
      <c r="C194" s="40" t="str">
        <f t="shared" si="2"/>
        <v>2024-09</v>
      </c>
      <c r="D194" s="38">
        <f>IF(ROW()-ROW(Tabel1[[#Headers],[date]])=1,D189,D193+1)</f>
        <v>45354</v>
      </c>
      <c r="E194" s="34"/>
      <c r="F194" s="34"/>
      <c r="G194" s="34"/>
      <c r="H194" s="35"/>
      <c r="I19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4" s="43">
        <f>IF(WEEKDAY(Tabel1[[#This Row],[date]],2)=7,SUMIF(Tabel1[ISO semaine],Tabel1[[#This Row],[ISO semaine]],Tabel1[Total heures travaillées par jour]),"")</f>
        <v>0</v>
      </c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</row>
    <row r="195" spans="2:24" x14ac:dyDescent="0.25">
      <c r="B195" s="24"/>
      <c r="C195" s="41" t="str">
        <f t="shared" si="2"/>
        <v>2024-10</v>
      </c>
      <c r="D195" s="38">
        <f>IF(ROW()-ROW(Tabel1[[#Headers],[date]])=1,D190,D194+1)</f>
        <v>45355</v>
      </c>
      <c r="E195" s="34"/>
      <c r="F195" s="34"/>
      <c r="G195" s="34"/>
      <c r="H195" s="35"/>
      <c r="I19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5" s="43" t="str">
        <f>IF(WEEKDAY(Tabel1[[#This Row],[date]],2)=7,SUMIF(Tabel1[ISO semaine],Tabel1[[#This Row],[ISO semaine]],Tabel1[Total heures travaillées par jour]),"")</f>
        <v/>
      </c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</row>
    <row r="196" spans="2:24" x14ac:dyDescent="0.25">
      <c r="B196" s="24"/>
      <c r="C196" s="40" t="str">
        <f t="shared" si="2"/>
        <v>2024-10</v>
      </c>
      <c r="D196" s="38">
        <f>IF(ROW()-ROW(Tabel1[[#Headers],[date]])=1,D191,D195+1)</f>
        <v>45356</v>
      </c>
      <c r="E196" s="34"/>
      <c r="F196" s="34"/>
      <c r="G196" s="34"/>
      <c r="H196" s="35"/>
      <c r="I19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6" s="43" t="str">
        <f>IF(WEEKDAY(Tabel1[[#This Row],[date]],2)=7,SUMIF(Tabel1[ISO semaine],Tabel1[[#This Row],[ISO semaine]],Tabel1[Total heures travaillées par jour]),"")</f>
        <v/>
      </c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</row>
    <row r="197" spans="2:24" x14ac:dyDescent="0.25">
      <c r="B197" s="24"/>
      <c r="C197" s="41" t="str">
        <f t="shared" si="2"/>
        <v>2024-10</v>
      </c>
      <c r="D197" s="38">
        <f>IF(ROW()-ROW(Tabel1[[#Headers],[date]])=1,D192,D196+1)</f>
        <v>45357</v>
      </c>
      <c r="E197" s="34"/>
      <c r="F197" s="34"/>
      <c r="G197" s="34"/>
      <c r="H197" s="35"/>
      <c r="I19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7" s="43" t="str">
        <f>IF(WEEKDAY(Tabel1[[#This Row],[date]],2)=7,SUMIF(Tabel1[ISO semaine],Tabel1[[#This Row],[ISO semaine]],Tabel1[Total heures travaillées par jour]),"")</f>
        <v/>
      </c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</row>
    <row r="198" spans="2:24" x14ac:dyDescent="0.25">
      <c r="B198" s="24"/>
      <c r="C198" s="40" t="str">
        <f t="shared" si="2"/>
        <v>2024-10</v>
      </c>
      <c r="D198" s="38">
        <f>IF(ROW()-ROW(Tabel1[[#Headers],[date]])=1,D193,D197+1)</f>
        <v>45358</v>
      </c>
      <c r="E198" s="34"/>
      <c r="F198" s="34"/>
      <c r="G198" s="34"/>
      <c r="H198" s="35"/>
      <c r="I19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8" s="43" t="str">
        <f>IF(WEEKDAY(Tabel1[[#This Row],[date]],2)=7,SUMIF(Tabel1[ISO semaine],Tabel1[[#This Row],[ISO semaine]],Tabel1[Total heures travaillées par jour]),"")</f>
        <v/>
      </c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</row>
    <row r="199" spans="2:24" x14ac:dyDescent="0.25">
      <c r="B199" s="24"/>
      <c r="C199" s="41" t="str">
        <f t="shared" si="2"/>
        <v>2024-10</v>
      </c>
      <c r="D199" s="38">
        <f>IF(ROW()-ROW(Tabel1[[#Headers],[date]])=1,D194,D198+1)</f>
        <v>45359</v>
      </c>
      <c r="E199" s="34"/>
      <c r="F199" s="34"/>
      <c r="G199" s="34"/>
      <c r="H199" s="35"/>
      <c r="I19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199" s="43" t="str">
        <f>IF(WEEKDAY(Tabel1[[#This Row],[date]],2)=7,SUMIF(Tabel1[ISO semaine],Tabel1[[#This Row],[ISO semaine]],Tabel1[Total heures travaillées par jour]),"")</f>
        <v/>
      </c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</row>
    <row r="200" spans="2:24" x14ac:dyDescent="0.25">
      <c r="B200" s="24"/>
      <c r="C200" s="40" t="str">
        <f t="shared" si="2"/>
        <v>2024-10</v>
      </c>
      <c r="D200" s="38">
        <f>IF(ROW()-ROW(Tabel1[[#Headers],[date]])=1,D195,D199+1)</f>
        <v>45360</v>
      </c>
      <c r="E200" s="34"/>
      <c r="F200" s="34"/>
      <c r="G200" s="34"/>
      <c r="H200" s="35"/>
      <c r="I20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0" s="43" t="str">
        <f>IF(WEEKDAY(Tabel1[[#This Row],[date]],2)=7,SUMIF(Tabel1[ISO semaine],Tabel1[[#This Row],[ISO semaine]],Tabel1[Total heures travaillées par jour]),"")</f>
        <v/>
      </c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</row>
    <row r="201" spans="2:24" x14ac:dyDescent="0.25">
      <c r="B201" s="24"/>
      <c r="C201" s="41" t="str">
        <f t="shared" si="2"/>
        <v>2024-10</v>
      </c>
      <c r="D201" s="38">
        <f>IF(ROW()-ROW(Tabel1[[#Headers],[date]])=1,D196,D200+1)</f>
        <v>45361</v>
      </c>
      <c r="E201" s="34"/>
      <c r="F201" s="34"/>
      <c r="G201" s="34"/>
      <c r="H201" s="35"/>
      <c r="I20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1" s="43">
        <f>IF(WEEKDAY(Tabel1[[#This Row],[date]],2)=7,SUMIF(Tabel1[ISO semaine],Tabel1[[#This Row],[ISO semaine]],Tabel1[Total heures travaillées par jour]),"")</f>
        <v>0</v>
      </c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</row>
    <row r="202" spans="2:24" x14ac:dyDescent="0.25">
      <c r="B202" s="24"/>
      <c r="C202" s="40" t="str">
        <f t="shared" ref="C202:C265" si="3">YEAR(D202-WEEKDAY(D202,2)+4)&amp;TEXT( _xlfn.ISOWEEKNUM(D202),"-00")</f>
        <v>2024-11</v>
      </c>
      <c r="D202" s="38">
        <f>IF(ROW()-ROW(Tabel1[[#Headers],[date]])=1,D197,D201+1)</f>
        <v>45362</v>
      </c>
      <c r="E202" s="34"/>
      <c r="F202" s="34"/>
      <c r="G202" s="34"/>
      <c r="H202" s="35"/>
      <c r="I20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2" s="43" t="str">
        <f>IF(WEEKDAY(Tabel1[[#This Row],[date]],2)=7,SUMIF(Tabel1[ISO semaine],Tabel1[[#This Row],[ISO semaine]],Tabel1[Total heures travaillées par jour]),"")</f>
        <v/>
      </c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</row>
    <row r="203" spans="2:24" x14ac:dyDescent="0.25">
      <c r="B203" s="24"/>
      <c r="C203" s="41" t="str">
        <f t="shared" si="3"/>
        <v>2024-11</v>
      </c>
      <c r="D203" s="38">
        <f>IF(ROW()-ROW(Tabel1[[#Headers],[date]])=1,D198,D202+1)</f>
        <v>45363</v>
      </c>
      <c r="E203" s="34"/>
      <c r="F203" s="34"/>
      <c r="G203" s="34"/>
      <c r="H203" s="35"/>
      <c r="I20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3" s="43" t="str">
        <f>IF(WEEKDAY(Tabel1[[#This Row],[date]],2)=7,SUMIF(Tabel1[ISO semaine],Tabel1[[#This Row],[ISO semaine]],Tabel1[Total heures travaillées par jour]),"")</f>
        <v/>
      </c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</row>
    <row r="204" spans="2:24" x14ac:dyDescent="0.25">
      <c r="B204" s="24"/>
      <c r="C204" s="40" t="str">
        <f t="shared" si="3"/>
        <v>2024-11</v>
      </c>
      <c r="D204" s="38">
        <f>IF(ROW()-ROW(Tabel1[[#Headers],[date]])=1,D199,D203+1)</f>
        <v>45364</v>
      </c>
      <c r="E204" s="34"/>
      <c r="F204" s="34"/>
      <c r="G204" s="34"/>
      <c r="H204" s="35"/>
      <c r="I20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4" s="43" t="str">
        <f>IF(WEEKDAY(Tabel1[[#This Row],[date]],2)=7,SUMIF(Tabel1[ISO semaine],Tabel1[[#This Row],[ISO semaine]],Tabel1[Total heures travaillées par jour]),"")</f>
        <v/>
      </c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</row>
    <row r="205" spans="2:24" x14ac:dyDescent="0.25">
      <c r="B205" s="24"/>
      <c r="C205" s="41" t="str">
        <f t="shared" si="3"/>
        <v>2024-11</v>
      </c>
      <c r="D205" s="38">
        <f>IF(ROW()-ROW(Tabel1[[#Headers],[date]])=1,D200,D204+1)</f>
        <v>45365</v>
      </c>
      <c r="E205" s="34"/>
      <c r="F205" s="34"/>
      <c r="G205" s="34"/>
      <c r="H205" s="35"/>
      <c r="I20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5" s="43" t="str">
        <f>IF(WEEKDAY(Tabel1[[#This Row],[date]],2)=7,SUMIF(Tabel1[ISO semaine],Tabel1[[#This Row],[ISO semaine]],Tabel1[Total heures travaillées par jour]),"")</f>
        <v/>
      </c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</row>
    <row r="206" spans="2:24" x14ac:dyDescent="0.25">
      <c r="B206" s="24"/>
      <c r="C206" s="40" t="str">
        <f t="shared" si="3"/>
        <v>2024-11</v>
      </c>
      <c r="D206" s="38">
        <f>IF(ROW()-ROW(Tabel1[[#Headers],[date]])=1,D201,D205+1)</f>
        <v>45366</v>
      </c>
      <c r="E206" s="34"/>
      <c r="F206" s="34"/>
      <c r="G206" s="34"/>
      <c r="H206" s="35"/>
      <c r="I20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6" s="43" t="str">
        <f>IF(WEEKDAY(Tabel1[[#This Row],[date]],2)=7,SUMIF(Tabel1[ISO semaine],Tabel1[[#This Row],[ISO semaine]],Tabel1[Total heures travaillées par jour]),"")</f>
        <v/>
      </c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</row>
    <row r="207" spans="2:24" x14ac:dyDescent="0.25">
      <c r="B207" s="24"/>
      <c r="C207" s="41" t="str">
        <f t="shared" si="3"/>
        <v>2024-11</v>
      </c>
      <c r="D207" s="38">
        <f>IF(ROW()-ROW(Tabel1[[#Headers],[date]])=1,D202,D206+1)</f>
        <v>45367</v>
      </c>
      <c r="E207" s="34"/>
      <c r="F207" s="34"/>
      <c r="G207" s="34"/>
      <c r="H207" s="35"/>
      <c r="I20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7" s="43" t="str">
        <f>IF(WEEKDAY(Tabel1[[#This Row],[date]],2)=7,SUMIF(Tabel1[ISO semaine],Tabel1[[#This Row],[ISO semaine]],Tabel1[Total heures travaillées par jour]),"")</f>
        <v/>
      </c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</row>
    <row r="208" spans="2:24" x14ac:dyDescent="0.25">
      <c r="B208" s="24"/>
      <c r="C208" s="40" t="str">
        <f t="shared" si="3"/>
        <v>2024-11</v>
      </c>
      <c r="D208" s="38">
        <f>IF(ROW()-ROW(Tabel1[[#Headers],[date]])=1,D203,D207+1)</f>
        <v>45368</v>
      </c>
      <c r="E208" s="34"/>
      <c r="F208" s="34"/>
      <c r="G208" s="34"/>
      <c r="H208" s="35"/>
      <c r="I20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8" s="43">
        <f>IF(WEEKDAY(Tabel1[[#This Row],[date]],2)=7,SUMIF(Tabel1[ISO semaine],Tabel1[[#This Row],[ISO semaine]],Tabel1[Total heures travaillées par jour]),"")</f>
        <v>0</v>
      </c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</row>
    <row r="209" spans="2:24" x14ac:dyDescent="0.25">
      <c r="B209" s="24"/>
      <c r="C209" s="41" t="str">
        <f t="shared" si="3"/>
        <v>2024-12</v>
      </c>
      <c r="D209" s="38">
        <f>IF(ROW()-ROW(Tabel1[[#Headers],[date]])=1,D204,D208+1)</f>
        <v>45369</v>
      </c>
      <c r="E209" s="34"/>
      <c r="F209" s="34"/>
      <c r="G209" s="34"/>
      <c r="H209" s="35"/>
      <c r="I20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09" s="43" t="str">
        <f>IF(WEEKDAY(Tabel1[[#This Row],[date]],2)=7,SUMIF(Tabel1[ISO semaine],Tabel1[[#This Row],[ISO semaine]],Tabel1[Total heures travaillées par jour]),"")</f>
        <v/>
      </c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</row>
    <row r="210" spans="2:24" x14ac:dyDescent="0.25">
      <c r="B210" s="24"/>
      <c r="C210" s="40" t="str">
        <f t="shared" si="3"/>
        <v>2024-12</v>
      </c>
      <c r="D210" s="38">
        <f>IF(ROW()-ROW(Tabel1[[#Headers],[date]])=1,D205,D209+1)</f>
        <v>45370</v>
      </c>
      <c r="E210" s="34"/>
      <c r="F210" s="34"/>
      <c r="G210" s="34"/>
      <c r="H210" s="35"/>
      <c r="I21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0" s="43" t="str">
        <f>IF(WEEKDAY(Tabel1[[#This Row],[date]],2)=7,SUMIF(Tabel1[ISO semaine],Tabel1[[#This Row],[ISO semaine]],Tabel1[Total heures travaillées par jour]),"")</f>
        <v/>
      </c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</row>
    <row r="211" spans="2:24" x14ac:dyDescent="0.25">
      <c r="B211" s="24"/>
      <c r="C211" s="41" t="str">
        <f t="shared" si="3"/>
        <v>2024-12</v>
      </c>
      <c r="D211" s="38">
        <f>IF(ROW()-ROW(Tabel1[[#Headers],[date]])=1,D206,D210+1)</f>
        <v>45371</v>
      </c>
      <c r="E211" s="34"/>
      <c r="F211" s="34"/>
      <c r="G211" s="34"/>
      <c r="H211" s="35"/>
      <c r="I21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1" s="43" t="str">
        <f>IF(WEEKDAY(Tabel1[[#This Row],[date]],2)=7,SUMIF(Tabel1[ISO semaine],Tabel1[[#This Row],[ISO semaine]],Tabel1[Total heures travaillées par jour]),"")</f>
        <v/>
      </c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</row>
    <row r="212" spans="2:24" x14ac:dyDescent="0.25">
      <c r="B212" s="24"/>
      <c r="C212" s="40" t="str">
        <f t="shared" si="3"/>
        <v>2024-12</v>
      </c>
      <c r="D212" s="38">
        <f>IF(ROW()-ROW(Tabel1[[#Headers],[date]])=1,D207,D211+1)</f>
        <v>45372</v>
      </c>
      <c r="E212" s="34"/>
      <c r="F212" s="34"/>
      <c r="G212" s="34"/>
      <c r="H212" s="35"/>
      <c r="I21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2" s="43" t="str">
        <f>IF(WEEKDAY(Tabel1[[#This Row],[date]],2)=7,SUMIF(Tabel1[ISO semaine],Tabel1[[#This Row],[ISO semaine]],Tabel1[Total heures travaillées par jour]),"")</f>
        <v/>
      </c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</row>
    <row r="213" spans="2:24" x14ac:dyDescent="0.25">
      <c r="B213" s="24"/>
      <c r="C213" s="41" t="str">
        <f t="shared" si="3"/>
        <v>2024-12</v>
      </c>
      <c r="D213" s="38">
        <f>IF(ROW()-ROW(Tabel1[[#Headers],[date]])=1,D208,D212+1)</f>
        <v>45373</v>
      </c>
      <c r="E213" s="34"/>
      <c r="F213" s="34"/>
      <c r="G213" s="34"/>
      <c r="H213" s="35"/>
      <c r="I21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3" s="43" t="str">
        <f>IF(WEEKDAY(Tabel1[[#This Row],[date]],2)=7,SUMIF(Tabel1[ISO semaine],Tabel1[[#This Row],[ISO semaine]],Tabel1[Total heures travaillées par jour]),"")</f>
        <v/>
      </c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</row>
    <row r="214" spans="2:24" x14ac:dyDescent="0.25">
      <c r="B214" s="24"/>
      <c r="C214" s="40" t="str">
        <f t="shared" si="3"/>
        <v>2024-12</v>
      </c>
      <c r="D214" s="38">
        <f>IF(ROW()-ROW(Tabel1[[#Headers],[date]])=1,D209,D213+1)</f>
        <v>45374</v>
      </c>
      <c r="E214" s="34"/>
      <c r="F214" s="34"/>
      <c r="G214" s="34"/>
      <c r="H214" s="35"/>
      <c r="I21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4" s="43" t="str">
        <f>IF(WEEKDAY(Tabel1[[#This Row],[date]],2)=7,SUMIF(Tabel1[ISO semaine],Tabel1[[#This Row],[ISO semaine]],Tabel1[Total heures travaillées par jour]),"")</f>
        <v/>
      </c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</row>
    <row r="215" spans="2:24" x14ac:dyDescent="0.25">
      <c r="B215" s="24"/>
      <c r="C215" s="41" t="str">
        <f t="shared" si="3"/>
        <v>2024-12</v>
      </c>
      <c r="D215" s="38">
        <f>IF(ROW()-ROW(Tabel1[[#Headers],[date]])=1,D210,D214+1)</f>
        <v>45375</v>
      </c>
      <c r="E215" s="34"/>
      <c r="F215" s="34"/>
      <c r="G215" s="34"/>
      <c r="H215" s="35"/>
      <c r="I21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5" s="43">
        <f>IF(WEEKDAY(Tabel1[[#This Row],[date]],2)=7,SUMIF(Tabel1[ISO semaine],Tabel1[[#This Row],[ISO semaine]],Tabel1[Total heures travaillées par jour]),"")</f>
        <v>0</v>
      </c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</row>
    <row r="216" spans="2:24" x14ac:dyDescent="0.25">
      <c r="B216" s="24"/>
      <c r="C216" s="40" t="str">
        <f t="shared" si="3"/>
        <v>2024-13</v>
      </c>
      <c r="D216" s="38">
        <f>IF(ROW()-ROW(Tabel1[[#Headers],[date]])=1,D211,D215+1)</f>
        <v>45376</v>
      </c>
      <c r="E216" s="34"/>
      <c r="F216" s="34"/>
      <c r="G216" s="34"/>
      <c r="H216" s="35"/>
      <c r="I21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6" s="43" t="str">
        <f>IF(WEEKDAY(Tabel1[[#This Row],[date]],2)=7,SUMIF(Tabel1[ISO semaine],Tabel1[[#This Row],[ISO semaine]],Tabel1[Total heures travaillées par jour]),"")</f>
        <v/>
      </c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</row>
    <row r="217" spans="2:24" x14ac:dyDescent="0.25">
      <c r="B217" s="24"/>
      <c r="C217" s="41" t="str">
        <f t="shared" si="3"/>
        <v>2024-13</v>
      </c>
      <c r="D217" s="38">
        <f>IF(ROW()-ROW(Tabel1[[#Headers],[date]])=1,D212,D216+1)</f>
        <v>45377</v>
      </c>
      <c r="E217" s="34"/>
      <c r="F217" s="34"/>
      <c r="G217" s="34"/>
      <c r="H217" s="35"/>
      <c r="I21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7" s="43" t="str">
        <f>IF(WEEKDAY(Tabel1[[#This Row],[date]],2)=7,SUMIF(Tabel1[ISO semaine],Tabel1[[#This Row],[ISO semaine]],Tabel1[Total heures travaillées par jour]),"")</f>
        <v/>
      </c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</row>
    <row r="218" spans="2:24" x14ac:dyDescent="0.25">
      <c r="B218" s="24"/>
      <c r="C218" s="40" t="str">
        <f t="shared" si="3"/>
        <v>2024-13</v>
      </c>
      <c r="D218" s="38">
        <f>IF(ROW()-ROW(Tabel1[[#Headers],[date]])=1,D213,D217+1)</f>
        <v>45378</v>
      </c>
      <c r="E218" s="34"/>
      <c r="F218" s="34"/>
      <c r="G218" s="34"/>
      <c r="H218" s="35"/>
      <c r="I21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8" s="43" t="str">
        <f>IF(WEEKDAY(Tabel1[[#This Row],[date]],2)=7,SUMIF(Tabel1[ISO semaine],Tabel1[[#This Row],[ISO semaine]],Tabel1[Total heures travaillées par jour]),"")</f>
        <v/>
      </c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</row>
    <row r="219" spans="2:24" x14ac:dyDescent="0.25">
      <c r="B219" s="24"/>
      <c r="C219" s="41" t="str">
        <f t="shared" si="3"/>
        <v>2024-13</v>
      </c>
      <c r="D219" s="38">
        <f>IF(ROW()-ROW(Tabel1[[#Headers],[date]])=1,D214,D218+1)</f>
        <v>45379</v>
      </c>
      <c r="E219" s="34"/>
      <c r="F219" s="34"/>
      <c r="G219" s="34"/>
      <c r="H219" s="35"/>
      <c r="I21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19" s="43" t="str">
        <f>IF(WEEKDAY(Tabel1[[#This Row],[date]],2)=7,SUMIF(Tabel1[ISO semaine],Tabel1[[#This Row],[ISO semaine]],Tabel1[Total heures travaillées par jour]),"")</f>
        <v/>
      </c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</row>
    <row r="220" spans="2:24" x14ac:dyDescent="0.25">
      <c r="B220" s="24"/>
      <c r="C220" s="40" t="str">
        <f t="shared" si="3"/>
        <v>2024-13</v>
      </c>
      <c r="D220" s="38">
        <f>IF(ROW()-ROW(Tabel1[[#Headers],[date]])=1,D215,D219+1)</f>
        <v>45380</v>
      </c>
      <c r="E220" s="34"/>
      <c r="F220" s="34"/>
      <c r="G220" s="34"/>
      <c r="H220" s="35"/>
      <c r="I22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0" s="43" t="str">
        <f>IF(WEEKDAY(Tabel1[[#This Row],[date]],2)=7,SUMIF(Tabel1[ISO semaine],Tabel1[[#This Row],[ISO semaine]],Tabel1[Total heures travaillées par jour]),"")</f>
        <v/>
      </c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</row>
    <row r="221" spans="2:24" x14ac:dyDescent="0.25">
      <c r="B221" s="24"/>
      <c r="C221" s="41" t="str">
        <f t="shared" si="3"/>
        <v>2024-13</v>
      </c>
      <c r="D221" s="38">
        <f>IF(ROW()-ROW(Tabel1[[#Headers],[date]])=1,D216,D220+1)</f>
        <v>45381</v>
      </c>
      <c r="E221" s="34"/>
      <c r="F221" s="34"/>
      <c r="G221" s="34"/>
      <c r="H221" s="35"/>
      <c r="I22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1" s="43" t="str">
        <f>IF(WEEKDAY(Tabel1[[#This Row],[date]],2)=7,SUMIF(Tabel1[ISO semaine],Tabel1[[#This Row],[ISO semaine]],Tabel1[Total heures travaillées par jour]),"")</f>
        <v/>
      </c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</row>
    <row r="222" spans="2:24" x14ac:dyDescent="0.25">
      <c r="B222" s="24"/>
      <c r="C222" s="40" t="str">
        <f t="shared" si="3"/>
        <v>2024-13</v>
      </c>
      <c r="D222" s="38">
        <f>IF(ROW()-ROW(Tabel1[[#Headers],[date]])=1,D217,D221+1)</f>
        <v>45382</v>
      </c>
      <c r="E222" s="34"/>
      <c r="F222" s="34"/>
      <c r="G222" s="34"/>
      <c r="H222" s="35"/>
      <c r="I22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2" s="43">
        <f>IF(WEEKDAY(Tabel1[[#This Row],[date]],2)=7,SUMIF(Tabel1[ISO semaine],Tabel1[[#This Row],[ISO semaine]],Tabel1[Total heures travaillées par jour]),"")</f>
        <v>0</v>
      </c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</row>
    <row r="223" spans="2:24" x14ac:dyDescent="0.25">
      <c r="B223" s="24"/>
      <c r="C223" s="41" t="str">
        <f t="shared" si="3"/>
        <v>2024-14</v>
      </c>
      <c r="D223" s="38">
        <f>IF(ROW()-ROW(Tabel1[[#Headers],[date]])=1,D218,D222+1)</f>
        <v>45383</v>
      </c>
      <c r="E223" s="34"/>
      <c r="F223" s="34"/>
      <c r="G223" s="34"/>
      <c r="H223" s="35"/>
      <c r="I22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3" s="43" t="str">
        <f>IF(WEEKDAY(Tabel1[[#This Row],[date]],2)=7,SUMIF(Tabel1[ISO semaine],Tabel1[[#This Row],[ISO semaine]],Tabel1[Total heures travaillées par jour]),"")</f>
        <v/>
      </c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</row>
    <row r="224" spans="2:24" x14ac:dyDescent="0.25">
      <c r="B224" s="24"/>
      <c r="C224" s="40" t="str">
        <f t="shared" si="3"/>
        <v>2024-14</v>
      </c>
      <c r="D224" s="38">
        <f>IF(ROW()-ROW(Tabel1[[#Headers],[date]])=1,D219,D223+1)</f>
        <v>45384</v>
      </c>
      <c r="E224" s="34"/>
      <c r="F224" s="34"/>
      <c r="G224" s="34"/>
      <c r="H224" s="35"/>
      <c r="I22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4" s="43" t="str">
        <f>IF(WEEKDAY(Tabel1[[#This Row],[date]],2)=7,SUMIF(Tabel1[ISO semaine],Tabel1[[#This Row],[ISO semaine]],Tabel1[Total heures travaillées par jour]),"")</f>
        <v/>
      </c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</row>
    <row r="225" spans="2:24" x14ac:dyDescent="0.25">
      <c r="B225" s="24"/>
      <c r="C225" s="41" t="str">
        <f t="shared" si="3"/>
        <v>2024-14</v>
      </c>
      <c r="D225" s="38">
        <f>IF(ROW()-ROW(Tabel1[[#Headers],[date]])=1,D220,D224+1)</f>
        <v>45385</v>
      </c>
      <c r="E225" s="34"/>
      <c r="F225" s="34"/>
      <c r="G225" s="34"/>
      <c r="H225" s="35"/>
      <c r="I22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5" s="43" t="str">
        <f>IF(WEEKDAY(Tabel1[[#This Row],[date]],2)=7,SUMIF(Tabel1[ISO semaine],Tabel1[[#This Row],[ISO semaine]],Tabel1[Total heures travaillées par jour]),"")</f>
        <v/>
      </c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</row>
    <row r="226" spans="2:24" x14ac:dyDescent="0.25">
      <c r="B226" s="24"/>
      <c r="C226" s="40" t="str">
        <f t="shared" si="3"/>
        <v>2024-14</v>
      </c>
      <c r="D226" s="38">
        <f>IF(ROW()-ROW(Tabel1[[#Headers],[date]])=1,D221,D225+1)</f>
        <v>45386</v>
      </c>
      <c r="E226" s="34"/>
      <c r="F226" s="34"/>
      <c r="G226" s="34"/>
      <c r="H226" s="35"/>
      <c r="I22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6" s="43" t="str">
        <f>IF(WEEKDAY(Tabel1[[#This Row],[date]],2)=7,SUMIF(Tabel1[ISO semaine],Tabel1[[#This Row],[ISO semaine]],Tabel1[Total heures travaillées par jour]),"")</f>
        <v/>
      </c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</row>
    <row r="227" spans="2:24" x14ac:dyDescent="0.25">
      <c r="B227" s="24"/>
      <c r="C227" s="41" t="str">
        <f t="shared" si="3"/>
        <v>2024-14</v>
      </c>
      <c r="D227" s="38">
        <f>IF(ROW()-ROW(Tabel1[[#Headers],[date]])=1,D222,D226+1)</f>
        <v>45387</v>
      </c>
      <c r="E227" s="34"/>
      <c r="F227" s="34"/>
      <c r="G227" s="34"/>
      <c r="H227" s="35"/>
      <c r="I22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7" s="43" t="str">
        <f>IF(WEEKDAY(Tabel1[[#This Row],[date]],2)=7,SUMIF(Tabel1[ISO semaine],Tabel1[[#This Row],[ISO semaine]],Tabel1[Total heures travaillées par jour]),"")</f>
        <v/>
      </c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</row>
    <row r="228" spans="2:24" x14ac:dyDescent="0.25">
      <c r="B228" s="24"/>
      <c r="C228" s="40" t="str">
        <f t="shared" si="3"/>
        <v>2024-14</v>
      </c>
      <c r="D228" s="38">
        <f>IF(ROW()-ROW(Tabel1[[#Headers],[date]])=1,D223,D227+1)</f>
        <v>45388</v>
      </c>
      <c r="E228" s="34"/>
      <c r="F228" s="34"/>
      <c r="G228" s="34"/>
      <c r="H228" s="35"/>
      <c r="I22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8" s="43" t="str">
        <f>IF(WEEKDAY(Tabel1[[#This Row],[date]],2)=7,SUMIF(Tabel1[ISO semaine],Tabel1[[#This Row],[ISO semaine]],Tabel1[Total heures travaillées par jour]),"")</f>
        <v/>
      </c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</row>
    <row r="229" spans="2:24" x14ac:dyDescent="0.25">
      <c r="B229" s="24"/>
      <c r="C229" s="41" t="str">
        <f t="shared" si="3"/>
        <v>2024-14</v>
      </c>
      <c r="D229" s="38">
        <f>IF(ROW()-ROW(Tabel1[[#Headers],[date]])=1,D224,D228+1)</f>
        <v>45389</v>
      </c>
      <c r="E229" s="34"/>
      <c r="F229" s="34"/>
      <c r="G229" s="34"/>
      <c r="H229" s="35"/>
      <c r="I22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29" s="43">
        <f>IF(WEEKDAY(Tabel1[[#This Row],[date]],2)=7,SUMIF(Tabel1[ISO semaine],Tabel1[[#This Row],[ISO semaine]],Tabel1[Total heures travaillées par jour]),"")</f>
        <v>0</v>
      </c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</row>
    <row r="230" spans="2:24" x14ac:dyDescent="0.25">
      <c r="B230" s="24"/>
      <c r="C230" s="40" t="str">
        <f t="shared" si="3"/>
        <v>2024-15</v>
      </c>
      <c r="D230" s="38">
        <f>IF(ROW()-ROW(Tabel1[[#Headers],[date]])=1,D225,D229+1)</f>
        <v>45390</v>
      </c>
      <c r="E230" s="34"/>
      <c r="F230" s="34"/>
      <c r="G230" s="34"/>
      <c r="H230" s="35"/>
      <c r="I23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0" s="43" t="str">
        <f>IF(WEEKDAY(Tabel1[[#This Row],[date]],2)=7,SUMIF(Tabel1[ISO semaine],Tabel1[[#This Row],[ISO semaine]],Tabel1[Total heures travaillées par jour]),"")</f>
        <v/>
      </c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</row>
    <row r="231" spans="2:24" x14ac:dyDescent="0.25">
      <c r="B231" s="24"/>
      <c r="C231" s="41" t="str">
        <f t="shared" si="3"/>
        <v>2024-15</v>
      </c>
      <c r="D231" s="38">
        <f>IF(ROW()-ROW(Tabel1[[#Headers],[date]])=1,D226,D230+1)</f>
        <v>45391</v>
      </c>
      <c r="E231" s="34"/>
      <c r="F231" s="34"/>
      <c r="G231" s="34"/>
      <c r="H231" s="35"/>
      <c r="I23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1" s="43" t="str">
        <f>IF(WEEKDAY(Tabel1[[#This Row],[date]],2)=7,SUMIF(Tabel1[ISO semaine],Tabel1[[#This Row],[ISO semaine]],Tabel1[Total heures travaillées par jour]),"")</f>
        <v/>
      </c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</row>
    <row r="232" spans="2:24" x14ac:dyDescent="0.25">
      <c r="B232" s="24"/>
      <c r="C232" s="40" t="str">
        <f t="shared" si="3"/>
        <v>2024-15</v>
      </c>
      <c r="D232" s="38">
        <f>IF(ROW()-ROW(Tabel1[[#Headers],[date]])=1,D227,D231+1)</f>
        <v>45392</v>
      </c>
      <c r="E232" s="34"/>
      <c r="F232" s="34"/>
      <c r="G232" s="34"/>
      <c r="H232" s="35"/>
      <c r="I23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2" s="43" t="str">
        <f>IF(WEEKDAY(Tabel1[[#This Row],[date]],2)=7,SUMIF(Tabel1[ISO semaine],Tabel1[[#This Row],[ISO semaine]],Tabel1[Total heures travaillées par jour]),"")</f>
        <v/>
      </c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</row>
    <row r="233" spans="2:24" x14ac:dyDescent="0.25">
      <c r="B233" s="24"/>
      <c r="C233" s="41" t="str">
        <f t="shared" si="3"/>
        <v>2024-15</v>
      </c>
      <c r="D233" s="38">
        <f>IF(ROW()-ROW(Tabel1[[#Headers],[date]])=1,D228,D232+1)</f>
        <v>45393</v>
      </c>
      <c r="E233" s="34"/>
      <c r="F233" s="34"/>
      <c r="G233" s="34"/>
      <c r="H233" s="35"/>
      <c r="I23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3" s="43" t="str">
        <f>IF(WEEKDAY(Tabel1[[#This Row],[date]],2)=7,SUMIF(Tabel1[ISO semaine],Tabel1[[#This Row],[ISO semaine]],Tabel1[Total heures travaillées par jour]),"")</f>
        <v/>
      </c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</row>
    <row r="234" spans="2:24" x14ac:dyDescent="0.25">
      <c r="B234" s="24"/>
      <c r="C234" s="40" t="str">
        <f t="shared" si="3"/>
        <v>2024-15</v>
      </c>
      <c r="D234" s="38">
        <f>IF(ROW()-ROW(Tabel1[[#Headers],[date]])=1,D229,D233+1)</f>
        <v>45394</v>
      </c>
      <c r="E234" s="34"/>
      <c r="F234" s="34"/>
      <c r="G234" s="34"/>
      <c r="H234" s="35"/>
      <c r="I23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4" s="43" t="str">
        <f>IF(WEEKDAY(Tabel1[[#This Row],[date]],2)=7,SUMIF(Tabel1[ISO semaine],Tabel1[[#This Row],[ISO semaine]],Tabel1[Total heures travaillées par jour]),"")</f>
        <v/>
      </c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</row>
    <row r="235" spans="2:24" x14ac:dyDescent="0.25">
      <c r="B235" s="24"/>
      <c r="C235" s="41" t="str">
        <f t="shared" si="3"/>
        <v>2024-15</v>
      </c>
      <c r="D235" s="38">
        <f>IF(ROW()-ROW(Tabel1[[#Headers],[date]])=1,D230,D234+1)</f>
        <v>45395</v>
      </c>
      <c r="E235" s="34"/>
      <c r="F235" s="34"/>
      <c r="G235" s="34"/>
      <c r="H235" s="35"/>
      <c r="I23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5" s="43" t="str">
        <f>IF(WEEKDAY(Tabel1[[#This Row],[date]],2)=7,SUMIF(Tabel1[ISO semaine],Tabel1[[#This Row],[ISO semaine]],Tabel1[Total heures travaillées par jour]),"")</f>
        <v/>
      </c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</row>
    <row r="236" spans="2:24" x14ac:dyDescent="0.25">
      <c r="B236" s="24"/>
      <c r="C236" s="40" t="str">
        <f t="shared" si="3"/>
        <v>2024-15</v>
      </c>
      <c r="D236" s="38">
        <f>IF(ROW()-ROW(Tabel1[[#Headers],[date]])=1,D231,D235+1)</f>
        <v>45396</v>
      </c>
      <c r="E236" s="34"/>
      <c r="F236" s="34"/>
      <c r="G236" s="34"/>
      <c r="H236" s="35"/>
      <c r="I23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6" s="43">
        <f>IF(WEEKDAY(Tabel1[[#This Row],[date]],2)=7,SUMIF(Tabel1[ISO semaine],Tabel1[[#This Row],[ISO semaine]],Tabel1[Total heures travaillées par jour]),"")</f>
        <v>0</v>
      </c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</row>
    <row r="237" spans="2:24" x14ac:dyDescent="0.25">
      <c r="B237" s="24"/>
      <c r="C237" s="41" t="str">
        <f t="shared" si="3"/>
        <v>2024-16</v>
      </c>
      <c r="D237" s="38">
        <f>IF(ROW()-ROW(Tabel1[[#Headers],[date]])=1,D232,D236+1)</f>
        <v>45397</v>
      </c>
      <c r="E237" s="34"/>
      <c r="F237" s="34"/>
      <c r="G237" s="34"/>
      <c r="H237" s="35"/>
      <c r="I23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7" s="43" t="str">
        <f>IF(WEEKDAY(Tabel1[[#This Row],[date]],2)=7,SUMIF(Tabel1[ISO semaine],Tabel1[[#This Row],[ISO semaine]],Tabel1[Total heures travaillées par jour]),"")</f>
        <v/>
      </c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</row>
    <row r="238" spans="2:24" x14ac:dyDescent="0.25">
      <c r="B238" s="24"/>
      <c r="C238" s="40" t="str">
        <f t="shared" si="3"/>
        <v>2024-16</v>
      </c>
      <c r="D238" s="38">
        <f>IF(ROW()-ROW(Tabel1[[#Headers],[date]])=1,D233,D237+1)</f>
        <v>45398</v>
      </c>
      <c r="E238" s="34"/>
      <c r="F238" s="34"/>
      <c r="G238" s="34"/>
      <c r="H238" s="35"/>
      <c r="I23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8" s="43" t="str">
        <f>IF(WEEKDAY(Tabel1[[#This Row],[date]],2)=7,SUMIF(Tabel1[ISO semaine],Tabel1[[#This Row],[ISO semaine]],Tabel1[Total heures travaillées par jour]),"")</f>
        <v/>
      </c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</row>
    <row r="239" spans="2:24" x14ac:dyDescent="0.25">
      <c r="B239" s="24"/>
      <c r="C239" s="41" t="str">
        <f t="shared" si="3"/>
        <v>2024-16</v>
      </c>
      <c r="D239" s="38">
        <f>IF(ROW()-ROW(Tabel1[[#Headers],[date]])=1,D234,D238+1)</f>
        <v>45399</v>
      </c>
      <c r="E239" s="34"/>
      <c r="F239" s="34"/>
      <c r="G239" s="34"/>
      <c r="H239" s="35"/>
      <c r="I23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39" s="43" t="str">
        <f>IF(WEEKDAY(Tabel1[[#This Row],[date]],2)=7,SUMIF(Tabel1[ISO semaine],Tabel1[[#This Row],[ISO semaine]],Tabel1[Total heures travaillées par jour]),"")</f>
        <v/>
      </c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</row>
    <row r="240" spans="2:24" x14ac:dyDescent="0.25">
      <c r="B240" s="24"/>
      <c r="C240" s="40" t="str">
        <f t="shared" si="3"/>
        <v>2024-16</v>
      </c>
      <c r="D240" s="38">
        <f>IF(ROW()-ROW(Tabel1[[#Headers],[date]])=1,D235,D239+1)</f>
        <v>45400</v>
      </c>
      <c r="E240" s="34"/>
      <c r="F240" s="34"/>
      <c r="G240" s="34"/>
      <c r="H240" s="35"/>
      <c r="I24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0" s="43" t="str">
        <f>IF(WEEKDAY(Tabel1[[#This Row],[date]],2)=7,SUMIF(Tabel1[ISO semaine],Tabel1[[#This Row],[ISO semaine]],Tabel1[Total heures travaillées par jour]),"")</f>
        <v/>
      </c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</row>
    <row r="241" spans="2:24" x14ac:dyDescent="0.25">
      <c r="B241" s="24"/>
      <c r="C241" s="41" t="str">
        <f t="shared" si="3"/>
        <v>2024-16</v>
      </c>
      <c r="D241" s="38">
        <f>IF(ROW()-ROW(Tabel1[[#Headers],[date]])=1,D236,D240+1)</f>
        <v>45401</v>
      </c>
      <c r="E241" s="34"/>
      <c r="F241" s="34"/>
      <c r="G241" s="34"/>
      <c r="H241" s="35"/>
      <c r="I24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1" s="43" t="str">
        <f>IF(WEEKDAY(Tabel1[[#This Row],[date]],2)=7,SUMIF(Tabel1[ISO semaine],Tabel1[[#This Row],[ISO semaine]],Tabel1[Total heures travaillées par jour]),"")</f>
        <v/>
      </c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</row>
    <row r="242" spans="2:24" x14ac:dyDescent="0.25">
      <c r="B242" s="24"/>
      <c r="C242" s="40" t="str">
        <f t="shared" si="3"/>
        <v>2024-16</v>
      </c>
      <c r="D242" s="38">
        <f>IF(ROW()-ROW(Tabel1[[#Headers],[date]])=1,D237,D241+1)</f>
        <v>45402</v>
      </c>
      <c r="E242" s="34"/>
      <c r="F242" s="34"/>
      <c r="G242" s="34"/>
      <c r="H242" s="35"/>
      <c r="I24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2" s="43" t="str">
        <f>IF(WEEKDAY(Tabel1[[#This Row],[date]],2)=7,SUMIF(Tabel1[ISO semaine],Tabel1[[#This Row],[ISO semaine]],Tabel1[Total heures travaillées par jour]),"")</f>
        <v/>
      </c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</row>
    <row r="243" spans="2:24" x14ac:dyDescent="0.25">
      <c r="B243" s="24"/>
      <c r="C243" s="41" t="str">
        <f t="shared" si="3"/>
        <v>2024-16</v>
      </c>
      <c r="D243" s="38">
        <f>IF(ROW()-ROW(Tabel1[[#Headers],[date]])=1,D238,D242+1)</f>
        <v>45403</v>
      </c>
      <c r="E243" s="34"/>
      <c r="F243" s="34"/>
      <c r="G243" s="34"/>
      <c r="H243" s="35"/>
      <c r="I24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3" s="43">
        <f>IF(WEEKDAY(Tabel1[[#This Row],[date]],2)=7,SUMIF(Tabel1[ISO semaine],Tabel1[[#This Row],[ISO semaine]],Tabel1[Total heures travaillées par jour]),"")</f>
        <v>0</v>
      </c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</row>
    <row r="244" spans="2:24" x14ac:dyDescent="0.25">
      <c r="B244" s="24"/>
      <c r="C244" s="40" t="str">
        <f t="shared" si="3"/>
        <v>2024-17</v>
      </c>
      <c r="D244" s="38">
        <f>IF(ROW()-ROW(Tabel1[[#Headers],[date]])=1,D239,D243+1)</f>
        <v>45404</v>
      </c>
      <c r="E244" s="34"/>
      <c r="F244" s="34"/>
      <c r="G244" s="34"/>
      <c r="H244" s="35"/>
      <c r="I24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4" s="43" t="str">
        <f>IF(WEEKDAY(Tabel1[[#This Row],[date]],2)=7,SUMIF(Tabel1[ISO semaine],Tabel1[[#This Row],[ISO semaine]],Tabel1[Total heures travaillées par jour]),"")</f>
        <v/>
      </c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</row>
    <row r="245" spans="2:24" x14ac:dyDescent="0.25">
      <c r="B245" s="24"/>
      <c r="C245" s="41" t="str">
        <f t="shared" si="3"/>
        <v>2024-17</v>
      </c>
      <c r="D245" s="38">
        <f>IF(ROW()-ROW(Tabel1[[#Headers],[date]])=1,D240,D244+1)</f>
        <v>45405</v>
      </c>
      <c r="E245" s="34"/>
      <c r="F245" s="34"/>
      <c r="G245" s="34"/>
      <c r="H245" s="35"/>
      <c r="I24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5" s="43" t="str">
        <f>IF(WEEKDAY(Tabel1[[#This Row],[date]],2)=7,SUMIF(Tabel1[ISO semaine],Tabel1[[#This Row],[ISO semaine]],Tabel1[Total heures travaillées par jour]),"")</f>
        <v/>
      </c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</row>
    <row r="246" spans="2:24" x14ac:dyDescent="0.25">
      <c r="B246" s="24"/>
      <c r="C246" s="40" t="str">
        <f t="shared" si="3"/>
        <v>2024-17</v>
      </c>
      <c r="D246" s="38">
        <f>IF(ROW()-ROW(Tabel1[[#Headers],[date]])=1,D241,D245+1)</f>
        <v>45406</v>
      </c>
      <c r="E246" s="34"/>
      <c r="F246" s="34"/>
      <c r="G246" s="34"/>
      <c r="H246" s="35"/>
      <c r="I24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6" s="43" t="str">
        <f>IF(WEEKDAY(Tabel1[[#This Row],[date]],2)=7,SUMIF(Tabel1[ISO semaine],Tabel1[[#This Row],[ISO semaine]],Tabel1[Total heures travaillées par jour]),"")</f>
        <v/>
      </c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</row>
    <row r="247" spans="2:24" x14ac:dyDescent="0.25">
      <c r="B247" s="24"/>
      <c r="C247" s="41" t="str">
        <f t="shared" si="3"/>
        <v>2024-17</v>
      </c>
      <c r="D247" s="38">
        <f>IF(ROW()-ROW(Tabel1[[#Headers],[date]])=1,D242,D246+1)</f>
        <v>45407</v>
      </c>
      <c r="E247" s="34"/>
      <c r="F247" s="34"/>
      <c r="G247" s="34"/>
      <c r="H247" s="35"/>
      <c r="I24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7" s="43" t="str">
        <f>IF(WEEKDAY(Tabel1[[#This Row],[date]],2)=7,SUMIF(Tabel1[ISO semaine],Tabel1[[#This Row],[ISO semaine]],Tabel1[Total heures travaillées par jour]),"")</f>
        <v/>
      </c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</row>
    <row r="248" spans="2:24" x14ac:dyDescent="0.25">
      <c r="B248" s="24"/>
      <c r="C248" s="40" t="str">
        <f t="shared" si="3"/>
        <v>2024-17</v>
      </c>
      <c r="D248" s="38">
        <f>IF(ROW()-ROW(Tabel1[[#Headers],[date]])=1,D243,D247+1)</f>
        <v>45408</v>
      </c>
      <c r="E248" s="34"/>
      <c r="F248" s="34"/>
      <c r="G248" s="34"/>
      <c r="H248" s="35"/>
      <c r="I24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8" s="43" t="str">
        <f>IF(WEEKDAY(Tabel1[[#This Row],[date]],2)=7,SUMIF(Tabel1[ISO semaine],Tabel1[[#This Row],[ISO semaine]],Tabel1[Total heures travaillées par jour]),"")</f>
        <v/>
      </c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</row>
    <row r="249" spans="2:24" x14ac:dyDescent="0.25">
      <c r="B249" s="24"/>
      <c r="C249" s="41" t="str">
        <f t="shared" si="3"/>
        <v>2024-17</v>
      </c>
      <c r="D249" s="38">
        <f>IF(ROW()-ROW(Tabel1[[#Headers],[date]])=1,D244,D248+1)</f>
        <v>45409</v>
      </c>
      <c r="E249" s="34"/>
      <c r="F249" s="34"/>
      <c r="G249" s="34"/>
      <c r="H249" s="35"/>
      <c r="I24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49" s="43" t="str">
        <f>IF(WEEKDAY(Tabel1[[#This Row],[date]],2)=7,SUMIF(Tabel1[ISO semaine],Tabel1[[#This Row],[ISO semaine]],Tabel1[Total heures travaillées par jour]),"")</f>
        <v/>
      </c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</row>
    <row r="250" spans="2:24" x14ac:dyDescent="0.25">
      <c r="B250" s="24"/>
      <c r="C250" s="40" t="str">
        <f t="shared" si="3"/>
        <v>2024-17</v>
      </c>
      <c r="D250" s="38">
        <f>IF(ROW()-ROW(Tabel1[[#Headers],[date]])=1,D245,D249+1)</f>
        <v>45410</v>
      </c>
      <c r="E250" s="34"/>
      <c r="F250" s="34"/>
      <c r="G250" s="34"/>
      <c r="H250" s="35"/>
      <c r="I25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0" s="43">
        <f>IF(WEEKDAY(Tabel1[[#This Row],[date]],2)=7,SUMIF(Tabel1[ISO semaine],Tabel1[[#This Row],[ISO semaine]],Tabel1[Total heures travaillées par jour]),"")</f>
        <v>0</v>
      </c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</row>
    <row r="251" spans="2:24" x14ac:dyDescent="0.25">
      <c r="B251" s="24"/>
      <c r="C251" s="41" t="str">
        <f t="shared" si="3"/>
        <v>2024-18</v>
      </c>
      <c r="D251" s="38">
        <f>IF(ROW()-ROW(Tabel1[[#Headers],[date]])=1,D246,D250+1)</f>
        <v>45411</v>
      </c>
      <c r="E251" s="34"/>
      <c r="F251" s="34"/>
      <c r="G251" s="34"/>
      <c r="H251" s="35"/>
      <c r="I25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1" s="43" t="str">
        <f>IF(WEEKDAY(Tabel1[[#This Row],[date]],2)=7,SUMIF(Tabel1[ISO semaine],Tabel1[[#This Row],[ISO semaine]],Tabel1[Total heures travaillées par jour]),"")</f>
        <v/>
      </c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</row>
    <row r="252" spans="2:24" x14ac:dyDescent="0.25">
      <c r="B252" s="24"/>
      <c r="C252" s="40" t="str">
        <f t="shared" si="3"/>
        <v>2024-18</v>
      </c>
      <c r="D252" s="38">
        <f>IF(ROW()-ROW(Tabel1[[#Headers],[date]])=1,D247,D251+1)</f>
        <v>45412</v>
      </c>
      <c r="E252" s="34"/>
      <c r="F252" s="34"/>
      <c r="G252" s="34"/>
      <c r="H252" s="35"/>
      <c r="I25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2" s="43" t="str">
        <f>IF(WEEKDAY(Tabel1[[#This Row],[date]],2)=7,SUMIF(Tabel1[ISO semaine],Tabel1[[#This Row],[ISO semaine]],Tabel1[Total heures travaillées par jour]),"")</f>
        <v/>
      </c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</row>
    <row r="253" spans="2:24" x14ac:dyDescent="0.25">
      <c r="B253" s="24"/>
      <c r="C253" s="41" t="str">
        <f t="shared" si="3"/>
        <v>2024-18</v>
      </c>
      <c r="D253" s="38">
        <f>IF(ROW()-ROW(Tabel1[[#Headers],[date]])=1,D248,D252+1)</f>
        <v>45413</v>
      </c>
      <c r="E253" s="34"/>
      <c r="F253" s="34"/>
      <c r="G253" s="34"/>
      <c r="H253" s="35"/>
      <c r="I25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3" s="43" t="str">
        <f>IF(WEEKDAY(Tabel1[[#This Row],[date]],2)=7,SUMIF(Tabel1[ISO semaine],Tabel1[[#This Row],[ISO semaine]],Tabel1[Total heures travaillées par jour]),"")</f>
        <v/>
      </c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</row>
    <row r="254" spans="2:24" x14ac:dyDescent="0.25">
      <c r="B254" s="24"/>
      <c r="C254" s="40" t="str">
        <f t="shared" si="3"/>
        <v>2024-18</v>
      </c>
      <c r="D254" s="38">
        <f>IF(ROW()-ROW(Tabel1[[#Headers],[date]])=1,D249,D253+1)</f>
        <v>45414</v>
      </c>
      <c r="E254" s="34"/>
      <c r="F254" s="34"/>
      <c r="G254" s="34"/>
      <c r="H254" s="35"/>
      <c r="I25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4" s="43" t="str">
        <f>IF(WEEKDAY(Tabel1[[#This Row],[date]],2)=7,SUMIF(Tabel1[ISO semaine],Tabel1[[#This Row],[ISO semaine]],Tabel1[Total heures travaillées par jour]),"")</f>
        <v/>
      </c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</row>
    <row r="255" spans="2:24" x14ac:dyDescent="0.25">
      <c r="B255" s="24"/>
      <c r="C255" s="41" t="str">
        <f t="shared" si="3"/>
        <v>2024-18</v>
      </c>
      <c r="D255" s="38">
        <f>IF(ROW()-ROW(Tabel1[[#Headers],[date]])=1,D250,D254+1)</f>
        <v>45415</v>
      </c>
      <c r="E255" s="34"/>
      <c r="F255" s="34"/>
      <c r="G255" s="34"/>
      <c r="H255" s="35"/>
      <c r="I25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5" s="43" t="str">
        <f>IF(WEEKDAY(Tabel1[[#This Row],[date]],2)=7,SUMIF(Tabel1[ISO semaine],Tabel1[[#This Row],[ISO semaine]],Tabel1[Total heures travaillées par jour]),"")</f>
        <v/>
      </c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</row>
    <row r="256" spans="2:24" x14ac:dyDescent="0.25">
      <c r="B256" s="24"/>
      <c r="C256" s="40" t="str">
        <f t="shared" si="3"/>
        <v>2024-18</v>
      </c>
      <c r="D256" s="38">
        <f>IF(ROW()-ROW(Tabel1[[#Headers],[date]])=1,D251,D255+1)</f>
        <v>45416</v>
      </c>
      <c r="E256" s="34"/>
      <c r="F256" s="34"/>
      <c r="G256" s="34"/>
      <c r="H256" s="35"/>
      <c r="I25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6" s="43" t="str">
        <f>IF(WEEKDAY(Tabel1[[#This Row],[date]],2)=7,SUMIF(Tabel1[ISO semaine],Tabel1[[#This Row],[ISO semaine]],Tabel1[Total heures travaillées par jour]),"")</f>
        <v/>
      </c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</row>
    <row r="257" spans="2:24" x14ac:dyDescent="0.25">
      <c r="B257" s="24"/>
      <c r="C257" s="41" t="str">
        <f t="shared" si="3"/>
        <v>2024-18</v>
      </c>
      <c r="D257" s="38">
        <f>IF(ROW()-ROW(Tabel1[[#Headers],[date]])=1,D252,D256+1)</f>
        <v>45417</v>
      </c>
      <c r="E257" s="34"/>
      <c r="F257" s="34"/>
      <c r="G257" s="34"/>
      <c r="H257" s="35"/>
      <c r="I25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7" s="43">
        <f>IF(WEEKDAY(Tabel1[[#This Row],[date]],2)=7,SUMIF(Tabel1[ISO semaine],Tabel1[[#This Row],[ISO semaine]],Tabel1[Total heures travaillées par jour]),"")</f>
        <v>0</v>
      </c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</row>
    <row r="258" spans="2:24" x14ac:dyDescent="0.25">
      <c r="B258" s="24"/>
      <c r="C258" s="40" t="str">
        <f t="shared" si="3"/>
        <v>2024-19</v>
      </c>
      <c r="D258" s="38">
        <f>IF(ROW()-ROW(Tabel1[[#Headers],[date]])=1,D253,D257+1)</f>
        <v>45418</v>
      </c>
      <c r="E258" s="34"/>
      <c r="F258" s="34"/>
      <c r="G258" s="34"/>
      <c r="H258" s="35"/>
      <c r="I25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8" s="43" t="str">
        <f>IF(WEEKDAY(Tabel1[[#This Row],[date]],2)=7,SUMIF(Tabel1[ISO semaine],Tabel1[[#This Row],[ISO semaine]],Tabel1[Total heures travaillées par jour]),"")</f>
        <v/>
      </c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</row>
    <row r="259" spans="2:24" x14ac:dyDescent="0.25">
      <c r="B259" s="24"/>
      <c r="C259" s="41" t="str">
        <f t="shared" si="3"/>
        <v>2024-19</v>
      </c>
      <c r="D259" s="38">
        <f>IF(ROW()-ROW(Tabel1[[#Headers],[date]])=1,D254,D258+1)</f>
        <v>45419</v>
      </c>
      <c r="E259" s="34"/>
      <c r="F259" s="34"/>
      <c r="G259" s="34"/>
      <c r="H259" s="35"/>
      <c r="I25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59" s="43" t="str">
        <f>IF(WEEKDAY(Tabel1[[#This Row],[date]],2)=7,SUMIF(Tabel1[ISO semaine],Tabel1[[#This Row],[ISO semaine]],Tabel1[Total heures travaillées par jour]),"")</f>
        <v/>
      </c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</row>
    <row r="260" spans="2:24" x14ac:dyDescent="0.25">
      <c r="B260" s="24"/>
      <c r="C260" s="40" t="str">
        <f t="shared" si="3"/>
        <v>2024-19</v>
      </c>
      <c r="D260" s="38">
        <f>IF(ROW()-ROW(Tabel1[[#Headers],[date]])=1,D255,D259+1)</f>
        <v>45420</v>
      </c>
      <c r="E260" s="34"/>
      <c r="F260" s="34"/>
      <c r="G260" s="34"/>
      <c r="H260" s="35"/>
      <c r="I26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0" s="43" t="str">
        <f>IF(WEEKDAY(Tabel1[[#This Row],[date]],2)=7,SUMIF(Tabel1[ISO semaine],Tabel1[[#This Row],[ISO semaine]],Tabel1[Total heures travaillées par jour]),"")</f>
        <v/>
      </c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</row>
    <row r="261" spans="2:24" x14ac:dyDescent="0.25">
      <c r="B261" s="24"/>
      <c r="C261" s="41" t="str">
        <f t="shared" si="3"/>
        <v>2024-19</v>
      </c>
      <c r="D261" s="38">
        <f>IF(ROW()-ROW(Tabel1[[#Headers],[date]])=1,D256,D260+1)</f>
        <v>45421</v>
      </c>
      <c r="E261" s="34"/>
      <c r="F261" s="34"/>
      <c r="G261" s="34"/>
      <c r="H261" s="35"/>
      <c r="I26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1" s="43" t="str">
        <f>IF(WEEKDAY(Tabel1[[#This Row],[date]],2)=7,SUMIF(Tabel1[ISO semaine],Tabel1[[#This Row],[ISO semaine]],Tabel1[Total heures travaillées par jour]),"")</f>
        <v/>
      </c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</row>
    <row r="262" spans="2:24" x14ac:dyDescent="0.25">
      <c r="B262" s="24"/>
      <c r="C262" s="40" t="str">
        <f t="shared" si="3"/>
        <v>2024-19</v>
      </c>
      <c r="D262" s="38">
        <f>IF(ROW()-ROW(Tabel1[[#Headers],[date]])=1,D257,D261+1)</f>
        <v>45422</v>
      </c>
      <c r="E262" s="34"/>
      <c r="F262" s="34"/>
      <c r="G262" s="34"/>
      <c r="H262" s="35"/>
      <c r="I26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2" s="43" t="str">
        <f>IF(WEEKDAY(Tabel1[[#This Row],[date]],2)=7,SUMIF(Tabel1[ISO semaine],Tabel1[[#This Row],[ISO semaine]],Tabel1[Total heures travaillées par jour]),"")</f>
        <v/>
      </c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</row>
    <row r="263" spans="2:24" x14ac:dyDescent="0.25">
      <c r="B263" s="24"/>
      <c r="C263" s="41" t="str">
        <f t="shared" si="3"/>
        <v>2024-19</v>
      </c>
      <c r="D263" s="38">
        <f>IF(ROW()-ROW(Tabel1[[#Headers],[date]])=1,D258,D262+1)</f>
        <v>45423</v>
      </c>
      <c r="E263" s="34"/>
      <c r="F263" s="34"/>
      <c r="G263" s="34"/>
      <c r="H263" s="35"/>
      <c r="I26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3" s="43" t="str">
        <f>IF(WEEKDAY(Tabel1[[#This Row],[date]],2)=7,SUMIF(Tabel1[ISO semaine],Tabel1[[#This Row],[ISO semaine]],Tabel1[Total heures travaillées par jour]),"")</f>
        <v/>
      </c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</row>
    <row r="264" spans="2:24" x14ac:dyDescent="0.25">
      <c r="B264" s="24"/>
      <c r="C264" s="40" t="str">
        <f t="shared" si="3"/>
        <v>2024-19</v>
      </c>
      <c r="D264" s="38">
        <f>IF(ROW()-ROW(Tabel1[[#Headers],[date]])=1,D259,D263+1)</f>
        <v>45424</v>
      </c>
      <c r="E264" s="34"/>
      <c r="F264" s="34"/>
      <c r="G264" s="34"/>
      <c r="H264" s="35"/>
      <c r="I26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4" s="43">
        <f>IF(WEEKDAY(Tabel1[[#This Row],[date]],2)=7,SUMIF(Tabel1[ISO semaine],Tabel1[[#This Row],[ISO semaine]],Tabel1[Total heures travaillées par jour]),"")</f>
        <v>0</v>
      </c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</row>
    <row r="265" spans="2:24" x14ac:dyDescent="0.25">
      <c r="B265" s="24"/>
      <c r="C265" s="41" t="str">
        <f t="shared" si="3"/>
        <v>2024-20</v>
      </c>
      <c r="D265" s="38">
        <f>IF(ROW()-ROW(Tabel1[[#Headers],[date]])=1,D260,D264+1)</f>
        <v>45425</v>
      </c>
      <c r="E265" s="34"/>
      <c r="F265" s="34"/>
      <c r="G265" s="34"/>
      <c r="H265" s="35"/>
      <c r="I26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5" s="43" t="str">
        <f>IF(WEEKDAY(Tabel1[[#This Row],[date]],2)=7,SUMIF(Tabel1[ISO semaine],Tabel1[[#This Row],[ISO semaine]],Tabel1[Total heures travaillées par jour]),"")</f>
        <v/>
      </c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</row>
    <row r="266" spans="2:24" x14ac:dyDescent="0.25">
      <c r="B266" s="24"/>
      <c r="C266" s="40" t="str">
        <f t="shared" ref="C266:C329" si="4">YEAR(D266-WEEKDAY(D266,2)+4)&amp;TEXT( _xlfn.ISOWEEKNUM(D266),"-00")</f>
        <v>2024-20</v>
      </c>
      <c r="D266" s="38">
        <f>IF(ROW()-ROW(Tabel1[[#Headers],[date]])=1,D261,D265+1)</f>
        <v>45426</v>
      </c>
      <c r="E266" s="34"/>
      <c r="F266" s="34"/>
      <c r="G266" s="34"/>
      <c r="H266" s="35"/>
      <c r="I26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6" s="43" t="str">
        <f>IF(WEEKDAY(Tabel1[[#This Row],[date]],2)=7,SUMIF(Tabel1[ISO semaine],Tabel1[[#This Row],[ISO semaine]],Tabel1[Total heures travaillées par jour]),"")</f>
        <v/>
      </c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</row>
    <row r="267" spans="2:24" x14ac:dyDescent="0.25">
      <c r="B267" s="24"/>
      <c r="C267" s="41" t="str">
        <f t="shared" si="4"/>
        <v>2024-20</v>
      </c>
      <c r="D267" s="38">
        <f>IF(ROW()-ROW(Tabel1[[#Headers],[date]])=1,D262,D266+1)</f>
        <v>45427</v>
      </c>
      <c r="E267" s="34"/>
      <c r="F267" s="34"/>
      <c r="G267" s="34"/>
      <c r="H267" s="35"/>
      <c r="I26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7" s="43" t="str">
        <f>IF(WEEKDAY(Tabel1[[#This Row],[date]],2)=7,SUMIF(Tabel1[ISO semaine],Tabel1[[#This Row],[ISO semaine]],Tabel1[Total heures travaillées par jour]),"")</f>
        <v/>
      </c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</row>
    <row r="268" spans="2:24" x14ac:dyDescent="0.25">
      <c r="B268" s="24"/>
      <c r="C268" s="40" t="str">
        <f t="shared" si="4"/>
        <v>2024-20</v>
      </c>
      <c r="D268" s="38">
        <f>IF(ROW()-ROW(Tabel1[[#Headers],[date]])=1,D263,D267+1)</f>
        <v>45428</v>
      </c>
      <c r="E268" s="34"/>
      <c r="F268" s="34"/>
      <c r="G268" s="34"/>
      <c r="H268" s="35"/>
      <c r="I26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8" s="43" t="str">
        <f>IF(WEEKDAY(Tabel1[[#This Row],[date]],2)=7,SUMIF(Tabel1[ISO semaine],Tabel1[[#This Row],[ISO semaine]],Tabel1[Total heures travaillées par jour]),"")</f>
        <v/>
      </c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</row>
    <row r="269" spans="2:24" x14ac:dyDescent="0.25">
      <c r="B269" s="24"/>
      <c r="C269" s="41" t="str">
        <f t="shared" si="4"/>
        <v>2024-20</v>
      </c>
      <c r="D269" s="38">
        <f>IF(ROW()-ROW(Tabel1[[#Headers],[date]])=1,D264,D268+1)</f>
        <v>45429</v>
      </c>
      <c r="E269" s="34"/>
      <c r="F269" s="34"/>
      <c r="G269" s="34"/>
      <c r="H269" s="35"/>
      <c r="I26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69" s="43" t="str">
        <f>IF(WEEKDAY(Tabel1[[#This Row],[date]],2)=7,SUMIF(Tabel1[ISO semaine],Tabel1[[#This Row],[ISO semaine]],Tabel1[Total heures travaillées par jour]),"")</f>
        <v/>
      </c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</row>
    <row r="270" spans="2:24" x14ac:dyDescent="0.25">
      <c r="B270" s="24"/>
      <c r="C270" s="40" t="str">
        <f t="shared" si="4"/>
        <v>2024-20</v>
      </c>
      <c r="D270" s="38">
        <f>IF(ROW()-ROW(Tabel1[[#Headers],[date]])=1,D265,D269+1)</f>
        <v>45430</v>
      </c>
      <c r="E270" s="34"/>
      <c r="F270" s="34"/>
      <c r="G270" s="34"/>
      <c r="H270" s="35"/>
      <c r="I27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0" s="43" t="str">
        <f>IF(WEEKDAY(Tabel1[[#This Row],[date]],2)=7,SUMIF(Tabel1[ISO semaine],Tabel1[[#This Row],[ISO semaine]],Tabel1[Total heures travaillées par jour]),"")</f>
        <v/>
      </c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</row>
    <row r="271" spans="2:24" x14ac:dyDescent="0.25">
      <c r="B271" s="24"/>
      <c r="C271" s="41" t="str">
        <f t="shared" si="4"/>
        <v>2024-20</v>
      </c>
      <c r="D271" s="38">
        <f>IF(ROW()-ROW(Tabel1[[#Headers],[date]])=1,D266,D270+1)</f>
        <v>45431</v>
      </c>
      <c r="E271" s="34"/>
      <c r="F271" s="34"/>
      <c r="G271" s="34"/>
      <c r="H271" s="35"/>
      <c r="I27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1" s="43">
        <f>IF(WEEKDAY(Tabel1[[#This Row],[date]],2)=7,SUMIF(Tabel1[ISO semaine],Tabel1[[#This Row],[ISO semaine]],Tabel1[Total heures travaillées par jour]),"")</f>
        <v>0</v>
      </c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</row>
    <row r="272" spans="2:24" x14ac:dyDescent="0.25">
      <c r="B272" s="24"/>
      <c r="C272" s="40" t="str">
        <f t="shared" si="4"/>
        <v>2024-21</v>
      </c>
      <c r="D272" s="38">
        <f>IF(ROW()-ROW(Tabel1[[#Headers],[date]])=1,D267,D271+1)</f>
        <v>45432</v>
      </c>
      <c r="E272" s="34"/>
      <c r="F272" s="34"/>
      <c r="G272" s="34"/>
      <c r="H272" s="35"/>
      <c r="I27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2" s="43" t="str">
        <f>IF(WEEKDAY(Tabel1[[#This Row],[date]],2)=7,SUMIF(Tabel1[ISO semaine],Tabel1[[#This Row],[ISO semaine]],Tabel1[Total heures travaillées par jour]),"")</f>
        <v/>
      </c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</row>
    <row r="273" spans="2:24" x14ac:dyDescent="0.25">
      <c r="B273" s="24"/>
      <c r="C273" s="41" t="str">
        <f t="shared" si="4"/>
        <v>2024-21</v>
      </c>
      <c r="D273" s="38">
        <f>IF(ROW()-ROW(Tabel1[[#Headers],[date]])=1,D268,D272+1)</f>
        <v>45433</v>
      </c>
      <c r="E273" s="34"/>
      <c r="F273" s="34"/>
      <c r="G273" s="34"/>
      <c r="H273" s="35"/>
      <c r="I27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3" s="43" t="str">
        <f>IF(WEEKDAY(Tabel1[[#This Row],[date]],2)=7,SUMIF(Tabel1[ISO semaine],Tabel1[[#This Row],[ISO semaine]],Tabel1[Total heures travaillées par jour]),"")</f>
        <v/>
      </c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</row>
    <row r="274" spans="2:24" x14ac:dyDescent="0.25">
      <c r="B274" s="24"/>
      <c r="C274" s="40" t="str">
        <f t="shared" si="4"/>
        <v>2024-21</v>
      </c>
      <c r="D274" s="38">
        <f>IF(ROW()-ROW(Tabel1[[#Headers],[date]])=1,D269,D273+1)</f>
        <v>45434</v>
      </c>
      <c r="E274" s="34"/>
      <c r="F274" s="34"/>
      <c r="G274" s="34"/>
      <c r="H274" s="35"/>
      <c r="I27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4" s="43" t="str">
        <f>IF(WEEKDAY(Tabel1[[#This Row],[date]],2)=7,SUMIF(Tabel1[ISO semaine],Tabel1[[#This Row],[ISO semaine]],Tabel1[Total heures travaillées par jour]),"")</f>
        <v/>
      </c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</row>
    <row r="275" spans="2:24" x14ac:dyDescent="0.25">
      <c r="B275" s="24"/>
      <c r="C275" s="41" t="str">
        <f t="shared" si="4"/>
        <v>2024-21</v>
      </c>
      <c r="D275" s="38">
        <f>IF(ROW()-ROW(Tabel1[[#Headers],[date]])=1,D270,D274+1)</f>
        <v>45435</v>
      </c>
      <c r="E275" s="34"/>
      <c r="F275" s="34"/>
      <c r="G275" s="34"/>
      <c r="H275" s="35"/>
      <c r="I27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5" s="43" t="str">
        <f>IF(WEEKDAY(Tabel1[[#This Row],[date]],2)=7,SUMIF(Tabel1[ISO semaine],Tabel1[[#This Row],[ISO semaine]],Tabel1[Total heures travaillées par jour]),"")</f>
        <v/>
      </c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</row>
    <row r="276" spans="2:24" x14ac:dyDescent="0.25">
      <c r="B276" s="24"/>
      <c r="C276" s="40" t="str">
        <f t="shared" si="4"/>
        <v>2024-21</v>
      </c>
      <c r="D276" s="38">
        <f>IF(ROW()-ROW(Tabel1[[#Headers],[date]])=1,D271,D275+1)</f>
        <v>45436</v>
      </c>
      <c r="E276" s="34"/>
      <c r="F276" s="34"/>
      <c r="G276" s="34"/>
      <c r="H276" s="35"/>
      <c r="I27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6" s="43" t="str">
        <f>IF(WEEKDAY(Tabel1[[#This Row],[date]],2)=7,SUMIF(Tabel1[ISO semaine],Tabel1[[#This Row],[ISO semaine]],Tabel1[Total heures travaillées par jour]),"")</f>
        <v/>
      </c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</row>
    <row r="277" spans="2:24" x14ac:dyDescent="0.25">
      <c r="B277" s="24"/>
      <c r="C277" s="41" t="str">
        <f t="shared" si="4"/>
        <v>2024-21</v>
      </c>
      <c r="D277" s="38">
        <f>IF(ROW()-ROW(Tabel1[[#Headers],[date]])=1,D272,D276+1)</f>
        <v>45437</v>
      </c>
      <c r="E277" s="34"/>
      <c r="F277" s="34"/>
      <c r="G277" s="34"/>
      <c r="H277" s="35"/>
      <c r="I27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7" s="43" t="str">
        <f>IF(WEEKDAY(Tabel1[[#This Row],[date]],2)=7,SUMIF(Tabel1[ISO semaine],Tabel1[[#This Row],[ISO semaine]],Tabel1[Total heures travaillées par jour]),"")</f>
        <v/>
      </c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</row>
    <row r="278" spans="2:24" x14ac:dyDescent="0.25">
      <c r="B278" s="24"/>
      <c r="C278" s="40" t="str">
        <f t="shared" si="4"/>
        <v>2024-21</v>
      </c>
      <c r="D278" s="38">
        <f>IF(ROW()-ROW(Tabel1[[#Headers],[date]])=1,D273,D277+1)</f>
        <v>45438</v>
      </c>
      <c r="E278" s="34"/>
      <c r="F278" s="34"/>
      <c r="G278" s="34"/>
      <c r="H278" s="35"/>
      <c r="I27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8" s="43">
        <f>IF(WEEKDAY(Tabel1[[#This Row],[date]],2)=7,SUMIF(Tabel1[ISO semaine],Tabel1[[#This Row],[ISO semaine]],Tabel1[Total heures travaillées par jour]),"")</f>
        <v>0</v>
      </c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</row>
    <row r="279" spans="2:24" x14ac:dyDescent="0.25">
      <c r="B279" s="24"/>
      <c r="C279" s="41" t="str">
        <f t="shared" si="4"/>
        <v>2024-22</v>
      </c>
      <c r="D279" s="38">
        <f>IF(ROW()-ROW(Tabel1[[#Headers],[date]])=1,D274,D278+1)</f>
        <v>45439</v>
      </c>
      <c r="E279" s="34"/>
      <c r="F279" s="34"/>
      <c r="G279" s="34"/>
      <c r="H279" s="35"/>
      <c r="I27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79" s="43" t="str">
        <f>IF(WEEKDAY(Tabel1[[#This Row],[date]],2)=7,SUMIF(Tabel1[ISO semaine],Tabel1[[#This Row],[ISO semaine]],Tabel1[Total heures travaillées par jour]),"")</f>
        <v/>
      </c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</row>
    <row r="280" spans="2:24" x14ac:dyDescent="0.25">
      <c r="B280" s="24"/>
      <c r="C280" s="40" t="str">
        <f t="shared" si="4"/>
        <v>2024-22</v>
      </c>
      <c r="D280" s="38">
        <f>IF(ROW()-ROW(Tabel1[[#Headers],[date]])=1,D275,D279+1)</f>
        <v>45440</v>
      </c>
      <c r="E280" s="34"/>
      <c r="F280" s="34"/>
      <c r="G280" s="34"/>
      <c r="H280" s="35"/>
      <c r="I28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0" s="43" t="str">
        <f>IF(WEEKDAY(Tabel1[[#This Row],[date]],2)=7,SUMIF(Tabel1[ISO semaine],Tabel1[[#This Row],[ISO semaine]],Tabel1[Total heures travaillées par jour]),"")</f>
        <v/>
      </c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</row>
    <row r="281" spans="2:24" x14ac:dyDescent="0.25">
      <c r="B281" s="24"/>
      <c r="C281" s="41" t="str">
        <f t="shared" si="4"/>
        <v>2024-22</v>
      </c>
      <c r="D281" s="38">
        <f>IF(ROW()-ROW(Tabel1[[#Headers],[date]])=1,D276,D280+1)</f>
        <v>45441</v>
      </c>
      <c r="E281" s="34"/>
      <c r="F281" s="34"/>
      <c r="G281" s="34"/>
      <c r="H281" s="35"/>
      <c r="I28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1" s="43" t="str">
        <f>IF(WEEKDAY(Tabel1[[#This Row],[date]],2)=7,SUMIF(Tabel1[ISO semaine],Tabel1[[#This Row],[ISO semaine]],Tabel1[Total heures travaillées par jour]),"")</f>
        <v/>
      </c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</row>
    <row r="282" spans="2:24" x14ac:dyDescent="0.25">
      <c r="B282" s="24"/>
      <c r="C282" s="40" t="str">
        <f t="shared" si="4"/>
        <v>2024-22</v>
      </c>
      <c r="D282" s="38">
        <f>IF(ROW()-ROW(Tabel1[[#Headers],[date]])=1,D277,D281+1)</f>
        <v>45442</v>
      </c>
      <c r="E282" s="34"/>
      <c r="F282" s="34"/>
      <c r="G282" s="34"/>
      <c r="H282" s="35"/>
      <c r="I28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2" s="43" t="str">
        <f>IF(WEEKDAY(Tabel1[[#This Row],[date]],2)=7,SUMIF(Tabel1[ISO semaine],Tabel1[[#This Row],[ISO semaine]],Tabel1[Total heures travaillées par jour]),"")</f>
        <v/>
      </c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</row>
    <row r="283" spans="2:24" x14ac:dyDescent="0.25">
      <c r="B283" s="24"/>
      <c r="C283" s="41" t="str">
        <f t="shared" si="4"/>
        <v>2024-22</v>
      </c>
      <c r="D283" s="38">
        <f>IF(ROW()-ROW(Tabel1[[#Headers],[date]])=1,D278,D282+1)</f>
        <v>45443</v>
      </c>
      <c r="E283" s="34"/>
      <c r="F283" s="34"/>
      <c r="G283" s="34"/>
      <c r="H283" s="35"/>
      <c r="I28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3" s="43" t="str">
        <f>IF(WEEKDAY(Tabel1[[#This Row],[date]],2)=7,SUMIF(Tabel1[ISO semaine],Tabel1[[#This Row],[ISO semaine]],Tabel1[Total heures travaillées par jour]),"")</f>
        <v/>
      </c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</row>
    <row r="284" spans="2:24" x14ac:dyDescent="0.25">
      <c r="B284" s="24"/>
      <c r="C284" s="40" t="str">
        <f t="shared" si="4"/>
        <v>2024-22</v>
      </c>
      <c r="D284" s="38">
        <f>IF(ROW()-ROW(Tabel1[[#Headers],[date]])=1,D279,D283+1)</f>
        <v>45444</v>
      </c>
      <c r="E284" s="34"/>
      <c r="F284" s="34"/>
      <c r="G284" s="34"/>
      <c r="H284" s="35"/>
      <c r="I28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4" s="43" t="str">
        <f>IF(WEEKDAY(Tabel1[[#This Row],[date]],2)=7,SUMIF(Tabel1[ISO semaine],Tabel1[[#This Row],[ISO semaine]],Tabel1[Total heures travaillées par jour]),"")</f>
        <v/>
      </c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</row>
    <row r="285" spans="2:24" x14ac:dyDescent="0.25">
      <c r="B285" s="24"/>
      <c r="C285" s="41" t="str">
        <f t="shared" si="4"/>
        <v>2024-22</v>
      </c>
      <c r="D285" s="38">
        <f>IF(ROW()-ROW(Tabel1[[#Headers],[date]])=1,D280,D284+1)</f>
        <v>45445</v>
      </c>
      <c r="E285" s="34"/>
      <c r="F285" s="34"/>
      <c r="G285" s="34"/>
      <c r="H285" s="35"/>
      <c r="I28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5" s="43">
        <f>IF(WEEKDAY(Tabel1[[#This Row],[date]],2)=7,SUMIF(Tabel1[ISO semaine],Tabel1[[#This Row],[ISO semaine]],Tabel1[Total heures travaillées par jour]),"")</f>
        <v>0</v>
      </c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</row>
    <row r="286" spans="2:24" x14ac:dyDescent="0.25">
      <c r="B286" s="24"/>
      <c r="C286" s="40" t="str">
        <f t="shared" si="4"/>
        <v>2024-23</v>
      </c>
      <c r="D286" s="38">
        <f>IF(ROW()-ROW(Tabel1[[#Headers],[date]])=1,D281,D285+1)</f>
        <v>45446</v>
      </c>
      <c r="E286" s="34"/>
      <c r="F286" s="34"/>
      <c r="G286" s="34"/>
      <c r="H286" s="35"/>
      <c r="I28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6" s="43" t="str">
        <f>IF(WEEKDAY(Tabel1[[#This Row],[date]],2)=7,SUMIF(Tabel1[ISO semaine],Tabel1[[#This Row],[ISO semaine]],Tabel1[Total heures travaillées par jour]),"")</f>
        <v/>
      </c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</row>
    <row r="287" spans="2:24" x14ac:dyDescent="0.25">
      <c r="B287" s="24"/>
      <c r="C287" s="41" t="str">
        <f t="shared" si="4"/>
        <v>2024-23</v>
      </c>
      <c r="D287" s="38">
        <f>IF(ROW()-ROW(Tabel1[[#Headers],[date]])=1,D282,D286+1)</f>
        <v>45447</v>
      </c>
      <c r="E287" s="34"/>
      <c r="F287" s="34"/>
      <c r="G287" s="34"/>
      <c r="H287" s="35"/>
      <c r="I28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7" s="43" t="str">
        <f>IF(WEEKDAY(Tabel1[[#This Row],[date]],2)=7,SUMIF(Tabel1[ISO semaine],Tabel1[[#This Row],[ISO semaine]],Tabel1[Total heures travaillées par jour]),"")</f>
        <v/>
      </c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</row>
    <row r="288" spans="2:24" x14ac:dyDescent="0.25">
      <c r="B288" s="24"/>
      <c r="C288" s="40" t="str">
        <f t="shared" si="4"/>
        <v>2024-23</v>
      </c>
      <c r="D288" s="38">
        <f>IF(ROW()-ROW(Tabel1[[#Headers],[date]])=1,D283,D287+1)</f>
        <v>45448</v>
      </c>
      <c r="E288" s="34"/>
      <c r="F288" s="34"/>
      <c r="G288" s="34"/>
      <c r="H288" s="35"/>
      <c r="I28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8" s="43" t="str">
        <f>IF(WEEKDAY(Tabel1[[#This Row],[date]],2)=7,SUMIF(Tabel1[ISO semaine],Tabel1[[#This Row],[ISO semaine]],Tabel1[Total heures travaillées par jour]),"")</f>
        <v/>
      </c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</row>
    <row r="289" spans="2:24" x14ac:dyDescent="0.25">
      <c r="B289" s="24"/>
      <c r="C289" s="41" t="str">
        <f t="shared" si="4"/>
        <v>2024-23</v>
      </c>
      <c r="D289" s="38">
        <f>IF(ROW()-ROW(Tabel1[[#Headers],[date]])=1,D284,D288+1)</f>
        <v>45449</v>
      </c>
      <c r="E289" s="34"/>
      <c r="F289" s="34"/>
      <c r="G289" s="34"/>
      <c r="H289" s="35"/>
      <c r="I28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89" s="43" t="str">
        <f>IF(WEEKDAY(Tabel1[[#This Row],[date]],2)=7,SUMIF(Tabel1[ISO semaine],Tabel1[[#This Row],[ISO semaine]],Tabel1[Total heures travaillées par jour]),"")</f>
        <v/>
      </c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</row>
    <row r="290" spans="2:24" x14ac:dyDescent="0.25">
      <c r="B290" s="24"/>
      <c r="C290" s="40" t="str">
        <f t="shared" si="4"/>
        <v>2024-23</v>
      </c>
      <c r="D290" s="38">
        <f>IF(ROW()-ROW(Tabel1[[#Headers],[date]])=1,D285,D289+1)</f>
        <v>45450</v>
      </c>
      <c r="E290" s="34"/>
      <c r="F290" s="34"/>
      <c r="G290" s="34"/>
      <c r="H290" s="35"/>
      <c r="I29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0" s="43" t="str">
        <f>IF(WEEKDAY(Tabel1[[#This Row],[date]],2)=7,SUMIF(Tabel1[ISO semaine],Tabel1[[#This Row],[ISO semaine]],Tabel1[Total heures travaillées par jour]),"")</f>
        <v/>
      </c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</row>
    <row r="291" spans="2:24" x14ac:dyDescent="0.25">
      <c r="B291" s="24"/>
      <c r="C291" s="41" t="str">
        <f t="shared" si="4"/>
        <v>2024-23</v>
      </c>
      <c r="D291" s="38">
        <f>IF(ROW()-ROW(Tabel1[[#Headers],[date]])=1,D286,D290+1)</f>
        <v>45451</v>
      </c>
      <c r="E291" s="34"/>
      <c r="F291" s="34"/>
      <c r="G291" s="34"/>
      <c r="H291" s="35"/>
      <c r="I29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1" s="43" t="str">
        <f>IF(WEEKDAY(Tabel1[[#This Row],[date]],2)=7,SUMIF(Tabel1[ISO semaine],Tabel1[[#This Row],[ISO semaine]],Tabel1[Total heures travaillées par jour]),"")</f>
        <v/>
      </c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</row>
    <row r="292" spans="2:24" x14ac:dyDescent="0.25">
      <c r="B292" s="24"/>
      <c r="C292" s="40" t="str">
        <f t="shared" si="4"/>
        <v>2024-23</v>
      </c>
      <c r="D292" s="38">
        <f>IF(ROW()-ROW(Tabel1[[#Headers],[date]])=1,D287,D291+1)</f>
        <v>45452</v>
      </c>
      <c r="E292" s="34"/>
      <c r="F292" s="34"/>
      <c r="G292" s="34"/>
      <c r="H292" s="35"/>
      <c r="I29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2" s="43">
        <f>IF(WEEKDAY(Tabel1[[#This Row],[date]],2)=7,SUMIF(Tabel1[ISO semaine],Tabel1[[#This Row],[ISO semaine]],Tabel1[Total heures travaillées par jour]),"")</f>
        <v>0</v>
      </c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</row>
    <row r="293" spans="2:24" x14ac:dyDescent="0.25">
      <c r="B293" s="24"/>
      <c r="C293" s="41" t="str">
        <f t="shared" si="4"/>
        <v>2024-24</v>
      </c>
      <c r="D293" s="38">
        <f>IF(ROW()-ROW(Tabel1[[#Headers],[date]])=1,D288,D292+1)</f>
        <v>45453</v>
      </c>
      <c r="E293" s="34"/>
      <c r="F293" s="34"/>
      <c r="G293" s="34"/>
      <c r="H293" s="35"/>
      <c r="I29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3" s="43" t="str">
        <f>IF(WEEKDAY(Tabel1[[#This Row],[date]],2)=7,SUMIF(Tabel1[ISO semaine],Tabel1[[#This Row],[ISO semaine]],Tabel1[Total heures travaillées par jour]),"")</f>
        <v/>
      </c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</row>
    <row r="294" spans="2:24" x14ac:dyDescent="0.25">
      <c r="B294" s="24"/>
      <c r="C294" s="40" t="str">
        <f t="shared" si="4"/>
        <v>2024-24</v>
      </c>
      <c r="D294" s="38">
        <f>IF(ROW()-ROW(Tabel1[[#Headers],[date]])=1,D289,D293+1)</f>
        <v>45454</v>
      </c>
      <c r="E294" s="34"/>
      <c r="F294" s="34"/>
      <c r="G294" s="34"/>
      <c r="H294" s="35"/>
      <c r="I29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4" s="43" t="str">
        <f>IF(WEEKDAY(Tabel1[[#This Row],[date]],2)=7,SUMIF(Tabel1[ISO semaine],Tabel1[[#This Row],[ISO semaine]],Tabel1[Total heures travaillées par jour]),"")</f>
        <v/>
      </c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</row>
    <row r="295" spans="2:24" x14ac:dyDescent="0.25">
      <c r="B295" s="24"/>
      <c r="C295" s="41" t="str">
        <f t="shared" si="4"/>
        <v>2024-24</v>
      </c>
      <c r="D295" s="38">
        <f>IF(ROW()-ROW(Tabel1[[#Headers],[date]])=1,D290,D294+1)</f>
        <v>45455</v>
      </c>
      <c r="E295" s="34"/>
      <c r="F295" s="34"/>
      <c r="G295" s="34"/>
      <c r="H295" s="35"/>
      <c r="I29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5" s="43" t="str">
        <f>IF(WEEKDAY(Tabel1[[#This Row],[date]],2)=7,SUMIF(Tabel1[ISO semaine],Tabel1[[#This Row],[ISO semaine]],Tabel1[Total heures travaillées par jour]),"")</f>
        <v/>
      </c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</row>
    <row r="296" spans="2:24" x14ac:dyDescent="0.25">
      <c r="B296" s="24"/>
      <c r="C296" s="40" t="str">
        <f t="shared" si="4"/>
        <v>2024-24</v>
      </c>
      <c r="D296" s="38">
        <f>IF(ROW()-ROW(Tabel1[[#Headers],[date]])=1,D291,D295+1)</f>
        <v>45456</v>
      </c>
      <c r="E296" s="34"/>
      <c r="F296" s="34"/>
      <c r="G296" s="34"/>
      <c r="H296" s="35"/>
      <c r="I29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6" s="43" t="str">
        <f>IF(WEEKDAY(Tabel1[[#This Row],[date]],2)=7,SUMIF(Tabel1[ISO semaine],Tabel1[[#This Row],[ISO semaine]],Tabel1[Total heures travaillées par jour]),"")</f>
        <v/>
      </c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</row>
    <row r="297" spans="2:24" x14ac:dyDescent="0.25">
      <c r="B297" s="24"/>
      <c r="C297" s="41" t="str">
        <f t="shared" si="4"/>
        <v>2024-24</v>
      </c>
      <c r="D297" s="38">
        <f>IF(ROW()-ROW(Tabel1[[#Headers],[date]])=1,D292,D296+1)</f>
        <v>45457</v>
      </c>
      <c r="E297" s="34"/>
      <c r="F297" s="34"/>
      <c r="G297" s="34"/>
      <c r="H297" s="35"/>
      <c r="I29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7" s="43" t="str">
        <f>IF(WEEKDAY(Tabel1[[#This Row],[date]],2)=7,SUMIF(Tabel1[ISO semaine],Tabel1[[#This Row],[ISO semaine]],Tabel1[Total heures travaillées par jour]),"")</f>
        <v/>
      </c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</row>
    <row r="298" spans="2:24" x14ac:dyDescent="0.25">
      <c r="B298" s="24"/>
      <c r="C298" s="40" t="str">
        <f t="shared" si="4"/>
        <v>2024-24</v>
      </c>
      <c r="D298" s="38">
        <f>IF(ROW()-ROW(Tabel1[[#Headers],[date]])=1,D293,D297+1)</f>
        <v>45458</v>
      </c>
      <c r="E298" s="34"/>
      <c r="F298" s="34"/>
      <c r="G298" s="34"/>
      <c r="H298" s="35"/>
      <c r="I29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8" s="43" t="str">
        <f>IF(WEEKDAY(Tabel1[[#This Row],[date]],2)=7,SUMIF(Tabel1[ISO semaine],Tabel1[[#This Row],[ISO semaine]],Tabel1[Total heures travaillées par jour]),"")</f>
        <v/>
      </c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</row>
    <row r="299" spans="2:24" x14ac:dyDescent="0.25">
      <c r="B299" s="24"/>
      <c r="C299" s="41" t="str">
        <f t="shared" si="4"/>
        <v>2024-24</v>
      </c>
      <c r="D299" s="38">
        <f>IF(ROW()-ROW(Tabel1[[#Headers],[date]])=1,D294,D298+1)</f>
        <v>45459</v>
      </c>
      <c r="E299" s="34"/>
      <c r="F299" s="34"/>
      <c r="G299" s="34"/>
      <c r="H299" s="35"/>
      <c r="I29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299" s="43">
        <f>IF(WEEKDAY(Tabel1[[#This Row],[date]],2)=7,SUMIF(Tabel1[ISO semaine],Tabel1[[#This Row],[ISO semaine]],Tabel1[Total heures travaillées par jour]),"")</f>
        <v>0</v>
      </c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</row>
    <row r="300" spans="2:24" x14ac:dyDescent="0.25">
      <c r="B300" s="24"/>
      <c r="C300" s="40" t="str">
        <f t="shared" si="4"/>
        <v>2024-25</v>
      </c>
      <c r="D300" s="38">
        <f>IF(ROW()-ROW(Tabel1[[#Headers],[date]])=1,D295,D299+1)</f>
        <v>45460</v>
      </c>
      <c r="E300" s="34"/>
      <c r="F300" s="34"/>
      <c r="G300" s="34"/>
      <c r="H300" s="35"/>
      <c r="I30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0" s="43" t="str">
        <f>IF(WEEKDAY(Tabel1[[#This Row],[date]],2)=7,SUMIF(Tabel1[ISO semaine],Tabel1[[#This Row],[ISO semaine]],Tabel1[Total heures travaillées par jour]),"")</f>
        <v/>
      </c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</row>
    <row r="301" spans="2:24" x14ac:dyDescent="0.25">
      <c r="B301" s="24"/>
      <c r="C301" s="41" t="str">
        <f t="shared" si="4"/>
        <v>2024-25</v>
      </c>
      <c r="D301" s="38">
        <f>IF(ROW()-ROW(Tabel1[[#Headers],[date]])=1,D296,D300+1)</f>
        <v>45461</v>
      </c>
      <c r="E301" s="34"/>
      <c r="F301" s="34"/>
      <c r="G301" s="34"/>
      <c r="H301" s="35"/>
      <c r="I30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1" s="43" t="str">
        <f>IF(WEEKDAY(Tabel1[[#This Row],[date]],2)=7,SUMIF(Tabel1[ISO semaine],Tabel1[[#This Row],[ISO semaine]],Tabel1[Total heures travaillées par jour]),"")</f>
        <v/>
      </c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</row>
    <row r="302" spans="2:24" x14ac:dyDescent="0.25">
      <c r="B302" s="24"/>
      <c r="C302" s="40" t="str">
        <f t="shared" si="4"/>
        <v>2024-25</v>
      </c>
      <c r="D302" s="38">
        <f>IF(ROW()-ROW(Tabel1[[#Headers],[date]])=1,D297,D301+1)</f>
        <v>45462</v>
      </c>
      <c r="E302" s="34"/>
      <c r="F302" s="34"/>
      <c r="G302" s="34"/>
      <c r="H302" s="35"/>
      <c r="I30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2" s="43" t="str">
        <f>IF(WEEKDAY(Tabel1[[#This Row],[date]],2)=7,SUMIF(Tabel1[ISO semaine],Tabel1[[#This Row],[ISO semaine]],Tabel1[Total heures travaillées par jour]),"")</f>
        <v/>
      </c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</row>
    <row r="303" spans="2:24" x14ac:dyDescent="0.25">
      <c r="B303" s="24"/>
      <c r="C303" s="41" t="str">
        <f t="shared" si="4"/>
        <v>2024-25</v>
      </c>
      <c r="D303" s="38">
        <f>IF(ROW()-ROW(Tabel1[[#Headers],[date]])=1,D298,D302+1)</f>
        <v>45463</v>
      </c>
      <c r="E303" s="34"/>
      <c r="F303" s="34"/>
      <c r="G303" s="34"/>
      <c r="H303" s="35"/>
      <c r="I30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3" s="43" t="str">
        <f>IF(WEEKDAY(Tabel1[[#This Row],[date]],2)=7,SUMIF(Tabel1[ISO semaine],Tabel1[[#This Row],[ISO semaine]],Tabel1[Total heures travaillées par jour]),"")</f>
        <v/>
      </c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</row>
    <row r="304" spans="2:24" x14ac:dyDescent="0.25">
      <c r="B304" s="24"/>
      <c r="C304" s="40" t="str">
        <f t="shared" si="4"/>
        <v>2024-25</v>
      </c>
      <c r="D304" s="38">
        <f>IF(ROW()-ROW(Tabel1[[#Headers],[date]])=1,D299,D303+1)</f>
        <v>45464</v>
      </c>
      <c r="E304" s="34"/>
      <c r="F304" s="34"/>
      <c r="G304" s="34"/>
      <c r="H304" s="35"/>
      <c r="I30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4" s="43" t="str">
        <f>IF(WEEKDAY(Tabel1[[#This Row],[date]],2)=7,SUMIF(Tabel1[ISO semaine],Tabel1[[#This Row],[ISO semaine]],Tabel1[Total heures travaillées par jour]),"")</f>
        <v/>
      </c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</row>
    <row r="305" spans="2:24" x14ac:dyDescent="0.25">
      <c r="B305" s="24"/>
      <c r="C305" s="41" t="str">
        <f t="shared" si="4"/>
        <v>2024-25</v>
      </c>
      <c r="D305" s="38">
        <f>IF(ROW()-ROW(Tabel1[[#Headers],[date]])=1,D300,D304+1)</f>
        <v>45465</v>
      </c>
      <c r="E305" s="34"/>
      <c r="F305" s="34"/>
      <c r="G305" s="34"/>
      <c r="H305" s="35"/>
      <c r="I30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5" s="43" t="str">
        <f>IF(WEEKDAY(Tabel1[[#This Row],[date]],2)=7,SUMIF(Tabel1[ISO semaine],Tabel1[[#This Row],[ISO semaine]],Tabel1[Total heures travaillées par jour]),"")</f>
        <v/>
      </c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</row>
    <row r="306" spans="2:24" x14ac:dyDescent="0.25">
      <c r="B306" s="24"/>
      <c r="C306" s="40" t="str">
        <f t="shared" si="4"/>
        <v>2024-25</v>
      </c>
      <c r="D306" s="38">
        <f>IF(ROW()-ROW(Tabel1[[#Headers],[date]])=1,D301,D305+1)</f>
        <v>45466</v>
      </c>
      <c r="E306" s="34"/>
      <c r="F306" s="34"/>
      <c r="G306" s="34"/>
      <c r="H306" s="35"/>
      <c r="I30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6" s="43">
        <f>IF(WEEKDAY(Tabel1[[#This Row],[date]],2)=7,SUMIF(Tabel1[ISO semaine],Tabel1[[#This Row],[ISO semaine]],Tabel1[Total heures travaillées par jour]),"")</f>
        <v>0</v>
      </c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</row>
    <row r="307" spans="2:24" x14ac:dyDescent="0.25">
      <c r="B307" s="24"/>
      <c r="C307" s="41" t="str">
        <f t="shared" si="4"/>
        <v>2024-26</v>
      </c>
      <c r="D307" s="38">
        <f>IF(ROW()-ROW(Tabel1[[#Headers],[date]])=1,D302,D306+1)</f>
        <v>45467</v>
      </c>
      <c r="E307" s="34"/>
      <c r="F307" s="34"/>
      <c r="G307" s="34"/>
      <c r="H307" s="35"/>
      <c r="I30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7" s="43" t="str">
        <f>IF(WEEKDAY(Tabel1[[#This Row],[date]],2)=7,SUMIF(Tabel1[ISO semaine],Tabel1[[#This Row],[ISO semaine]],Tabel1[Total heures travaillées par jour]),"")</f>
        <v/>
      </c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</row>
    <row r="308" spans="2:24" x14ac:dyDescent="0.25">
      <c r="B308" s="24"/>
      <c r="C308" s="40" t="str">
        <f t="shared" si="4"/>
        <v>2024-26</v>
      </c>
      <c r="D308" s="38">
        <f>IF(ROW()-ROW(Tabel1[[#Headers],[date]])=1,D303,D307+1)</f>
        <v>45468</v>
      </c>
      <c r="E308" s="34"/>
      <c r="F308" s="34"/>
      <c r="G308" s="34"/>
      <c r="H308" s="35"/>
      <c r="I30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8" s="43" t="str">
        <f>IF(WEEKDAY(Tabel1[[#This Row],[date]],2)=7,SUMIF(Tabel1[ISO semaine],Tabel1[[#This Row],[ISO semaine]],Tabel1[Total heures travaillées par jour]),"")</f>
        <v/>
      </c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</row>
    <row r="309" spans="2:24" x14ac:dyDescent="0.25">
      <c r="B309" s="24"/>
      <c r="C309" s="41" t="str">
        <f t="shared" si="4"/>
        <v>2024-26</v>
      </c>
      <c r="D309" s="38">
        <f>IF(ROW()-ROW(Tabel1[[#Headers],[date]])=1,D304,D308+1)</f>
        <v>45469</v>
      </c>
      <c r="E309" s="34"/>
      <c r="F309" s="34"/>
      <c r="G309" s="34"/>
      <c r="H309" s="35"/>
      <c r="I30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09" s="43" t="str">
        <f>IF(WEEKDAY(Tabel1[[#This Row],[date]],2)=7,SUMIF(Tabel1[ISO semaine],Tabel1[[#This Row],[ISO semaine]],Tabel1[Total heures travaillées par jour]),"")</f>
        <v/>
      </c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</row>
    <row r="310" spans="2:24" x14ac:dyDescent="0.25">
      <c r="B310" s="24"/>
      <c r="C310" s="40" t="str">
        <f t="shared" si="4"/>
        <v>2024-26</v>
      </c>
      <c r="D310" s="38">
        <f>IF(ROW()-ROW(Tabel1[[#Headers],[date]])=1,D305,D309+1)</f>
        <v>45470</v>
      </c>
      <c r="E310" s="34"/>
      <c r="F310" s="34"/>
      <c r="G310" s="34"/>
      <c r="H310" s="35"/>
      <c r="I31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0" s="43" t="str">
        <f>IF(WEEKDAY(Tabel1[[#This Row],[date]],2)=7,SUMIF(Tabel1[ISO semaine],Tabel1[[#This Row],[ISO semaine]],Tabel1[Total heures travaillées par jour]),"")</f>
        <v/>
      </c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</row>
    <row r="311" spans="2:24" x14ac:dyDescent="0.25">
      <c r="B311" s="24"/>
      <c r="C311" s="41" t="str">
        <f t="shared" si="4"/>
        <v>2024-26</v>
      </c>
      <c r="D311" s="38">
        <f>IF(ROW()-ROW(Tabel1[[#Headers],[date]])=1,D306,D310+1)</f>
        <v>45471</v>
      </c>
      <c r="E311" s="34"/>
      <c r="F311" s="34"/>
      <c r="G311" s="34"/>
      <c r="H311" s="35"/>
      <c r="I31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1" s="43" t="str">
        <f>IF(WEEKDAY(Tabel1[[#This Row],[date]],2)=7,SUMIF(Tabel1[ISO semaine],Tabel1[[#This Row],[ISO semaine]],Tabel1[Total heures travaillées par jour]),"")</f>
        <v/>
      </c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</row>
    <row r="312" spans="2:24" x14ac:dyDescent="0.25">
      <c r="B312" s="24"/>
      <c r="C312" s="40" t="str">
        <f t="shared" si="4"/>
        <v>2024-26</v>
      </c>
      <c r="D312" s="38">
        <f>IF(ROW()-ROW(Tabel1[[#Headers],[date]])=1,D307,D311+1)</f>
        <v>45472</v>
      </c>
      <c r="E312" s="34"/>
      <c r="F312" s="34"/>
      <c r="G312" s="34"/>
      <c r="H312" s="35"/>
      <c r="I31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2" s="43" t="str">
        <f>IF(WEEKDAY(Tabel1[[#This Row],[date]],2)=7,SUMIF(Tabel1[ISO semaine],Tabel1[[#This Row],[ISO semaine]],Tabel1[Total heures travaillées par jour]),"")</f>
        <v/>
      </c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</row>
    <row r="313" spans="2:24" x14ac:dyDescent="0.25">
      <c r="B313" s="24"/>
      <c r="C313" s="41" t="str">
        <f t="shared" si="4"/>
        <v>2024-26</v>
      </c>
      <c r="D313" s="38">
        <f>IF(ROW()-ROW(Tabel1[[#Headers],[date]])=1,D308,D312+1)</f>
        <v>45473</v>
      </c>
      <c r="E313" s="34"/>
      <c r="F313" s="34"/>
      <c r="G313" s="34"/>
      <c r="H313" s="35"/>
      <c r="I31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3" s="43">
        <f>IF(WEEKDAY(Tabel1[[#This Row],[date]],2)=7,SUMIF(Tabel1[ISO semaine],Tabel1[[#This Row],[ISO semaine]],Tabel1[Total heures travaillées par jour]),"")</f>
        <v>0</v>
      </c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</row>
    <row r="314" spans="2:24" x14ac:dyDescent="0.25">
      <c r="B314" s="24"/>
      <c r="C314" s="40" t="str">
        <f t="shared" si="4"/>
        <v>2024-27</v>
      </c>
      <c r="D314" s="38">
        <f>IF(ROW()-ROW(Tabel1[[#Headers],[date]])=1,D309,D313+1)</f>
        <v>45474</v>
      </c>
      <c r="E314" s="34"/>
      <c r="F314" s="34"/>
      <c r="G314" s="34"/>
      <c r="H314" s="35"/>
      <c r="I31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4" s="43" t="str">
        <f>IF(WEEKDAY(Tabel1[[#This Row],[date]],2)=7,SUMIF(Tabel1[ISO semaine],Tabel1[[#This Row],[ISO semaine]],Tabel1[Total heures travaillées par jour]),"")</f>
        <v/>
      </c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</row>
    <row r="315" spans="2:24" x14ac:dyDescent="0.25">
      <c r="B315" s="24"/>
      <c r="C315" s="41" t="str">
        <f t="shared" si="4"/>
        <v>2024-27</v>
      </c>
      <c r="D315" s="38">
        <f>IF(ROW()-ROW(Tabel1[[#Headers],[date]])=1,D310,D314+1)</f>
        <v>45475</v>
      </c>
      <c r="E315" s="34"/>
      <c r="F315" s="34"/>
      <c r="G315" s="34"/>
      <c r="H315" s="35"/>
      <c r="I31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5" s="43" t="str">
        <f>IF(WEEKDAY(Tabel1[[#This Row],[date]],2)=7,SUMIF(Tabel1[ISO semaine],Tabel1[[#This Row],[ISO semaine]],Tabel1[Total heures travaillées par jour]),"")</f>
        <v/>
      </c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</row>
    <row r="316" spans="2:24" x14ac:dyDescent="0.25">
      <c r="B316" s="24"/>
      <c r="C316" s="40" t="str">
        <f t="shared" si="4"/>
        <v>2024-27</v>
      </c>
      <c r="D316" s="38">
        <f>IF(ROW()-ROW(Tabel1[[#Headers],[date]])=1,D311,D315+1)</f>
        <v>45476</v>
      </c>
      <c r="E316" s="34"/>
      <c r="F316" s="34"/>
      <c r="G316" s="34"/>
      <c r="H316" s="35"/>
      <c r="I31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6" s="43" t="str">
        <f>IF(WEEKDAY(Tabel1[[#This Row],[date]],2)=7,SUMIF(Tabel1[ISO semaine],Tabel1[[#This Row],[ISO semaine]],Tabel1[Total heures travaillées par jour]),"")</f>
        <v/>
      </c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</row>
    <row r="317" spans="2:24" x14ac:dyDescent="0.25">
      <c r="B317" s="24"/>
      <c r="C317" s="41" t="str">
        <f t="shared" si="4"/>
        <v>2024-27</v>
      </c>
      <c r="D317" s="38">
        <f>IF(ROW()-ROW(Tabel1[[#Headers],[date]])=1,D312,D316+1)</f>
        <v>45477</v>
      </c>
      <c r="E317" s="34"/>
      <c r="F317" s="34"/>
      <c r="G317" s="34"/>
      <c r="H317" s="35"/>
      <c r="I31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7" s="43" t="str">
        <f>IF(WEEKDAY(Tabel1[[#This Row],[date]],2)=7,SUMIF(Tabel1[ISO semaine],Tabel1[[#This Row],[ISO semaine]],Tabel1[Total heures travaillées par jour]),"")</f>
        <v/>
      </c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</row>
    <row r="318" spans="2:24" x14ac:dyDescent="0.25">
      <c r="B318" s="24"/>
      <c r="C318" s="40" t="str">
        <f t="shared" si="4"/>
        <v>2024-27</v>
      </c>
      <c r="D318" s="38">
        <f>IF(ROW()-ROW(Tabel1[[#Headers],[date]])=1,D313,D317+1)</f>
        <v>45478</v>
      </c>
      <c r="E318" s="34"/>
      <c r="F318" s="34"/>
      <c r="G318" s="34"/>
      <c r="H318" s="35"/>
      <c r="I31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8" s="43" t="str">
        <f>IF(WEEKDAY(Tabel1[[#This Row],[date]],2)=7,SUMIF(Tabel1[ISO semaine],Tabel1[[#This Row],[ISO semaine]],Tabel1[Total heures travaillées par jour]),"")</f>
        <v/>
      </c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</row>
    <row r="319" spans="2:24" x14ac:dyDescent="0.25">
      <c r="B319" s="24"/>
      <c r="C319" s="41" t="str">
        <f t="shared" si="4"/>
        <v>2024-27</v>
      </c>
      <c r="D319" s="38">
        <f>IF(ROW()-ROW(Tabel1[[#Headers],[date]])=1,D314,D318+1)</f>
        <v>45479</v>
      </c>
      <c r="E319" s="34"/>
      <c r="F319" s="34"/>
      <c r="G319" s="34"/>
      <c r="H319" s="35"/>
      <c r="I31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19" s="43" t="str">
        <f>IF(WEEKDAY(Tabel1[[#This Row],[date]],2)=7,SUMIF(Tabel1[ISO semaine],Tabel1[[#This Row],[ISO semaine]],Tabel1[Total heures travaillées par jour]),"")</f>
        <v/>
      </c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</row>
    <row r="320" spans="2:24" x14ac:dyDescent="0.25">
      <c r="B320" s="24"/>
      <c r="C320" s="40" t="str">
        <f t="shared" si="4"/>
        <v>2024-27</v>
      </c>
      <c r="D320" s="38">
        <f>IF(ROW()-ROW(Tabel1[[#Headers],[date]])=1,D315,D319+1)</f>
        <v>45480</v>
      </c>
      <c r="E320" s="34"/>
      <c r="F320" s="34"/>
      <c r="G320" s="34"/>
      <c r="H320" s="35"/>
      <c r="I32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0" s="43">
        <f>IF(WEEKDAY(Tabel1[[#This Row],[date]],2)=7,SUMIF(Tabel1[ISO semaine],Tabel1[[#This Row],[ISO semaine]],Tabel1[Total heures travaillées par jour]),"")</f>
        <v>0</v>
      </c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</row>
    <row r="321" spans="2:24" x14ac:dyDescent="0.25">
      <c r="B321" s="24"/>
      <c r="C321" s="41" t="str">
        <f t="shared" si="4"/>
        <v>2024-28</v>
      </c>
      <c r="D321" s="38">
        <f>IF(ROW()-ROW(Tabel1[[#Headers],[date]])=1,D316,D320+1)</f>
        <v>45481</v>
      </c>
      <c r="E321" s="34"/>
      <c r="F321" s="34"/>
      <c r="G321" s="34"/>
      <c r="H321" s="35"/>
      <c r="I32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1" s="43" t="str">
        <f>IF(WEEKDAY(Tabel1[[#This Row],[date]],2)=7,SUMIF(Tabel1[ISO semaine],Tabel1[[#This Row],[ISO semaine]],Tabel1[Total heures travaillées par jour]),"")</f>
        <v/>
      </c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</row>
    <row r="322" spans="2:24" x14ac:dyDescent="0.25">
      <c r="B322" s="24"/>
      <c r="C322" s="40" t="str">
        <f t="shared" si="4"/>
        <v>2024-28</v>
      </c>
      <c r="D322" s="38">
        <f>IF(ROW()-ROW(Tabel1[[#Headers],[date]])=1,D317,D321+1)</f>
        <v>45482</v>
      </c>
      <c r="E322" s="34"/>
      <c r="F322" s="34"/>
      <c r="G322" s="34"/>
      <c r="H322" s="35"/>
      <c r="I32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2" s="43" t="str">
        <f>IF(WEEKDAY(Tabel1[[#This Row],[date]],2)=7,SUMIF(Tabel1[ISO semaine],Tabel1[[#This Row],[ISO semaine]],Tabel1[Total heures travaillées par jour]),"")</f>
        <v/>
      </c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</row>
    <row r="323" spans="2:24" x14ac:dyDescent="0.25">
      <c r="B323" s="24"/>
      <c r="C323" s="41" t="str">
        <f t="shared" si="4"/>
        <v>2024-28</v>
      </c>
      <c r="D323" s="38">
        <f>IF(ROW()-ROW(Tabel1[[#Headers],[date]])=1,D318,D322+1)</f>
        <v>45483</v>
      </c>
      <c r="E323" s="34"/>
      <c r="F323" s="34"/>
      <c r="G323" s="34"/>
      <c r="H323" s="35"/>
      <c r="I32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3" s="43" t="str">
        <f>IF(WEEKDAY(Tabel1[[#This Row],[date]],2)=7,SUMIF(Tabel1[ISO semaine],Tabel1[[#This Row],[ISO semaine]],Tabel1[Total heures travaillées par jour]),"")</f>
        <v/>
      </c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</row>
    <row r="324" spans="2:24" x14ac:dyDescent="0.25">
      <c r="B324" s="24"/>
      <c r="C324" s="40" t="str">
        <f t="shared" si="4"/>
        <v>2024-28</v>
      </c>
      <c r="D324" s="38">
        <f>IF(ROW()-ROW(Tabel1[[#Headers],[date]])=1,D319,D323+1)</f>
        <v>45484</v>
      </c>
      <c r="E324" s="34"/>
      <c r="F324" s="34"/>
      <c r="G324" s="34"/>
      <c r="H324" s="35"/>
      <c r="I32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4" s="43" t="str">
        <f>IF(WEEKDAY(Tabel1[[#This Row],[date]],2)=7,SUMIF(Tabel1[ISO semaine],Tabel1[[#This Row],[ISO semaine]],Tabel1[Total heures travaillées par jour]),"")</f>
        <v/>
      </c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</row>
    <row r="325" spans="2:24" x14ac:dyDescent="0.25">
      <c r="B325" s="24"/>
      <c r="C325" s="41" t="str">
        <f t="shared" si="4"/>
        <v>2024-28</v>
      </c>
      <c r="D325" s="38">
        <f>IF(ROW()-ROW(Tabel1[[#Headers],[date]])=1,D320,D324+1)</f>
        <v>45485</v>
      </c>
      <c r="E325" s="34"/>
      <c r="F325" s="34"/>
      <c r="G325" s="34"/>
      <c r="H325" s="35"/>
      <c r="I32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5" s="43" t="str">
        <f>IF(WEEKDAY(Tabel1[[#This Row],[date]],2)=7,SUMIF(Tabel1[ISO semaine],Tabel1[[#This Row],[ISO semaine]],Tabel1[Total heures travaillées par jour]),"")</f>
        <v/>
      </c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</row>
    <row r="326" spans="2:24" x14ac:dyDescent="0.25">
      <c r="B326" s="24"/>
      <c r="C326" s="40" t="str">
        <f t="shared" si="4"/>
        <v>2024-28</v>
      </c>
      <c r="D326" s="38">
        <f>IF(ROW()-ROW(Tabel1[[#Headers],[date]])=1,D321,D325+1)</f>
        <v>45486</v>
      </c>
      <c r="E326" s="34"/>
      <c r="F326" s="34"/>
      <c r="G326" s="34"/>
      <c r="H326" s="35"/>
      <c r="I32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6" s="43" t="str">
        <f>IF(WEEKDAY(Tabel1[[#This Row],[date]],2)=7,SUMIF(Tabel1[ISO semaine],Tabel1[[#This Row],[ISO semaine]],Tabel1[Total heures travaillées par jour]),"")</f>
        <v/>
      </c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</row>
    <row r="327" spans="2:24" x14ac:dyDescent="0.25">
      <c r="B327" s="24"/>
      <c r="C327" s="41" t="str">
        <f t="shared" si="4"/>
        <v>2024-28</v>
      </c>
      <c r="D327" s="38">
        <f>IF(ROW()-ROW(Tabel1[[#Headers],[date]])=1,D322,D326+1)</f>
        <v>45487</v>
      </c>
      <c r="E327" s="34"/>
      <c r="F327" s="34"/>
      <c r="G327" s="34"/>
      <c r="H327" s="35"/>
      <c r="I32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7" s="43">
        <f>IF(WEEKDAY(Tabel1[[#This Row],[date]],2)=7,SUMIF(Tabel1[ISO semaine],Tabel1[[#This Row],[ISO semaine]],Tabel1[Total heures travaillées par jour]),"")</f>
        <v>0</v>
      </c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</row>
    <row r="328" spans="2:24" x14ac:dyDescent="0.25">
      <c r="B328" s="24"/>
      <c r="C328" s="40" t="str">
        <f t="shared" si="4"/>
        <v>2024-29</v>
      </c>
      <c r="D328" s="38">
        <f>IF(ROW()-ROW(Tabel1[[#Headers],[date]])=1,D323,D327+1)</f>
        <v>45488</v>
      </c>
      <c r="E328" s="34"/>
      <c r="F328" s="34"/>
      <c r="G328" s="34"/>
      <c r="H328" s="35"/>
      <c r="I32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8" s="43" t="str">
        <f>IF(WEEKDAY(Tabel1[[#This Row],[date]],2)=7,SUMIF(Tabel1[ISO semaine],Tabel1[[#This Row],[ISO semaine]],Tabel1[Total heures travaillées par jour]),"")</f>
        <v/>
      </c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</row>
    <row r="329" spans="2:24" x14ac:dyDescent="0.25">
      <c r="B329" s="24"/>
      <c r="C329" s="41" t="str">
        <f t="shared" si="4"/>
        <v>2024-29</v>
      </c>
      <c r="D329" s="38">
        <f>IF(ROW()-ROW(Tabel1[[#Headers],[date]])=1,D324,D328+1)</f>
        <v>45489</v>
      </c>
      <c r="E329" s="34"/>
      <c r="F329" s="34"/>
      <c r="G329" s="34"/>
      <c r="H329" s="35"/>
      <c r="I32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29" s="43" t="str">
        <f>IF(WEEKDAY(Tabel1[[#This Row],[date]],2)=7,SUMIF(Tabel1[ISO semaine],Tabel1[[#This Row],[ISO semaine]],Tabel1[Total heures travaillées par jour]),"")</f>
        <v/>
      </c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</row>
    <row r="330" spans="2:24" x14ac:dyDescent="0.25">
      <c r="B330" s="24"/>
      <c r="C330" s="40" t="str">
        <f t="shared" ref="C330:C393" si="5">YEAR(D330-WEEKDAY(D330,2)+4)&amp;TEXT( _xlfn.ISOWEEKNUM(D330),"-00")</f>
        <v>2024-29</v>
      </c>
      <c r="D330" s="38">
        <f>IF(ROW()-ROW(Tabel1[[#Headers],[date]])=1,D325,D329+1)</f>
        <v>45490</v>
      </c>
      <c r="E330" s="34"/>
      <c r="F330" s="34"/>
      <c r="G330" s="34"/>
      <c r="H330" s="35"/>
      <c r="I33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0" s="43" t="str">
        <f>IF(WEEKDAY(Tabel1[[#This Row],[date]],2)=7,SUMIF(Tabel1[ISO semaine],Tabel1[[#This Row],[ISO semaine]],Tabel1[Total heures travaillées par jour]),"")</f>
        <v/>
      </c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</row>
    <row r="331" spans="2:24" x14ac:dyDescent="0.25">
      <c r="B331" s="24"/>
      <c r="C331" s="41" t="str">
        <f t="shared" si="5"/>
        <v>2024-29</v>
      </c>
      <c r="D331" s="38">
        <f>IF(ROW()-ROW(Tabel1[[#Headers],[date]])=1,D326,D330+1)</f>
        <v>45491</v>
      </c>
      <c r="E331" s="34"/>
      <c r="F331" s="34"/>
      <c r="G331" s="34"/>
      <c r="H331" s="35"/>
      <c r="I33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1" s="43" t="str">
        <f>IF(WEEKDAY(Tabel1[[#This Row],[date]],2)=7,SUMIF(Tabel1[ISO semaine],Tabel1[[#This Row],[ISO semaine]],Tabel1[Total heures travaillées par jour]),"")</f>
        <v/>
      </c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</row>
    <row r="332" spans="2:24" x14ac:dyDescent="0.25">
      <c r="B332" s="24"/>
      <c r="C332" s="40" t="str">
        <f t="shared" si="5"/>
        <v>2024-29</v>
      </c>
      <c r="D332" s="38">
        <f>IF(ROW()-ROW(Tabel1[[#Headers],[date]])=1,D327,D331+1)</f>
        <v>45492</v>
      </c>
      <c r="E332" s="34"/>
      <c r="F332" s="34"/>
      <c r="G332" s="34"/>
      <c r="H332" s="35"/>
      <c r="I33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2" s="43" t="str">
        <f>IF(WEEKDAY(Tabel1[[#This Row],[date]],2)=7,SUMIF(Tabel1[ISO semaine],Tabel1[[#This Row],[ISO semaine]],Tabel1[Total heures travaillées par jour]),"")</f>
        <v/>
      </c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</row>
    <row r="333" spans="2:24" x14ac:dyDescent="0.25">
      <c r="B333" s="24"/>
      <c r="C333" s="41" t="str">
        <f t="shared" si="5"/>
        <v>2024-29</v>
      </c>
      <c r="D333" s="38">
        <f>IF(ROW()-ROW(Tabel1[[#Headers],[date]])=1,D328,D332+1)</f>
        <v>45493</v>
      </c>
      <c r="E333" s="34"/>
      <c r="F333" s="34"/>
      <c r="G333" s="34"/>
      <c r="H333" s="35"/>
      <c r="I33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3" s="43" t="str">
        <f>IF(WEEKDAY(Tabel1[[#This Row],[date]],2)=7,SUMIF(Tabel1[ISO semaine],Tabel1[[#This Row],[ISO semaine]],Tabel1[Total heures travaillées par jour]),"")</f>
        <v/>
      </c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</row>
    <row r="334" spans="2:24" x14ac:dyDescent="0.25">
      <c r="B334" s="24"/>
      <c r="C334" s="40" t="str">
        <f t="shared" si="5"/>
        <v>2024-29</v>
      </c>
      <c r="D334" s="38">
        <f>IF(ROW()-ROW(Tabel1[[#Headers],[date]])=1,D329,D333+1)</f>
        <v>45494</v>
      </c>
      <c r="E334" s="34"/>
      <c r="F334" s="34"/>
      <c r="G334" s="34"/>
      <c r="H334" s="35"/>
      <c r="I33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4" s="43">
        <f>IF(WEEKDAY(Tabel1[[#This Row],[date]],2)=7,SUMIF(Tabel1[ISO semaine],Tabel1[[#This Row],[ISO semaine]],Tabel1[Total heures travaillées par jour]),"")</f>
        <v>0</v>
      </c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</row>
    <row r="335" spans="2:24" x14ac:dyDescent="0.25">
      <c r="B335" s="24"/>
      <c r="C335" s="41" t="str">
        <f t="shared" si="5"/>
        <v>2024-30</v>
      </c>
      <c r="D335" s="38">
        <f>IF(ROW()-ROW(Tabel1[[#Headers],[date]])=1,D330,D334+1)</f>
        <v>45495</v>
      </c>
      <c r="E335" s="34"/>
      <c r="F335" s="34"/>
      <c r="G335" s="34"/>
      <c r="H335" s="35"/>
      <c r="I33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5" s="43" t="str">
        <f>IF(WEEKDAY(Tabel1[[#This Row],[date]],2)=7,SUMIF(Tabel1[ISO semaine],Tabel1[[#This Row],[ISO semaine]],Tabel1[Total heures travaillées par jour]),"")</f>
        <v/>
      </c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</row>
    <row r="336" spans="2:24" x14ac:dyDescent="0.25">
      <c r="B336" s="24"/>
      <c r="C336" s="40" t="str">
        <f t="shared" si="5"/>
        <v>2024-30</v>
      </c>
      <c r="D336" s="38">
        <f>IF(ROW()-ROW(Tabel1[[#Headers],[date]])=1,D331,D335+1)</f>
        <v>45496</v>
      </c>
      <c r="E336" s="34"/>
      <c r="F336" s="34"/>
      <c r="G336" s="34"/>
      <c r="H336" s="35"/>
      <c r="I33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6" s="43" t="str">
        <f>IF(WEEKDAY(Tabel1[[#This Row],[date]],2)=7,SUMIF(Tabel1[ISO semaine],Tabel1[[#This Row],[ISO semaine]],Tabel1[Total heures travaillées par jour]),"")</f>
        <v/>
      </c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</row>
    <row r="337" spans="2:24" x14ac:dyDescent="0.25">
      <c r="B337" s="24"/>
      <c r="C337" s="41" t="str">
        <f t="shared" si="5"/>
        <v>2024-30</v>
      </c>
      <c r="D337" s="38">
        <f>IF(ROW()-ROW(Tabel1[[#Headers],[date]])=1,D332,D336+1)</f>
        <v>45497</v>
      </c>
      <c r="E337" s="34"/>
      <c r="F337" s="34"/>
      <c r="G337" s="34"/>
      <c r="H337" s="35"/>
      <c r="I33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7" s="43" t="str">
        <f>IF(WEEKDAY(Tabel1[[#This Row],[date]],2)=7,SUMIF(Tabel1[ISO semaine],Tabel1[[#This Row],[ISO semaine]],Tabel1[Total heures travaillées par jour]),"")</f>
        <v/>
      </c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</row>
    <row r="338" spans="2:24" x14ac:dyDescent="0.25">
      <c r="B338" s="24"/>
      <c r="C338" s="40" t="str">
        <f t="shared" si="5"/>
        <v>2024-30</v>
      </c>
      <c r="D338" s="38">
        <f>IF(ROW()-ROW(Tabel1[[#Headers],[date]])=1,D333,D337+1)</f>
        <v>45498</v>
      </c>
      <c r="E338" s="34"/>
      <c r="F338" s="34"/>
      <c r="G338" s="34"/>
      <c r="H338" s="35"/>
      <c r="I33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8" s="43" t="str">
        <f>IF(WEEKDAY(Tabel1[[#This Row],[date]],2)=7,SUMIF(Tabel1[ISO semaine],Tabel1[[#This Row],[ISO semaine]],Tabel1[Total heures travaillées par jour]),"")</f>
        <v/>
      </c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</row>
    <row r="339" spans="2:24" x14ac:dyDescent="0.25">
      <c r="B339" s="24"/>
      <c r="C339" s="41" t="str">
        <f t="shared" si="5"/>
        <v>2024-30</v>
      </c>
      <c r="D339" s="38">
        <f>IF(ROW()-ROW(Tabel1[[#Headers],[date]])=1,D334,D338+1)</f>
        <v>45499</v>
      </c>
      <c r="E339" s="34"/>
      <c r="F339" s="34"/>
      <c r="G339" s="34"/>
      <c r="H339" s="35"/>
      <c r="I33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39" s="43" t="str">
        <f>IF(WEEKDAY(Tabel1[[#This Row],[date]],2)=7,SUMIF(Tabel1[ISO semaine],Tabel1[[#This Row],[ISO semaine]],Tabel1[Total heures travaillées par jour]),"")</f>
        <v/>
      </c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</row>
    <row r="340" spans="2:24" x14ac:dyDescent="0.25">
      <c r="B340" s="24"/>
      <c r="C340" s="40" t="str">
        <f t="shared" si="5"/>
        <v>2024-30</v>
      </c>
      <c r="D340" s="38">
        <f>IF(ROW()-ROW(Tabel1[[#Headers],[date]])=1,D335,D339+1)</f>
        <v>45500</v>
      </c>
      <c r="E340" s="34"/>
      <c r="F340" s="34"/>
      <c r="G340" s="34"/>
      <c r="H340" s="35"/>
      <c r="I34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0" s="43" t="str">
        <f>IF(WEEKDAY(Tabel1[[#This Row],[date]],2)=7,SUMIF(Tabel1[ISO semaine],Tabel1[[#This Row],[ISO semaine]],Tabel1[Total heures travaillées par jour]),"")</f>
        <v/>
      </c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</row>
    <row r="341" spans="2:24" x14ac:dyDescent="0.25">
      <c r="B341" s="24"/>
      <c r="C341" s="41" t="str">
        <f t="shared" si="5"/>
        <v>2024-30</v>
      </c>
      <c r="D341" s="38">
        <f>IF(ROW()-ROW(Tabel1[[#Headers],[date]])=1,D336,D340+1)</f>
        <v>45501</v>
      </c>
      <c r="E341" s="34"/>
      <c r="F341" s="34"/>
      <c r="G341" s="34"/>
      <c r="H341" s="35"/>
      <c r="I34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1" s="43">
        <f>IF(WEEKDAY(Tabel1[[#This Row],[date]],2)=7,SUMIF(Tabel1[ISO semaine],Tabel1[[#This Row],[ISO semaine]],Tabel1[Total heures travaillées par jour]),"")</f>
        <v>0</v>
      </c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</row>
    <row r="342" spans="2:24" x14ac:dyDescent="0.25">
      <c r="B342" s="24"/>
      <c r="C342" s="40" t="str">
        <f t="shared" si="5"/>
        <v>2024-31</v>
      </c>
      <c r="D342" s="38">
        <f>IF(ROW()-ROW(Tabel1[[#Headers],[date]])=1,D337,D341+1)</f>
        <v>45502</v>
      </c>
      <c r="E342" s="34"/>
      <c r="F342" s="34"/>
      <c r="G342" s="34"/>
      <c r="H342" s="35"/>
      <c r="I34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2" s="43" t="str">
        <f>IF(WEEKDAY(Tabel1[[#This Row],[date]],2)=7,SUMIF(Tabel1[ISO semaine],Tabel1[[#This Row],[ISO semaine]],Tabel1[Total heures travaillées par jour]),"")</f>
        <v/>
      </c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</row>
    <row r="343" spans="2:24" x14ac:dyDescent="0.25">
      <c r="B343" s="24"/>
      <c r="C343" s="41" t="str">
        <f t="shared" si="5"/>
        <v>2024-31</v>
      </c>
      <c r="D343" s="38">
        <f>IF(ROW()-ROW(Tabel1[[#Headers],[date]])=1,D338,D342+1)</f>
        <v>45503</v>
      </c>
      <c r="E343" s="34"/>
      <c r="F343" s="34"/>
      <c r="G343" s="34"/>
      <c r="H343" s="35"/>
      <c r="I34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3" s="43" t="str">
        <f>IF(WEEKDAY(Tabel1[[#This Row],[date]],2)=7,SUMIF(Tabel1[ISO semaine],Tabel1[[#This Row],[ISO semaine]],Tabel1[Total heures travaillées par jour]),"")</f>
        <v/>
      </c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</row>
    <row r="344" spans="2:24" x14ac:dyDescent="0.25">
      <c r="B344" s="24"/>
      <c r="C344" s="40" t="str">
        <f t="shared" si="5"/>
        <v>2024-31</v>
      </c>
      <c r="D344" s="38">
        <f>IF(ROW()-ROW(Tabel1[[#Headers],[date]])=1,D339,D343+1)</f>
        <v>45504</v>
      </c>
      <c r="E344" s="34"/>
      <c r="F344" s="34"/>
      <c r="G344" s="34"/>
      <c r="H344" s="35"/>
      <c r="I34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4" s="43" t="str">
        <f>IF(WEEKDAY(Tabel1[[#This Row],[date]],2)=7,SUMIF(Tabel1[ISO semaine],Tabel1[[#This Row],[ISO semaine]],Tabel1[Total heures travaillées par jour]),"")</f>
        <v/>
      </c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</row>
    <row r="345" spans="2:24" x14ac:dyDescent="0.25">
      <c r="B345" s="24"/>
      <c r="C345" s="41" t="str">
        <f t="shared" si="5"/>
        <v>2024-31</v>
      </c>
      <c r="D345" s="38">
        <f>IF(ROW()-ROW(Tabel1[[#Headers],[date]])=1,D340,D344+1)</f>
        <v>45505</v>
      </c>
      <c r="E345" s="34"/>
      <c r="F345" s="34"/>
      <c r="G345" s="34"/>
      <c r="H345" s="35"/>
      <c r="I34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5" s="43" t="str">
        <f>IF(WEEKDAY(Tabel1[[#This Row],[date]],2)=7,SUMIF(Tabel1[ISO semaine],Tabel1[[#This Row],[ISO semaine]],Tabel1[Total heures travaillées par jour]),"")</f>
        <v/>
      </c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</row>
    <row r="346" spans="2:24" x14ac:dyDescent="0.25">
      <c r="B346" s="24"/>
      <c r="C346" s="40" t="str">
        <f t="shared" si="5"/>
        <v>2024-31</v>
      </c>
      <c r="D346" s="38">
        <f>IF(ROW()-ROW(Tabel1[[#Headers],[date]])=1,D341,D345+1)</f>
        <v>45506</v>
      </c>
      <c r="E346" s="34"/>
      <c r="F346" s="34"/>
      <c r="G346" s="34"/>
      <c r="H346" s="35"/>
      <c r="I34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6" s="43" t="str">
        <f>IF(WEEKDAY(Tabel1[[#This Row],[date]],2)=7,SUMIF(Tabel1[ISO semaine],Tabel1[[#This Row],[ISO semaine]],Tabel1[Total heures travaillées par jour]),"")</f>
        <v/>
      </c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</row>
    <row r="347" spans="2:24" x14ac:dyDescent="0.25">
      <c r="B347" s="24"/>
      <c r="C347" s="41" t="str">
        <f t="shared" si="5"/>
        <v>2024-31</v>
      </c>
      <c r="D347" s="38">
        <f>IF(ROW()-ROW(Tabel1[[#Headers],[date]])=1,D342,D346+1)</f>
        <v>45507</v>
      </c>
      <c r="E347" s="34"/>
      <c r="F347" s="34"/>
      <c r="G347" s="34"/>
      <c r="H347" s="35"/>
      <c r="I34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7" s="43" t="str">
        <f>IF(WEEKDAY(Tabel1[[#This Row],[date]],2)=7,SUMIF(Tabel1[ISO semaine],Tabel1[[#This Row],[ISO semaine]],Tabel1[Total heures travaillées par jour]),"")</f>
        <v/>
      </c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</row>
    <row r="348" spans="2:24" x14ac:dyDescent="0.25">
      <c r="B348" s="24"/>
      <c r="C348" s="40" t="str">
        <f t="shared" si="5"/>
        <v>2024-31</v>
      </c>
      <c r="D348" s="38">
        <f>IF(ROW()-ROW(Tabel1[[#Headers],[date]])=1,D343,D347+1)</f>
        <v>45508</v>
      </c>
      <c r="E348" s="34"/>
      <c r="F348" s="34"/>
      <c r="G348" s="34"/>
      <c r="H348" s="35"/>
      <c r="I34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8" s="43">
        <f>IF(WEEKDAY(Tabel1[[#This Row],[date]],2)=7,SUMIF(Tabel1[ISO semaine],Tabel1[[#This Row],[ISO semaine]],Tabel1[Total heures travaillées par jour]),"")</f>
        <v>0</v>
      </c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</row>
    <row r="349" spans="2:24" x14ac:dyDescent="0.25">
      <c r="B349" s="24"/>
      <c r="C349" s="41" t="str">
        <f t="shared" si="5"/>
        <v>2024-32</v>
      </c>
      <c r="D349" s="38">
        <f>IF(ROW()-ROW(Tabel1[[#Headers],[date]])=1,D344,D348+1)</f>
        <v>45509</v>
      </c>
      <c r="E349" s="34"/>
      <c r="F349" s="34"/>
      <c r="G349" s="34"/>
      <c r="H349" s="35"/>
      <c r="I34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49" s="43" t="str">
        <f>IF(WEEKDAY(Tabel1[[#This Row],[date]],2)=7,SUMIF(Tabel1[ISO semaine],Tabel1[[#This Row],[ISO semaine]],Tabel1[Total heures travaillées par jour]),"")</f>
        <v/>
      </c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</row>
    <row r="350" spans="2:24" x14ac:dyDescent="0.25">
      <c r="B350" s="24"/>
      <c r="C350" s="40" t="str">
        <f t="shared" si="5"/>
        <v>2024-32</v>
      </c>
      <c r="D350" s="38">
        <f>IF(ROW()-ROW(Tabel1[[#Headers],[date]])=1,D345,D349+1)</f>
        <v>45510</v>
      </c>
      <c r="E350" s="34"/>
      <c r="F350" s="34"/>
      <c r="G350" s="34"/>
      <c r="H350" s="35"/>
      <c r="I35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0" s="43" t="str">
        <f>IF(WEEKDAY(Tabel1[[#This Row],[date]],2)=7,SUMIF(Tabel1[ISO semaine],Tabel1[[#This Row],[ISO semaine]],Tabel1[Total heures travaillées par jour]),"")</f>
        <v/>
      </c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</row>
    <row r="351" spans="2:24" x14ac:dyDescent="0.25">
      <c r="B351" s="24"/>
      <c r="C351" s="41" t="str">
        <f t="shared" si="5"/>
        <v>2024-32</v>
      </c>
      <c r="D351" s="38">
        <f>IF(ROW()-ROW(Tabel1[[#Headers],[date]])=1,D346,D350+1)</f>
        <v>45511</v>
      </c>
      <c r="E351" s="34"/>
      <c r="F351" s="34"/>
      <c r="G351" s="34"/>
      <c r="H351" s="35"/>
      <c r="I35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1" s="43" t="str">
        <f>IF(WEEKDAY(Tabel1[[#This Row],[date]],2)=7,SUMIF(Tabel1[ISO semaine],Tabel1[[#This Row],[ISO semaine]],Tabel1[Total heures travaillées par jour]),"")</f>
        <v/>
      </c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</row>
    <row r="352" spans="2:24" x14ac:dyDescent="0.25">
      <c r="B352" s="24"/>
      <c r="C352" s="40" t="str">
        <f t="shared" si="5"/>
        <v>2024-32</v>
      </c>
      <c r="D352" s="38">
        <f>IF(ROW()-ROW(Tabel1[[#Headers],[date]])=1,D347,D351+1)</f>
        <v>45512</v>
      </c>
      <c r="E352" s="34"/>
      <c r="F352" s="34"/>
      <c r="G352" s="34"/>
      <c r="H352" s="35"/>
      <c r="I35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2" s="43" t="str">
        <f>IF(WEEKDAY(Tabel1[[#This Row],[date]],2)=7,SUMIF(Tabel1[ISO semaine],Tabel1[[#This Row],[ISO semaine]],Tabel1[Total heures travaillées par jour]),"")</f>
        <v/>
      </c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</row>
    <row r="353" spans="2:24" x14ac:dyDescent="0.25">
      <c r="B353" s="24"/>
      <c r="C353" s="41" t="str">
        <f t="shared" si="5"/>
        <v>2024-32</v>
      </c>
      <c r="D353" s="38">
        <f>IF(ROW()-ROW(Tabel1[[#Headers],[date]])=1,D348,D352+1)</f>
        <v>45513</v>
      </c>
      <c r="E353" s="34"/>
      <c r="F353" s="34"/>
      <c r="G353" s="34"/>
      <c r="H353" s="35"/>
      <c r="I35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3" s="43" t="str">
        <f>IF(WEEKDAY(Tabel1[[#This Row],[date]],2)=7,SUMIF(Tabel1[ISO semaine],Tabel1[[#This Row],[ISO semaine]],Tabel1[Total heures travaillées par jour]),"")</f>
        <v/>
      </c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</row>
    <row r="354" spans="2:24" x14ac:dyDescent="0.25">
      <c r="B354" s="24"/>
      <c r="C354" s="40" t="str">
        <f t="shared" si="5"/>
        <v>2024-32</v>
      </c>
      <c r="D354" s="38">
        <f>IF(ROW()-ROW(Tabel1[[#Headers],[date]])=1,D349,D353+1)</f>
        <v>45514</v>
      </c>
      <c r="E354" s="34"/>
      <c r="F354" s="34"/>
      <c r="G354" s="34"/>
      <c r="H354" s="35"/>
      <c r="I35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4" s="43" t="str">
        <f>IF(WEEKDAY(Tabel1[[#This Row],[date]],2)=7,SUMIF(Tabel1[ISO semaine],Tabel1[[#This Row],[ISO semaine]],Tabel1[Total heures travaillées par jour]),"")</f>
        <v/>
      </c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</row>
    <row r="355" spans="2:24" x14ac:dyDescent="0.25">
      <c r="B355" s="24"/>
      <c r="C355" s="41" t="str">
        <f t="shared" si="5"/>
        <v>2024-32</v>
      </c>
      <c r="D355" s="38">
        <f>IF(ROW()-ROW(Tabel1[[#Headers],[date]])=1,D350,D354+1)</f>
        <v>45515</v>
      </c>
      <c r="E355" s="34"/>
      <c r="F355" s="34"/>
      <c r="G355" s="34"/>
      <c r="H355" s="35"/>
      <c r="I35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5" s="43">
        <f>IF(WEEKDAY(Tabel1[[#This Row],[date]],2)=7,SUMIF(Tabel1[ISO semaine],Tabel1[[#This Row],[ISO semaine]],Tabel1[Total heures travaillées par jour]),"")</f>
        <v>0</v>
      </c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</row>
    <row r="356" spans="2:24" x14ac:dyDescent="0.25">
      <c r="B356" s="24"/>
      <c r="C356" s="40" t="str">
        <f t="shared" si="5"/>
        <v>2024-33</v>
      </c>
      <c r="D356" s="38">
        <f>IF(ROW()-ROW(Tabel1[[#Headers],[date]])=1,D351,D355+1)</f>
        <v>45516</v>
      </c>
      <c r="E356" s="34"/>
      <c r="F356" s="34"/>
      <c r="G356" s="34"/>
      <c r="H356" s="35"/>
      <c r="I35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6" s="43" t="str">
        <f>IF(WEEKDAY(Tabel1[[#This Row],[date]],2)=7,SUMIF(Tabel1[ISO semaine],Tabel1[[#This Row],[ISO semaine]],Tabel1[Total heures travaillées par jour]),"")</f>
        <v/>
      </c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</row>
    <row r="357" spans="2:24" x14ac:dyDescent="0.25">
      <c r="B357" s="24"/>
      <c r="C357" s="41" t="str">
        <f t="shared" si="5"/>
        <v>2024-33</v>
      </c>
      <c r="D357" s="38">
        <f>IF(ROW()-ROW(Tabel1[[#Headers],[date]])=1,D352,D356+1)</f>
        <v>45517</v>
      </c>
      <c r="E357" s="34"/>
      <c r="F357" s="34"/>
      <c r="G357" s="34"/>
      <c r="H357" s="35"/>
      <c r="I35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7" s="43" t="str">
        <f>IF(WEEKDAY(Tabel1[[#This Row],[date]],2)=7,SUMIF(Tabel1[ISO semaine],Tabel1[[#This Row],[ISO semaine]],Tabel1[Total heures travaillées par jour]),"")</f>
        <v/>
      </c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</row>
    <row r="358" spans="2:24" x14ac:dyDescent="0.25">
      <c r="B358" s="24"/>
      <c r="C358" s="40" t="str">
        <f t="shared" si="5"/>
        <v>2024-33</v>
      </c>
      <c r="D358" s="38">
        <f>IF(ROW()-ROW(Tabel1[[#Headers],[date]])=1,D353,D357+1)</f>
        <v>45518</v>
      </c>
      <c r="E358" s="34"/>
      <c r="F358" s="34"/>
      <c r="G358" s="34"/>
      <c r="H358" s="35"/>
      <c r="I35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8" s="43" t="str">
        <f>IF(WEEKDAY(Tabel1[[#This Row],[date]],2)=7,SUMIF(Tabel1[ISO semaine],Tabel1[[#This Row],[ISO semaine]],Tabel1[Total heures travaillées par jour]),"")</f>
        <v/>
      </c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</row>
    <row r="359" spans="2:24" x14ac:dyDescent="0.25">
      <c r="B359" s="24"/>
      <c r="C359" s="41" t="str">
        <f t="shared" si="5"/>
        <v>2024-33</v>
      </c>
      <c r="D359" s="38">
        <f>IF(ROW()-ROW(Tabel1[[#Headers],[date]])=1,D354,D358+1)</f>
        <v>45519</v>
      </c>
      <c r="E359" s="34"/>
      <c r="F359" s="34"/>
      <c r="G359" s="34"/>
      <c r="H359" s="35"/>
      <c r="I35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59" s="43" t="str">
        <f>IF(WEEKDAY(Tabel1[[#This Row],[date]],2)=7,SUMIF(Tabel1[ISO semaine],Tabel1[[#This Row],[ISO semaine]],Tabel1[Total heures travaillées par jour]),"")</f>
        <v/>
      </c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</row>
    <row r="360" spans="2:24" x14ac:dyDescent="0.25">
      <c r="B360" s="24"/>
      <c r="C360" s="40" t="str">
        <f t="shared" si="5"/>
        <v>2024-33</v>
      </c>
      <c r="D360" s="38">
        <f>IF(ROW()-ROW(Tabel1[[#Headers],[date]])=1,D355,D359+1)</f>
        <v>45520</v>
      </c>
      <c r="E360" s="34"/>
      <c r="F360" s="34"/>
      <c r="G360" s="34"/>
      <c r="H360" s="35"/>
      <c r="I36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0" s="43" t="str">
        <f>IF(WEEKDAY(Tabel1[[#This Row],[date]],2)=7,SUMIF(Tabel1[ISO semaine],Tabel1[[#This Row],[ISO semaine]],Tabel1[Total heures travaillées par jour]),"")</f>
        <v/>
      </c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</row>
    <row r="361" spans="2:24" x14ac:dyDescent="0.25">
      <c r="B361" s="24"/>
      <c r="C361" s="41" t="str">
        <f t="shared" si="5"/>
        <v>2024-33</v>
      </c>
      <c r="D361" s="38">
        <f>IF(ROW()-ROW(Tabel1[[#Headers],[date]])=1,D356,D360+1)</f>
        <v>45521</v>
      </c>
      <c r="E361" s="34"/>
      <c r="F361" s="34"/>
      <c r="G361" s="34"/>
      <c r="H361" s="35"/>
      <c r="I36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1" s="43" t="str">
        <f>IF(WEEKDAY(Tabel1[[#This Row],[date]],2)=7,SUMIF(Tabel1[ISO semaine],Tabel1[[#This Row],[ISO semaine]],Tabel1[Total heures travaillées par jour]),"")</f>
        <v/>
      </c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</row>
    <row r="362" spans="2:24" x14ac:dyDescent="0.25">
      <c r="B362" s="24"/>
      <c r="C362" s="40" t="str">
        <f t="shared" si="5"/>
        <v>2024-33</v>
      </c>
      <c r="D362" s="38">
        <f>IF(ROW()-ROW(Tabel1[[#Headers],[date]])=1,D357,D361+1)</f>
        <v>45522</v>
      </c>
      <c r="E362" s="34"/>
      <c r="F362" s="34"/>
      <c r="G362" s="34"/>
      <c r="H362" s="35"/>
      <c r="I36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2" s="43">
        <f>IF(WEEKDAY(Tabel1[[#This Row],[date]],2)=7,SUMIF(Tabel1[ISO semaine],Tabel1[[#This Row],[ISO semaine]],Tabel1[Total heures travaillées par jour]),"")</f>
        <v>0</v>
      </c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</row>
    <row r="363" spans="2:24" x14ac:dyDescent="0.25">
      <c r="B363" s="24"/>
      <c r="C363" s="41" t="str">
        <f t="shared" si="5"/>
        <v>2024-34</v>
      </c>
      <c r="D363" s="38">
        <f>IF(ROW()-ROW(Tabel1[[#Headers],[date]])=1,D358,D362+1)</f>
        <v>45523</v>
      </c>
      <c r="E363" s="34"/>
      <c r="F363" s="34"/>
      <c r="G363" s="34"/>
      <c r="H363" s="35"/>
      <c r="I36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3" s="43" t="str">
        <f>IF(WEEKDAY(Tabel1[[#This Row],[date]],2)=7,SUMIF(Tabel1[ISO semaine],Tabel1[[#This Row],[ISO semaine]],Tabel1[Total heures travaillées par jour]),"")</f>
        <v/>
      </c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</row>
    <row r="364" spans="2:24" x14ac:dyDescent="0.25">
      <c r="B364" s="24"/>
      <c r="C364" s="40" t="str">
        <f t="shared" si="5"/>
        <v>2024-34</v>
      </c>
      <c r="D364" s="38">
        <f>IF(ROW()-ROW(Tabel1[[#Headers],[date]])=1,D359,D363+1)</f>
        <v>45524</v>
      </c>
      <c r="E364" s="34"/>
      <c r="F364" s="34"/>
      <c r="G364" s="34"/>
      <c r="H364" s="35"/>
      <c r="I36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4" s="43" t="str">
        <f>IF(WEEKDAY(Tabel1[[#This Row],[date]],2)=7,SUMIF(Tabel1[ISO semaine],Tabel1[[#This Row],[ISO semaine]],Tabel1[Total heures travaillées par jour]),"")</f>
        <v/>
      </c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</row>
    <row r="365" spans="2:24" x14ac:dyDescent="0.25">
      <c r="B365" s="24"/>
      <c r="C365" s="41" t="str">
        <f t="shared" si="5"/>
        <v>2024-34</v>
      </c>
      <c r="D365" s="38">
        <f>IF(ROW()-ROW(Tabel1[[#Headers],[date]])=1,D360,D364+1)</f>
        <v>45525</v>
      </c>
      <c r="E365" s="34"/>
      <c r="F365" s="34"/>
      <c r="G365" s="34"/>
      <c r="H365" s="35"/>
      <c r="I36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5" s="43" t="str">
        <f>IF(WEEKDAY(Tabel1[[#This Row],[date]],2)=7,SUMIF(Tabel1[ISO semaine],Tabel1[[#This Row],[ISO semaine]],Tabel1[Total heures travaillées par jour]),"")</f>
        <v/>
      </c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</row>
    <row r="366" spans="2:24" x14ac:dyDescent="0.25">
      <c r="B366" s="24"/>
      <c r="C366" s="40" t="str">
        <f t="shared" si="5"/>
        <v>2024-34</v>
      </c>
      <c r="D366" s="38">
        <f>IF(ROW()-ROW(Tabel1[[#Headers],[date]])=1,D361,D365+1)</f>
        <v>45526</v>
      </c>
      <c r="E366" s="34"/>
      <c r="F366" s="34"/>
      <c r="G366" s="34"/>
      <c r="H366" s="35"/>
      <c r="I36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6" s="43" t="str">
        <f>IF(WEEKDAY(Tabel1[[#This Row],[date]],2)=7,SUMIF(Tabel1[ISO semaine],Tabel1[[#This Row],[ISO semaine]],Tabel1[Total heures travaillées par jour]),"")</f>
        <v/>
      </c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</row>
    <row r="367" spans="2:24" x14ac:dyDescent="0.25">
      <c r="B367" s="24"/>
      <c r="C367" s="41" t="str">
        <f t="shared" si="5"/>
        <v>2024-34</v>
      </c>
      <c r="D367" s="38">
        <f>IF(ROW()-ROW(Tabel1[[#Headers],[date]])=1,D362,D366+1)</f>
        <v>45527</v>
      </c>
      <c r="E367" s="34"/>
      <c r="F367" s="34"/>
      <c r="G367" s="34"/>
      <c r="H367" s="35"/>
      <c r="I36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7" s="43" t="str">
        <f>IF(WEEKDAY(Tabel1[[#This Row],[date]],2)=7,SUMIF(Tabel1[ISO semaine],Tabel1[[#This Row],[ISO semaine]],Tabel1[Total heures travaillées par jour]),"")</f>
        <v/>
      </c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</row>
    <row r="368" spans="2:24" x14ac:dyDescent="0.25">
      <c r="B368" s="24"/>
      <c r="C368" s="40" t="str">
        <f t="shared" si="5"/>
        <v>2024-34</v>
      </c>
      <c r="D368" s="38">
        <f>IF(ROW()-ROW(Tabel1[[#Headers],[date]])=1,D363,D367+1)</f>
        <v>45528</v>
      </c>
      <c r="E368" s="34"/>
      <c r="F368" s="34"/>
      <c r="G368" s="34"/>
      <c r="H368" s="35"/>
      <c r="I36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8" s="43" t="str">
        <f>IF(WEEKDAY(Tabel1[[#This Row],[date]],2)=7,SUMIF(Tabel1[ISO semaine],Tabel1[[#This Row],[ISO semaine]],Tabel1[Total heures travaillées par jour]),"")</f>
        <v/>
      </c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</row>
    <row r="369" spans="2:24" x14ac:dyDescent="0.25">
      <c r="B369" s="24"/>
      <c r="C369" s="41" t="str">
        <f t="shared" si="5"/>
        <v>2024-34</v>
      </c>
      <c r="D369" s="38">
        <f>IF(ROW()-ROW(Tabel1[[#Headers],[date]])=1,D364,D368+1)</f>
        <v>45529</v>
      </c>
      <c r="E369" s="34"/>
      <c r="F369" s="34"/>
      <c r="G369" s="34"/>
      <c r="H369" s="35"/>
      <c r="I36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69" s="43">
        <f>IF(WEEKDAY(Tabel1[[#This Row],[date]],2)=7,SUMIF(Tabel1[ISO semaine],Tabel1[[#This Row],[ISO semaine]],Tabel1[Total heures travaillées par jour]),"")</f>
        <v>0</v>
      </c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</row>
    <row r="370" spans="2:24" x14ac:dyDescent="0.25">
      <c r="B370" s="24"/>
      <c r="C370" s="40" t="str">
        <f t="shared" si="5"/>
        <v>2024-35</v>
      </c>
      <c r="D370" s="38">
        <f>IF(ROW()-ROW(Tabel1[[#Headers],[date]])=1,D365,D369+1)</f>
        <v>45530</v>
      </c>
      <c r="E370" s="34"/>
      <c r="F370" s="34"/>
      <c r="G370" s="34"/>
      <c r="H370" s="35"/>
      <c r="I37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0" s="43" t="str">
        <f>IF(WEEKDAY(Tabel1[[#This Row],[date]],2)=7,SUMIF(Tabel1[ISO semaine],Tabel1[[#This Row],[ISO semaine]],Tabel1[Total heures travaillées par jour]),"")</f>
        <v/>
      </c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</row>
    <row r="371" spans="2:24" x14ac:dyDescent="0.25">
      <c r="B371" s="24"/>
      <c r="C371" s="41" t="str">
        <f t="shared" si="5"/>
        <v>2024-35</v>
      </c>
      <c r="D371" s="38">
        <f>IF(ROW()-ROW(Tabel1[[#Headers],[date]])=1,D366,D370+1)</f>
        <v>45531</v>
      </c>
      <c r="E371" s="34"/>
      <c r="F371" s="34"/>
      <c r="G371" s="34"/>
      <c r="H371" s="35"/>
      <c r="I37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1" s="43" t="str">
        <f>IF(WEEKDAY(Tabel1[[#This Row],[date]],2)=7,SUMIF(Tabel1[ISO semaine],Tabel1[[#This Row],[ISO semaine]],Tabel1[Total heures travaillées par jour]),"")</f>
        <v/>
      </c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</row>
    <row r="372" spans="2:24" x14ac:dyDescent="0.25">
      <c r="B372" s="24"/>
      <c r="C372" s="40" t="str">
        <f t="shared" si="5"/>
        <v>2024-35</v>
      </c>
      <c r="D372" s="38">
        <f>IF(ROW()-ROW(Tabel1[[#Headers],[date]])=1,D367,D371+1)</f>
        <v>45532</v>
      </c>
      <c r="E372" s="34"/>
      <c r="F372" s="34"/>
      <c r="G372" s="34"/>
      <c r="H372" s="35"/>
      <c r="I37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2" s="43" t="str">
        <f>IF(WEEKDAY(Tabel1[[#This Row],[date]],2)=7,SUMIF(Tabel1[ISO semaine],Tabel1[[#This Row],[ISO semaine]],Tabel1[Total heures travaillées par jour]),"")</f>
        <v/>
      </c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</row>
    <row r="373" spans="2:24" x14ac:dyDescent="0.25">
      <c r="B373" s="24"/>
      <c r="C373" s="41" t="str">
        <f t="shared" si="5"/>
        <v>2024-35</v>
      </c>
      <c r="D373" s="38">
        <f>IF(ROW()-ROW(Tabel1[[#Headers],[date]])=1,D368,D372+1)</f>
        <v>45533</v>
      </c>
      <c r="E373" s="34"/>
      <c r="F373" s="34"/>
      <c r="G373" s="34"/>
      <c r="H373" s="35"/>
      <c r="I37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3" s="43" t="str">
        <f>IF(WEEKDAY(Tabel1[[#This Row],[date]],2)=7,SUMIF(Tabel1[ISO semaine],Tabel1[[#This Row],[ISO semaine]],Tabel1[Total heures travaillées par jour]),"")</f>
        <v/>
      </c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</row>
    <row r="374" spans="2:24" x14ac:dyDescent="0.25">
      <c r="B374" s="24"/>
      <c r="C374" s="40" t="str">
        <f t="shared" si="5"/>
        <v>2024-35</v>
      </c>
      <c r="D374" s="38">
        <f>IF(ROW()-ROW(Tabel1[[#Headers],[date]])=1,D369,D373+1)</f>
        <v>45534</v>
      </c>
      <c r="E374" s="34"/>
      <c r="F374" s="34"/>
      <c r="G374" s="34"/>
      <c r="H374" s="35"/>
      <c r="I37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4" s="43" t="str">
        <f>IF(WEEKDAY(Tabel1[[#This Row],[date]],2)=7,SUMIF(Tabel1[ISO semaine],Tabel1[[#This Row],[ISO semaine]],Tabel1[Total heures travaillées par jour]),"")</f>
        <v/>
      </c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</row>
    <row r="375" spans="2:24" x14ac:dyDescent="0.25">
      <c r="B375" s="24"/>
      <c r="C375" s="41" t="str">
        <f t="shared" si="5"/>
        <v>2024-35</v>
      </c>
      <c r="D375" s="38">
        <f>IF(ROW()-ROW(Tabel1[[#Headers],[date]])=1,D370,D374+1)</f>
        <v>45535</v>
      </c>
      <c r="E375" s="34"/>
      <c r="F375" s="34"/>
      <c r="G375" s="34"/>
      <c r="H375" s="35"/>
      <c r="I37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5" s="43" t="str">
        <f>IF(WEEKDAY(Tabel1[[#This Row],[date]],2)=7,SUMIF(Tabel1[ISO semaine],Tabel1[[#This Row],[ISO semaine]],Tabel1[Total heures travaillées par jour]),"")</f>
        <v/>
      </c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</row>
    <row r="376" spans="2:24" x14ac:dyDescent="0.25">
      <c r="B376" s="24"/>
      <c r="C376" s="40" t="str">
        <f t="shared" si="5"/>
        <v>2024-35</v>
      </c>
      <c r="D376" s="38">
        <f>IF(ROW()-ROW(Tabel1[[#Headers],[date]])=1,D371,D375+1)</f>
        <v>45536</v>
      </c>
      <c r="E376" s="34"/>
      <c r="F376" s="34"/>
      <c r="G376" s="34"/>
      <c r="H376" s="35"/>
      <c r="I37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6" s="43">
        <f>IF(WEEKDAY(Tabel1[[#This Row],[date]],2)=7,SUMIF(Tabel1[ISO semaine],Tabel1[[#This Row],[ISO semaine]],Tabel1[Total heures travaillées par jour]),"")</f>
        <v>0</v>
      </c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</row>
    <row r="377" spans="2:24" x14ac:dyDescent="0.25">
      <c r="B377" s="24"/>
      <c r="C377" s="41" t="str">
        <f t="shared" si="5"/>
        <v>2024-36</v>
      </c>
      <c r="D377" s="38">
        <f>IF(ROW()-ROW(Tabel1[[#Headers],[date]])=1,D372,D376+1)</f>
        <v>45537</v>
      </c>
      <c r="E377" s="34"/>
      <c r="F377" s="34"/>
      <c r="G377" s="34"/>
      <c r="H377" s="35"/>
      <c r="I37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7" s="43" t="str">
        <f>IF(WEEKDAY(Tabel1[[#This Row],[date]],2)=7,SUMIF(Tabel1[ISO semaine],Tabel1[[#This Row],[ISO semaine]],Tabel1[Total heures travaillées par jour]),"")</f>
        <v/>
      </c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</row>
    <row r="378" spans="2:24" x14ac:dyDescent="0.25">
      <c r="B378" s="24"/>
      <c r="C378" s="40" t="str">
        <f t="shared" si="5"/>
        <v>2024-36</v>
      </c>
      <c r="D378" s="38">
        <f>IF(ROW()-ROW(Tabel1[[#Headers],[date]])=1,D373,D377+1)</f>
        <v>45538</v>
      </c>
      <c r="E378" s="34"/>
      <c r="F378" s="34"/>
      <c r="G378" s="34"/>
      <c r="H378" s="35"/>
      <c r="I37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8" s="43" t="str">
        <f>IF(WEEKDAY(Tabel1[[#This Row],[date]],2)=7,SUMIF(Tabel1[ISO semaine],Tabel1[[#This Row],[ISO semaine]],Tabel1[Total heures travaillées par jour]),"")</f>
        <v/>
      </c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</row>
    <row r="379" spans="2:24" x14ac:dyDescent="0.25">
      <c r="B379" s="24"/>
      <c r="C379" s="41" t="str">
        <f t="shared" si="5"/>
        <v>2024-36</v>
      </c>
      <c r="D379" s="38">
        <f>IF(ROW()-ROW(Tabel1[[#Headers],[date]])=1,D374,D378+1)</f>
        <v>45539</v>
      </c>
      <c r="E379" s="34"/>
      <c r="F379" s="34"/>
      <c r="G379" s="34"/>
      <c r="H379" s="35"/>
      <c r="I37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79" s="43" t="str">
        <f>IF(WEEKDAY(Tabel1[[#This Row],[date]],2)=7,SUMIF(Tabel1[ISO semaine],Tabel1[[#This Row],[ISO semaine]],Tabel1[Total heures travaillées par jour]),"")</f>
        <v/>
      </c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</row>
    <row r="380" spans="2:24" x14ac:dyDescent="0.25">
      <c r="B380" s="24"/>
      <c r="C380" s="40" t="str">
        <f t="shared" si="5"/>
        <v>2024-36</v>
      </c>
      <c r="D380" s="38">
        <f>IF(ROW()-ROW(Tabel1[[#Headers],[date]])=1,D375,D379+1)</f>
        <v>45540</v>
      </c>
      <c r="E380" s="34"/>
      <c r="F380" s="34"/>
      <c r="G380" s="34"/>
      <c r="H380" s="35"/>
      <c r="I38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0" s="43" t="str">
        <f>IF(WEEKDAY(Tabel1[[#This Row],[date]],2)=7,SUMIF(Tabel1[ISO semaine],Tabel1[[#This Row],[ISO semaine]],Tabel1[Total heures travaillées par jour]),"")</f>
        <v/>
      </c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</row>
    <row r="381" spans="2:24" x14ac:dyDescent="0.25">
      <c r="B381" s="24"/>
      <c r="C381" s="41" t="str">
        <f t="shared" si="5"/>
        <v>2024-36</v>
      </c>
      <c r="D381" s="38">
        <f>IF(ROW()-ROW(Tabel1[[#Headers],[date]])=1,D376,D380+1)</f>
        <v>45541</v>
      </c>
      <c r="E381" s="34"/>
      <c r="F381" s="34"/>
      <c r="G381" s="34"/>
      <c r="H381" s="35"/>
      <c r="I38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1" s="43" t="str">
        <f>IF(WEEKDAY(Tabel1[[#This Row],[date]],2)=7,SUMIF(Tabel1[ISO semaine],Tabel1[[#This Row],[ISO semaine]],Tabel1[Total heures travaillées par jour]),"")</f>
        <v/>
      </c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</row>
    <row r="382" spans="2:24" x14ac:dyDescent="0.25">
      <c r="B382" s="24"/>
      <c r="C382" s="40" t="str">
        <f t="shared" si="5"/>
        <v>2024-36</v>
      </c>
      <c r="D382" s="38">
        <f>IF(ROW()-ROW(Tabel1[[#Headers],[date]])=1,D377,D381+1)</f>
        <v>45542</v>
      </c>
      <c r="E382" s="34"/>
      <c r="F382" s="34"/>
      <c r="G382" s="34"/>
      <c r="H382" s="35"/>
      <c r="I38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2" s="43" t="str">
        <f>IF(WEEKDAY(Tabel1[[#This Row],[date]],2)=7,SUMIF(Tabel1[ISO semaine],Tabel1[[#This Row],[ISO semaine]],Tabel1[Total heures travaillées par jour]),"")</f>
        <v/>
      </c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</row>
    <row r="383" spans="2:24" x14ac:dyDescent="0.25">
      <c r="B383" s="24"/>
      <c r="C383" s="41" t="str">
        <f t="shared" si="5"/>
        <v>2024-36</v>
      </c>
      <c r="D383" s="38">
        <f>IF(ROW()-ROW(Tabel1[[#Headers],[date]])=1,D378,D382+1)</f>
        <v>45543</v>
      </c>
      <c r="E383" s="34"/>
      <c r="F383" s="34"/>
      <c r="G383" s="34"/>
      <c r="H383" s="35"/>
      <c r="I38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3" s="43">
        <f>IF(WEEKDAY(Tabel1[[#This Row],[date]],2)=7,SUMIF(Tabel1[ISO semaine],Tabel1[[#This Row],[ISO semaine]],Tabel1[Total heures travaillées par jour]),"")</f>
        <v>0</v>
      </c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</row>
    <row r="384" spans="2:24" x14ac:dyDescent="0.25">
      <c r="B384" s="24"/>
      <c r="C384" s="40" t="str">
        <f t="shared" si="5"/>
        <v>2024-37</v>
      </c>
      <c r="D384" s="38">
        <f>IF(ROW()-ROW(Tabel1[[#Headers],[date]])=1,D379,D383+1)</f>
        <v>45544</v>
      </c>
      <c r="E384" s="34"/>
      <c r="F384" s="34"/>
      <c r="G384" s="34"/>
      <c r="H384" s="35"/>
      <c r="I38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4" s="43" t="str">
        <f>IF(WEEKDAY(Tabel1[[#This Row],[date]],2)=7,SUMIF(Tabel1[ISO semaine],Tabel1[[#This Row],[ISO semaine]],Tabel1[Total heures travaillées par jour]),"")</f>
        <v/>
      </c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</row>
    <row r="385" spans="2:24" x14ac:dyDescent="0.25">
      <c r="B385" s="24"/>
      <c r="C385" s="41" t="str">
        <f t="shared" si="5"/>
        <v>2024-37</v>
      </c>
      <c r="D385" s="38">
        <f>IF(ROW()-ROW(Tabel1[[#Headers],[date]])=1,D380,D384+1)</f>
        <v>45545</v>
      </c>
      <c r="E385" s="34"/>
      <c r="F385" s="34"/>
      <c r="G385" s="34"/>
      <c r="H385" s="35"/>
      <c r="I38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5" s="43" t="str">
        <f>IF(WEEKDAY(Tabel1[[#This Row],[date]],2)=7,SUMIF(Tabel1[ISO semaine],Tabel1[[#This Row],[ISO semaine]],Tabel1[Total heures travaillées par jour]),"")</f>
        <v/>
      </c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</row>
    <row r="386" spans="2:24" x14ac:dyDescent="0.25">
      <c r="B386" s="24"/>
      <c r="C386" s="40" t="str">
        <f t="shared" si="5"/>
        <v>2024-37</v>
      </c>
      <c r="D386" s="38">
        <f>IF(ROW()-ROW(Tabel1[[#Headers],[date]])=1,D381,D385+1)</f>
        <v>45546</v>
      </c>
      <c r="E386" s="34"/>
      <c r="F386" s="34"/>
      <c r="G386" s="34"/>
      <c r="H386" s="35"/>
      <c r="I38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6" s="43" t="str">
        <f>IF(WEEKDAY(Tabel1[[#This Row],[date]],2)=7,SUMIF(Tabel1[ISO semaine],Tabel1[[#This Row],[ISO semaine]],Tabel1[Total heures travaillées par jour]),"")</f>
        <v/>
      </c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</row>
    <row r="387" spans="2:24" x14ac:dyDescent="0.25">
      <c r="B387" s="24"/>
      <c r="C387" s="41" t="str">
        <f t="shared" si="5"/>
        <v>2024-37</v>
      </c>
      <c r="D387" s="38">
        <f>IF(ROW()-ROW(Tabel1[[#Headers],[date]])=1,D382,D386+1)</f>
        <v>45547</v>
      </c>
      <c r="E387" s="34"/>
      <c r="F387" s="34"/>
      <c r="G387" s="34"/>
      <c r="H387" s="35"/>
      <c r="I38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7" s="43" t="str">
        <f>IF(WEEKDAY(Tabel1[[#This Row],[date]],2)=7,SUMIF(Tabel1[ISO semaine],Tabel1[[#This Row],[ISO semaine]],Tabel1[Total heures travaillées par jour]),"")</f>
        <v/>
      </c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</row>
    <row r="388" spans="2:24" x14ac:dyDescent="0.25">
      <c r="B388" s="24"/>
      <c r="C388" s="40" t="str">
        <f t="shared" si="5"/>
        <v>2024-37</v>
      </c>
      <c r="D388" s="38">
        <f>IF(ROW()-ROW(Tabel1[[#Headers],[date]])=1,D383,D387+1)</f>
        <v>45548</v>
      </c>
      <c r="E388" s="34"/>
      <c r="F388" s="34"/>
      <c r="G388" s="34"/>
      <c r="H388" s="35"/>
      <c r="I38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8" s="43" t="str">
        <f>IF(WEEKDAY(Tabel1[[#This Row],[date]],2)=7,SUMIF(Tabel1[ISO semaine],Tabel1[[#This Row],[ISO semaine]],Tabel1[Total heures travaillées par jour]),"")</f>
        <v/>
      </c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</row>
    <row r="389" spans="2:24" x14ac:dyDescent="0.25">
      <c r="B389" s="24"/>
      <c r="C389" s="41" t="str">
        <f t="shared" si="5"/>
        <v>2024-37</v>
      </c>
      <c r="D389" s="38">
        <f>IF(ROW()-ROW(Tabel1[[#Headers],[date]])=1,D384,D388+1)</f>
        <v>45549</v>
      </c>
      <c r="E389" s="34"/>
      <c r="F389" s="34"/>
      <c r="G389" s="34"/>
      <c r="H389" s="35"/>
      <c r="I38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89" s="43" t="str">
        <f>IF(WEEKDAY(Tabel1[[#This Row],[date]],2)=7,SUMIF(Tabel1[ISO semaine],Tabel1[[#This Row],[ISO semaine]],Tabel1[Total heures travaillées par jour]),"")</f>
        <v/>
      </c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</row>
    <row r="390" spans="2:24" x14ac:dyDescent="0.25">
      <c r="B390" s="24"/>
      <c r="C390" s="40" t="str">
        <f t="shared" si="5"/>
        <v>2024-37</v>
      </c>
      <c r="D390" s="38">
        <f>IF(ROW()-ROW(Tabel1[[#Headers],[date]])=1,D385,D389+1)</f>
        <v>45550</v>
      </c>
      <c r="E390" s="34"/>
      <c r="F390" s="34"/>
      <c r="G390" s="34"/>
      <c r="H390" s="35"/>
      <c r="I39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0" s="43">
        <f>IF(WEEKDAY(Tabel1[[#This Row],[date]],2)=7,SUMIF(Tabel1[ISO semaine],Tabel1[[#This Row],[ISO semaine]],Tabel1[Total heures travaillées par jour]),"")</f>
        <v>0</v>
      </c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</row>
    <row r="391" spans="2:24" x14ac:dyDescent="0.25">
      <c r="B391" s="24"/>
      <c r="C391" s="41" t="str">
        <f t="shared" si="5"/>
        <v>2024-38</v>
      </c>
      <c r="D391" s="38">
        <f>IF(ROW()-ROW(Tabel1[[#Headers],[date]])=1,D386,D390+1)</f>
        <v>45551</v>
      </c>
      <c r="E391" s="34"/>
      <c r="F391" s="34"/>
      <c r="G391" s="34"/>
      <c r="H391" s="35"/>
      <c r="I39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1" s="43" t="str">
        <f>IF(WEEKDAY(Tabel1[[#This Row],[date]],2)=7,SUMIF(Tabel1[ISO semaine],Tabel1[[#This Row],[ISO semaine]],Tabel1[Total heures travaillées par jour]),"")</f>
        <v/>
      </c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</row>
    <row r="392" spans="2:24" x14ac:dyDescent="0.25">
      <c r="B392" s="24"/>
      <c r="C392" s="40" t="str">
        <f t="shared" si="5"/>
        <v>2024-38</v>
      </c>
      <c r="D392" s="38">
        <f>IF(ROW()-ROW(Tabel1[[#Headers],[date]])=1,D387,D391+1)</f>
        <v>45552</v>
      </c>
      <c r="E392" s="34"/>
      <c r="F392" s="34"/>
      <c r="G392" s="34"/>
      <c r="H392" s="35"/>
      <c r="I39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2" s="43" t="str">
        <f>IF(WEEKDAY(Tabel1[[#This Row],[date]],2)=7,SUMIF(Tabel1[ISO semaine],Tabel1[[#This Row],[ISO semaine]],Tabel1[Total heures travaillées par jour]),"")</f>
        <v/>
      </c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</row>
    <row r="393" spans="2:24" x14ac:dyDescent="0.25">
      <c r="B393" s="24"/>
      <c r="C393" s="41" t="str">
        <f t="shared" si="5"/>
        <v>2024-38</v>
      </c>
      <c r="D393" s="38">
        <f>IF(ROW()-ROW(Tabel1[[#Headers],[date]])=1,D388,D392+1)</f>
        <v>45553</v>
      </c>
      <c r="E393" s="34"/>
      <c r="F393" s="34"/>
      <c r="G393" s="34"/>
      <c r="H393" s="35"/>
      <c r="I39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3" s="43" t="str">
        <f>IF(WEEKDAY(Tabel1[[#This Row],[date]],2)=7,SUMIF(Tabel1[ISO semaine],Tabel1[[#This Row],[ISO semaine]],Tabel1[Total heures travaillées par jour]),"")</f>
        <v/>
      </c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</row>
    <row r="394" spans="2:24" x14ac:dyDescent="0.25">
      <c r="B394" s="24"/>
      <c r="C394" s="40" t="str">
        <f t="shared" ref="C394:C457" si="6">YEAR(D394-WEEKDAY(D394,2)+4)&amp;TEXT( _xlfn.ISOWEEKNUM(D394),"-00")</f>
        <v>2024-38</v>
      </c>
      <c r="D394" s="38">
        <f>IF(ROW()-ROW(Tabel1[[#Headers],[date]])=1,D389,D393+1)</f>
        <v>45554</v>
      </c>
      <c r="E394" s="34"/>
      <c r="F394" s="34"/>
      <c r="G394" s="34"/>
      <c r="H394" s="35"/>
      <c r="I39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4" s="43" t="str">
        <f>IF(WEEKDAY(Tabel1[[#This Row],[date]],2)=7,SUMIF(Tabel1[ISO semaine],Tabel1[[#This Row],[ISO semaine]],Tabel1[Total heures travaillées par jour]),"")</f>
        <v/>
      </c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</row>
    <row r="395" spans="2:24" x14ac:dyDescent="0.25">
      <c r="B395" s="24"/>
      <c r="C395" s="41" t="str">
        <f t="shared" si="6"/>
        <v>2024-38</v>
      </c>
      <c r="D395" s="38">
        <f>IF(ROW()-ROW(Tabel1[[#Headers],[date]])=1,D390,D394+1)</f>
        <v>45555</v>
      </c>
      <c r="E395" s="34"/>
      <c r="F395" s="34"/>
      <c r="G395" s="34"/>
      <c r="H395" s="35"/>
      <c r="I39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5" s="43" t="str">
        <f>IF(WEEKDAY(Tabel1[[#This Row],[date]],2)=7,SUMIF(Tabel1[ISO semaine],Tabel1[[#This Row],[ISO semaine]],Tabel1[Total heures travaillées par jour]),"")</f>
        <v/>
      </c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</row>
    <row r="396" spans="2:24" x14ac:dyDescent="0.25">
      <c r="B396" s="24"/>
      <c r="C396" s="40" t="str">
        <f t="shared" si="6"/>
        <v>2024-38</v>
      </c>
      <c r="D396" s="38">
        <f>IF(ROW()-ROW(Tabel1[[#Headers],[date]])=1,D391,D395+1)</f>
        <v>45556</v>
      </c>
      <c r="E396" s="34"/>
      <c r="F396" s="34"/>
      <c r="G396" s="34"/>
      <c r="H396" s="35"/>
      <c r="I39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6" s="43" t="str">
        <f>IF(WEEKDAY(Tabel1[[#This Row],[date]],2)=7,SUMIF(Tabel1[ISO semaine],Tabel1[[#This Row],[ISO semaine]],Tabel1[Total heures travaillées par jour]),"")</f>
        <v/>
      </c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</row>
    <row r="397" spans="2:24" x14ac:dyDescent="0.25">
      <c r="B397" s="24"/>
      <c r="C397" s="41" t="str">
        <f t="shared" si="6"/>
        <v>2024-38</v>
      </c>
      <c r="D397" s="38">
        <f>IF(ROW()-ROW(Tabel1[[#Headers],[date]])=1,D392,D396+1)</f>
        <v>45557</v>
      </c>
      <c r="E397" s="34"/>
      <c r="F397" s="34"/>
      <c r="G397" s="34"/>
      <c r="H397" s="35"/>
      <c r="I39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7" s="43">
        <f>IF(WEEKDAY(Tabel1[[#This Row],[date]],2)=7,SUMIF(Tabel1[ISO semaine],Tabel1[[#This Row],[ISO semaine]],Tabel1[Total heures travaillées par jour]),"")</f>
        <v>0</v>
      </c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</row>
    <row r="398" spans="2:24" x14ac:dyDescent="0.25">
      <c r="B398" s="24"/>
      <c r="C398" s="40" t="str">
        <f t="shared" si="6"/>
        <v>2024-39</v>
      </c>
      <c r="D398" s="38">
        <f>IF(ROW()-ROW(Tabel1[[#Headers],[date]])=1,D393,D397+1)</f>
        <v>45558</v>
      </c>
      <c r="E398" s="34"/>
      <c r="F398" s="34"/>
      <c r="G398" s="34"/>
      <c r="H398" s="35"/>
      <c r="I39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8" s="43" t="str">
        <f>IF(WEEKDAY(Tabel1[[#This Row],[date]],2)=7,SUMIF(Tabel1[ISO semaine],Tabel1[[#This Row],[ISO semaine]],Tabel1[Total heures travaillées par jour]),"")</f>
        <v/>
      </c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</row>
    <row r="399" spans="2:24" x14ac:dyDescent="0.25">
      <c r="B399" s="24"/>
      <c r="C399" s="41" t="str">
        <f t="shared" si="6"/>
        <v>2024-39</v>
      </c>
      <c r="D399" s="38">
        <f>IF(ROW()-ROW(Tabel1[[#Headers],[date]])=1,D394,D398+1)</f>
        <v>45559</v>
      </c>
      <c r="E399" s="34"/>
      <c r="F399" s="34"/>
      <c r="G399" s="34"/>
      <c r="H399" s="35"/>
      <c r="I39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399" s="43" t="str">
        <f>IF(WEEKDAY(Tabel1[[#This Row],[date]],2)=7,SUMIF(Tabel1[ISO semaine],Tabel1[[#This Row],[ISO semaine]],Tabel1[Total heures travaillées par jour]),"")</f>
        <v/>
      </c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</row>
    <row r="400" spans="2:24" x14ac:dyDescent="0.25">
      <c r="B400" s="24"/>
      <c r="C400" s="40" t="str">
        <f t="shared" si="6"/>
        <v>2024-39</v>
      </c>
      <c r="D400" s="38">
        <f>IF(ROW()-ROW(Tabel1[[#Headers],[date]])=1,D395,D399+1)</f>
        <v>45560</v>
      </c>
      <c r="E400" s="34"/>
      <c r="F400" s="34"/>
      <c r="G400" s="34"/>
      <c r="H400" s="35"/>
      <c r="I40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0" s="43" t="str">
        <f>IF(WEEKDAY(Tabel1[[#This Row],[date]],2)=7,SUMIF(Tabel1[ISO semaine],Tabel1[[#This Row],[ISO semaine]],Tabel1[Total heures travaillées par jour]),"")</f>
        <v/>
      </c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</row>
    <row r="401" spans="2:24" x14ac:dyDescent="0.25">
      <c r="B401" s="24"/>
      <c r="C401" s="41" t="str">
        <f t="shared" si="6"/>
        <v>2024-39</v>
      </c>
      <c r="D401" s="38">
        <f>IF(ROW()-ROW(Tabel1[[#Headers],[date]])=1,D396,D400+1)</f>
        <v>45561</v>
      </c>
      <c r="E401" s="34"/>
      <c r="F401" s="34"/>
      <c r="G401" s="34"/>
      <c r="H401" s="35"/>
      <c r="I40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1" s="43" t="str">
        <f>IF(WEEKDAY(Tabel1[[#This Row],[date]],2)=7,SUMIF(Tabel1[ISO semaine],Tabel1[[#This Row],[ISO semaine]],Tabel1[Total heures travaillées par jour]),"")</f>
        <v/>
      </c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</row>
    <row r="402" spans="2:24" x14ac:dyDescent="0.25">
      <c r="B402" s="24"/>
      <c r="C402" s="40" t="str">
        <f t="shared" si="6"/>
        <v>2024-39</v>
      </c>
      <c r="D402" s="38">
        <f>IF(ROW()-ROW(Tabel1[[#Headers],[date]])=1,D397,D401+1)</f>
        <v>45562</v>
      </c>
      <c r="E402" s="34"/>
      <c r="F402" s="34"/>
      <c r="G402" s="34"/>
      <c r="H402" s="35"/>
      <c r="I40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2" s="43" t="str">
        <f>IF(WEEKDAY(Tabel1[[#This Row],[date]],2)=7,SUMIF(Tabel1[ISO semaine],Tabel1[[#This Row],[ISO semaine]],Tabel1[Total heures travaillées par jour]),"")</f>
        <v/>
      </c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</row>
    <row r="403" spans="2:24" x14ac:dyDescent="0.25">
      <c r="B403" s="24"/>
      <c r="C403" s="41" t="str">
        <f t="shared" si="6"/>
        <v>2024-39</v>
      </c>
      <c r="D403" s="38">
        <f>IF(ROW()-ROW(Tabel1[[#Headers],[date]])=1,D398,D402+1)</f>
        <v>45563</v>
      </c>
      <c r="E403" s="34"/>
      <c r="F403" s="34"/>
      <c r="G403" s="34"/>
      <c r="H403" s="35"/>
      <c r="I40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3" s="43" t="str">
        <f>IF(WEEKDAY(Tabel1[[#This Row],[date]],2)=7,SUMIF(Tabel1[ISO semaine],Tabel1[[#This Row],[ISO semaine]],Tabel1[Total heures travaillées par jour]),"")</f>
        <v/>
      </c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</row>
    <row r="404" spans="2:24" x14ac:dyDescent="0.25">
      <c r="B404" s="24"/>
      <c r="C404" s="40" t="str">
        <f t="shared" si="6"/>
        <v>2024-39</v>
      </c>
      <c r="D404" s="38">
        <f>IF(ROW()-ROW(Tabel1[[#Headers],[date]])=1,D399,D403+1)</f>
        <v>45564</v>
      </c>
      <c r="E404" s="34"/>
      <c r="F404" s="34"/>
      <c r="G404" s="34"/>
      <c r="H404" s="35"/>
      <c r="I40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4" s="43">
        <f>IF(WEEKDAY(Tabel1[[#This Row],[date]],2)=7,SUMIF(Tabel1[ISO semaine],Tabel1[[#This Row],[ISO semaine]],Tabel1[Total heures travaillées par jour]),"")</f>
        <v>0</v>
      </c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</row>
    <row r="405" spans="2:24" x14ac:dyDescent="0.25">
      <c r="B405" s="24"/>
      <c r="C405" s="41" t="str">
        <f t="shared" si="6"/>
        <v>2024-40</v>
      </c>
      <c r="D405" s="38">
        <f>IF(ROW()-ROW(Tabel1[[#Headers],[date]])=1,D400,D404+1)</f>
        <v>45565</v>
      </c>
      <c r="E405" s="34"/>
      <c r="F405" s="34"/>
      <c r="G405" s="34"/>
      <c r="H405" s="35"/>
      <c r="I40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5" s="43" t="str">
        <f>IF(WEEKDAY(Tabel1[[#This Row],[date]],2)=7,SUMIF(Tabel1[ISO semaine],Tabel1[[#This Row],[ISO semaine]],Tabel1[Total heures travaillées par jour]),"")</f>
        <v/>
      </c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</row>
    <row r="406" spans="2:24" x14ac:dyDescent="0.25">
      <c r="B406" s="24"/>
      <c r="C406" s="40" t="str">
        <f t="shared" si="6"/>
        <v>2024-40</v>
      </c>
      <c r="D406" s="38">
        <f>IF(ROW()-ROW(Tabel1[[#Headers],[date]])=1,D401,D405+1)</f>
        <v>45566</v>
      </c>
      <c r="E406" s="34"/>
      <c r="F406" s="34"/>
      <c r="G406" s="34"/>
      <c r="H406" s="35"/>
      <c r="I40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6" s="43" t="str">
        <f>IF(WEEKDAY(Tabel1[[#This Row],[date]],2)=7,SUMIF(Tabel1[ISO semaine],Tabel1[[#This Row],[ISO semaine]],Tabel1[Total heures travaillées par jour]),"")</f>
        <v/>
      </c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</row>
    <row r="407" spans="2:24" x14ac:dyDescent="0.25">
      <c r="B407" s="24"/>
      <c r="C407" s="41" t="str">
        <f t="shared" si="6"/>
        <v>2024-40</v>
      </c>
      <c r="D407" s="38">
        <f>IF(ROW()-ROW(Tabel1[[#Headers],[date]])=1,D402,D406+1)</f>
        <v>45567</v>
      </c>
      <c r="E407" s="34"/>
      <c r="F407" s="34"/>
      <c r="G407" s="34"/>
      <c r="H407" s="35"/>
      <c r="I40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7" s="43" t="str">
        <f>IF(WEEKDAY(Tabel1[[#This Row],[date]],2)=7,SUMIF(Tabel1[ISO semaine],Tabel1[[#This Row],[ISO semaine]],Tabel1[Total heures travaillées par jour]),"")</f>
        <v/>
      </c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</row>
    <row r="408" spans="2:24" x14ac:dyDescent="0.25">
      <c r="B408" s="24"/>
      <c r="C408" s="40" t="str">
        <f t="shared" si="6"/>
        <v>2024-40</v>
      </c>
      <c r="D408" s="38">
        <f>IF(ROW()-ROW(Tabel1[[#Headers],[date]])=1,D403,D407+1)</f>
        <v>45568</v>
      </c>
      <c r="E408" s="34"/>
      <c r="F408" s="34"/>
      <c r="G408" s="34"/>
      <c r="H408" s="35"/>
      <c r="I40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8" s="43" t="str">
        <f>IF(WEEKDAY(Tabel1[[#This Row],[date]],2)=7,SUMIF(Tabel1[ISO semaine],Tabel1[[#This Row],[ISO semaine]],Tabel1[Total heures travaillées par jour]),"")</f>
        <v/>
      </c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</row>
    <row r="409" spans="2:24" x14ac:dyDescent="0.25">
      <c r="B409" s="24"/>
      <c r="C409" s="41" t="str">
        <f t="shared" si="6"/>
        <v>2024-40</v>
      </c>
      <c r="D409" s="38">
        <f>IF(ROW()-ROW(Tabel1[[#Headers],[date]])=1,D404,D408+1)</f>
        <v>45569</v>
      </c>
      <c r="E409" s="34"/>
      <c r="F409" s="34"/>
      <c r="G409" s="34"/>
      <c r="H409" s="35"/>
      <c r="I40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09" s="43" t="str">
        <f>IF(WEEKDAY(Tabel1[[#This Row],[date]],2)=7,SUMIF(Tabel1[ISO semaine],Tabel1[[#This Row],[ISO semaine]],Tabel1[Total heures travaillées par jour]),"")</f>
        <v/>
      </c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</row>
    <row r="410" spans="2:24" x14ac:dyDescent="0.25">
      <c r="B410" s="24"/>
      <c r="C410" s="40" t="str">
        <f t="shared" si="6"/>
        <v>2024-40</v>
      </c>
      <c r="D410" s="38">
        <f>IF(ROW()-ROW(Tabel1[[#Headers],[date]])=1,D405,D409+1)</f>
        <v>45570</v>
      </c>
      <c r="E410" s="34"/>
      <c r="F410" s="34"/>
      <c r="G410" s="34"/>
      <c r="H410" s="35"/>
      <c r="I41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0" s="43" t="str">
        <f>IF(WEEKDAY(Tabel1[[#This Row],[date]],2)=7,SUMIF(Tabel1[ISO semaine],Tabel1[[#This Row],[ISO semaine]],Tabel1[Total heures travaillées par jour]),"")</f>
        <v/>
      </c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</row>
    <row r="411" spans="2:24" x14ac:dyDescent="0.25">
      <c r="B411" s="24"/>
      <c r="C411" s="41" t="str">
        <f t="shared" si="6"/>
        <v>2024-40</v>
      </c>
      <c r="D411" s="38">
        <f>IF(ROW()-ROW(Tabel1[[#Headers],[date]])=1,D406,D410+1)</f>
        <v>45571</v>
      </c>
      <c r="E411" s="34"/>
      <c r="F411" s="34"/>
      <c r="G411" s="34"/>
      <c r="H411" s="35"/>
      <c r="I41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1" s="43">
        <f>IF(WEEKDAY(Tabel1[[#This Row],[date]],2)=7,SUMIF(Tabel1[ISO semaine],Tabel1[[#This Row],[ISO semaine]],Tabel1[Total heures travaillées par jour]),"")</f>
        <v>0</v>
      </c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</row>
    <row r="412" spans="2:24" x14ac:dyDescent="0.25">
      <c r="B412" s="24"/>
      <c r="C412" s="40" t="str">
        <f t="shared" si="6"/>
        <v>2024-41</v>
      </c>
      <c r="D412" s="38">
        <f>IF(ROW()-ROW(Tabel1[[#Headers],[date]])=1,D407,D411+1)</f>
        <v>45572</v>
      </c>
      <c r="E412" s="34"/>
      <c r="F412" s="34"/>
      <c r="G412" s="34"/>
      <c r="H412" s="35"/>
      <c r="I41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2" s="43" t="str">
        <f>IF(WEEKDAY(Tabel1[[#This Row],[date]],2)=7,SUMIF(Tabel1[ISO semaine],Tabel1[[#This Row],[ISO semaine]],Tabel1[Total heures travaillées par jour]),"")</f>
        <v/>
      </c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</row>
    <row r="413" spans="2:24" x14ac:dyDescent="0.25">
      <c r="B413" s="24"/>
      <c r="C413" s="41" t="str">
        <f t="shared" si="6"/>
        <v>2024-41</v>
      </c>
      <c r="D413" s="38">
        <f>IF(ROW()-ROW(Tabel1[[#Headers],[date]])=1,D408,D412+1)</f>
        <v>45573</v>
      </c>
      <c r="E413" s="34"/>
      <c r="F413" s="34"/>
      <c r="G413" s="34"/>
      <c r="H413" s="35"/>
      <c r="I41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3" s="43" t="str">
        <f>IF(WEEKDAY(Tabel1[[#This Row],[date]],2)=7,SUMIF(Tabel1[ISO semaine],Tabel1[[#This Row],[ISO semaine]],Tabel1[Total heures travaillées par jour]),"")</f>
        <v/>
      </c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</row>
    <row r="414" spans="2:24" x14ac:dyDescent="0.25">
      <c r="B414" s="24"/>
      <c r="C414" s="40" t="str">
        <f t="shared" si="6"/>
        <v>2024-41</v>
      </c>
      <c r="D414" s="38">
        <f>IF(ROW()-ROW(Tabel1[[#Headers],[date]])=1,D409,D413+1)</f>
        <v>45574</v>
      </c>
      <c r="E414" s="34"/>
      <c r="F414" s="34"/>
      <c r="G414" s="34"/>
      <c r="H414" s="35"/>
      <c r="I41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4" s="43" t="str">
        <f>IF(WEEKDAY(Tabel1[[#This Row],[date]],2)=7,SUMIF(Tabel1[ISO semaine],Tabel1[[#This Row],[ISO semaine]],Tabel1[Total heures travaillées par jour]),"")</f>
        <v/>
      </c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</row>
    <row r="415" spans="2:24" x14ac:dyDescent="0.25">
      <c r="B415" s="24"/>
      <c r="C415" s="41" t="str">
        <f t="shared" si="6"/>
        <v>2024-41</v>
      </c>
      <c r="D415" s="38">
        <f>IF(ROW()-ROW(Tabel1[[#Headers],[date]])=1,D410,D414+1)</f>
        <v>45575</v>
      </c>
      <c r="E415" s="34"/>
      <c r="F415" s="34"/>
      <c r="G415" s="34"/>
      <c r="H415" s="35"/>
      <c r="I41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5" s="43" t="str">
        <f>IF(WEEKDAY(Tabel1[[#This Row],[date]],2)=7,SUMIF(Tabel1[ISO semaine],Tabel1[[#This Row],[ISO semaine]],Tabel1[Total heures travaillées par jour]),"")</f>
        <v/>
      </c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</row>
    <row r="416" spans="2:24" x14ac:dyDescent="0.25">
      <c r="B416" s="24"/>
      <c r="C416" s="40" t="str">
        <f t="shared" si="6"/>
        <v>2024-41</v>
      </c>
      <c r="D416" s="38">
        <f>IF(ROW()-ROW(Tabel1[[#Headers],[date]])=1,D411,D415+1)</f>
        <v>45576</v>
      </c>
      <c r="E416" s="34"/>
      <c r="F416" s="34"/>
      <c r="G416" s="34"/>
      <c r="H416" s="35"/>
      <c r="I41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6" s="43" t="str">
        <f>IF(WEEKDAY(Tabel1[[#This Row],[date]],2)=7,SUMIF(Tabel1[ISO semaine],Tabel1[[#This Row],[ISO semaine]],Tabel1[Total heures travaillées par jour]),"")</f>
        <v/>
      </c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</row>
    <row r="417" spans="2:24" x14ac:dyDescent="0.25">
      <c r="B417" s="24"/>
      <c r="C417" s="41" t="str">
        <f t="shared" si="6"/>
        <v>2024-41</v>
      </c>
      <c r="D417" s="38">
        <f>IF(ROW()-ROW(Tabel1[[#Headers],[date]])=1,D412,D416+1)</f>
        <v>45577</v>
      </c>
      <c r="E417" s="34"/>
      <c r="F417" s="34"/>
      <c r="G417" s="34"/>
      <c r="H417" s="35"/>
      <c r="I41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7" s="43" t="str">
        <f>IF(WEEKDAY(Tabel1[[#This Row],[date]],2)=7,SUMIF(Tabel1[ISO semaine],Tabel1[[#This Row],[ISO semaine]],Tabel1[Total heures travaillées par jour]),"")</f>
        <v/>
      </c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</row>
    <row r="418" spans="2:24" x14ac:dyDescent="0.25">
      <c r="B418" s="24"/>
      <c r="C418" s="40" t="str">
        <f t="shared" si="6"/>
        <v>2024-41</v>
      </c>
      <c r="D418" s="38">
        <f>IF(ROW()-ROW(Tabel1[[#Headers],[date]])=1,D413,D417+1)</f>
        <v>45578</v>
      </c>
      <c r="E418" s="34"/>
      <c r="F418" s="34"/>
      <c r="G418" s="34"/>
      <c r="H418" s="35"/>
      <c r="I41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8" s="43">
        <f>IF(WEEKDAY(Tabel1[[#This Row],[date]],2)=7,SUMIF(Tabel1[ISO semaine],Tabel1[[#This Row],[ISO semaine]],Tabel1[Total heures travaillées par jour]),"")</f>
        <v>0</v>
      </c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</row>
    <row r="419" spans="2:24" x14ac:dyDescent="0.25">
      <c r="B419" s="24"/>
      <c r="C419" s="41" t="str">
        <f t="shared" si="6"/>
        <v>2024-42</v>
      </c>
      <c r="D419" s="38">
        <f>IF(ROW()-ROW(Tabel1[[#Headers],[date]])=1,D414,D418+1)</f>
        <v>45579</v>
      </c>
      <c r="E419" s="34"/>
      <c r="F419" s="34"/>
      <c r="G419" s="34"/>
      <c r="H419" s="35"/>
      <c r="I41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19" s="43" t="str">
        <f>IF(WEEKDAY(Tabel1[[#This Row],[date]],2)=7,SUMIF(Tabel1[ISO semaine],Tabel1[[#This Row],[ISO semaine]],Tabel1[Total heures travaillées par jour]),"")</f>
        <v/>
      </c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</row>
    <row r="420" spans="2:24" x14ac:dyDescent="0.25">
      <c r="B420" s="24"/>
      <c r="C420" s="40" t="str">
        <f t="shared" si="6"/>
        <v>2024-42</v>
      </c>
      <c r="D420" s="38">
        <f>IF(ROW()-ROW(Tabel1[[#Headers],[date]])=1,D415,D419+1)</f>
        <v>45580</v>
      </c>
      <c r="E420" s="34"/>
      <c r="F420" s="34"/>
      <c r="G420" s="34"/>
      <c r="H420" s="35"/>
      <c r="I42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0" s="43" t="str">
        <f>IF(WEEKDAY(Tabel1[[#This Row],[date]],2)=7,SUMIF(Tabel1[ISO semaine],Tabel1[[#This Row],[ISO semaine]],Tabel1[Total heures travaillées par jour]),"")</f>
        <v/>
      </c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</row>
    <row r="421" spans="2:24" x14ac:dyDescent="0.25">
      <c r="B421" s="24"/>
      <c r="C421" s="41" t="str">
        <f t="shared" si="6"/>
        <v>2024-42</v>
      </c>
      <c r="D421" s="38">
        <f>IF(ROW()-ROW(Tabel1[[#Headers],[date]])=1,D416,D420+1)</f>
        <v>45581</v>
      </c>
      <c r="E421" s="34"/>
      <c r="F421" s="34"/>
      <c r="G421" s="34"/>
      <c r="H421" s="35"/>
      <c r="I42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1" s="43" t="str">
        <f>IF(WEEKDAY(Tabel1[[#This Row],[date]],2)=7,SUMIF(Tabel1[ISO semaine],Tabel1[[#This Row],[ISO semaine]],Tabel1[Total heures travaillées par jour]),"")</f>
        <v/>
      </c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</row>
    <row r="422" spans="2:24" x14ac:dyDescent="0.25">
      <c r="B422" s="24"/>
      <c r="C422" s="40" t="str">
        <f t="shared" si="6"/>
        <v>2024-42</v>
      </c>
      <c r="D422" s="38">
        <f>IF(ROW()-ROW(Tabel1[[#Headers],[date]])=1,D417,D421+1)</f>
        <v>45582</v>
      </c>
      <c r="E422" s="34"/>
      <c r="F422" s="34"/>
      <c r="G422" s="34"/>
      <c r="H422" s="35"/>
      <c r="I42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2" s="43" t="str">
        <f>IF(WEEKDAY(Tabel1[[#This Row],[date]],2)=7,SUMIF(Tabel1[ISO semaine],Tabel1[[#This Row],[ISO semaine]],Tabel1[Total heures travaillées par jour]),"")</f>
        <v/>
      </c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</row>
    <row r="423" spans="2:24" x14ac:dyDescent="0.25">
      <c r="B423" s="24"/>
      <c r="C423" s="41" t="str">
        <f t="shared" si="6"/>
        <v>2024-42</v>
      </c>
      <c r="D423" s="38">
        <f>IF(ROW()-ROW(Tabel1[[#Headers],[date]])=1,D418,D422+1)</f>
        <v>45583</v>
      </c>
      <c r="E423" s="34"/>
      <c r="F423" s="34"/>
      <c r="G423" s="34"/>
      <c r="H423" s="35"/>
      <c r="I42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3" s="43" t="str">
        <f>IF(WEEKDAY(Tabel1[[#This Row],[date]],2)=7,SUMIF(Tabel1[ISO semaine],Tabel1[[#This Row],[ISO semaine]],Tabel1[Total heures travaillées par jour]),"")</f>
        <v/>
      </c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</row>
    <row r="424" spans="2:24" x14ac:dyDescent="0.25">
      <c r="B424" s="24"/>
      <c r="C424" s="40" t="str">
        <f t="shared" si="6"/>
        <v>2024-42</v>
      </c>
      <c r="D424" s="38">
        <f>IF(ROW()-ROW(Tabel1[[#Headers],[date]])=1,D419,D423+1)</f>
        <v>45584</v>
      </c>
      <c r="E424" s="34"/>
      <c r="F424" s="34"/>
      <c r="G424" s="34"/>
      <c r="H424" s="35"/>
      <c r="I42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4" s="43" t="str">
        <f>IF(WEEKDAY(Tabel1[[#This Row],[date]],2)=7,SUMIF(Tabel1[ISO semaine],Tabel1[[#This Row],[ISO semaine]],Tabel1[Total heures travaillées par jour]),"")</f>
        <v/>
      </c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</row>
    <row r="425" spans="2:24" x14ac:dyDescent="0.25">
      <c r="B425" s="24"/>
      <c r="C425" s="41" t="str">
        <f t="shared" si="6"/>
        <v>2024-42</v>
      </c>
      <c r="D425" s="38">
        <f>IF(ROW()-ROW(Tabel1[[#Headers],[date]])=1,D420,D424+1)</f>
        <v>45585</v>
      </c>
      <c r="E425" s="34"/>
      <c r="F425" s="34"/>
      <c r="G425" s="34"/>
      <c r="H425" s="35"/>
      <c r="I42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5" s="43">
        <f>IF(WEEKDAY(Tabel1[[#This Row],[date]],2)=7,SUMIF(Tabel1[ISO semaine],Tabel1[[#This Row],[ISO semaine]],Tabel1[Total heures travaillées par jour]),"")</f>
        <v>0</v>
      </c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</row>
    <row r="426" spans="2:24" x14ac:dyDescent="0.25">
      <c r="B426" s="24"/>
      <c r="C426" s="40" t="str">
        <f t="shared" si="6"/>
        <v>2024-43</v>
      </c>
      <c r="D426" s="38">
        <f>IF(ROW()-ROW(Tabel1[[#Headers],[date]])=1,D421,D425+1)</f>
        <v>45586</v>
      </c>
      <c r="E426" s="34"/>
      <c r="F426" s="34"/>
      <c r="G426" s="34"/>
      <c r="H426" s="35"/>
      <c r="I42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6" s="43" t="str">
        <f>IF(WEEKDAY(Tabel1[[#This Row],[date]],2)=7,SUMIF(Tabel1[ISO semaine],Tabel1[[#This Row],[ISO semaine]],Tabel1[Total heures travaillées par jour]),"")</f>
        <v/>
      </c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</row>
    <row r="427" spans="2:24" x14ac:dyDescent="0.25">
      <c r="B427" s="24"/>
      <c r="C427" s="41" t="str">
        <f t="shared" si="6"/>
        <v>2024-43</v>
      </c>
      <c r="D427" s="38">
        <f>IF(ROW()-ROW(Tabel1[[#Headers],[date]])=1,D422,D426+1)</f>
        <v>45587</v>
      </c>
      <c r="E427" s="34"/>
      <c r="F427" s="34"/>
      <c r="G427" s="34"/>
      <c r="H427" s="35"/>
      <c r="I42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7" s="43" t="str">
        <f>IF(WEEKDAY(Tabel1[[#This Row],[date]],2)=7,SUMIF(Tabel1[ISO semaine],Tabel1[[#This Row],[ISO semaine]],Tabel1[Total heures travaillées par jour]),"")</f>
        <v/>
      </c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</row>
    <row r="428" spans="2:24" x14ac:dyDescent="0.25">
      <c r="B428" s="24"/>
      <c r="C428" s="40" t="str">
        <f t="shared" si="6"/>
        <v>2024-43</v>
      </c>
      <c r="D428" s="38">
        <f>IF(ROW()-ROW(Tabel1[[#Headers],[date]])=1,D423,D427+1)</f>
        <v>45588</v>
      </c>
      <c r="E428" s="34"/>
      <c r="F428" s="34"/>
      <c r="G428" s="34"/>
      <c r="H428" s="35"/>
      <c r="I42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8" s="43" t="str">
        <f>IF(WEEKDAY(Tabel1[[#This Row],[date]],2)=7,SUMIF(Tabel1[ISO semaine],Tabel1[[#This Row],[ISO semaine]],Tabel1[Total heures travaillées par jour]),"")</f>
        <v/>
      </c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</row>
    <row r="429" spans="2:24" x14ac:dyDescent="0.25">
      <c r="B429" s="24"/>
      <c r="C429" s="41" t="str">
        <f t="shared" si="6"/>
        <v>2024-43</v>
      </c>
      <c r="D429" s="38">
        <f>IF(ROW()-ROW(Tabel1[[#Headers],[date]])=1,D424,D428+1)</f>
        <v>45589</v>
      </c>
      <c r="E429" s="34"/>
      <c r="F429" s="34"/>
      <c r="G429" s="34"/>
      <c r="H429" s="35"/>
      <c r="I42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29" s="43" t="str">
        <f>IF(WEEKDAY(Tabel1[[#This Row],[date]],2)=7,SUMIF(Tabel1[ISO semaine],Tabel1[[#This Row],[ISO semaine]],Tabel1[Total heures travaillées par jour]),"")</f>
        <v/>
      </c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</row>
    <row r="430" spans="2:24" x14ac:dyDescent="0.25">
      <c r="B430" s="24"/>
      <c r="C430" s="40" t="str">
        <f t="shared" si="6"/>
        <v>2024-43</v>
      </c>
      <c r="D430" s="38">
        <f>IF(ROW()-ROW(Tabel1[[#Headers],[date]])=1,D425,D429+1)</f>
        <v>45590</v>
      </c>
      <c r="E430" s="34"/>
      <c r="F430" s="34"/>
      <c r="G430" s="34"/>
      <c r="H430" s="35"/>
      <c r="I43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0" s="43" t="str">
        <f>IF(WEEKDAY(Tabel1[[#This Row],[date]],2)=7,SUMIF(Tabel1[ISO semaine],Tabel1[[#This Row],[ISO semaine]],Tabel1[Total heures travaillées par jour]),"")</f>
        <v/>
      </c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</row>
    <row r="431" spans="2:24" x14ac:dyDescent="0.25">
      <c r="B431" s="24"/>
      <c r="C431" s="41" t="str">
        <f t="shared" si="6"/>
        <v>2024-43</v>
      </c>
      <c r="D431" s="38">
        <f>IF(ROW()-ROW(Tabel1[[#Headers],[date]])=1,D426,D430+1)</f>
        <v>45591</v>
      </c>
      <c r="E431" s="34"/>
      <c r="F431" s="34"/>
      <c r="G431" s="34"/>
      <c r="H431" s="35"/>
      <c r="I43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1" s="43" t="str">
        <f>IF(WEEKDAY(Tabel1[[#This Row],[date]],2)=7,SUMIF(Tabel1[ISO semaine],Tabel1[[#This Row],[ISO semaine]],Tabel1[Total heures travaillées par jour]),"")</f>
        <v/>
      </c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</row>
    <row r="432" spans="2:24" x14ac:dyDescent="0.25">
      <c r="B432" s="24"/>
      <c r="C432" s="40" t="str">
        <f t="shared" si="6"/>
        <v>2024-43</v>
      </c>
      <c r="D432" s="38">
        <f>IF(ROW()-ROW(Tabel1[[#Headers],[date]])=1,D427,D431+1)</f>
        <v>45592</v>
      </c>
      <c r="E432" s="34"/>
      <c r="F432" s="34"/>
      <c r="G432" s="34"/>
      <c r="H432" s="35"/>
      <c r="I43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2" s="43">
        <f>IF(WEEKDAY(Tabel1[[#This Row],[date]],2)=7,SUMIF(Tabel1[ISO semaine],Tabel1[[#This Row],[ISO semaine]],Tabel1[Total heures travaillées par jour]),"")</f>
        <v>0</v>
      </c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</row>
    <row r="433" spans="2:24" x14ac:dyDescent="0.25">
      <c r="B433" s="24"/>
      <c r="C433" s="41" t="str">
        <f t="shared" si="6"/>
        <v>2024-44</v>
      </c>
      <c r="D433" s="38">
        <f>IF(ROW()-ROW(Tabel1[[#Headers],[date]])=1,D428,D432+1)</f>
        <v>45593</v>
      </c>
      <c r="E433" s="34"/>
      <c r="F433" s="34"/>
      <c r="G433" s="34"/>
      <c r="H433" s="35"/>
      <c r="I43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3" s="43" t="str">
        <f>IF(WEEKDAY(Tabel1[[#This Row],[date]],2)=7,SUMIF(Tabel1[ISO semaine],Tabel1[[#This Row],[ISO semaine]],Tabel1[Total heures travaillées par jour]),"")</f>
        <v/>
      </c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</row>
    <row r="434" spans="2:24" x14ac:dyDescent="0.25">
      <c r="B434" s="24"/>
      <c r="C434" s="40" t="str">
        <f t="shared" si="6"/>
        <v>2024-44</v>
      </c>
      <c r="D434" s="38">
        <f>IF(ROW()-ROW(Tabel1[[#Headers],[date]])=1,D429,D433+1)</f>
        <v>45594</v>
      </c>
      <c r="E434" s="34"/>
      <c r="F434" s="34"/>
      <c r="G434" s="34"/>
      <c r="H434" s="35"/>
      <c r="I43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4" s="43" t="str">
        <f>IF(WEEKDAY(Tabel1[[#This Row],[date]],2)=7,SUMIF(Tabel1[ISO semaine],Tabel1[[#This Row],[ISO semaine]],Tabel1[Total heures travaillées par jour]),"")</f>
        <v/>
      </c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</row>
    <row r="435" spans="2:24" x14ac:dyDescent="0.25">
      <c r="B435" s="24"/>
      <c r="C435" s="41" t="str">
        <f t="shared" si="6"/>
        <v>2024-44</v>
      </c>
      <c r="D435" s="38">
        <f>IF(ROW()-ROW(Tabel1[[#Headers],[date]])=1,D430,D434+1)</f>
        <v>45595</v>
      </c>
      <c r="E435" s="34"/>
      <c r="F435" s="34"/>
      <c r="G435" s="34"/>
      <c r="H435" s="35"/>
      <c r="I43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5" s="43" t="str">
        <f>IF(WEEKDAY(Tabel1[[#This Row],[date]],2)=7,SUMIF(Tabel1[ISO semaine],Tabel1[[#This Row],[ISO semaine]],Tabel1[Total heures travaillées par jour]),"")</f>
        <v/>
      </c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</row>
    <row r="436" spans="2:24" x14ac:dyDescent="0.25">
      <c r="B436" s="24"/>
      <c r="C436" s="40" t="str">
        <f t="shared" si="6"/>
        <v>2024-44</v>
      </c>
      <c r="D436" s="38">
        <f>IF(ROW()-ROW(Tabel1[[#Headers],[date]])=1,D431,D435+1)</f>
        <v>45596</v>
      </c>
      <c r="E436" s="34"/>
      <c r="F436" s="34"/>
      <c r="G436" s="34"/>
      <c r="H436" s="35"/>
      <c r="I43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6" s="43" t="str">
        <f>IF(WEEKDAY(Tabel1[[#This Row],[date]],2)=7,SUMIF(Tabel1[ISO semaine],Tabel1[[#This Row],[ISO semaine]],Tabel1[Total heures travaillées par jour]),"")</f>
        <v/>
      </c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</row>
    <row r="437" spans="2:24" x14ac:dyDescent="0.25">
      <c r="B437" s="24"/>
      <c r="C437" s="41" t="str">
        <f t="shared" si="6"/>
        <v>2024-44</v>
      </c>
      <c r="D437" s="38">
        <f>IF(ROW()-ROW(Tabel1[[#Headers],[date]])=1,D432,D436+1)</f>
        <v>45597</v>
      </c>
      <c r="E437" s="34"/>
      <c r="F437" s="34"/>
      <c r="G437" s="34"/>
      <c r="H437" s="35"/>
      <c r="I43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7" s="43" t="str">
        <f>IF(WEEKDAY(Tabel1[[#This Row],[date]],2)=7,SUMIF(Tabel1[ISO semaine],Tabel1[[#This Row],[ISO semaine]],Tabel1[Total heures travaillées par jour]),"")</f>
        <v/>
      </c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</row>
    <row r="438" spans="2:24" x14ac:dyDescent="0.25">
      <c r="B438" s="24"/>
      <c r="C438" s="40" t="str">
        <f t="shared" si="6"/>
        <v>2024-44</v>
      </c>
      <c r="D438" s="38">
        <f>IF(ROW()-ROW(Tabel1[[#Headers],[date]])=1,D433,D437+1)</f>
        <v>45598</v>
      </c>
      <c r="E438" s="34"/>
      <c r="F438" s="34"/>
      <c r="G438" s="34"/>
      <c r="H438" s="35"/>
      <c r="I43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8" s="43" t="str">
        <f>IF(WEEKDAY(Tabel1[[#This Row],[date]],2)=7,SUMIF(Tabel1[ISO semaine],Tabel1[[#This Row],[ISO semaine]],Tabel1[Total heures travaillées par jour]),"")</f>
        <v/>
      </c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</row>
    <row r="439" spans="2:24" x14ac:dyDescent="0.25">
      <c r="B439" s="24"/>
      <c r="C439" s="41" t="str">
        <f t="shared" si="6"/>
        <v>2024-44</v>
      </c>
      <c r="D439" s="38">
        <f>IF(ROW()-ROW(Tabel1[[#Headers],[date]])=1,D434,D438+1)</f>
        <v>45599</v>
      </c>
      <c r="E439" s="34"/>
      <c r="F439" s="34"/>
      <c r="G439" s="34"/>
      <c r="H439" s="35"/>
      <c r="I43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39" s="43">
        <f>IF(WEEKDAY(Tabel1[[#This Row],[date]],2)=7,SUMIF(Tabel1[ISO semaine],Tabel1[[#This Row],[ISO semaine]],Tabel1[Total heures travaillées par jour]),"")</f>
        <v>0</v>
      </c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</row>
    <row r="440" spans="2:24" x14ac:dyDescent="0.25">
      <c r="B440" s="24"/>
      <c r="C440" s="40" t="str">
        <f t="shared" si="6"/>
        <v>2024-45</v>
      </c>
      <c r="D440" s="38">
        <f>IF(ROW()-ROW(Tabel1[[#Headers],[date]])=1,D435,D439+1)</f>
        <v>45600</v>
      </c>
      <c r="E440" s="34"/>
      <c r="F440" s="34"/>
      <c r="G440" s="34"/>
      <c r="H440" s="35"/>
      <c r="I44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0" s="43" t="str">
        <f>IF(WEEKDAY(Tabel1[[#This Row],[date]],2)=7,SUMIF(Tabel1[ISO semaine],Tabel1[[#This Row],[ISO semaine]],Tabel1[Total heures travaillées par jour]),"")</f>
        <v/>
      </c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</row>
    <row r="441" spans="2:24" x14ac:dyDescent="0.25">
      <c r="B441" s="24"/>
      <c r="C441" s="41" t="str">
        <f t="shared" si="6"/>
        <v>2024-45</v>
      </c>
      <c r="D441" s="38">
        <f>IF(ROW()-ROW(Tabel1[[#Headers],[date]])=1,D436,D440+1)</f>
        <v>45601</v>
      </c>
      <c r="E441" s="34"/>
      <c r="F441" s="34"/>
      <c r="G441" s="34"/>
      <c r="H441" s="35"/>
      <c r="I44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1" s="43" t="str">
        <f>IF(WEEKDAY(Tabel1[[#This Row],[date]],2)=7,SUMIF(Tabel1[ISO semaine],Tabel1[[#This Row],[ISO semaine]],Tabel1[Total heures travaillées par jour]),"")</f>
        <v/>
      </c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</row>
    <row r="442" spans="2:24" x14ac:dyDescent="0.25">
      <c r="B442" s="24"/>
      <c r="C442" s="40" t="str">
        <f t="shared" si="6"/>
        <v>2024-45</v>
      </c>
      <c r="D442" s="38">
        <f>IF(ROW()-ROW(Tabel1[[#Headers],[date]])=1,D437,D441+1)</f>
        <v>45602</v>
      </c>
      <c r="E442" s="34"/>
      <c r="F442" s="34"/>
      <c r="G442" s="34"/>
      <c r="H442" s="35"/>
      <c r="I44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2" s="43" t="str">
        <f>IF(WEEKDAY(Tabel1[[#This Row],[date]],2)=7,SUMIF(Tabel1[ISO semaine],Tabel1[[#This Row],[ISO semaine]],Tabel1[Total heures travaillées par jour]),"")</f>
        <v/>
      </c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</row>
    <row r="443" spans="2:24" x14ac:dyDescent="0.25">
      <c r="B443" s="24"/>
      <c r="C443" s="41" t="str">
        <f t="shared" si="6"/>
        <v>2024-45</v>
      </c>
      <c r="D443" s="38">
        <f>IF(ROW()-ROW(Tabel1[[#Headers],[date]])=1,D438,D442+1)</f>
        <v>45603</v>
      </c>
      <c r="E443" s="34"/>
      <c r="F443" s="34"/>
      <c r="G443" s="34"/>
      <c r="H443" s="35"/>
      <c r="I44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3" s="43" t="str">
        <f>IF(WEEKDAY(Tabel1[[#This Row],[date]],2)=7,SUMIF(Tabel1[ISO semaine],Tabel1[[#This Row],[ISO semaine]],Tabel1[Total heures travaillées par jour]),"")</f>
        <v/>
      </c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</row>
    <row r="444" spans="2:24" x14ac:dyDescent="0.25">
      <c r="B444" s="24"/>
      <c r="C444" s="40" t="str">
        <f t="shared" si="6"/>
        <v>2024-45</v>
      </c>
      <c r="D444" s="38">
        <f>IF(ROW()-ROW(Tabel1[[#Headers],[date]])=1,D439,D443+1)</f>
        <v>45604</v>
      </c>
      <c r="E444" s="34"/>
      <c r="F444" s="34"/>
      <c r="G444" s="34"/>
      <c r="H444" s="35"/>
      <c r="I44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4" s="43" t="str">
        <f>IF(WEEKDAY(Tabel1[[#This Row],[date]],2)=7,SUMIF(Tabel1[ISO semaine],Tabel1[[#This Row],[ISO semaine]],Tabel1[Total heures travaillées par jour]),"")</f>
        <v/>
      </c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</row>
    <row r="445" spans="2:24" x14ac:dyDescent="0.25">
      <c r="B445" s="24"/>
      <c r="C445" s="41" t="str">
        <f t="shared" si="6"/>
        <v>2024-45</v>
      </c>
      <c r="D445" s="38">
        <f>IF(ROW()-ROW(Tabel1[[#Headers],[date]])=1,D440,D444+1)</f>
        <v>45605</v>
      </c>
      <c r="E445" s="34"/>
      <c r="F445" s="34"/>
      <c r="G445" s="34"/>
      <c r="H445" s="35"/>
      <c r="I44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5" s="43" t="str">
        <f>IF(WEEKDAY(Tabel1[[#This Row],[date]],2)=7,SUMIF(Tabel1[ISO semaine],Tabel1[[#This Row],[ISO semaine]],Tabel1[Total heures travaillées par jour]),"")</f>
        <v/>
      </c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</row>
    <row r="446" spans="2:24" x14ac:dyDescent="0.25">
      <c r="B446" s="24"/>
      <c r="C446" s="40" t="str">
        <f t="shared" si="6"/>
        <v>2024-45</v>
      </c>
      <c r="D446" s="38">
        <f>IF(ROW()-ROW(Tabel1[[#Headers],[date]])=1,D441,D445+1)</f>
        <v>45606</v>
      </c>
      <c r="E446" s="34"/>
      <c r="F446" s="34"/>
      <c r="G446" s="34"/>
      <c r="H446" s="35"/>
      <c r="I44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6" s="43">
        <f>IF(WEEKDAY(Tabel1[[#This Row],[date]],2)=7,SUMIF(Tabel1[ISO semaine],Tabel1[[#This Row],[ISO semaine]],Tabel1[Total heures travaillées par jour]),"")</f>
        <v>0</v>
      </c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</row>
    <row r="447" spans="2:24" x14ac:dyDescent="0.25">
      <c r="B447" s="24"/>
      <c r="C447" s="41" t="str">
        <f t="shared" si="6"/>
        <v>2024-46</v>
      </c>
      <c r="D447" s="38">
        <f>IF(ROW()-ROW(Tabel1[[#Headers],[date]])=1,D442,D446+1)</f>
        <v>45607</v>
      </c>
      <c r="E447" s="34"/>
      <c r="F447" s="34"/>
      <c r="G447" s="34"/>
      <c r="H447" s="35"/>
      <c r="I44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7" s="43" t="str">
        <f>IF(WEEKDAY(Tabel1[[#This Row],[date]],2)=7,SUMIF(Tabel1[ISO semaine],Tabel1[[#This Row],[ISO semaine]],Tabel1[Total heures travaillées par jour]),"")</f>
        <v/>
      </c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</row>
    <row r="448" spans="2:24" x14ac:dyDescent="0.25">
      <c r="B448" s="24"/>
      <c r="C448" s="40" t="str">
        <f t="shared" si="6"/>
        <v>2024-46</v>
      </c>
      <c r="D448" s="38">
        <f>IF(ROW()-ROW(Tabel1[[#Headers],[date]])=1,D443,D447+1)</f>
        <v>45608</v>
      </c>
      <c r="E448" s="34"/>
      <c r="F448" s="34"/>
      <c r="G448" s="34"/>
      <c r="H448" s="35"/>
      <c r="I44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8" s="43" t="str">
        <f>IF(WEEKDAY(Tabel1[[#This Row],[date]],2)=7,SUMIF(Tabel1[ISO semaine],Tabel1[[#This Row],[ISO semaine]],Tabel1[Total heures travaillées par jour]),"")</f>
        <v/>
      </c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</row>
    <row r="449" spans="2:24" x14ac:dyDescent="0.25">
      <c r="B449" s="24"/>
      <c r="C449" s="41" t="str">
        <f t="shared" si="6"/>
        <v>2024-46</v>
      </c>
      <c r="D449" s="38">
        <f>IF(ROW()-ROW(Tabel1[[#Headers],[date]])=1,D444,D448+1)</f>
        <v>45609</v>
      </c>
      <c r="E449" s="34"/>
      <c r="F449" s="34"/>
      <c r="G449" s="34"/>
      <c r="H449" s="35"/>
      <c r="I44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49" s="43" t="str">
        <f>IF(WEEKDAY(Tabel1[[#This Row],[date]],2)=7,SUMIF(Tabel1[ISO semaine],Tabel1[[#This Row],[ISO semaine]],Tabel1[Total heures travaillées par jour]),"")</f>
        <v/>
      </c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</row>
    <row r="450" spans="2:24" x14ac:dyDescent="0.25">
      <c r="B450" s="24"/>
      <c r="C450" s="40" t="str">
        <f t="shared" si="6"/>
        <v>2024-46</v>
      </c>
      <c r="D450" s="38">
        <f>IF(ROW()-ROW(Tabel1[[#Headers],[date]])=1,D445,D449+1)</f>
        <v>45610</v>
      </c>
      <c r="E450" s="34"/>
      <c r="F450" s="34"/>
      <c r="G450" s="34"/>
      <c r="H450" s="35"/>
      <c r="I45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0" s="43" t="str">
        <f>IF(WEEKDAY(Tabel1[[#This Row],[date]],2)=7,SUMIF(Tabel1[ISO semaine],Tabel1[[#This Row],[ISO semaine]],Tabel1[Total heures travaillées par jour]),"")</f>
        <v/>
      </c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</row>
    <row r="451" spans="2:24" x14ac:dyDescent="0.25">
      <c r="B451" s="24"/>
      <c r="C451" s="41" t="str">
        <f t="shared" si="6"/>
        <v>2024-46</v>
      </c>
      <c r="D451" s="38">
        <f>IF(ROW()-ROW(Tabel1[[#Headers],[date]])=1,D446,D450+1)</f>
        <v>45611</v>
      </c>
      <c r="E451" s="34"/>
      <c r="F451" s="34"/>
      <c r="G451" s="34"/>
      <c r="H451" s="35"/>
      <c r="I45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1" s="43" t="str">
        <f>IF(WEEKDAY(Tabel1[[#This Row],[date]],2)=7,SUMIF(Tabel1[ISO semaine],Tabel1[[#This Row],[ISO semaine]],Tabel1[Total heures travaillées par jour]),"")</f>
        <v/>
      </c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</row>
    <row r="452" spans="2:24" x14ac:dyDescent="0.25">
      <c r="B452" s="24"/>
      <c r="C452" s="40" t="str">
        <f t="shared" si="6"/>
        <v>2024-46</v>
      </c>
      <c r="D452" s="38">
        <f>IF(ROW()-ROW(Tabel1[[#Headers],[date]])=1,D447,D451+1)</f>
        <v>45612</v>
      </c>
      <c r="E452" s="34"/>
      <c r="F452" s="34"/>
      <c r="G452" s="34"/>
      <c r="H452" s="35"/>
      <c r="I45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2" s="43" t="str">
        <f>IF(WEEKDAY(Tabel1[[#This Row],[date]],2)=7,SUMIF(Tabel1[ISO semaine],Tabel1[[#This Row],[ISO semaine]],Tabel1[Total heures travaillées par jour]),"")</f>
        <v/>
      </c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</row>
    <row r="453" spans="2:24" x14ac:dyDescent="0.25">
      <c r="B453" s="24"/>
      <c r="C453" s="41" t="str">
        <f t="shared" si="6"/>
        <v>2024-46</v>
      </c>
      <c r="D453" s="38">
        <f>IF(ROW()-ROW(Tabel1[[#Headers],[date]])=1,D448,D452+1)</f>
        <v>45613</v>
      </c>
      <c r="E453" s="34"/>
      <c r="F453" s="34"/>
      <c r="G453" s="34"/>
      <c r="H453" s="35"/>
      <c r="I45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3" s="43">
        <f>IF(WEEKDAY(Tabel1[[#This Row],[date]],2)=7,SUMIF(Tabel1[ISO semaine],Tabel1[[#This Row],[ISO semaine]],Tabel1[Total heures travaillées par jour]),"")</f>
        <v>0</v>
      </c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</row>
    <row r="454" spans="2:24" x14ac:dyDescent="0.25">
      <c r="B454" s="24"/>
      <c r="C454" s="40" t="str">
        <f t="shared" si="6"/>
        <v>2024-47</v>
      </c>
      <c r="D454" s="38">
        <f>IF(ROW()-ROW(Tabel1[[#Headers],[date]])=1,D449,D453+1)</f>
        <v>45614</v>
      </c>
      <c r="E454" s="34"/>
      <c r="F454" s="34"/>
      <c r="G454" s="34"/>
      <c r="H454" s="35"/>
      <c r="I45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4" s="43" t="str">
        <f>IF(WEEKDAY(Tabel1[[#This Row],[date]],2)=7,SUMIF(Tabel1[ISO semaine],Tabel1[[#This Row],[ISO semaine]],Tabel1[Total heures travaillées par jour]),"")</f>
        <v/>
      </c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</row>
    <row r="455" spans="2:24" x14ac:dyDescent="0.25">
      <c r="B455" s="24"/>
      <c r="C455" s="41" t="str">
        <f t="shared" si="6"/>
        <v>2024-47</v>
      </c>
      <c r="D455" s="38">
        <f>IF(ROW()-ROW(Tabel1[[#Headers],[date]])=1,D450,D454+1)</f>
        <v>45615</v>
      </c>
      <c r="E455" s="34"/>
      <c r="F455" s="34"/>
      <c r="G455" s="34"/>
      <c r="H455" s="35"/>
      <c r="I45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5" s="43" t="str">
        <f>IF(WEEKDAY(Tabel1[[#This Row],[date]],2)=7,SUMIF(Tabel1[ISO semaine],Tabel1[[#This Row],[ISO semaine]],Tabel1[Total heures travaillées par jour]),"")</f>
        <v/>
      </c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</row>
    <row r="456" spans="2:24" x14ac:dyDescent="0.25">
      <c r="B456" s="24"/>
      <c r="C456" s="40" t="str">
        <f t="shared" si="6"/>
        <v>2024-47</v>
      </c>
      <c r="D456" s="38">
        <f>IF(ROW()-ROW(Tabel1[[#Headers],[date]])=1,D451,D455+1)</f>
        <v>45616</v>
      </c>
      <c r="E456" s="34"/>
      <c r="F456" s="34"/>
      <c r="G456" s="34"/>
      <c r="H456" s="35"/>
      <c r="I45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6" s="43" t="str">
        <f>IF(WEEKDAY(Tabel1[[#This Row],[date]],2)=7,SUMIF(Tabel1[ISO semaine],Tabel1[[#This Row],[ISO semaine]],Tabel1[Total heures travaillées par jour]),"")</f>
        <v/>
      </c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</row>
    <row r="457" spans="2:24" x14ac:dyDescent="0.25">
      <c r="B457" s="24"/>
      <c r="C457" s="41" t="str">
        <f t="shared" si="6"/>
        <v>2024-47</v>
      </c>
      <c r="D457" s="38">
        <f>IF(ROW()-ROW(Tabel1[[#Headers],[date]])=1,D452,D456+1)</f>
        <v>45617</v>
      </c>
      <c r="E457" s="34"/>
      <c r="F457" s="34"/>
      <c r="G457" s="34"/>
      <c r="H457" s="35"/>
      <c r="I45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7" s="43" t="str">
        <f>IF(WEEKDAY(Tabel1[[#This Row],[date]],2)=7,SUMIF(Tabel1[ISO semaine],Tabel1[[#This Row],[ISO semaine]],Tabel1[Total heures travaillées par jour]),"")</f>
        <v/>
      </c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</row>
    <row r="458" spans="2:24" x14ac:dyDescent="0.25">
      <c r="B458" s="24"/>
      <c r="C458" s="40" t="str">
        <f t="shared" ref="C458:C497" si="7">YEAR(D458-WEEKDAY(D458,2)+4)&amp;TEXT( _xlfn.ISOWEEKNUM(D458),"-00")</f>
        <v>2024-47</v>
      </c>
      <c r="D458" s="38">
        <f>IF(ROW()-ROW(Tabel1[[#Headers],[date]])=1,D453,D457+1)</f>
        <v>45618</v>
      </c>
      <c r="E458" s="34"/>
      <c r="F458" s="34"/>
      <c r="G458" s="34"/>
      <c r="H458" s="35"/>
      <c r="I45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8" s="43" t="str">
        <f>IF(WEEKDAY(Tabel1[[#This Row],[date]],2)=7,SUMIF(Tabel1[ISO semaine],Tabel1[[#This Row],[ISO semaine]],Tabel1[Total heures travaillées par jour]),"")</f>
        <v/>
      </c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</row>
    <row r="459" spans="2:24" x14ac:dyDescent="0.25">
      <c r="B459" s="24"/>
      <c r="C459" s="41" t="str">
        <f t="shared" si="7"/>
        <v>2024-47</v>
      </c>
      <c r="D459" s="38">
        <f>IF(ROW()-ROW(Tabel1[[#Headers],[date]])=1,D454,D458+1)</f>
        <v>45619</v>
      </c>
      <c r="E459" s="34"/>
      <c r="F459" s="34"/>
      <c r="G459" s="34"/>
      <c r="H459" s="35"/>
      <c r="I45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59" s="43" t="str">
        <f>IF(WEEKDAY(Tabel1[[#This Row],[date]],2)=7,SUMIF(Tabel1[ISO semaine],Tabel1[[#This Row],[ISO semaine]],Tabel1[Total heures travaillées par jour]),"")</f>
        <v/>
      </c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</row>
    <row r="460" spans="2:24" x14ac:dyDescent="0.25">
      <c r="B460" s="24"/>
      <c r="C460" s="40" t="str">
        <f t="shared" si="7"/>
        <v>2024-47</v>
      </c>
      <c r="D460" s="38">
        <f>IF(ROW()-ROW(Tabel1[[#Headers],[date]])=1,D455,D459+1)</f>
        <v>45620</v>
      </c>
      <c r="E460" s="34"/>
      <c r="F460" s="34"/>
      <c r="G460" s="34"/>
      <c r="H460" s="35"/>
      <c r="I46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0" s="43">
        <f>IF(WEEKDAY(Tabel1[[#This Row],[date]],2)=7,SUMIF(Tabel1[ISO semaine],Tabel1[[#This Row],[ISO semaine]],Tabel1[Total heures travaillées par jour]),"")</f>
        <v>0</v>
      </c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</row>
    <row r="461" spans="2:24" x14ac:dyDescent="0.25">
      <c r="B461" s="24"/>
      <c r="C461" s="41" t="str">
        <f t="shared" si="7"/>
        <v>2024-48</v>
      </c>
      <c r="D461" s="38">
        <f>IF(ROW()-ROW(Tabel1[[#Headers],[date]])=1,D456,D460+1)</f>
        <v>45621</v>
      </c>
      <c r="E461" s="34"/>
      <c r="F461" s="34"/>
      <c r="G461" s="34"/>
      <c r="H461" s="35"/>
      <c r="I46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1" s="43" t="str">
        <f>IF(WEEKDAY(Tabel1[[#This Row],[date]],2)=7,SUMIF(Tabel1[ISO semaine],Tabel1[[#This Row],[ISO semaine]],Tabel1[Total heures travaillées par jour]),"")</f>
        <v/>
      </c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</row>
    <row r="462" spans="2:24" x14ac:dyDescent="0.25">
      <c r="B462" s="24"/>
      <c r="C462" s="40" t="str">
        <f t="shared" si="7"/>
        <v>2024-48</v>
      </c>
      <c r="D462" s="38">
        <f>IF(ROW()-ROW(Tabel1[[#Headers],[date]])=1,D457,D461+1)</f>
        <v>45622</v>
      </c>
      <c r="E462" s="34"/>
      <c r="F462" s="34"/>
      <c r="G462" s="34"/>
      <c r="H462" s="35"/>
      <c r="I46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2" s="43" t="str">
        <f>IF(WEEKDAY(Tabel1[[#This Row],[date]],2)=7,SUMIF(Tabel1[ISO semaine],Tabel1[[#This Row],[ISO semaine]],Tabel1[Total heures travaillées par jour]),"")</f>
        <v/>
      </c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</row>
    <row r="463" spans="2:24" x14ac:dyDescent="0.25">
      <c r="B463" s="24"/>
      <c r="C463" s="41" t="str">
        <f t="shared" si="7"/>
        <v>2024-48</v>
      </c>
      <c r="D463" s="38">
        <f>IF(ROW()-ROW(Tabel1[[#Headers],[date]])=1,D458,D462+1)</f>
        <v>45623</v>
      </c>
      <c r="E463" s="34"/>
      <c r="F463" s="34"/>
      <c r="G463" s="34"/>
      <c r="H463" s="35"/>
      <c r="I46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3" s="43" t="str">
        <f>IF(WEEKDAY(Tabel1[[#This Row],[date]],2)=7,SUMIF(Tabel1[ISO semaine],Tabel1[[#This Row],[ISO semaine]],Tabel1[Total heures travaillées par jour]),"")</f>
        <v/>
      </c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</row>
    <row r="464" spans="2:24" x14ac:dyDescent="0.25">
      <c r="B464" s="24"/>
      <c r="C464" s="40" t="str">
        <f t="shared" si="7"/>
        <v>2024-48</v>
      </c>
      <c r="D464" s="38">
        <f>IF(ROW()-ROW(Tabel1[[#Headers],[date]])=1,D459,D463+1)</f>
        <v>45624</v>
      </c>
      <c r="E464" s="34"/>
      <c r="F464" s="34"/>
      <c r="G464" s="34"/>
      <c r="H464" s="35"/>
      <c r="I46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4" s="43" t="str">
        <f>IF(WEEKDAY(Tabel1[[#This Row],[date]],2)=7,SUMIF(Tabel1[ISO semaine],Tabel1[[#This Row],[ISO semaine]],Tabel1[Total heures travaillées par jour]),"")</f>
        <v/>
      </c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</row>
    <row r="465" spans="2:24" x14ac:dyDescent="0.25">
      <c r="B465" s="24"/>
      <c r="C465" s="41" t="str">
        <f t="shared" si="7"/>
        <v>2024-48</v>
      </c>
      <c r="D465" s="38">
        <f>IF(ROW()-ROW(Tabel1[[#Headers],[date]])=1,D460,D464+1)</f>
        <v>45625</v>
      </c>
      <c r="E465" s="34"/>
      <c r="F465" s="34"/>
      <c r="G465" s="34"/>
      <c r="H465" s="35"/>
      <c r="I46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5" s="43" t="str">
        <f>IF(WEEKDAY(Tabel1[[#This Row],[date]],2)=7,SUMIF(Tabel1[ISO semaine],Tabel1[[#This Row],[ISO semaine]],Tabel1[Total heures travaillées par jour]),"")</f>
        <v/>
      </c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</row>
    <row r="466" spans="2:24" x14ac:dyDescent="0.25">
      <c r="B466" s="24"/>
      <c r="C466" s="40" t="str">
        <f t="shared" si="7"/>
        <v>2024-48</v>
      </c>
      <c r="D466" s="38">
        <f>IF(ROW()-ROW(Tabel1[[#Headers],[date]])=1,D461,D465+1)</f>
        <v>45626</v>
      </c>
      <c r="E466" s="34"/>
      <c r="F466" s="34"/>
      <c r="G466" s="34"/>
      <c r="H466" s="35"/>
      <c r="I46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6" s="43" t="str">
        <f>IF(WEEKDAY(Tabel1[[#This Row],[date]],2)=7,SUMIF(Tabel1[ISO semaine],Tabel1[[#This Row],[ISO semaine]],Tabel1[Total heures travaillées par jour]),"")</f>
        <v/>
      </c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</row>
    <row r="467" spans="2:24" x14ac:dyDescent="0.25">
      <c r="B467" s="24"/>
      <c r="C467" s="41" t="str">
        <f t="shared" si="7"/>
        <v>2024-48</v>
      </c>
      <c r="D467" s="38">
        <f>IF(ROW()-ROW(Tabel1[[#Headers],[date]])=1,D462,D466+1)</f>
        <v>45627</v>
      </c>
      <c r="E467" s="34"/>
      <c r="F467" s="34"/>
      <c r="G467" s="34"/>
      <c r="H467" s="35"/>
      <c r="I46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7" s="43">
        <f>IF(WEEKDAY(Tabel1[[#This Row],[date]],2)=7,SUMIF(Tabel1[ISO semaine],Tabel1[[#This Row],[ISO semaine]],Tabel1[Total heures travaillées par jour]),"")</f>
        <v>0</v>
      </c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</row>
    <row r="468" spans="2:24" x14ac:dyDescent="0.25">
      <c r="B468" s="24"/>
      <c r="C468" s="40" t="str">
        <f t="shared" si="7"/>
        <v>2024-49</v>
      </c>
      <c r="D468" s="38">
        <f>IF(ROW()-ROW(Tabel1[[#Headers],[date]])=1,D463,D467+1)</f>
        <v>45628</v>
      </c>
      <c r="E468" s="34"/>
      <c r="F468" s="34"/>
      <c r="G468" s="34"/>
      <c r="H468" s="35"/>
      <c r="I46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8" s="43" t="str">
        <f>IF(WEEKDAY(Tabel1[[#This Row],[date]],2)=7,SUMIF(Tabel1[ISO semaine],Tabel1[[#This Row],[ISO semaine]],Tabel1[Total heures travaillées par jour]),"")</f>
        <v/>
      </c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</row>
    <row r="469" spans="2:24" x14ac:dyDescent="0.25">
      <c r="B469" s="24"/>
      <c r="C469" s="41" t="str">
        <f t="shared" si="7"/>
        <v>2024-49</v>
      </c>
      <c r="D469" s="38">
        <f>IF(ROW()-ROW(Tabel1[[#Headers],[date]])=1,D464,D468+1)</f>
        <v>45629</v>
      </c>
      <c r="E469" s="34"/>
      <c r="F469" s="34"/>
      <c r="G469" s="34"/>
      <c r="H469" s="35"/>
      <c r="I46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69" s="43" t="str">
        <f>IF(WEEKDAY(Tabel1[[#This Row],[date]],2)=7,SUMIF(Tabel1[ISO semaine],Tabel1[[#This Row],[ISO semaine]],Tabel1[Total heures travaillées par jour]),"")</f>
        <v/>
      </c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</row>
    <row r="470" spans="2:24" x14ac:dyDescent="0.25">
      <c r="B470" s="24"/>
      <c r="C470" s="40" t="str">
        <f t="shared" si="7"/>
        <v>2024-49</v>
      </c>
      <c r="D470" s="38">
        <f>IF(ROW()-ROW(Tabel1[[#Headers],[date]])=1,D465,D469+1)</f>
        <v>45630</v>
      </c>
      <c r="E470" s="34"/>
      <c r="F470" s="34"/>
      <c r="G470" s="34"/>
      <c r="H470" s="35"/>
      <c r="I47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0" s="43" t="str">
        <f>IF(WEEKDAY(Tabel1[[#This Row],[date]],2)=7,SUMIF(Tabel1[ISO semaine],Tabel1[[#This Row],[ISO semaine]],Tabel1[Total heures travaillées par jour]),"")</f>
        <v/>
      </c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</row>
    <row r="471" spans="2:24" x14ac:dyDescent="0.25">
      <c r="B471" s="24"/>
      <c r="C471" s="41" t="str">
        <f t="shared" si="7"/>
        <v>2024-49</v>
      </c>
      <c r="D471" s="38">
        <f>IF(ROW()-ROW(Tabel1[[#Headers],[date]])=1,D466,D470+1)</f>
        <v>45631</v>
      </c>
      <c r="E471" s="34"/>
      <c r="F471" s="34"/>
      <c r="G471" s="34"/>
      <c r="H471" s="35"/>
      <c r="I47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1" s="43" t="str">
        <f>IF(WEEKDAY(Tabel1[[#This Row],[date]],2)=7,SUMIF(Tabel1[ISO semaine],Tabel1[[#This Row],[ISO semaine]],Tabel1[Total heures travaillées par jour]),"")</f>
        <v/>
      </c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</row>
    <row r="472" spans="2:24" x14ac:dyDescent="0.25">
      <c r="B472" s="24"/>
      <c r="C472" s="40" t="str">
        <f t="shared" si="7"/>
        <v>2024-49</v>
      </c>
      <c r="D472" s="38">
        <f>IF(ROW()-ROW(Tabel1[[#Headers],[date]])=1,D467,D471+1)</f>
        <v>45632</v>
      </c>
      <c r="E472" s="34"/>
      <c r="F472" s="34"/>
      <c r="G472" s="34"/>
      <c r="H472" s="35"/>
      <c r="I47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2" s="43" t="str">
        <f>IF(WEEKDAY(Tabel1[[#This Row],[date]],2)=7,SUMIF(Tabel1[ISO semaine],Tabel1[[#This Row],[ISO semaine]],Tabel1[Total heures travaillées par jour]),"")</f>
        <v/>
      </c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</row>
    <row r="473" spans="2:24" x14ac:dyDescent="0.25">
      <c r="B473" s="24"/>
      <c r="C473" s="41" t="str">
        <f t="shared" si="7"/>
        <v>2024-49</v>
      </c>
      <c r="D473" s="38">
        <f>IF(ROW()-ROW(Tabel1[[#Headers],[date]])=1,D468,D472+1)</f>
        <v>45633</v>
      </c>
      <c r="E473" s="34"/>
      <c r="F473" s="34"/>
      <c r="G473" s="34"/>
      <c r="H473" s="35"/>
      <c r="I47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3" s="43" t="str">
        <f>IF(WEEKDAY(Tabel1[[#This Row],[date]],2)=7,SUMIF(Tabel1[ISO semaine],Tabel1[[#This Row],[ISO semaine]],Tabel1[Total heures travaillées par jour]),"")</f>
        <v/>
      </c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</row>
    <row r="474" spans="2:24" x14ac:dyDescent="0.25">
      <c r="B474" s="24"/>
      <c r="C474" s="40" t="str">
        <f t="shared" si="7"/>
        <v>2024-49</v>
      </c>
      <c r="D474" s="38">
        <f>IF(ROW()-ROW(Tabel1[[#Headers],[date]])=1,D469,D473+1)</f>
        <v>45634</v>
      </c>
      <c r="E474" s="34"/>
      <c r="F474" s="34"/>
      <c r="G474" s="34"/>
      <c r="H474" s="35"/>
      <c r="I47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4" s="43">
        <f>IF(WEEKDAY(Tabel1[[#This Row],[date]],2)=7,SUMIF(Tabel1[ISO semaine],Tabel1[[#This Row],[ISO semaine]],Tabel1[Total heures travaillées par jour]),"")</f>
        <v>0</v>
      </c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</row>
    <row r="475" spans="2:24" x14ac:dyDescent="0.25">
      <c r="B475" s="24"/>
      <c r="C475" s="41" t="str">
        <f t="shared" si="7"/>
        <v>2024-50</v>
      </c>
      <c r="D475" s="38">
        <f>IF(ROW()-ROW(Tabel1[[#Headers],[date]])=1,D470,D474+1)</f>
        <v>45635</v>
      </c>
      <c r="E475" s="34"/>
      <c r="F475" s="34"/>
      <c r="G475" s="34"/>
      <c r="H475" s="35"/>
      <c r="I47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5" s="43" t="str">
        <f>IF(WEEKDAY(Tabel1[[#This Row],[date]],2)=7,SUMIF(Tabel1[ISO semaine],Tabel1[[#This Row],[ISO semaine]],Tabel1[Total heures travaillées par jour]),"")</f>
        <v/>
      </c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</row>
    <row r="476" spans="2:24" x14ac:dyDescent="0.25">
      <c r="B476" s="24"/>
      <c r="C476" s="40" t="str">
        <f t="shared" si="7"/>
        <v>2024-50</v>
      </c>
      <c r="D476" s="38">
        <f>IF(ROW()-ROW(Tabel1[[#Headers],[date]])=1,D471,D475+1)</f>
        <v>45636</v>
      </c>
      <c r="E476" s="34"/>
      <c r="F476" s="34"/>
      <c r="G476" s="34"/>
      <c r="H476" s="35"/>
      <c r="I47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6" s="43" t="str">
        <f>IF(WEEKDAY(Tabel1[[#This Row],[date]],2)=7,SUMIF(Tabel1[ISO semaine],Tabel1[[#This Row],[ISO semaine]],Tabel1[Total heures travaillées par jour]),"")</f>
        <v/>
      </c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</row>
    <row r="477" spans="2:24" x14ac:dyDescent="0.25">
      <c r="B477" s="24"/>
      <c r="C477" s="41" t="str">
        <f t="shared" si="7"/>
        <v>2024-50</v>
      </c>
      <c r="D477" s="38">
        <f>IF(ROW()-ROW(Tabel1[[#Headers],[date]])=1,D472,D476+1)</f>
        <v>45637</v>
      </c>
      <c r="E477" s="34"/>
      <c r="F477" s="34"/>
      <c r="G477" s="34"/>
      <c r="H477" s="35"/>
      <c r="I47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7" s="43" t="str">
        <f>IF(WEEKDAY(Tabel1[[#This Row],[date]],2)=7,SUMIF(Tabel1[ISO semaine],Tabel1[[#This Row],[ISO semaine]],Tabel1[Total heures travaillées par jour]),"")</f>
        <v/>
      </c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</row>
    <row r="478" spans="2:24" x14ac:dyDescent="0.25">
      <c r="B478" s="24"/>
      <c r="C478" s="40" t="str">
        <f t="shared" si="7"/>
        <v>2024-50</v>
      </c>
      <c r="D478" s="38">
        <f>IF(ROW()-ROW(Tabel1[[#Headers],[date]])=1,D473,D477+1)</f>
        <v>45638</v>
      </c>
      <c r="E478" s="34"/>
      <c r="F478" s="34"/>
      <c r="G478" s="34"/>
      <c r="H478" s="35"/>
      <c r="I47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8" s="43" t="str">
        <f>IF(WEEKDAY(Tabel1[[#This Row],[date]],2)=7,SUMIF(Tabel1[ISO semaine],Tabel1[[#This Row],[ISO semaine]],Tabel1[Total heures travaillées par jour]),"")</f>
        <v/>
      </c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</row>
    <row r="479" spans="2:24" x14ac:dyDescent="0.25">
      <c r="B479" s="24"/>
      <c r="C479" s="41" t="str">
        <f t="shared" si="7"/>
        <v>2024-50</v>
      </c>
      <c r="D479" s="38">
        <f>IF(ROW()-ROW(Tabel1[[#Headers],[date]])=1,D474,D478+1)</f>
        <v>45639</v>
      </c>
      <c r="E479" s="34"/>
      <c r="F479" s="34"/>
      <c r="G479" s="34"/>
      <c r="H479" s="35"/>
      <c r="I47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79" s="43" t="str">
        <f>IF(WEEKDAY(Tabel1[[#This Row],[date]],2)=7,SUMIF(Tabel1[ISO semaine],Tabel1[[#This Row],[ISO semaine]],Tabel1[Total heures travaillées par jour]),"")</f>
        <v/>
      </c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</row>
    <row r="480" spans="2:24" x14ac:dyDescent="0.25">
      <c r="B480" s="24"/>
      <c r="C480" s="40" t="str">
        <f t="shared" si="7"/>
        <v>2024-50</v>
      </c>
      <c r="D480" s="38">
        <f>IF(ROW()-ROW(Tabel1[[#Headers],[date]])=1,D475,D479+1)</f>
        <v>45640</v>
      </c>
      <c r="E480" s="34"/>
      <c r="F480" s="34"/>
      <c r="G480" s="34"/>
      <c r="H480" s="35"/>
      <c r="I48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0" s="43" t="str">
        <f>IF(WEEKDAY(Tabel1[[#This Row],[date]],2)=7,SUMIF(Tabel1[ISO semaine],Tabel1[[#This Row],[ISO semaine]],Tabel1[Total heures travaillées par jour]),"")</f>
        <v/>
      </c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</row>
    <row r="481" spans="2:24" x14ac:dyDescent="0.25">
      <c r="B481" s="24"/>
      <c r="C481" s="41" t="str">
        <f t="shared" si="7"/>
        <v>2024-50</v>
      </c>
      <c r="D481" s="38">
        <f>IF(ROW()-ROW(Tabel1[[#Headers],[date]])=1,D476,D480+1)</f>
        <v>45641</v>
      </c>
      <c r="E481" s="34"/>
      <c r="F481" s="34"/>
      <c r="G481" s="34"/>
      <c r="H481" s="35"/>
      <c r="I48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1" s="43">
        <f>IF(WEEKDAY(Tabel1[[#This Row],[date]],2)=7,SUMIF(Tabel1[ISO semaine],Tabel1[[#This Row],[ISO semaine]],Tabel1[Total heures travaillées par jour]),"")</f>
        <v>0</v>
      </c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</row>
    <row r="482" spans="2:24" x14ac:dyDescent="0.25">
      <c r="B482" s="24"/>
      <c r="C482" s="40" t="str">
        <f t="shared" si="7"/>
        <v>2024-51</v>
      </c>
      <c r="D482" s="38">
        <f>IF(ROW()-ROW(Tabel1[[#Headers],[date]])=1,D477,D481+1)</f>
        <v>45642</v>
      </c>
      <c r="E482" s="34"/>
      <c r="F482" s="34"/>
      <c r="G482" s="34"/>
      <c r="H482" s="35"/>
      <c r="I48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2" s="43" t="str">
        <f>IF(WEEKDAY(Tabel1[[#This Row],[date]],2)=7,SUMIF(Tabel1[ISO semaine],Tabel1[[#This Row],[ISO semaine]],Tabel1[Total heures travaillées par jour]),"")</f>
        <v/>
      </c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</row>
    <row r="483" spans="2:24" x14ac:dyDescent="0.25">
      <c r="B483" s="24"/>
      <c r="C483" s="41" t="str">
        <f t="shared" si="7"/>
        <v>2024-51</v>
      </c>
      <c r="D483" s="38">
        <f>IF(ROW()-ROW(Tabel1[[#Headers],[date]])=1,D478,D482+1)</f>
        <v>45643</v>
      </c>
      <c r="E483" s="34"/>
      <c r="F483" s="34"/>
      <c r="G483" s="34"/>
      <c r="H483" s="35"/>
      <c r="I48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3" s="43" t="str">
        <f>IF(WEEKDAY(Tabel1[[#This Row],[date]],2)=7,SUMIF(Tabel1[ISO semaine],Tabel1[[#This Row],[ISO semaine]],Tabel1[Total heures travaillées par jour]),"")</f>
        <v/>
      </c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</row>
    <row r="484" spans="2:24" x14ac:dyDescent="0.25">
      <c r="B484" s="24"/>
      <c r="C484" s="40" t="str">
        <f t="shared" si="7"/>
        <v>2024-51</v>
      </c>
      <c r="D484" s="38">
        <f>IF(ROW()-ROW(Tabel1[[#Headers],[date]])=1,D479,D483+1)</f>
        <v>45644</v>
      </c>
      <c r="E484" s="34"/>
      <c r="F484" s="34"/>
      <c r="G484" s="34"/>
      <c r="H484" s="35"/>
      <c r="I48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4" s="43" t="str">
        <f>IF(WEEKDAY(Tabel1[[#This Row],[date]],2)=7,SUMIF(Tabel1[ISO semaine],Tabel1[[#This Row],[ISO semaine]],Tabel1[Total heures travaillées par jour]),"")</f>
        <v/>
      </c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</row>
    <row r="485" spans="2:24" x14ac:dyDescent="0.25">
      <c r="B485" s="24"/>
      <c r="C485" s="41" t="str">
        <f t="shared" si="7"/>
        <v>2024-51</v>
      </c>
      <c r="D485" s="38">
        <f>IF(ROW()-ROW(Tabel1[[#Headers],[date]])=1,D480,D484+1)</f>
        <v>45645</v>
      </c>
      <c r="E485" s="34"/>
      <c r="F485" s="34"/>
      <c r="G485" s="34"/>
      <c r="H485" s="35"/>
      <c r="I48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5" s="43" t="str">
        <f>IF(WEEKDAY(Tabel1[[#This Row],[date]],2)=7,SUMIF(Tabel1[ISO semaine],Tabel1[[#This Row],[ISO semaine]],Tabel1[Total heures travaillées par jour]),"")</f>
        <v/>
      </c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</row>
    <row r="486" spans="2:24" x14ac:dyDescent="0.25">
      <c r="B486" s="24"/>
      <c r="C486" s="40" t="str">
        <f t="shared" si="7"/>
        <v>2024-51</v>
      </c>
      <c r="D486" s="38">
        <f>IF(ROW()-ROW(Tabel1[[#Headers],[date]])=1,D481,D485+1)</f>
        <v>45646</v>
      </c>
      <c r="E486" s="34"/>
      <c r="F486" s="34"/>
      <c r="G486" s="34"/>
      <c r="H486" s="35"/>
      <c r="I48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6" s="43" t="str">
        <f>IF(WEEKDAY(Tabel1[[#This Row],[date]],2)=7,SUMIF(Tabel1[ISO semaine],Tabel1[[#This Row],[ISO semaine]],Tabel1[Total heures travaillées par jour]),"")</f>
        <v/>
      </c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</row>
    <row r="487" spans="2:24" x14ac:dyDescent="0.25">
      <c r="B487" s="24"/>
      <c r="C487" s="41" t="str">
        <f t="shared" si="7"/>
        <v>2024-51</v>
      </c>
      <c r="D487" s="38">
        <f>IF(ROW()-ROW(Tabel1[[#Headers],[date]])=1,D482,D486+1)</f>
        <v>45647</v>
      </c>
      <c r="E487" s="34"/>
      <c r="F487" s="34"/>
      <c r="G487" s="34"/>
      <c r="H487" s="35"/>
      <c r="I48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7" s="43" t="str">
        <f>IF(WEEKDAY(Tabel1[[#This Row],[date]],2)=7,SUMIF(Tabel1[ISO semaine],Tabel1[[#This Row],[ISO semaine]],Tabel1[Total heures travaillées par jour]),"")</f>
        <v/>
      </c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</row>
    <row r="488" spans="2:24" x14ac:dyDescent="0.25">
      <c r="B488" s="24"/>
      <c r="C488" s="40" t="str">
        <f t="shared" si="7"/>
        <v>2024-51</v>
      </c>
      <c r="D488" s="38">
        <f>IF(ROW()-ROW(Tabel1[[#Headers],[date]])=1,D483,D487+1)</f>
        <v>45648</v>
      </c>
      <c r="E488" s="34"/>
      <c r="F488" s="34"/>
      <c r="G488" s="34"/>
      <c r="H488" s="35"/>
      <c r="I488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8" s="43">
        <f>IF(WEEKDAY(Tabel1[[#This Row],[date]],2)=7,SUMIF(Tabel1[ISO semaine],Tabel1[[#This Row],[ISO semaine]],Tabel1[Total heures travaillées par jour]),"")</f>
        <v>0</v>
      </c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</row>
    <row r="489" spans="2:24" x14ac:dyDescent="0.25">
      <c r="B489" s="24"/>
      <c r="C489" s="41" t="str">
        <f t="shared" si="7"/>
        <v>2024-52</v>
      </c>
      <c r="D489" s="38">
        <f>IF(ROW()-ROW(Tabel1[[#Headers],[date]])=1,D484,D488+1)</f>
        <v>45649</v>
      </c>
      <c r="E489" s="34"/>
      <c r="F489" s="34"/>
      <c r="G489" s="34"/>
      <c r="H489" s="35"/>
      <c r="I489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89" s="43" t="str">
        <f>IF(WEEKDAY(Tabel1[[#This Row],[date]],2)=7,SUMIF(Tabel1[ISO semaine],Tabel1[[#This Row],[ISO semaine]],Tabel1[Total heures travaillées par jour]),"")</f>
        <v/>
      </c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</row>
    <row r="490" spans="2:24" x14ac:dyDescent="0.25">
      <c r="B490" s="24"/>
      <c r="C490" s="40" t="str">
        <f t="shared" si="7"/>
        <v>2024-52</v>
      </c>
      <c r="D490" s="38">
        <f>IF(ROW()-ROW(Tabel1[[#Headers],[date]])=1,D485,D489+1)</f>
        <v>45650</v>
      </c>
      <c r="E490" s="34"/>
      <c r="F490" s="34"/>
      <c r="G490" s="34"/>
      <c r="H490" s="35"/>
      <c r="I490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0" s="43" t="str">
        <f>IF(WEEKDAY(Tabel1[[#This Row],[date]],2)=7,SUMIF(Tabel1[ISO semaine],Tabel1[[#This Row],[ISO semaine]],Tabel1[Total heures travaillées par jour]),"")</f>
        <v/>
      </c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</row>
    <row r="491" spans="2:24" x14ac:dyDescent="0.25">
      <c r="B491" s="24"/>
      <c r="C491" s="41" t="str">
        <f t="shared" si="7"/>
        <v>2024-52</v>
      </c>
      <c r="D491" s="38">
        <f>IF(ROW()-ROW(Tabel1[[#Headers],[date]])=1,D486,D490+1)</f>
        <v>45651</v>
      </c>
      <c r="E491" s="34"/>
      <c r="F491" s="34"/>
      <c r="G491" s="34"/>
      <c r="H491" s="35"/>
      <c r="I491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1" s="43" t="str">
        <f>IF(WEEKDAY(Tabel1[[#This Row],[date]],2)=7,SUMIF(Tabel1[ISO semaine],Tabel1[[#This Row],[ISO semaine]],Tabel1[Total heures travaillées par jour]),"")</f>
        <v/>
      </c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</row>
    <row r="492" spans="2:24" x14ac:dyDescent="0.25">
      <c r="B492" s="24"/>
      <c r="C492" s="40" t="str">
        <f t="shared" si="7"/>
        <v>2024-52</v>
      </c>
      <c r="D492" s="38">
        <f>IF(ROW()-ROW(Tabel1[[#Headers],[date]])=1,D487,D491+1)</f>
        <v>45652</v>
      </c>
      <c r="E492" s="34"/>
      <c r="F492" s="34"/>
      <c r="G492" s="34"/>
      <c r="H492" s="35"/>
      <c r="I492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2" s="43" t="str">
        <f>IF(WEEKDAY(Tabel1[[#This Row],[date]],2)=7,SUMIF(Tabel1[ISO semaine],Tabel1[[#This Row],[ISO semaine]],Tabel1[Total heures travaillées par jour]),"")</f>
        <v/>
      </c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</row>
    <row r="493" spans="2:24" x14ac:dyDescent="0.25">
      <c r="B493" s="24"/>
      <c r="C493" s="41" t="str">
        <f t="shared" si="7"/>
        <v>2024-52</v>
      </c>
      <c r="D493" s="38">
        <f>IF(ROW()-ROW(Tabel1[[#Headers],[date]])=1,D488,D492+1)</f>
        <v>45653</v>
      </c>
      <c r="E493" s="34"/>
      <c r="F493" s="34"/>
      <c r="G493" s="34"/>
      <c r="H493" s="35"/>
      <c r="I493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3" s="43" t="str">
        <f>IF(WEEKDAY(Tabel1[[#This Row],[date]],2)=7,SUMIF(Tabel1[ISO semaine],Tabel1[[#This Row],[ISO semaine]],Tabel1[Total heures travaillées par jour]),"")</f>
        <v/>
      </c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</row>
    <row r="494" spans="2:24" x14ac:dyDescent="0.25">
      <c r="B494" s="24"/>
      <c r="C494" s="40" t="str">
        <f t="shared" si="7"/>
        <v>2024-52</v>
      </c>
      <c r="D494" s="38">
        <f>IF(ROW()-ROW(Tabel1[[#Headers],[date]])=1,D489,D493+1)</f>
        <v>45654</v>
      </c>
      <c r="E494" s="34"/>
      <c r="F494" s="34"/>
      <c r="G494" s="34"/>
      <c r="H494" s="35"/>
      <c r="I494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4" s="43" t="str">
        <f>IF(WEEKDAY(Tabel1[[#This Row],[date]],2)=7,SUMIF(Tabel1[ISO semaine],Tabel1[[#This Row],[ISO semaine]],Tabel1[Total heures travaillées par jour]),"")</f>
        <v/>
      </c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</row>
    <row r="495" spans="2:24" x14ac:dyDescent="0.25">
      <c r="B495" s="24"/>
      <c r="C495" s="41" t="str">
        <f t="shared" si="7"/>
        <v>2024-52</v>
      </c>
      <c r="D495" s="38">
        <f>IF(ROW()-ROW(Tabel1[[#Headers],[date]])=1,D490,D494+1)</f>
        <v>45655</v>
      </c>
      <c r="E495" s="34"/>
      <c r="F495" s="34"/>
      <c r="G495" s="34"/>
      <c r="H495" s="35"/>
      <c r="I495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5" s="43">
        <f>IF(WEEKDAY(Tabel1[[#This Row],[date]],2)=7,SUMIF(Tabel1[ISO semaine],Tabel1[[#This Row],[ISO semaine]],Tabel1[Total heures travaillées par jour]),"")</f>
        <v>0</v>
      </c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</row>
    <row r="496" spans="2:24" x14ac:dyDescent="0.25">
      <c r="B496" s="24"/>
      <c r="C496" s="40" t="str">
        <f t="shared" si="7"/>
        <v>2025-01</v>
      </c>
      <c r="D496" s="38">
        <f>IF(ROW()-ROW(Tabel1[[#Headers],[date]])=1,D491,D495+1)</f>
        <v>45656</v>
      </c>
      <c r="E496" s="34"/>
      <c r="F496" s="34"/>
      <c r="G496" s="34"/>
      <c r="H496" s="35"/>
      <c r="I496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6" s="43" t="str">
        <f>IF(WEEKDAY(Tabel1[[#This Row],[date]],2)=7,SUMIF(Tabel1[ISO semaine],Tabel1[[#This Row],[ISO semaine]],Tabel1[Total heures travaillées par jour]),"")</f>
        <v/>
      </c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</row>
    <row r="497" spans="2:24" ht="15.75" x14ac:dyDescent="0.25">
      <c r="B497" s="24"/>
      <c r="C497" s="36" t="str">
        <f t="shared" si="7"/>
        <v>2025-01</v>
      </c>
      <c r="D497" s="38">
        <f>IF(ROW()-ROW(Tabel1[[#Headers],[date]])=1,D492,D496+1)</f>
        <v>45657</v>
      </c>
      <c r="E497" s="34"/>
      <c r="F497" s="34"/>
      <c r="G497" s="34"/>
      <c r="H497" s="35"/>
      <c r="I497" s="61">
        <f>IF(COUNT(Tabel1[[#This Row],[Heure début]:[Heure fin]])=2,Tabel1[[#This Row],[Heure fin]]-Tabel1[[#This Row],[Heure début]],0)+IF(COUNT(Tabel1[[#This Row],[Heure début2]:[Heure fin3]])=2,Tabel1[[#This Row],[Heure fin3]]-Tabel1[[#This Row],[Heure début2]],0)</f>
        <v>0</v>
      </c>
      <c r="J497" s="43" t="str">
        <f>IF(WEEKDAY(Tabel1[[#This Row],[date]],2)=7,SUMIF(Tabel1[ISO semaine],Tabel1[[#This Row],[ISO semaine]],Tabel1[Total heures travaillées par jour]),"")</f>
        <v/>
      </c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</row>
  </sheetData>
  <conditionalFormatting sqref="D10:J497">
    <cfRule type="expression" dxfId="3" priority="5">
      <formula>#REF!="Samedi"</formula>
    </cfRule>
    <cfRule type="expression" dxfId="2" priority="6">
      <formula>#REF!="Dimanche"</formula>
    </cfRule>
  </conditionalFormatting>
  <dataValidations count="2">
    <dataValidation type="time" allowBlank="1" showInputMessage="1" showErrorMessage="1" sqref="E10:H497" xr:uid="{698D56A4-1C42-49B2-80AB-A3AF21D7BA6F}">
      <formula1>0</formula1>
      <formula2>0.999305555555556</formula2>
    </dataValidation>
    <dataValidation type="date" allowBlank="1" showInputMessage="1" showErrorMessage="1" sqref="C5:C6" xr:uid="{E199F909-ED3A-4D17-8585-A85FE08D1001}">
      <formula1>1</formula1>
      <formula2>2921942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2EE20-D9FB-4A35-9791-214B112C9745}">
  <sheetPr codeName="Blad16"/>
  <dimension ref="B1:K25"/>
  <sheetViews>
    <sheetView tabSelected="1" workbookViewId="0">
      <selection activeCell="I9" sqref="I9"/>
    </sheetView>
  </sheetViews>
  <sheetFormatPr defaultRowHeight="15.75" x14ac:dyDescent="0.25"/>
  <cols>
    <col min="2" max="2" width="35.7109375" bestFit="1" customWidth="1"/>
    <col min="3" max="3" width="17.7109375" bestFit="1" customWidth="1"/>
    <col min="4" max="5" width="13.85546875" bestFit="1" customWidth="1"/>
    <col min="6" max="6" width="10" bestFit="1" customWidth="1"/>
    <col min="9" max="9" width="10.7109375" style="66" customWidth="1"/>
    <col min="10" max="10" width="10.7109375" style="67" customWidth="1"/>
    <col min="11" max="11" width="10.7109375" style="68" customWidth="1"/>
    <col min="17" max="17" width="42.140625" bestFit="1" customWidth="1"/>
    <col min="18" max="18" width="6.42578125" bestFit="1" customWidth="1"/>
  </cols>
  <sheetData>
    <row r="1" spans="2:11" x14ac:dyDescent="0.25">
      <c r="I1" s="70" t="s">
        <v>95</v>
      </c>
    </row>
    <row r="2" spans="2:11" x14ac:dyDescent="0.25">
      <c r="I2" s="66" t="s">
        <v>61</v>
      </c>
      <c r="J2" s="67" t="s">
        <v>93</v>
      </c>
      <c r="K2" s="68" t="s">
        <v>94</v>
      </c>
    </row>
    <row r="3" spans="2:11" x14ac:dyDescent="0.25">
      <c r="B3" s="55" t="s">
        <v>87</v>
      </c>
      <c r="D3" s="55" t="s">
        <v>66</v>
      </c>
      <c r="I3" s="69" t="str" cm="1">
        <f t="array" ref="I3:K3">INDEX(_xlfn._xlws.FILTER(Tabel1[],(Tabel1[Cumul heures travaillées semaine]&gt;0)*(Tabel1[Cumul heures travaillées semaine]&lt;&gt;"")),_xlfn.SEQUENCE(COUNTIF(Tabel1[Cumul heures travaillées semaine],"&gt;0")),TRANSPOSE({1;2;8}))</f>
        <v>2023-36</v>
      </c>
      <c r="J3" s="67">
        <v>45179</v>
      </c>
      <c r="K3" s="68">
        <v>0.62500000000000011</v>
      </c>
    </row>
    <row r="4" spans="2:11" x14ac:dyDescent="0.25">
      <c r="B4" s="55" t="s">
        <v>85</v>
      </c>
      <c r="C4" s="55" t="s">
        <v>86</v>
      </c>
      <c r="D4" t="s">
        <v>67</v>
      </c>
      <c r="E4" t="s">
        <v>68</v>
      </c>
      <c r="F4" t="s">
        <v>92</v>
      </c>
    </row>
    <row r="5" spans="2:11" x14ac:dyDescent="0.25">
      <c r="B5" t="s">
        <v>75</v>
      </c>
      <c r="C5" t="s">
        <v>76</v>
      </c>
      <c r="D5" s="56"/>
      <c r="E5" s="56">
        <v>0</v>
      </c>
      <c r="F5" s="56">
        <v>0</v>
      </c>
    </row>
    <row r="6" spans="2:11" x14ac:dyDescent="0.25">
      <c r="C6" t="s">
        <v>77</v>
      </c>
      <c r="D6" s="56"/>
      <c r="E6" s="56">
        <v>0</v>
      </c>
      <c r="F6" s="56">
        <v>0</v>
      </c>
    </row>
    <row r="7" spans="2:11" x14ac:dyDescent="0.25">
      <c r="C7" t="s">
        <v>78</v>
      </c>
      <c r="D7" s="56"/>
      <c r="E7" s="56">
        <v>0</v>
      </c>
      <c r="F7" s="56">
        <v>0</v>
      </c>
    </row>
    <row r="8" spans="2:11" x14ac:dyDescent="0.25">
      <c r="B8" s="62" t="s">
        <v>88</v>
      </c>
      <c r="C8" s="62"/>
      <c r="D8" s="63"/>
      <c r="E8" s="63">
        <v>0</v>
      </c>
      <c r="F8" s="63">
        <v>0</v>
      </c>
    </row>
    <row r="9" spans="2:11" x14ac:dyDescent="0.25">
      <c r="D9" s="56"/>
      <c r="E9" s="56"/>
      <c r="F9" s="56"/>
    </row>
    <row r="10" spans="2:11" x14ac:dyDescent="0.25">
      <c r="B10" t="s">
        <v>79</v>
      </c>
      <c r="C10" t="s">
        <v>80</v>
      </c>
      <c r="D10" s="56"/>
      <c r="E10" s="56">
        <v>0</v>
      </c>
      <c r="F10" s="56">
        <v>0</v>
      </c>
    </row>
    <row r="11" spans="2:11" x14ac:dyDescent="0.25">
      <c r="C11" t="s">
        <v>81</v>
      </c>
      <c r="D11" s="56"/>
      <c r="E11" s="56">
        <v>0</v>
      </c>
      <c r="F11" s="56">
        <v>0</v>
      </c>
    </row>
    <row r="12" spans="2:11" x14ac:dyDescent="0.25">
      <c r="C12" t="s">
        <v>82</v>
      </c>
      <c r="D12" s="56"/>
      <c r="E12" s="56">
        <v>0</v>
      </c>
      <c r="F12" s="56">
        <v>0</v>
      </c>
    </row>
    <row r="13" spans="2:11" x14ac:dyDescent="0.25">
      <c r="B13" s="62" t="s">
        <v>89</v>
      </c>
      <c r="C13" s="62"/>
      <c r="D13" s="63"/>
      <c r="E13" s="63">
        <v>0</v>
      </c>
      <c r="F13" s="63">
        <v>0</v>
      </c>
    </row>
    <row r="14" spans="2:11" x14ac:dyDescent="0.25">
      <c r="D14" s="56"/>
      <c r="E14" s="56"/>
      <c r="F14" s="56"/>
    </row>
    <row r="15" spans="2:11" x14ac:dyDescent="0.25">
      <c r="B15" t="s">
        <v>69</v>
      </c>
      <c r="C15" t="s">
        <v>83</v>
      </c>
      <c r="D15" s="56"/>
      <c r="E15" s="56">
        <v>0</v>
      </c>
      <c r="F15" s="56">
        <v>0</v>
      </c>
    </row>
    <row r="16" spans="2:11" x14ac:dyDescent="0.25">
      <c r="C16" t="s">
        <v>84</v>
      </c>
      <c r="D16" s="56"/>
      <c r="E16" s="56">
        <v>0</v>
      </c>
      <c r="F16" s="56">
        <v>0</v>
      </c>
    </row>
    <row r="17" spans="2:6" x14ac:dyDescent="0.25">
      <c r="C17" t="s">
        <v>70</v>
      </c>
      <c r="D17" s="56">
        <v>0.625</v>
      </c>
      <c r="E17" s="56">
        <v>0</v>
      </c>
      <c r="F17" s="56">
        <v>0.625</v>
      </c>
    </row>
    <row r="18" spans="2:6" x14ac:dyDescent="0.25">
      <c r="B18" s="62" t="s">
        <v>90</v>
      </c>
      <c r="C18" s="62"/>
      <c r="D18" s="63">
        <v>0.625</v>
      </c>
      <c r="E18" s="63">
        <v>0</v>
      </c>
      <c r="F18" s="63">
        <v>0.625</v>
      </c>
    </row>
    <row r="19" spans="2:6" x14ac:dyDescent="0.25">
      <c r="D19" s="56"/>
      <c r="E19" s="56"/>
      <c r="F19" s="56"/>
    </row>
    <row r="20" spans="2:6" x14ac:dyDescent="0.25">
      <c r="B20" t="s">
        <v>71</v>
      </c>
      <c r="C20" t="s">
        <v>72</v>
      </c>
      <c r="D20" s="56">
        <v>0</v>
      </c>
      <c r="E20" s="56">
        <v>0</v>
      </c>
      <c r="F20" s="56">
        <v>0</v>
      </c>
    </row>
    <row r="21" spans="2:6" x14ac:dyDescent="0.25">
      <c r="C21" t="s">
        <v>73</v>
      </c>
      <c r="D21" s="56">
        <v>0</v>
      </c>
      <c r="E21" s="56">
        <v>0</v>
      </c>
      <c r="F21" s="56">
        <v>0</v>
      </c>
    </row>
    <row r="22" spans="2:6" x14ac:dyDescent="0.25">
      <c r="C22" t="s">
        <v>74</v>
      </c>
      <c r="D22" s="56">
        <v>0</v>
      </c>
      <c r="E22" s="56">
        <v>0</v>
      </c>
      <c r="F22" s="56">
        <v>0</v>
      </c>
    </row>
    <row r="23" spans="2:6" x14ac:dyDescent="0.25">
      <c r="B23" s="62" t="s">
        <v>91</v>
      </c>
      <c r="C23" s="62"/>
      <c r="D23" s="63">
        <v>0</v>
      </c>
      <c r="E23" s="63">
        <v>0</v>
      </c>
      <c r="F23" s="63">
        <v>0</v>
      </c>
    </row>
    <row r="24" spans="2:6" x14ac:dyDescent="0.25">
      <c r="D24" s="56"/>
      <c r="E24" s="56"/>
      <c r="F24" s="56"/>
    </row>
    <row r="25" spans="2:6" x14ac:dyDescent="0.25">
      <c r="B25" s="64" t="s">
        <v>92</v>
      </c>
      <c r="C25" s="64"/>
      <c r="D25" s="65">
        <v>0.625</v>
      </c>
      <c r="E25" s="65">
        <v>0</v>
      </c>
      <c r="F25" s="65">
        <v>0.625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sheetPr codeName="Blad1"/>
  <dimension ref="A1:F38"/>
  <sheetViews>
    <sheetView workbookViewId="0">
      <selection activeCell="A5" sqref="A5"/>
    </sheetView>
  </sheetViews>
  <sheetFormatPr defaultColWidth="11.5703125" defaultRowHeight="14.25" x14ac:dyDescent="0.25"/>
  <cols>
    <col min="1" max="1" width="20.7109375" style="11" customWidth="1"/>
    <col min="2" max="3" width="30.7109375" style="4" customWidth="1"/>
    <col min="4" max="4" width="11.5703125" style="4"/>
    <col min="5" max="6" width="30.7109375" style="4" customWidth="1"/>
    <col min="7" max="16384" width="11.5703125" style="4"/>
  </cols>
  <sheetData>
    <row r="1" spans="1:6" ht="19.899999999999999" customHeight="1" x14ac:dyDescent="0.25">
      <c r="A1" s="11">
        <v>1</v>
      </c>
      <c r="B1" s="18" t="s">
        <v>30</v>
      </c>
      <c r="C1" s="18"/>
      <c r="E1" s="19" t="s">
        <v>46</v>
      </c>
      <c r="F1" s="19"/>
    </row>
    <row r="2" spans="1:6" ht="19.899999999999999" customHeight="1" x14ac:dyDescent="0.25">
      <c r="A2" s="12">
        <v>2024</v>
      </c>
      <c r="B2" s="8" t="s">
        <v>31</v>
      </c>
      <c r="C2" s="10">
        <f>DATE($A$1+2023,1,1)</f>
        <v>45292</v>
      </c>
      <c r="E2" s="5" t="s">
        <v>47</v>
      </c>
      <c r="F2" s="14">
        <f>F3/5</f>
        <v>0.32500000000000001</v>
      </c>
    </row>
    <row r="3" spans="1:6" ht="19.899999999999999" customHeight="1" x14ac:dyDescent="0.25">
      <c r="A3" s="12">
        <f>A2+1</f>
        <v>2025</v>
      </c>
      <c r="B3" s="8" t="s">
        <v>32</v>
      </c>
      <c r="C3" s="10">
        <f>C4-2</f>
        <v>45380</v>
      </c>
      <c r="E3" s="5" t="s">
        <v>48</v>
      </c>
      <c r="F3" s="15">
        <v>1.625</v>
      </c>
    </row>
    <row r="4" spans="1:6" ht="19.899999999999999" customHeight="1" x14ac:dyDescent="0.25">
      <c r="A4" s="12">
        <f t="shared" ref="A4:A38" si="0">A3+1</f>
        <v>2026</v>
      </c>
      <c r="B4" s="8" t="s">
        <v>45</v>
      </c>
      <c r="C4" s="10">
        <f>ROUND(DATE($A$1+2023,4,MOD(234-11*MOD($A$1+2023,19),30))/7,)*7-6</f>
        <v>45382</v>
      </c>
      <c r="E4" s="5" t="s">
        <v>49</v>
      </c>
      <c r="F4" s="15">
        <v>74.458333333333329</v>
      </c>
    </row>
    <row r="5" spans="1:6" ht="19.899999999999999" customHeight="1" x14ac:dyDescent="0.25">
      <c r="A5" s="12">
        <f t="shared" si="0"/>
        <v>2027</v>
      </c>
      <c r="B5" s="8" t="s">
        <v>33</v>
      </c>
      <c r="C5" s="10">
        <f>C4+1</f>
        <v>45383</v>
      </c>
    </row>
    <row r="6" spans="1:6" ht="19.899999999999999" customHeight="1" x14ac:dyDescent="0.25">
      <c r="A6" s="12">
        <f t="shared" si="0"/>
        <v>2028</v>
      </c>
      <c r="B6" s="8" t="s">
        <v>34</v>
      </c>
      <c r="C6" s="10">
        <f>DATE($A$1+2023,5,1)</f>
        <v>45413</v>
      </c>
    </row>
    <row r="7" spans="1:6" ht="19.899999999999999" customHeight="1" x14ac:dyDescent="0.25">
      <c r="A7" s="12">
        <f t="shared" si="0"/>
        <v>2029</v>
      </c>
      <c r="B7" s="8" t="s">
        <v>40</v>
      </c>
      <c r="C7" s="10">
        <f>DATE($A$1+2023,5,8)</f>
        <v>45420</v>
      </c>
    </row>
    <row r="8" spans="1:6" ht="19.899999999999999" customHeight="1" x14ac:dyDescent="0.25">
      <c r="A8" s="12">
        <f t="shared" si="0"/>
        <v>2030</v>
      </c>
      <c r="B8" s="8" t="s">
        <v>35</v>
      </c>
      <c r="C8" s="10">
        <f>C4+39</f>
        <v>45421</v>
      </c>
    </row>
    <row r="9" spans="1:6" ht="19.899999999999999" customHeight="1" x14ac:dyDescent="0.25">
      <c r="A9" s="12">
        <f t="shared" si="0"/>
        <v>2031</v>
      </c>
      <c r="B9" s="8" t="s">
        <v>44</v>
      </c>
      <c r="C9" s="10">
        <f>C4+49</f>
        <v>45431</v>
      </c>
    </row>
    <row r="10" spans="1:6" ht="19.899999999999999" customHeight="1" x14ac:dyDescent="0.25">
      <c r="A10" s="12">
        <f t="shared" si="0"/>
        <v>2032</v>
      </c>
      <c r="B10" s="8" t="s">
        <v>36</v>
      </c>
      <c r="C10" s="10">
        <f>C9+1</f>
        <v>45432</v>
      </c>
    </row>
    <row r="11" spans="1:6" ht="19.899999999999999" customHeight="1" x14ac:dyDescent="0.25">
      <c r="A11" s="12">
        <f t="shared" si="0"/>
        <v>2033</v>
      </c>
      <c r="B11" s="8" t="s">
        <v>37</v>
      </c>
      <c r="C11" s="10">
        <f>DATE($A$1+2023,7,14)</f>
        <v>45487</v>
      </c>
    </row>
    <row r="12" spans="1:6" ht="19.899999999999999" customHeight="1" x14ac:dyDescent="0.25">
      <c r="A12" s="12">
        <f t="shared" si="0"/>
        <v>2034</v>
      </c>
      <c r="B12" s="8" t="s">
        <v>38</v>
      </c>
      <c r="C12" s="10">
        <f>DATE($A$1+2023,8,15)</f>
        <v>45519</v>
      </c>
    </row>
    <row r="13" spans="1:6" ht="19.899999999999999" customHeight="1" x14ac:dyDescent="0.25">
      <c r="A13" s="12">
        <f t="shared" si="0"/>
        <v>2035</v>
      </c>
      <c r="B13" s="8" t="s">
        <v>39</v>
      </c>
      <c r="C13" s="10">
        <f>DATE($A$1+2023,11,1)</f>
        <v>45597</v>
      </c>
    </row>
    <row r="14" spans="1:6" ht="19.899999999999999" customHeight="1" x14ac:dyDescent="0.25">
      <c r="A14" s="12">
        <f t="shared" si="0"/>
        <v>2036</v>
      </c>
      <c r="B14" s="8" t="s">
        <v>41</v>
      </c>
      <c r="C14" s="10">
        <f>DATE($A$1+2023,11,11)</f>
        <v>45607</v>
      </c>
    </row>
    <row r="15" spans="1:6" ht="19.899999999999999" customHeight="1" x14ac:dyDescent="0.25">
      <c r="A15" s="12">
        <f t="shared" si="0"/>
        <v>2037</v>
      </c>
      <c r="B15" s="8" t="s">
        <v>42</v>
      </c>
      <c r="C15" s="10">
        <f>DATE($A$1+2023,12,25)</f>
        <v>45651</v>
      </c>
    </row>
    <row r="16" spans="1:6" ht="19.899999999999999" customHeight="1" x14ac:dyDescent="0.25">
      <c r="A16" s="12">
        <f t="shared" si="0"/>
        <v>2038</v>
      </c>
      <c r="B16" s="8" t="s">
        <v>43</v>
      </c>
      <c r="C16" s="10">
        <f>C15+1</f>
        <v>45652</v>
      </c>
    </row>
    <row r="17" spans="1:3" ht="19.899999999999999" customHeight="1" x14ac:dyDescent="0.25">
      <c r="A17" s="12">
        <f t="shared" si="0"/>
        <v>2039</v>
      </c>
      <c r="C17" s="11"/>
    </row>
    <row r="18" spans="1:3" ht="19.899999999999999" customHeight="1" x14ac:dyDescent="0.25">
      <c r="A18" s="12">
        <f t="shared" si="0"/>
        <v>2040</v>
      </c>
    </row>
    <row r="19" spans="1:3" ht="19.899999999999999" customHeight="1" x14ac:dyDescent="0.25">
      <c r="A19" s="12">
        <f t="shared" si="0"/>
        <v>2041</v>
      </c>
    </row>
    <row r="20" spans="1:3" ht="19.899999999999999" customHeight="1" x14ac:dyDescent="0.25">
      <c r="A20" s="12">
        <f>A19+1</f>
        <v>2042</v>
      </c>
    </row>
    <row r="21" spans="1:3" ht="19.899999999999999" customHeight="1" x14ac:dyDescent="0.25">
      <c r="A21" s="12">
        <f t="shared" si="0"/>
        <v>2043</v>
      </c>
    </row>
    <row r="22" spans="1:3" ht="19.899999999999999" customHeight="1" x14ac:dyDescent="0.25">
      <c r="A22" s="12">
        <f t="shared" si="0"/>
        <v>2044</v>
      </c>
    </row>
    <row r="23" spans="1:3" ht="19.899999999999999" customHeight="1" x14ac:dyDescent="0.25">
      <c r="A23" s="12">
        <f t="shared" si="0"/>
        <v>2045</v>
      </c>
    </row>
    <row r="24" spans="1:3" ht="19.899999999999999" customHeight="1" x14ac:dyDescent="0.25">
      <c r="A24" s="12">
        <f t="shared" si="0"/>
        <v>2046</v>
      </c>
    </row>
    <row r="25" spans="1:3" ht="19.899999999999999" customHeight="1" x14ac:dyDescent="0.25">
      <c r="A25" s="12">
        <f t="shared" si="0"/>
        <v>2047</v>
      </c>
    </row>
    <row r="26" spans="1:3" ht="19.899999999999999" customHeight="1" x14ac:dyDescent="0.25">
      <c r="A26" s="12">
        <f t="shared" si="0"/>
        <v>2048</v>
      </c>
    </row>
    <row r="27" spans="1:3" ht="19.899999999999999" customHeight="1" x14ac:dyDescent="0.25">
      <c r="A27" s="12">
        <f>A26+1</f>
        <v>2049</v>
      </c>
    </row>
    <row r="28" spans="1:3" ht="19.899999999999999" customHeight="1" x14ac:dyDescent="0.25">
      <c r="A28" s="12">
        <f t="shared" si="0"/>
        <v>2050</v>
      </c>
    </row>
    <row r="29" spans="1:3" ht="19.899999999999999" customHeight="1" x14ac:dyDescent="0.25">
      <c r="A29" s="12">
        <f t="shared" si="0"/>
        <v>2051</v>
      </c>
    </row>
    <row r="30" spans="1:3" ht="19.899999999999999" customHeight="1" x14ac:dyDescent="0.25">
      <c r="A30" s="12">
        <f t="shared" si="0"/>
        <v>2052</v>
      </c>
    </row>
    <row r="31" spans="1:3" ht="19.899999999999999" customHeight="1" x14ac:dyDescent="0.25">
      <c r="A31" s="12">
        <f t="shared" si="0"/>
        <v>2053</v>
      </c>
    </row>
    <row r="32" spans="1:3" ht="19.899999999999999" customHeight="1" x14ac:dyDescent="0.25">
      <c r="A32" s="12">
        <f t="shared" si="0"/>
        <v>2054</v>
      </c>
    </row>
    <row r="33" spans="1:1" ht="19.899999999999999" customHeight="1" x14ac:dyDescent="0.25">
      <c r="A33" s="12">
        <f>A32+1</f>
        <v>2055</v>
      </c>
    </row>
    <row r="34" spans="1:1" ht="19.899999999999999" customHeight="1" x14ac:dyDescent="0.25">
      <c r="A34" s="12">
        <f t="shared" si="0"/>
        <v>2056</v>
      </c>
    </row>
    <row r="35" spans="1:1" ht="19.899999999999999" customHeight="1" x14ac:dyDescent="0.25">
      <c r="A35" s="12">
        <f t="shared" si="0"/>
        <v>2057</v>
      </c>
    </row>
    <row r="36" spans="1:1" ht="19.899999999999999" customHeight="1" x14ac:dyDescent="0.25">
      <c r="A36" s="12">
        <f t="shared" si="0"/>
        <v>2058</v>
      </c>
    </row>
    <row r="37" spans="1:1" ht="19.899999999999999" customHeight="1" x14ac:dyDescent="0.25">
      <c r="A37" s="12">
        <f t="shared" si="0"/>
        <v>2059</v>
      </c>
    </row>
    <row r="38" spans="1:1" ht="19.899999999999999" customHeight="1" x14ac:dyDescent="0.25">
      <c r="A38" s="12">
        <f t="shared" si="0"/>
        <v>2060</v>
      </c>
    </row>
  </sheetData>
  <mergeCells count="2">
    <mergeCell ref="B1:C1"/>
    <mergeCell ref="E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3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1419225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8377-13CD-4E6D-BCDA-4E56DAD91EBE}">
  <sheetPr codeName="Blad2"/>
  <dimension ref="A1:I14"/>
  <sheetViews>
    <sheetView workbookViewId="0">
      <selection activeCell="D2" sqref="D2"/>
    </sheetView>
  </sheetViews>
  <sheetFormatPr defaultColWidth="11.5703125" defaultRowHeight="15" x14ac:dyDescent="0.25"/>
  <cols>
    <col min="1" max="11" width="20.7109375" style="1" customWidth="1"/>
    <col min="12" max="16384" width="11.5703125" style="1"/>
  </cols>
  <sheetData>
    <row r="1" spans="1:9" ht="19.899999999999999" customHeight="1" x14ac:dyDescent="0.25">
      <c r="A1" s="2"/>
      <c r="B1" s="2" t="s">
        <v>16</v>
      </c>
      <c r="C1" s="2" t="s">
        <v>15</v>
      </c>
      <c r="D1" s="2" t="s">
        <v>18</v>
      </c>
      <c r="E1" s="2" t="s">
        <v>17</v>
      </c>
      <c r="F1" s="2" t="s">
        <v>21</v>
      </c>
      <c r="G1" s="2" t="s">
        <v>20</v>
      </c>
      <c r="H1" s="2" t="s">
        <v>24</v>
      </c>
      <c r="I1" s="2" t="s">
        <v>23</v>
      </c>
    </row>
    <row r="2" spans="1:9" ht="19.899999999999999" customHeight="1" x14ac:dyDescent="0.25">
      <c r="A2" s="2" t="s">
        <v>2</v>
      </c>
      <c r="B2" s="3">
        <f>Janvier!I1</f>
        <v>0</v>
      </c>
      <c r="C2" s="3">
        <f>Janvier!L2</f>
        <v>0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899999999999999" customHeight="1" x14ac:dyDescent="0.25">
      <c r="A3" s="2" t="s">
        <v>3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899999999999999" customHeight="1" x14ac:dyDescent="0.25">
      <c r="A4" s="2" t="s">
        <v>4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899999999999999" customHeight="1" x14ac:dyDescent="0.25">
      <c r="A5" s="2" t="s">
        <v>5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899999999999999" customHeight="1" x14ac:dyDescent="0.25">
      <c r="A6" s="2" t="s">
        <v>6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899999999999999" customHeight="1" x14ac:dyDescent="0.25">
      <c r="A7" s="2" t="s">
        <v>7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899999999999999" customHeight="1" x14ac:dyDescent="0.25">
      <c r="A8" s="2" t="s">
        <v>8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899999999999999" customHeight="1" x14ac:dyDescent="0.25">
      <c r="A9" s="2" t="s">
        <v>9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899999999999999" customHeight="1" x14ac:dyDescent="0.25">
      <c r="A10" s="2" t="s">
        <v>10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899999999999999" customHeight="1" x14ac:dyDescent="0.25">
      <c r="A11" s="2" t="s">
        <v>11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899999999999999" customHeight="1" x14ac:dyDescent="0.25">
      <c r="A12" s="2" t="s">
        <v>12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899999999999999" customHeight="1" x14ac:dyDescent="0.25">
      <c r="A13" s="2" t="s">
        <v>13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899999999999999" customHeight="1" x14ac:dyDescent="0.25">
      <c r="A14" s="7" t="s">
        <v>22</v>
      </c>
      <c r="B14" s="3">
        <f>SUM(B2:B13)</f>
        <v>0</v>
      </c>
      <c r="C14" s="3">
        <f t="shared" ref="C14:G14" si="0">SUM(C2:C13)</f>
        <v>0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sheetPr codeName="Blad3"/>
  <dimension ref="A1:J33"/>
  <sheetViews>
    <sheetView zoomScaleNormal="100" workbookViewId="0">
      <selection activeCell="I3" sqref="I3:I9"/>
    </sheetView>
  </sheetViews>
  <sheetFormatPr defaultColWidth="11.5703125" defaultRowHeight="14.25" x14ac:dyDescent="0.25"/>
  <cols>
    <col min="1" max="1" width="30.7109375" style="6" customWidth="1"/>
    <col min="2" max="10" width="20.7109375" style="4" customWidth="1"/>
    <col min="11" max="16384" width="11.5703125" style="4"/>
  </cols>
  <sheetData>
    <row r="1" spans="1:10" ht="19.899999999999999" customHeight="1" x14ac:dyDescent="0.25">
      <c r="A1" s="6">
        <v>1</v>
      </c>
      <c r="B1" s="13"/>
    </row>
    <row r="2" spans="1:10" ht="19.899999999999999" customHeight="1" x14ac:dyDescent="0.25">
      <c r="A2" s="8" t="s">
        <v>14</v>
      </c>
      <c r="B2" s="8" t="s">
        <v>19</v>
      </c>
      <c r="C2" s="8" t="s">
        <v>27</v>
      </c>
      <c r="D2" s="8" t="s">
        <v>0</v>
      </c>
      <c r="E2" s="8" t="s">
        <v>25</v>
      </c>
      <c r="F2" s="8" t="s">
        <v>28</v>
      </c>
      <c r="G2" s="8" t="s">
        <v>26</v>
      </c>
      <c r="H2" s="8" t="s">
        <v>23</v>
      </c>
      <c r="I2" s="8" t="s">
        <v>29</v>
      </c>
      <c r="J2" s="8" t="s">
        <v>1</v>
      </c>
    </row>
    <row r="3" spans="1:10" ht="19.899999999999999" customHeight="1" x14ac:dyDescent="0.25">
      <c r="A3" s="9">
        <f>DATE(Détails!A1+2023,A1,1)</f>
        <v>45292</v>
      </c>
      <c r="B3" s="5"/>
      <c r="C3" s="14">
        <v>0.33333333333333331</v>
      </c>
      <c r="D3" s="14">
        <v>4.1666666666666664E-2</v>
      </c>
      <c r="E3" s="14">
        <v>0.69791666666666663</v>
      </c>
      <c r="F3" s="14">
        <f>MOD(E3-C3-D3,1)</f>
        <v>0.32291666666666663</v>
      </c>
      <c r="G3" s="14"/>
      <c r="H3" s="14"/>
      <c r="I3" s="20"/>
      <c r="J3" s="5"/>
    </row>
    <row r="4" spans="1:10" ht="19.899999999999999" customHeight="1" x14ac:dyDescent="0.25">
      <c r="A4" s="9">
        <f>A3+1</f>
        <v>45293</v>
      </c>
      <c r="B4" s="5"/>
      <c r="C4" s="14">
        <v>0.32291666666666669</v>
      </c>
      <c r="D4" s="14">
        <v>3.4722222222222224E-2</v>
      </c>
      <c r="E4" s="14">
        <v>0.77083333333333337</v>
      </c>
      <c r="F4" s="14">
        <f>MOD(E4-C4-D4,1)</f>
        <v>0.41319444444444448</v>
      </c>
      <c r="G4" s="14"/>
      <c r="H4" s="14"/>
      <c r="I4" s="21"/>
      <c r="J4" s="5"/>
    </row>
    <row r="5" spans="1:10" ht="19.899999999999999" customHeight="1" x14ac:dyDescent="0.25">
      <c r="A5" s="9">
        <f t="shared" ref="A5:A33" si="0">A4+1</f>
        <v>45294</v>
      </c>
      <c r="B5" s="5"/>
      <c r="C5" s="14">
        <v>0.33333333333333331</v>
      </c>
      <c r="D5" s="14">
        <v>2.0833333333333332E-2</v>
      </c>
      <c r="E5" s="14">
        <v>0.66666666666666663</v>
      </c>
      <c r="F5" s="14">
        <f t="shared" ref="F5:F6" si="1">MOD(E5-C5-D5,1)</f>
        <v>0.3125</v>
      </c>
      <c r="G5" s="14"/>
      <c r="H5" s="14"/>
      <c r="I5" s="21"/>
      <c r="J5" s="5"/>
    </row>
    <row r="6" spans="1:10" ht="19.899999999999999" customHeight="1" x14ac:dyDescent="0.25">
      <c r="A6" s="9">
        <f t="shared" si="0"/>
        <v>45295</v>
      </c>
      <c r="B6" s="5"/>
      <c r="C6" s="14">
        <v>0.33333333333333331</v>
      </c>
      <c r="D6" s="14">
        <v>2.0833333333333332E-2</v>
      </c>
      <c r="E6" s="14">
        <v>0.66666666666666663</v>
      </c>
      <c r="F6" s="14">
        <f t="shared" si="1"/>
        <v>0.3125</v>
      </c>
      <c r="G6" s="14"/>
      <c r="H6" s="14"/>
      <c r="I6" s="21"/>
      <c r="J6" s="5"/>
    </row>
    <row r="7" spans="1:10" ht="19.899999999999999" customHeight="1" x14ac:dyDescent="0.25">
      <c r="A7" s="9">
        <f t="shared" si="0"/>
        <v>45296</v>
      </c>
      <c r="B7" s="5"/>
      <c r="C7" s="14">
        <v>0.33333333333333331</v>
      </c>
      <c r="D7" s="14"/>
      <c r="E7" s="14">
        <v>0.59722222222222221</v>
      </c>
      <c r="F7" s="14">
        <f>MOD(E7-C7-D7,1)</f>
        <v>0.2638888888888889</v>
      </c>
      <c r="G7" s="14"/>
      <c r="H7" s="14"/>
      <c r="I7" s="21"/>
      <c r="J7" s="5"/>
    </row>
    <row r="8" spans="1:10" ht="19.899999999999999" customHeight="1" x14ac:dyDescent="0.25">
      <c r="A8" s="9">
        <f t="shared" si="0"/>
        <v>45297</v>
      </c>
      <c r="B8" s="5"/>
      <c r="C8" s="14"/>
      <c r="D8" s="14"/>
      <c r="E8" s="14"/>
      <c r="F8" s="16">
        <f>SUM(F3:F7)</f>
        <v>1.625</v>
      </c>
      <c r="G8" s="14"/>
      <c r="H8" s="14"/>
      <c r="I8" s="21"/>
      <c r="J8" s="5"/>
    </row>
    <row r="9" spans="1:10" ht="19.899999999999999" customHeight="1" x14ac:dyDescent="0.25">
      <c r="A9" s="9">
        <f t="shared" si="0"/>
        <v>45298</v>
      </c>
      <c r="B9" s="5"/>
      <c r="C9" s="14"/>
      <c r="D9" s="14"/>
      <c r="E9" s="14"/>
      <c r="F9" s="14"/>
      <c r="G9" s="14"/>
      <c r="H9" s="14"/>
      <c r="I9" s="22"/>
      <c r="J9" s="5"/>
    </row>
    <row r="10" spans="1:10" ht="19.899999999999999" customHeight="1" x14ac:dyDescent="0.25">
      <c r="A10" s="9">
        <f t="shared" si="0"/>
        <v>45299</v>
      </c>
      <c r="B10" s="5"/>
      <c r="C10" s="14"/>
      <c r="D10" s="14"/>
      <c r="E10" s="14"/>
      <c r="F10" s="14"/>
      <c r="G10" s="14"/>
      <c r="H10" s="14"/>
      <c r="I10" s="5"/>
      <c r="J10" s="5"/>
    </row>
    <row r="11" spans="1:10" ht="19.899999999999999" customHeight="1" x14ac:dyDescent="0.25">
      <c r="A11" s="9">
        <f t="shared" si="0"/>
        <v>45300</v>
      </c>
      <c r="B11" s="5"/>
      <c r="C11" s="14"/>
      <c r="D11" s="14"/>
      <c r="E11" s="14"/>
      <c r="F11" s="14"/>
      <c r="G11" s="14"/>
      <c r="H11" s="14"/>
      <c r="I11" s="5"/>
      <c r="J11" s="5"/>
    </row>
    <row r="12" spans="1:10" ht="19.899999999999999" customHeight="1" x14ac:dyDescent="0.25">
      <c r="A12" s="9">
        <f t="shared" si="0"/>
        <v>45301</v>
      </c>
      <c r="B12" s="5"/>
      <c r="C12" s="14"/>
      <c r="D12" s="14"/>
      <c r="E12" s="14"/>
      <c r="F12" s="14"/>
      <c r="G12" s="14"/>
      <c r="H12" s="14"/>
      <c r="I12" s="5"/>
      <c r="J12" s="5"/>
    </row>
    <row r="13" spans="1:10" ht="19.899999999999999" customHeight="1" x14ac:dyDescent="0.25">
      <c r="A13" s="9">
        <f t="shared" si="0"/>
        <v>45302</v>
      </c>
      <c r="B13" s="5"/>
      <c r="C13" s="14"/>
      <c r="D13" s="14"/>
      <c r="E13" s="14"/>
      <c r="F13" s="14"/>
      <c r="G13" s="14"/>
      <c r="H13" s="14"/>
      <c r="I13" s="5"/>
      <c r="J13" s="5"/>
    </row>
    <row r="14" spans="1:10" ht="19.899999999999999" customHeight="1" x14ac:dyDescent="0.25">
      <c r="A14" s="9">
        <f t="shared" si="0"/>
        <v>45303</v>
      </c>
      <c r="B14" s="5"/>
      <c r="C14" s="14"/>
      <c r="D14" s="14"/>
      <c r="E14" s="14"/>
      <c r="F14" s="14"/>
      <c r="G14" s="14"/>
      <c r="H14" s="14"/>
      <c r="I14" s="5"/>
      <c r="J14" s="5"/>
    </row>
    <row r="15" spans="1:10" ht="19.899999999999999" customHeight="1" x14ac:dyDescent="0.25">
      <c r="A15" s="9">
        <f t="shared" si="0"/>
        <v>45304</v>
      </c>
      <c r="B15" s="5"/>
      <c r="C15" s="14"/>
      <c r="D15" s="14"/>
      <c r="E15" s="14"/>
      <c r="F15" s="16"/>
      <c r="G15" s="14"/>
      <c r="H15" s="14"/>
      <c r="I15" s="5"/>
      <c r="J15" s="5"/>
    </row>
    <row r="16" spans="1:10" ht="19.899999999999999" customHeight="1" x14ac:dyDescent="0.25">
      <c r="A16" s="9">
        <f t="shared" si="0"/>
        <v>45305</v>
      </c>
      <c r="B16" s="5"/>
      <c r="C16" s="17"/>
      <c r="D16" s="17"/>
      <c r="E16" s="17"/>
      <c r="F16" s="14"/>
      <c r="G16" s="14"/>
      <c r="H16" s="14"/>
      <c r="I16" s="5"/>
      <c r="J16" s="5"/>
    </row>
    <row r="17" spans="1:10" ht="19.899999999999999" customHeight="1" x14ac:dyDescent="0.25">
      <c r="A17" s="9">
        <f t="shared" si="0"/>
        <v>45306</v>
      </c>
      <c r="B17" s="5"/>
      <c r="C17" s="14"/>
      <c r="D17" s="14"/>
      <c r="E17" s="14"/>
      <c r="F17" s="16"/>
      <c r="G17" s="14"/>
      <c r="H17" s="14"/>
      <c r="I17" s="5"/>
      <c r="J17" s="5"/>
    </row>
    <row r="18" spans="1:10" ht="19.899999999999999" customHeight="1" x14ac:dyDescent="0.25">
      <c r="A18" s="9">
        <f t="shared" si="0"/>
        <v>45307</v>
      </c>
      <c r="B18" s="5"/>
      <c r="C18" s="14"/>
      <c r="D18" s="14"/>
      <c r="E18" s="14"/>
      <c r="F18" s="14"/>
      <c r="G18" s="14"/>
      <c r="H18" s="14"/>
      <c r="I18" s="5"/>
      <c r="J18" s="5"/>
    </row>
    <row r="19" spans="1:10" ht="19.899999999999999" customHeight="1" x14ac:dyDescent="0.25">
      <c r="A19" s="9">
        <f t="shared" si="0"/>
        <v>45308</v>
      </c>
      <c r="B19" s="5"/>
      <c r="C19" s="14"/>
      <c r="D19" s="14"/>
      <c r="E19" s="14"/>
      <c r="F19" s="14"/>
      <c r="G19" s="14"/>
      <c r="H19" s="14"/>
      <c r="I19" s="5"/>
      <c r="J19" s="5"/>
    </row>
    <row r="20" spans="1:10" ht="19.899999999999999" customHeight="1" x14ac:dyDescent="0.25">
      <c r="A20" s="9">
        <f t="shared" si="0"/>
        <v>45309</v>
      </c>
      <c r="B20" s="5"/>
      <c r="C20" s="14"/>
      <c r="D20" s="14"/>
      <c r="E20" s="14"/>
      <c r="F20" s="14"/>
      <c r="G20" s="14"/>
      <c r="H20" s="14"/>
      <c r="I20" s="5"/>
      <c r="J20" s="5"/>
    </row>
    <row r="21" spans="1:10" ht="19.899999999999999" customHeight="1" x14ac:dyDescent="0.25">
      <c r="A21" s="9">
        <f t="shared" si="0"/>
        <v>45310</v>
      </c>
      <c r="B21" s="5"/>
      <c r="C21" s="14"/>
      <c r="D21" s="14"/>
      <c r="E21" s="14"/>
      <c r="F21" s="14"/>
      <c r="G21" s="14"/>
      <c r="H21" s="14"/>
      <c r="I21" s="5"/>
      <c r="J21" s="5"/>
    </row>
    <row r="22" spans="1:10" ht="19.899999999999999" customHeight="1" x14ac:dyDescent="0.25">
      <c r="A22" s="9">
        <f t="shared" si="0"/>
        <v>45311</v>
      </c>
      <c r="B22" s="5"/>
      <c r="C22" s="14"/>
      <c r="D22" s="14"/>
      <c r="E22" s="14"/>
      <c r="F22" s="14"/>
      <c r="G22" s="14"/>
      <c r="H22" s="14"/>
      <c r="I22" s="5"/>
      <c r="J22" s="5"/>
    </row>
    <row r="23" spans="1:10" ht="19.899999999999999" customHeight="1" x14ac:dyDescent="0.25">
      <c r="A23" s="9">
        <f t="shared" si="0"/>
        <v>45312</v>
      </c>
      <c r="B23" s="5"/>
      <c r="C23" s="14"/>
      <c r="D23" s="14"/>
      <c r="E23" s="14"/>
      <c r="F23" s="14"/>
      <c r="G23" s="14"/>
      <c r="H23" s="14"/>
      <c r="I23" s="5"/>
      <c r="J23" s="5"/>
    </row>
    <row r="24" spans="1:10" ht="19.899999999999999" customHeight="1" x14ac:dyDescent="0.25">
      <c r="A24" s="9">
        <f t="shared" si="0"/>
        <v>45313</v>
      </c>
      <c r="B24" s="5"/>
      <c r="C24" s="14"/>
      <c r="D24" s="14"/>
      <c r="E24" s="14"/>
      <c r="F24" s="14"/>
      <c r="G24" s="14"/>
      <c r="H24" s="14"/>
      <c r="I24" s="5"/>
      <c r="J24" s="5"/>
    </row>
    <row r="25" spans="1:10" ht="19.899999999999999" customHeight="1" x14ac:dyDescent="0.25">
      <c r="A25" s="9">
        <f t="shared" si="0"/>
        <v>45314</v>
      </c>
      <c r="B25" s="5"/>
      <c r="C25" s="14"/>
      <c r="D25" s="14"/>
      <c r="E25" s="14"/>
      <c r="F25" s="14"/>
      <c r="G25" s="14"/>
      <c r="H25" s="14"/>
      <c r="I25" s="5"/>
      <c r="J25" s="5"/>
    </row>
    <row r="26" spans="1:10" ht="19.899999999999999" customHeight="1" x14ac:dyDescent="0.25">
      <c r="A26" s="9">
        <f t="shared" si="0"/>
        <v>45315</v>
      </c>
      <c r="B26" s="5"/>
      <c r="C26" s="14"/>
      <c r="D26" s="14"/>
      <c r="E26" s="14"/>
      <c r="F26" s="14"/>
      <c r="G26" s="14"/>
      <c r="H26" s="14"/>
      <c r="I26" s="5"/>
      <c r="J26" s="5"/>
    </row>
    <row r="27" spans="1:10" ht="19.899999999999999" customHeight="1" x14ac:dyDescent="0.25">
      <c r="A27" s="9">
        <f t="shared" si="0"/>
        <v>45316</v>
      </c>
      <c r="B27" s="5"/>
      <c r="C27" s="14"/>
      <c r="D27" s="14"/>
      <c r="E27" s="14"/>
      <c r="F27" s="14"/>
      <c r="G27" s="14"/>
      <c r="H27" s="14"/>
      <c r="I27" s="5"/>
      <c r="J27" s="5"/>
    </row>
    <row r="28" spans="1:10" ht="19.899999999999999" customHeight="1" x14ac:dyDescent="0.25">
      <c r="A28" s="9">
        <f t="shared" si="0"/>
        <v>45317</v>
      </c>
      <c r="B28" s="5"/>
      <c r="C28" s="14"/>
      <c r="D28" s="14"/>
      <c r="E28" s="14"/>
      <c r="F28" s="14"/>
      <c r="G28" s="14"/>
      <c r="H28" s="14"/>
      <c r="I28" s="5"/>
      <c r="J28" s="5"/>
    </row>
    <row r="29" spans="1:10" ht="19.899999999999999" customHeight="1" x14ac:dyDescent="0.25">
      <c r="A29" s="9">
        <f t="shared" si="0"/>
        <v>45318</v>
      </c>
      <c r="B29" s="5"/>
      <c r="C29" s="14"/>
      <c r="D29" s="14"/>
      <c r="E29" s="14"/>
      <c r="F29" s="14"/>
      <c r="G29" s="14"/>
      <c r="H29" s="14"/>
      <c r="I29" s="5"/>
      <c r="J29" s="5"/>
    </row>
    <row r="30" spans="1:10" ht="19.899999999999999" customHeight="1" x14ac:dyDescent="0.25">
      <c r="A30" s="9">
        <f t="shared" si="0"/>
        <v>45319</v>
      </c>
      <c r="B30" s="5"/>
      <c r="C30" s="14"/>
      <c r="D30" s="14"/>
      <c r="E30" s="14"/>
      <c r="F30" s="14"/>
      <c r="G30" s="14"/>
      <c r="H30" s="14"/>
      <c r="I30" s="5"/>
      <c r="J30" s="5"/>
    </row>
    <row r="31" spans="1:10" ht="19.899999999999999" customHeight="1" x14ac:dyDescent="0.25">
      <c r="A31" s="9">
        <f t="shared" si="0"/>
        <v>45320</v>
      </c>
      <c r="B31" s="5"/>
      <c r="C31" s="14"/>
      <c r="D31" s="14"/>
      <c r="E31" s="14"/>
      <c r="F31" s="14"/>
      <c r="G31" s="14"/>
      <c r="H31" s="14"/>
      <c r="I31" s="5"/>
      <c r="J31" s="5"/>
    </row>
    <row r="32" spans="1:10" ht="19.899999999999999" customHeight="1" x14ac:dyDescent="0.25">
      <c r="A32" s="9">
        <f t="shared" si="0"/>
        <v>45321</v>
      </c>
      <c r="B32" s="5"/>
      <c r="C32" s="14"/>
      <c r="D32" s="14"/>
      <c r="E32" s="14"/>
      <c r="F32" s="14"/>
      <c r="G32" s="14"/>
      <c r="H32" s="14"/>
      <c r="I32" s="5"/>
      <c r="J32" s="5"/>
    </row>
    <row r="33" spans="1:10" ht="19.899999999999999" customHeight="1" x14ac:dyDescent="0.25">
      <c r="A33" s="9">
        <f t="shared" si="0"/>
        <v>45322</v>
      </c>
      <c r="B33" s="5"/>
      <c r="C33" s="14"/>
      <c r="D33" s="14"/>
      <c r="E33" s="14"/>
      <c r="F33" s="14"/>
      <c r="G33" s="14"/>
      <c r="H33" s="14"/>
      <c r="I33" s="5"/>
      <c r="J33" s="5"/>
    </row>
  </sheetData>
  <mergeCells count="1">
    <mergeCell ref="I3:I9"/>
  </mergeCells>
  <conditionalFormatting sqref="A3:J3 A4:H9 J4:J9 A10:J33">
    <cfRule type="expression" dxfId="0" priority="3">
      <formula>WEEKDAY($A3,2)&gt;5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Drop Down 4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93C8D60-E443-42DC-B9F1-40FC38878896}">
            <xm:f>NOT(ISNA(VLOOKUP($A3,Détails!$C$2:$C$16,1,0)))</xm:f>
            <x14:dxf>
              <fill>
                <patternFill>
                  <bgColor rgb="FF92D050"/>
                </patternFill>
              </fill>
            </x14:dxf>
          </x14:cfRule>
          <xm:sqref>A3:J3 A4:H9 J4:J9 A10:J33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A3D59-0862-4CBA-B6A4-F13A24F80709}">
  <sheetPr codeName="Blad4"/>
  <dimension ref="A1"/>
  <sheetViews>
    <sheetView workbookViewId="0">
      <selection activeCell="E4" sqref="E4"/>
    </sheetView>
  </sheetViews>
  <sheetFormatPr defaultColWidth="11.5703125" defaultRowHeight="14.25" x14ac:dyDescent="0.25"/>
  <cols>
    <col min="1" max="1" width="11.5703125" style="6"/>
    <col min="2" max="16384" width="11.5703125" style="4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4249-4FB1-419B-ABB2-986E565A5632}">
  <sheetPr codeName="Blad5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2B8C-5A86-43CB-8620-BBCD64E162CC}">
  <sheetPr codeName="Blad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0331-1EA4-4C6E-B407-58C19166D463}">
  <sheetPr codeName="Blad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70758-5B83-4D46-BC0C-EB31F0169073}">
  <sheetPr codeName="Blad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3A05-6AFC-41E7-B205-4915AC4F4654}">
  <sheetPr codeName="Blad9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6A73F-B62D-4405-9022-3C1BD5E2B837}">
  <sheetPr codeName="Blad1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6A90-823C-4F82-B559-72D5FF562AA7}">
  <sheetPr codeName="Blad1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E569-4EF9-45B8-84AB-244A8F131C75}">
  <sheetPr codeName="Blad1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8727-867D-4663-89AE-3CA10BD6E983}">
  <sheetPr codeName="Blad1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64A26-778E-423D-A4AD-AA6825C5684B}">
  <sheetPr codeName="Blad1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16</vt:i4>
      </vt:variant>
    </vt:vector>
  </HeadingPairs>
  <TitlesOfParts>
    <vt:vector size="16" baseType="lpstr">
      <vt:lpstr>Blad1</vt:lpstr>
      <vt:lpstr>TCD</vt:lpstr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Bart Strubbe</cp:lastModifiedBy>
  <dcterms:created xsi:type="dcterms:W3CDTF">2015-06-05T18:19:34Z</dcterms:created>
  <dcterms:modified xsi:type="dcterms:W3CDTF">2024-05-22T07:03:36Z</dcterms:modified>
</cp:coreProperties>
</file>