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BF786DE-6117-4739-BB63-F91EE77CED7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2" sheetId="1" r:id="rId1"/>
  </sheets>
  <definedNames>
    <definedName name="Col_B">OFFSET('22'!$B$1,,,MAX(IF('22'!$B:$B&lt;&gt;"",ROW('22'!$B:$B),1)),)</definedName>
    <definedName name="Col_C">OFFSET(Col_B,,1,,)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3" i="1" l="1" a="1"/>
  <c r="AB13" i="1" s="1"/>
  <c r="AC13" i="1" a="1"/>
  <c r="AC13" i="1" s="1"/>
  <c r="AD13" i="1" a="1"/>
  <c r="AD13" i="1" s="1"/>
  <c r="AB14" i="1" a="1"/>
  <c r="AB14" i="1" s="1"/>
  <c r="AC14" i="1" a="1"/>
  <c r="AC14" i="1" s="1"/>
  <c r="AD14" i="1" a="1"/>
  <c r="AD14" i="1" s="1"/>
  <c r="AB15" i="1" a="1"/>
  <c r="AB15" i="1" s="1"/>
  <c r="AC15" i="1" a="1"/>
  <c r="AC15" i="1" s="1"/>
  <c r="AD15" i="1" a="1"/>
  <c r="AD15" i="1" s="1"/>
  <c r="AB16" i="1" a="1"/>
  <c r="AB16" i="1" s="1"/>
  <c r="AC16" i="1" a="1"/>
  <c r="AC16" i="1" s="1"/>
  <c r="AD16" i="1" a="1"/>
  <c r="AD16" i="1" s="1"/>
  <c r="AB17" i="1" a="1"/>
  <c r="AB17" i="1" s="1"/>
  <c r="AC17" i="1" a="1"/>
  <c r="AC17" i="1" s="1"/>
  <c r="AD17" i="1" a="1"/>
  <c r="AD17" i="1" s="1"/>
  <c r="AD12" i="1" a="1"/>
  <c r="AD12" i="1" s="1"/>
  <c r="AC12" i="1" a="1"/>
  <c r="AC12" i="1" s="1"/>
  <c r="AB12" i="1" a="1"/>
  <c r="AB12" i="1" s="1"/>
  <c r="Y14" i="1"/>
  <c r="Z14" i="1"/>
  <c r="Y15" i="1" s="1"/>
  <c r="Z15" i="1"/>
  <c r="Y16" i="1" s="1"/>
  <c r="Z13" i="1"/>
  <c r="Y13" i="1"/>
  <c r="AD3" i="1" s="1" a="1"/>
  <c r="AD4" i="1" a="1"/>
  <c r="AC4" i="1"/>
  <c r="AD2" i="1" a="1"/>
  <c r="AB3" i="1"/>
  <c r="AB4" i="1"/>
  <c r="AB2" i="1"/>
  <c r="AD6" i="1" l="1" a="1"/>
  <c r="AC5" i="1"/>
  <c r="AB5" i="1"/>
  <c r="AD5" i="1" a="1"/>
  <c r="AD5" i="1" s="1"/>
  <c r="Z16" i="1"/>
  <c r="AC3" i="1"/>
  <c r="AD6" i="1"/>
  <c r="AD4" i="1"/>
  <c r="AD3" i="1"/>
  <c r="AD2" i="1"/>
  <c r="U2" i="1"/>
  <c r="U3" i="1"/>
  <c r="U4" i="1"/>
  <c r="U5" i="1"/>
  <c r="U6" i="1"/>
  <c r="U7" i="1"/>
  <c r="X3" i="1"/>
  <c r="X4" i="1"/>
  <c r="X5" i="1"/>
  <c r="X6" i="1"/>
  <c r="X7" i="1"/>
  <c r="X2" i="1"/>
  <c r="Y2" i="1"/>
  <c r="Y3" i="1"/>
  <c r="Y4" i="1"/>
  <c r="Y5" i="1"/>
  <c r="Y6" i="1"/>
  <c r="Y7" i="1"/>
  <c r="AC2" i="1"/>
  <c r="Y17" i="1" l="1"/>
  <c r="Z17" i="1"/>
  <c r="AC6" i="1"/>
  <c r="AB6" i="1"/>
  <c r="AA3" i="1"/>
  <c r="AA4" i="1"/>
  <c r="AA5" i="1"/>
  <c r="AA6" i="1"/>
  <c r="AA7" i="1"/>
  <c r="Z2" i="1"/>
  <c r="Z3" i="1"/>
  <c r="Z4" i="1"/>
  <c r="Z5" i="1"/>
  <c r="Z6" i="1"/>
  <c r="Z7" i="1"/>
  <c r="AE2" i="1" a="1"/>
  <c r="AE4" i="1" a="1"/>
  <c r="AE7" i="1" a="1"/>
  <c r="AE6" i="1" a="1"/>
  <c r="AE3" i="1" a="1"/>
  <c r="AF5" i="1" a="1"/>
  <c r="AF4" i="1" a="1"/>
  <c r="AE5" i="1" a="1"/>
  <c r="AF6" i="1" a="1"/>
  <c r="AF3" i="1" a="1"/>
  <c r="AF7" i="1" a="1"/>
  <c r="AB7" i="1" l="1"/>
  <c r="AC7" i="1"/>
  <c r="AD7" i="1" a="1"/>
  <c r="AD7" i="1" s="1"/>
  <c r="AF3" i="1"/>
  <c r="AF7" i="1"/>
  <c r="AE7" i="1"/>
  <c r="AE3" i="1"/>
  <c r="AF4" i="1"/>
  <c r="AE4" i="1"/>
  <c r="AE2" i="1"/>
  <c r="AF5" i="1"/>
  <c r="AE6" i="1"/>
  <c r="AE5" i="1"/>
  <c r="AF6" i="1"/>
  <c r="AA2" i="1"/>
  <c r="AF2" i="1" a="1"/>
  <c r="AG3" i="1" l="1"/>
  <c r="AG6" i="1"/>
  <c r="AG5" i="1"/>
  <c r="AG4" i="1"/>
  <c r="AG7" i="1"/>
  <c r="AF2" i="1"/>
  <c r="AG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<sst xmlns="http://schemas.openxmlformats.org/spreadsheetml/2006/main" count="35" uniqueCount="29">
  <si>
    <t>Fin</t>
  </si>
  <si>
    <t>Tolérance (%)</t>
  </si>
  <si>
    <t>P0</t>
  </si>
  <si>
    <t>Conformité</t>
  </si>
  <si>
    <t>Essai</t>
  </si>
  <si>
    <t>P déclarée</t>
  </si>
  <si>
    <t>Tolérance</t>
  </si>
  <si>
    <t>Durée</t>
  </si>
  <si>
    <t>P Max</t>
  </si>
  <si>
    <t>P Min</t>
  </si>
  <si>
    <t>Date</t>
  </si>
  <si>
    <t>Capteur</t>
  </si>
  <si>
    <t>P0 + Durée</t>
  </si>
  <si>
    <t>Dep min</t>
  </si>
  <si>
    <t>Dep max</t>
  </si>
  <si>
    <t>Départ (P0)</t>
  </si>
  <si>
    <t>P Moy</t>
  </si>
  <si>
    <t>Paramètres Essai</t>
  </si>
  <si>
    <t>Essai 1</t>
  </si>
  <si>
    <t>-&gt;</t>
  </si>
  <si>
    <t>Essai 5</t>
  </si>
  <si>
    <t>Essai 2</t>
  </si>
  <si>
    <t>Essai 3</t>
  </si>
  <si>
    <t>Essai 4</t>
  </si>
  <si>
    <t>Echantillionage</t>
  </si>
  <si>
    <t>PF</t>
  </si>
  <si>
    <t>Essai 6</t>
  </si>
  <si>
    <t xml:space="preserve">00000014.202
</t>
  </si>
  <si>
    <t xml:space="preserve">10,502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</si>
</sst>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0.000"/>
    <numFmt numFmtId="166" formatCode="&quot;+ &quot;0.00;&quot;- &quot;0.00;General;@"/>
    <numFmt numFmtId="167" formatCode="0.0000"/>
  </numFmts>
  <fonts count="5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4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2" fontId="0" fillId="0" borderId="0" xfId="0" applyNumberFormat="1" applyAlignment="1">
      <alignment vertical="center"/>
    </xf>
    <xf numFmtId="2" fontId="1" fillId="0" borderId="2" xfId="0" applyNumberFormat="1" applyFont="1" applyBorder="1"/>
    <xf numFmtId="2" fontId="0" fillId="0" borderId="2" xfId="0" applyNumberFormat="1" applyBorder="1"/>
    <xf numFmtId="2" fontId="0" fillId="0" borderId="0" xfId="0" applyNumberFormat="1" applyAlignment="1">
      <alignment horizontal="center" vertical="center" wrapText="1"/>
    </xf>
    <xf numFmtId="2" fontId="0" fillId="0" borderId="0" xfId="0" quotePrefix="1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" fontId="3" fillId="0" borderId="2" xfId="0" applyNumberFormat="1" applyFont="1" applyBorder="1" applyAlignment="1">
      <alignment horizontal="right" vertical="center"/>
    </xf>
    <xf numFmtId="2" fontId="0" fillId="2" borderId="3" xfId="0" applyNumberFormat="1" applyFill="1" applyBorder="1"/>
    <xf numFmtId="2" fontId="0" fillId="0" borderId="4" xfId="0" applyNumberFormat="1" applyBorder="1"/>
    <xf numFmtId="2" fontId="1" fillId="0" borderId="4" xfId="0" applyNumberFormat="1" applyFont="1" applyBorder="1"/>
    <xf numFmtId="2" fontId="3" fillId="0" borderId="4" xfId="0" applyNumberFormat="1" applyFont="1" applyBorder="1" applyAlignment="1">
      <alignment horizontal="right" vertical="center"/>
    </xf>
    <xf numFmtId="165" fontId="3" fillId="0" borderId="4" xfId="0" applyNumberFormat="1" applyFont="1" applyBorder="1" applyAlignment="1">
      <alignment horizontal="right" vertical="center"/>
    </xf>
    <xf numFmtId="2" fontId="0" fillId="0" borderId="2" xfId="0" applyNumberFormat="1" applyBorder="1" applyAlignment="1">
      <alignment horizontal="center" vertical="center"/>
    </xf>
    <xf numFmtId="2" fontId="0" fillId="0" borderId="2" xfId="1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 wrapText="1"/>
    </xf>
    <xf numFmtId="2" fontId="0" fillId="3" borderId="0" xfId="0" applyNumberFormat="1" applyFill="1" applyAlignment="1">
      <alignment horizontal="center" vertical="center"/>
    </xf>
    <xf numFmtId="2" fontId="0" fillId="3" borderId="0" xfId="0" applyNumberFormat="1" applyFill="1"/>
  </cellXfs>
  <cellStyles count="2">
    <cellStyle name="Komma" xfId="1" builtinId="3"/>
    <cellStyle name="Standaard" xfId="0" builtinId="0"/>
  </cellStyles>
  <dxfs count="17">
    <dxf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6" formatCode="&quot;+ &quot;0.00;&quot;- &quot;0.00;General;@"/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font>
        <b/>
        <i val="0"/>
        <color rgb="FFC00000"/>
      </font>
    </dxf>
    <dxf>
      <numFmt numFmtId="2" formatCode="0.00"/>
      <alignment horizontal="center" vertical="center" textRotation="0" wrapText="0" indent="0" justifyLastLine="0" shrinkToFit="0" readingOrder="0"/>
    </dxf>
    <dxf>
      <numFmt numFmtId="166" formatCode="&quot;+ &quot;0.00;&quot;- &quot;0.00;General;@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5" displayName="Tableau15" ref="T1:AG7" totalsRowShown="0" headerRowDxfId="16" dataDxfId="15">
  <autoFilter ref="T1:AG7" xr:uid="{00000000-0009-0000-0100-000001000000}"/>
  <tableColumns count="14">
    <tableColumn id="1" xr3:uid="{00000000-0010-0000-0000-000001000000}" name="Essai" dataDxfId="14"/>
    <tableColumn id="6" xr3:uid="{00000000-0010-0000-0000-000006000000}" name="Durée" dataDxfId="13">
      <calculatedColumnFormula>U12</calculatedColumnFormula>
    </tableColumn>
    <tableColumn id="12" xr3:uid="{00000000-0010-0000-0000-00000C000000}" name="Date" dataDxfId="12"/>
    <tableColumn id="13" xr3:uid="{00000000-0010-0000-0000-00000D000000}" name="Capteur" dataDxfId="11"/>
    <tableColumn id="2" xr3:uid="{00000000-0010-0000-0000-000002000000}" name="P déclarée" dataDxfId="10">
      <calculatedColumnFormula>W12</calculatedColumnFormula>
    </tableColumn>
    <tableColumn id="3" xr3:uid="{00000000-0010-0000-0000-000003000000}" name="Tolérance" dataDxfId="9">
      <calculatedColumnFormula>X12</calculatedColumnFormula>
    </tableColumn>
    <tableColumn id="4" xr3:uid="{00000000-0010-0000-0000-000004000000}" name="P0" dataDxfId="8">
      <calculatedColumnFormula>IFERROR(INDEX($C:$C,MATCH(Y12,$B:$B,0)),"")</calculatedColumnFormula>
    </tableColumn>
    <tableColumn id="5" xr3:uid="{00000000-0010-0000-0000-000005000000}" name="P0 + Durée" dataDxfId="4">
      <calculatedColumnFormula>IFERROR(INDEX($C:$C,MATCH(Z12,$B:$B,0)),"")</calculatedColumnFormula>
    </tableColumn>
    <tableColumn id="7" xr3:uid="{00000000-0010-0000-0000-000007000000}" name="P Max" dataDxfId="3">
      <calculatedColumnFormula>IFERROR(_xlfn.LET(_xlpm.colo2,_xlfn.CHOOSECOLS(_xlfn._xlws.FILTER($B$1:$C$50000,($B$1:$B$50000&gt;=$Y12)*($B$1:$B$50000&lt;=$Z12)),2),LARGE(_xlpm.colo2,1)),"")</calculatedColumnFormula>
    </tableColumn>
    <tableColumn id="8" xr3:uid="{00000000-0010-0000-0000-000008000000}" name="P Min" dataDxfId="2">
      <calculatedColumnFormula>IFERROR(_xlfn.LET(_xlpm.colo2,_xlfn.CHOOSECOLS(_xlfn._xlws.FILTER($B$1:$C$50000,($B$1:$B$50000&gt;=$Y12)*($B$1:$B$50000&lt;=$Z12)),2),SMALL(_xlpm.colo2,1)),"")</calculatedColumnFormula>
    </tableColumn>
    <tableColumn id="11" xr3:uid="{00000000-0010-0000-0000-00000B000000}" name="P Moy" dataDxfId="0">
      <calculatedColumnFormula array="1">IFERROR(_xlfn.LET(_xlpm.colo2,_xlfn.CHOOSECOLS(_xlfn._xlws.FILTER($B$1:$C$50000,($B$1:$B$50000&gt;=$Y12)*($B$1:$B$50000&lt;=$Z12)),2),AVERAGE(_xlpm.colo2)),"")</calculatedColumnFormula>
    </tableColumn>
    <tableColumn id="10" xr3:uid="{00000000-0010-0000-0000-00000A000000}" name="Dep max" dataDxfId="1">
      <calculatedColumnFormula array="1">IFERROR(_xlfn.LET(_xlpm.colo2,_xlfn.CHOOSECOLS(_xlfn._xlws.FILTER($B$1:$C$50000,($B$1:$B$50000&gt;=$Y12)*($B$1:$B$50000&lt;=$Z12)),2),LARGE(_xlfn._xlws.FILTER(_xlpm.colo2,_xlpm.colo2&gt;($W12+$W12*$X12/100)),1)-($W12+$W12*$X12/100)),"")</calculatedColumnFormula>
    </tableColumn>
    <tableColumn id="14" xr3:uid="{00000000-0010-0000-0000-00000E000000}" name="Dep min" dataDxfId="7">
      <calculatedColumnFormula array="1">IFERROR(_xlfn.LET(_xlpm.colo2,_xlfn.CHOOSECOLS(_xlfn._xlws.FILTER($B$1:$C$50000,($B$1:$B$50000&gt;=$Y12)*($B$1:$B$50000&lt;=$Z12)),2),SMALL(_xlfn._xlws.FILTER(_xlpm.colo2,_xlpm.colo2&lt;($W12-$W12*$X12/100)),1)-($W12-$W12*$X12/100)),"")</calculatedColumnFormula>
    </tableColumn>
    <tableColumn id="9" xr3:uid="{00000000-0010-0000-0000-000009000000}" name="Conformité" dataDxfId="6">
      <calculatedColumnFormula>IF(COUNT(Tableau15[[#This Row],[P0]:[Dep min]])=0,"",REPT("NON ",OR(Tableau15[[#This Row],[Dep max]]&lt;&gt;"",Tableau15[[#This Row],[Dep min]]&lt;&gt;"")) &amp; "Conforme")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539"/>
  <sheetViews>
    <sheetView tabSelected="1" topLeftCell="F1" zoomScale="85" zoomScaleNormal="85" workbookViewId="0">
      <selection activeCell="AA26" sqref="AA26"/>
    </sheetView>
  </sheetViews>
  <sheetFormatPr defaultColWidth="10.85546875" defaultRowHeight="15" x14ac:dyDescent="0.25"/>
  <cols>
    <col min="1" max="1" width="10.85546875" style="2"/>
    <col min="2" max="3" width="10.85546875" style="20"/>
    <col min="4" max="4" width="10.85546875" style="2" customWidth="1"/>
    <col min="5" max="6" width="12" style="2" bestFit="1" customWidth="1"/>
    <col min="7" max="7" width="10.85546875" style="2"/>
    <col min="8" max="8" width="12" style="2" bestFit="1" customWidth="1"/>
    <col min="9" max="9" width="12.28515625" style="2" bestFit="1" customWidth="1"/>
    <col min="10" max="11" width="10.85546875" style="2"/>
    <col min="12" max="13" width="10.85546875" style="2" customWidth="1"/>
    <col min="14" max="14" width="12.42578125" style="2" bestFit="1" customWidth="1"/>
    <col min="15" max="18" width="10.85546875" style="2" customWidth="1"/>
    <col min="19" max="19" width="10.85546875" style="1" customWidth="1"/>
    <col min="20" max="21" width="10.85546875" style="1"/>
    <col min="22" max="22" width="13.140625" style="1" bestFit="1" customWidth="1"/>
    <col min="23" max="23" width="10.85546875" style="1" customWidth="1"/>
    <col min="24" max="24" width="12.140625" style="1" bestFit="1" customWidth="1"/>
    <col min="25" max="25" width="11.7109375" style="1" bestFit="1" customWidth="1"/>
    <col min="26" max="26" width="11.42578125" style="1" bestFit="1" customWidth="1"/>
    <col min="27" max="32" width="10.85546875" style="1"/>
    <col min="33" max="33" width="20" style="1" bestFit="1" customWidth="1"/>
    <col min="34" max="16384" width="10.85546875" style="1"/>
  </cols>
  <sheetData>
    <row r="1" spans="1:33" x14ac:dyDescent="0.25">
      <c r="A1" s="9" t="s">
        <v>18</v>
      </c>
      <c r="B1" s="20">
        <v>1.7999999999999999E-2</v>
      </c>
      <c r="C1" s="20">
        <v>21.442</v>
      </c>
      <c r="D1" s="9" t="s">
        <v>21</v>
      </c>
      <c r="G1" s="9" t="s">
        <v>22</v>
      </c>
      <c r="J1" s="9" t="s">
        <v>23</v>
      </c>
      <c r="M1" s="9" t="s">
        <v>20</v>
      </c>
      <c r="P1" s="9" t="s">
        <v>26</v>
      </c>
      <c r="Q1" s="2">
        <v>1.7999999999999999E-2</v>
      </c>
      <c r="R1" s="2">
        <v>17.827999999999999</v>
      </c>
      <c r="T1" s="3" t="s">
        <v>4</v>
      </c>
      <c r="U1" s="4" t="s">
        <v>7</v>
      </c>
      <c r="V1" s="4" t="s">
        <v>10</v>
      </c>
      <c r="W1" s="4" t="s">
        <v>11</v>
      </c>
      <c r="X1" s="4" t="s">
        <v>5</v>
      </c>
      <c r="Y1" s="4" t="s">
        <v>6</v>
      </c>
      <c r="Z1" s="4" t="s">
        <v>2</v>
      </c>
      <c r="AA1" s="4" t="s">
        <v>12</v>
      </c>
      <c r="AB1" s="4" t="s">
        <v>8</v>
      </c>
      <c r="AC1" s="4" t="s">
        <v>9</v>
      </c>
      <c r="AD1" s="4" t="s">
        <v>16</v>
      </c>
      <c r="AE1" s="4" t="s">
        <v>14</v>
      </c>
      <c r="AF1" s="4" t="s">
        <v>13</v>
      </c>
      <c r="AG1" s="4" t="s">
        <v>3</v>
      </c>
    </row>
    <row r="2" spans="1:33" x14ac:dyDescent="0.25">
      <c r="A2" s="8" t="s">
        <v>19</v>
      </c>
      <c r="B2" s="20">
        <v>6.0999999999999999E-2</v>
      </c>
      <c r="C2" s="20">
        <v>21.437000000000001</v>
      </c>
      <c r="D2" s="8" t="s">
        <v>19</v>
      </c>
      <c r="G2" s="8" t="s">
        <v>19</v>
      </c>
      <c r="J2" s="8" t="s">
        <v>19</v>
      </c>
      <c r="M2" s="8" t="s">
        <v>19</v>
      </c>
      <c r="P2" s="8" t="s">
        <v>19</v>
      </c>
      <c r="Q2" s="2">
        <v>6.2E-2</v>
      </c>
      <c r="R2" s="2">
        <v>17.841000000000001</v>
      </c>
      <c r="T2" s="3"/>
      <c r="U2" s="3">
        <f>U12</f>
        <v>0</v>
      </c>
      <c r="V2" s="3"/>
      <c r="W2" s="3"/>
      <c r="X2" s="3">
        <f>W12</f>
        <v>0</v>
      </c>
      <c r="Y2" s="3">
        <f>X12</f>
        <v>0</v>
      </c>
      <c r="Z2" s="2" t="str">
        <f>IFERROR(INDEX($C:$C,MATCH(Y12,$B:$B,0)),"")</f>
        <v/>
      </c>
      <c r="AA2" s="2" t="str">
        <f t="shared" ref="Z2:AA7" si="0">IFERROR(INDEX($C:$C,MATCH(Z12,$B:$B,0)),"")</f>
        <v/>
      </c>
      <c r="AB2" s="22">
        <f t="shared" ref="AB2:AB7" si="1">IFERROR(_xlfn.LET(_xlpm.colo2,_xlfn.CHOOSECOLS(_xlfn._xlws.FILTER($B$1:$C$50000,($B$1:$B$50000&gt;=$Y12)*($B$1:$B$50000&lt;=$Z12)),2),LARGE(_xlpm.colo2,1)),"")</f>
        <v>21.478999999999999</v>
      </c>
      <c r="AC2" s="22">
        <f t="shared" ref="AC2:AC7" si="2">IFERROR(_xlfn.LET(_xlpm.colo2,_xlfn.CHOOSECOLS(_xlfn._xlws.FILTER($B$1:$C$50000,($B$1:$B$50000&gt;=$Y12)*($B$1:$B$50000&lt;=$Z12)),2),SMALL(_xlpm.colo2,1)),"")</f>
        <v>21.428999999999998</v>
      </c>
      <c r="AD2" s="22" cm="1">
        <f t="array" ref="AD2">IFERROR(_xlfn.LET(_xlpm.colo2,_xlfn.CHOOSECOLS(_xlfn._xlws.FILTER($B$1:$C$50000,($B$1:$B$50000&gt;=$Y12)*($B$1:$B$50000&lt;=$Z12)),2),AVERAGE(_xlpm.colo2)),"")</f>
        <v>21.453999999999997</v>
      </c>
      <c r="AE2" s="10" cm="1">
        <f t="array" ref="AE2">IFERROR(_xlfn.LET(_xlpm.colo2,_xlfn.CHOOSECOLS(_xlfn._xlws.FILTER($B$1:$C$50000,($B$1:$B$50000&gt;=$Y12)*($B$1:$B$50000&lt;=$Z12)),2),LARGE(_xlfn._xlws.FILTER(_xlpm.colo2,_xlpm.colo2&gt;($W12+$W12*$X12/100)),1)-($W12+$W12*$X12/100)),"")</f>
        <v>21.478999999999999</v>
      </c>
      <c r="AF2" s="10" t="str" cm="1">
        <f t="array" ref="AF2">IFERROR(_xlfn.LET(_xlpm.colo2,_xlfn.CHOOSECOLS(_xlfn._xlws.FILTER($B$1:$C$50000,($B$1:$B$50000&gt;=$Y12)*($B$1:$B$50000&lt;=$Z12)),2),SMALL(_xlfn._xlws.FILTER(_xlpm.colo2,_xlpm.colo2&lt;($W12-$W12*$X12/100)),1)-($W12-$W12*$X12/100)),"")</f>
        <v/>
      </c>
      <c r="AG2" s="2" t="str">
        <f>IF(COUNT(Tableau15[[#This Row],[P0]:[Dep min]])=0,"",REPT("NON ",OR(Tableau15[[#This Row],[Dep max]]&lt;&gt;"",Tableau15[[#This Row],[Dep min]]&lt;&gt;"")) &amp; "Conforme")</f>
        <v>NON Conforme</v>
      </c>
    </row>
    <row r="3" spans="1:33" x14ac:dyDescent="0.25">
      <c r="B3" s="20">
        <v>0.105</v>
      </c>
      <c r="C3" s="20">
        <v>21.454999999999998</v>
      </c>
      <c r="Q3" s="2">
        <v>0.105</v>
      </c>
      <c r="R3" s="2">
        <v>17.809000000000001</v>
      </c>
      <c r="T3" s="3"/>
      <c r="U3" s="3">
        <f>U13</f>
        <v>0</v>
      </c>
      <c r="V3" s="3"/>
      <c r="W3" s="3"/>
      <c r="X3" s="3">
        <f>W13</f>
        <v>0</v>
      </c>
      <c r="Y3" s="3">
        <f>X13</f>
        <v>0</v>
      </c>
      <c r="Z3" s="2" t="str">
        <f>IFERROR(INDEX($C:$C,MATCH(Y13,$B:$B,0)),"")</f>
        <v/>
      </c>
      <c r="AA3" s="2" t="str">
        <f t="shared" si="0"/>
        <v/>
      </c>
      <c r="AB3" s="22">
        <f t="shared" si="1"/>
        <v>21.513999999999999</v>
      </c>
      <c r="AC3" s="22">
        <f t="shared" si="2"/>
        <v>21.460999999999999</v>
      </c>
      <c r="AD3" s="22" cm="1">
        <f t="array" ref="AD3">IFERROR(_xlfn.LET(_xlpm.colo2,_xlfn.CHOOSECOLS(_xlfn._xlws.FILTER($B$1:$C$50000,($B$1:$B$50000&gt;=$Y13)*($B$1:$B$50000&lt;=$Z13)),2),AVERAGE(_xlpm.colo2)),"")</f>
        <v>21.483999999999998</v>
      </c>
      <c r="AE3" s="10" cm="1">
        <f t="array" ref="AE3">IFERROR(_xlfn.LET(_xlpm.colo2,_xlfn.CHOOSECOLS(_xlfn._xlws.FILTER($B$1:$C$50000,($B$1:$B$50000&gt;=$Y13)*($B$1:$B$50000&lt;=$Z13)),2),LARGE(_xlfn._xlws.FILTER(_xlpm.colo2,_xlpm.colo2&gt;($W13+$W13*$X13/100)),1)-($W13+$W13*$X13/100)),"")</f>
        <v>21.513999999999999</v>
      </c>
      <c r="AF3" s="10" t="str" cm="1">
        <f t="array" ref="AF3">IFERROR(_xlfn.LET(_xlpm.colo2,_xlfn.CHOOSECOLS(_xlfn._xlws.FILTER($B$1:$C$50000,($B$1:$B$50000&gt;=$Y13)*($B$1:$B$50000&lt;=$Z13)),2),SMALL(_xlfn._xlws.FILTER(_xlpm.colo2,_xlpm.colo2&lt;($W13-$W13*$X13/100)),1)-($W13-$W13*$X13/100)),"")</f>
        <v/>
      </c>
      <c r="AG3" s="2" t="str">
        <f>IF(COUNT(Tableau15[[#This Row],[P0]:[Dep min]])=0,"",REPT("NON ",OR(Tableau15[[#This Row],[Dep max]]&lt;&gt;"",Tableau15[[#This Row],[Dep min]]&lt;&gt;"")) &amp; "Conforme")</f>
        <v>NON Conforme</v>
      </c>
    </row>
    <row r="4" spans="1:33" x14ac:dyDescent="0.25">
      <c r="B4" s="20">
        <v>0.152</v>
      </c>
      <c r="C4" s="20">
        <v>21.428999999999998</v>
      </c>
      <c r="Q4" s="2">
        <v>0.152</v>
      </c>
      <c r="R4" s="2">
        <v>17.827999999999999</v>
      </c>
      <c r="T4" s="3"/>
      <c r="U4" s="3">
        <f t="shared" ref="U4:U7" si="3">U14</f>
        <v>0</v>
      </c>
      <c r="V4" s="3"/>
      <c r="W4" s="3"/>
      <c r="X4" s="3">
        <f t="shared" ref="X4" si="4">W14</f>
        <v>0</v>
      </c>
      <c r="Y4" s="3">
        <f t="shared" ref="Y4:Y7" si="5">X14</f>
        <v>0</v>
      </c>
      <c r="Z4" s="2" t="str">
        <f t="shared" si="0"/>
        <v/>
      </c>
      <c r="AA4" s="2" t="str">
        <f t="shared" si="0"/>
        <v/>
      </c>
      <c r="AB4" s="22">
        <f t="shared" si="1"/>
        <v>21.503</v>
      </c>
      <c r="AC4" s="22">
        <f t="shared" si="2"/>
        <v>21.431000000000001</v>
      </c>
      <c r="AD4" s="22" cm="1">
        <f t="array" ref="AD4">IFERROR(_xlfn.LET(_xlpm.colo2,_xlfn.CHOOSECOLS(_xlfn._xlws.FILTER($B$1:$C$50000,($B$1:$B$50000&gt;=$Y14)*($B$1:$B$50000&lt;=$Z14)),2),AVERAGE(_xlpm.colo2)),"")</f>
        <v>21.455799999999996</v>
      </c>
      <c r="AE4" s="10" cm="1">
        <f t="array" ref="AE4">IFERROR(_xlfn.LET(_xlpm.colo2,_xlfn.CHOOSECOLS(_xlfn._xlws.FILTER($B$1:$C$50000,($B$1:$B$50000&gt;=$Y14)*($B$1:$B$50000&lt;=$Z14)),2),LARGE(_xlfn._xlws.FILTER(_xlpm.colo2,_xlpm.colo2&gt;($W14+$W14*$X14/100)),1)-($W14+$W14*$X14/100)),"")</f>
        <v>21.503</v>
      </c>
      <c r="AF4" s="10" t="str" cm="1">
        <f t="array" ref="AF4">IFERROR(_xlfn.LET(_xlpm.colo2,_xlfn.CHOOSECOLS(_xlfn._xlws.FILTER($B$1:$C$50000,($B$1:$B$50000&gt;=$Y14)*($B$1:$B$50000&lt;=$Z14)),2),SMALL(_xlfn._xlws.FILTER(_xlpm.colo2,_xlpm.colo2&lt;($W14-$W14*$X14/100)),1)-($W14-$W14*$X14/100)),"")</f>
        <v/>
      </c>
      <c r="AG4" s="2" t="str">
        <f>IF(COUNT(Tableau15[[#This Row],[P0]:[Dep min]])=0,"",REPT("NON ",OR(Tableau15[[#This Row],[Dep max]]&lt;&gt;"",Tableau15[[#This Row],[Dep min]]&lt;&gt;"")) &amp; "Conforme")</f>
        <v>NON Conforme</v>
      </c>
    </row>
    <row r="5" spans="1:33" x14ac:dyDescent="0.25">
      <c r="B5" s="20">
        <v>0.20200000000000001</v>
      </c>
      <c r="C5" s="20">
        <v>21.457999999999998</v>
      </c>
      <c r="Q5" s="2">
        <v>0.20200000000000001</v>
      </c>
      <c r="R5" s="2">
        <v>17.817</v>
      </c>
      <c r="T5" s="3"/>
      <c r="U5" s="3">
        <f t="shared" si="3"/>
        <v>0</v>
      </c>
      <c r="V5" s="3"/>
      <c r="W5" s="3"/>
      <c r="X5" s="3">
        <f t="shared" ref="X5" si="6">W15</f>
        <v>0</v>
      </c>
      <c r="Y5" s="3">
        <f t="shared" si="5"/>
        <v>0</v>
      </c>
      <c r="Z5" s="2" t="str">
        <f t="shared" si="0"/>
        <v/>
      </c>
      <c r="AA5" s="2" t="str">
        <f t="shared" si="0"/>
        <v/>
      </c>
      <c r="AB5" s="22">
        <f t="shared" si="1"/>
        <v>26.491</v>
      </c>
      <c r="AC5" s="22">
        <f t="shared" si="2"/>
        <v>21.658000000000001</v>
      </c>
      <c r="AD5" s="22" cm="1">
        <f t="array" ref="AD5">IFERROR(_xlfn.LET(_xlpm.colo2,_xlfn.CHOOSECOLS(_xlfn._xlws.FILTER($B$1:$C$50000,($B$1:$B$50000&gt;=$Y15)*($B$1:$B$50000&lt;=$Z15)),2),AVERAGE(_xlpm.colo2)),"")</f>
        <v>24.686850000000003</v>
      </c>
      <c r="AE5" s="10" cm="1">
        <f t="array" ref="AE5">IFERROR(_xlfn.LET(_xlpm.colo2,_xlfn.CHOOSECOLS(_xlfn._xlws.FILTER($B$1:$C$50000,($B$1:$B$50000&gt;=$Y15)*($B$1:$B$50000&lt;=$Z15)),2),LARGE(_xlfn._xlws.FILTER(_xlpm.colo2,_xlpm.colo2&gt;($W15+$W15*$X15/100)),1)-($W15+$W15*$X15/100)),"")</f>
        <v>26.491</v>
      </c>
      <c r="AF5" s="10" t="str" cm="1">
        <f t="array" ref="AF5">IFERROR(_xlfn.LET(_xlpm.colo2,_xlfn.CHOOSECOLS(_xlfn._xlws.FILTER($B$1:$C$50000,($B$1:$B$50000&gt;=$Y15)*($B$1:$B$50000&lt;=$Z15)),2),SMALL(_xlfn._xlws.FILTER(_xlpm.colo2,_xlpm.colo2&lt;($W15-$W15*$X15/100)),1)-($W15-$W15*$X15/100)),"")</f>
        <v/>
      </c>
      <c r="AG5" s="2" t="str">
        <f>IF(COUNT(Tableau15[[#This Row],[P0]:[Dep min]])=0,"",REPT("NON ",OR(Tableau15[[#This Row],[Dep max]]&lt;&gt;"",Tableau15[[#This Row],[Dep min]]&lt;&gt;"")) &amp; "Conforme")</f>
        <v>NON Conforme</v>
      </c>
    </row>
    <row r="6" spans="1:33" x14ac:dyDescent="0.25">
      <c r="B6" s="20">
        <v>0.252</v>
      </c>
      <c r="C6" s="20">
        <v>21.446999999999999</v>
      </c>
      <c r="Q6" s="2">
        <v>0.252</v>
      </c>
      <c r="R6" s="2">
        <v>17.835999999999999</v>
      </c>
      <c r="T6" s="3"/>
      <c r="U6" s="3">
        <f t="shared" si="3"/>
        <v>0</v>
      </c>
      <c r="V6" s="3"/>
      <c r="W6" s="3"/>
      <c r="X6" s="3">
        <f t="shared" ref="X6" si="7">W16</f>
        <v>0</v>
      </c>
      <c r="Y6" s="3">
        <f t="shared" si="5"/>
        <v>0</v>
      </c>
      <c r="Z6" s="2" t="str">
        <f t="shared" si="0"/>
        <v/>
      </c>
      <c r="AA6" s="2" t="str">
        <f t="shared" si="0"/>
        <v/>
      </c>
      <c r="AB6" s="22">
        <f t="shared" si="1"/>
        <v>25.071000000000002</v>
      </c>
      <c r="AC6" s="22">
        <f t="shared" si="2"/>
        <v>24.04</v>
      </c>
      <c r="AD6" s="22" cm="1">
        <f t="array" ref="AD6">IFERROR(_xlfn.LET(_xlpm.colo2,_xlfn.CHOOSECOLS(_xlfn._xlws.FILTER($B$1:$C$50000,($B$1:$B$50000&gt;=$Y16)*($B$1:$B$50000&lt;=$Z16)),2),AVERAGE(_xlpm.colo2)),"")</f>
        <v>24.508299999999998</v>
      </c>
      <c r="AE6" s="10" cm="1">
        <f t="array" ref="AE6">IFERROR(_xlfn.LET(_xlpm.colo2,_xlfn.CHOOSECOLS(_xlfn._xlws.FILTER($B$1:$C$50000,($B$1:$B$50000&gt;=$Y16)*($B$1:$B$50000&lt;=$Z16)),2),LARGE(_xlfn._xlws.FILTER(_xlpm.colo2,_xlpm.colo2&gt;($W16+$W16*$X16/100)),1)-($W16+$W16*$X16/100)),"")</f>
        <v>25.071000000000002</v>
      </c>
      <c r="AF6" s="10" t="str" cm="1">
        <f t="array" ref="AF6">IFERROR(_xlfn.LET(_xlpm.colo2,_xlfn.CHOOSECOLS(_xlfn._xlws.FILTER($B$1:$C$50000,($B$1:$B$50000&gt;=$Y16)*($B$1:$B$50000&lt;=$Z16)),2),SMALL(_xlfn._xlws.FILTER(_xlpm.colo2,_xlpm.colo2&lt;($W16-$W16*$X16/100)),1)-($W16-$W16*$X16/100)),"")</f>
        <v/>
      </c>
      <c r="AG6" s="2" t="str">
        <f>IF(COUNT(Tableau15[[#This Row],[P0]:[Dep min]])=0,"",REPT("NON ",OR(Tableau15[[#This Row],[Dep max]]&lt;&gt;"",Tableau15[[#This Row],[Dep min]]&lt;&gt;"")) &amp; "Conforme")</f>
        <v>NON Conforme</v>
      </c>
    </row>
    <row r="7" spans="1:33" x14ac:dyDescent="0.25">
      <c r="B7" s="20">
        <v>0.30199999999999999</v>
      </c>
      <c r="C7" s="20">
        <v>21.428999999999998</v>
      </c>
      <c r="Q7" s="2">
        <v>0.30199999999999999</v>
      </c>
      <c r="R7" s="2">
        <v>17.815000000000001</v>
      </c>
      <c r="T7" s="3"/>
      <c r="U7" s="3">
        <f t="shared" si="3"/>
        <v>0</v>
      </c>
      <c r="V7" s="3"/>
      <c r="W7" s="3"/>
      <c r="X7" s="3">
        <f t="shared" ref="X7" si="8">W17</f>
        <v>0</v>
      </c>
      <c r="Y7" s="3">
        <f t="shared" si="5"/>
        <v>0</v>
      </c>
      <c r="Z7" s="2" t="str">
        <f t="shared" si="0"/>
        <v/>
      </c>
      <c r="AA7" s="2" t="str">
        <f t="shared" si="0"/>
        <v/>
      </c>
      <c r="AB7" s="22">
        <f t="shared" si="1"/>
        <v>24.027000000000001</v>
      </c>
      <c r="AC7" s="22">
        <f t="shared" si="2"/>
        <v>23.495999999999999</v>
      </c>
      <c r="AD7" s="22" cm="1">
        <f t="array" ref="AD7">IFERROR(_xlfn.LET(_xlpm.colo2,_xlfn.CHOOSECOLS(_xlfn._xlws.FILTER($B$1:$C$50000,($B$1:$B$50000&gt;=$Y17)*($B$1:$B$50000&lt;=$Z17)),2),AVERAGE(_xlpm.colo2)),"")</f>
        <v>23.739199999999997</v>
      </c>
      <c r="AE7" s="10" cm="1">
        <f t="array" ref="AE7">IFERROR(_xlfn.LET(_xlpm.colo2,_xlfn.CHOOSECOLS(_xlfn._xlws.FILTER($B$1:$C$50000,($B$1:$B$50000&gt;=$Y17)*($B$1:$B$50000&lt;=$Z17)),2),LARGE(_xlfn._xlws.FILTER(_xlpm.colo2,_xlpm.colo2&gt;($W17+$W17*$X17/100)),1)-($W17+$W17*$X17/100)),"")</f>
        <v>24.027000000000001</v>
      </c>
      <c r="AF7" s="10" t="str" cm="1">
        <f t="array" ref="AF7">IFERROR(_xlfn.LET(_xlpm.colo2,_xlfn.CHOOSECOLS(_xlfn._xlws.FILTER($B$1:$C$50000,($B$1:$B$50000&gt;=$Y17)*($B$1:$B$50000&lt;=$Z17)),2),SMALL(_xlfn._xlws.FILTER(_xlpm.colo2,_xlpm.colo2&lt;($W17-$W17*$X17/100)),1)-($W17-$W17*$X17/100)),"")</f>
        <v/>
      </c>
      <c r="AG7" s="2" t="str">
        <f>IF(COUNT(Tableau15[[#This Row],[P0]:[Dep min]])=0,"",REPT("NON ",OR(Tableau15[[#This Row],[Dep max]]&lt;&gt;"",Tableau15[[#This Row],[Dep min]]&lt;&gt;"")) &amp; "Conforme")</f>
        <v>NON Conforme</v>
      </c>
    </row>
    <row r="8" spans="1:33" x14ac:dyDescent="0.25">
      <c r="B8" s="20">
        <v>0.35199999999999998</v>
      </c>
      <c r="C8" s="20">
        <v>21.452999999999999</v>
      </c>
      <c r="Q8" s="2">
        <v>0.35199999999999998</v>
      </c>
      <c r="R8" s="2">
        <v>17.827999999999999</v>
      </c>
    </row>
    <row r="9" spans="1:33" x14ac:dyDescent="0.25">
      <c r="B9" s="20">
        <v>0.40200000000000002</v>
      </c>
      <c r="C9" s="20">
        <v>21.463000000000001</v>
      </c>
      <c r="Q9" s="2">
        <v>0.40200000000000002</v>
      </c>
      <c r="R9" s="2">
        <v>17.806999999999999</v>
      </c>
    </row>
    <row r="10" spans="1:33" x14ac:dyDescent="0.25">
      <c r="B10" s="20">
        <v>0.45200000000000001</v>
      </c>
      <c r="C10" s="20">
        <v>21.442</v>
      </c>
      <c r="Q10" s="2">
        <v>0.45200000000000001</v>
      </c>
      <c r="R10" s="2">
        <v>17.817</v>
      </c>
      <c r="U10" s="19" t="s">
        <v>17</v>
      </c>
      <c r="V10" s="19"/>
      <c r="W10" s="19"/>
      <c r="X10" s="19"/>
      <c r="Y10" s="19"/>
      <c r="Z10" s="19"/>
    </row>
    <row r="11" spans="1:33" x14ac:dyDescent="0.25">
      <c r="B11" s="20">
        <v>0.502</v>
      </c>
      <c r="C11" s="20">
        <v>21.45</v>
      </c>
      <c r="Q11" s="2">
        <v>0.502</v>
      </c>
      <c r="R11" s="2">
        <v>17.823</v>
      </c>
      <c r="U11" s="12" t="s">
        <v>7</v>
      </c>
      <c r="V11" s="12" t="s">
        <v>24</v>
      </c>
      <c r="W11" s="12" t="s">
        <v>25</v>
      </c>
      <c r="X11" s="12" t="s">
        <v>1</v>
      </c>
      <c r="Y11" s="12" t="s">
        <v>15</v>
      </c>
      <c r="Z11" s="12" t="s">
        <v>0</v>
      </c>
    </row>
    <row r="12" spans="1:33" x14ac:dyDescent="0.25">
      <c r="B12" s="20">
        <v>0.55200000000000005</v>
      </c>
      <c r="C12" s="20">
        <v>21.454999999999998</v>
      </c>
      <c r="Q12" s="2">
        <v>0.55200000000000005</v>
      </c>
      <c r="R12" s="2">
        <v>17.824999999999999</v>
      </c>
      <c r="T12" s="1">
        <v>1</v>
      </c>
      <c r="U12" s="17"/>
      <c r="V12" s="17"/>
      <c r="W12" s="17"/>
      <c r="X12" s="17"/>
      <c r="Y12" s="18">
        <v>0</v>
      </c>
      <c r="Z12" s="11">
        <v>1</v>
      </c>
      <c r="AB12" s="23" cm="1">
        <f t="array" aca="1" ref="AB12" ca="1">_xlfn.AGGREGATE(14,6,Col_C/((Y12&lt;=Col_B)*(Col_B&lt;=Z12)),1)</f>
        <v>21.478999999999999</v>
      </c>
      <c r="AC12" s="23" cm="1">
        <f t="array" aca="1" ref="AC12" ca="1">_xlfn.AGGREGATE(14,6,Col_C/((Y12&lt;=Col_B)*(Col_B&lt;=Z12)),1)</f>
        <v>21.478999999999999</v>
      </c>
      <c r="AD12" s="23" cm="1">
        <f t="array" aca="1" ref="AD12" ca="1">AVERAGEIFS(Col_C,Col_B,"&gt;="&amp;Y12,Col_B,"&lt;="&amp;Z12)</f>
        <v>21.453999999999997</v>
      </c>
    </row>
    <row r="13" spans="1:33" x14ac:dyDescent="0.25">
      <c r="B13" s="20">
        <v>0.60199999999999998</v>
      </c>
      <c r="C13" s="20">
        <v>21.452999999999999</v>
      </c>
      <c r="Q13" s="2">
        <v>0.60199999999999998</v>
      </c>
      <c r="R13" s="2">
        <v>17.806999999999999</v>
      </c>
      <c r="T13" s="1">
        <v>2</v>
      </c>
      <c r="U13" s="13"/>
      <c r="V13" s="13"/>
      <c r="W13" s="14"/>
      <c r="X13" s="13"/>
      <c r="Y13" s="15">
        <f>+Z12</f>
        <v>1</v>
      </c>
      <c r="Z13" s="16">
        <f>+Z12+1</f>
        <v>2</v>
      </c>
      <c r="AB13" s="23" cm="1">
        <f t="array" aca="1" ref="AB13" ca="1">_xlfn.AGGREGATE(14,6,Col_C/((Y13&lt;=Col_B)*(Col_B&lt;=Z13)),1)</f>
        <v>21.513999999999999</v>
      </c>
      <c r="AC13" s="23" cm="1">
        <f t="array" aca="1" ref="AC13" ca="1">_xlfn.AGGREGATE(14,6,Col_C/((Y13&lt;=Col_B)*(Col_B&lt;=Z13)),1)</f>
        <v>21.513999999999999</v>
      </c>
      <c r="AD13" s="23" cm="1">
        <f t="array" aca="1" ref="AD13" ca="1">AVERAGEIFS(Col_C,Col_B,"&gt;="&amp;Y13,Col_B,"&lt;="&amp;Z13)</f>
        <v>21.483999999999998</v>
      </c>
    </row>
    <row r="14" spans="1:33" x14ac:dyDescent="0.25">
      <c r="B14" s="20">
        <v>0.65200000000000002</v>
      </c>
      <c r="C14" s="20">
        <v>21.460999999999999</v>
      </c>
      <c r="Q14" s="2">
        <v>0.65200000000000002</v>
      </c>
      <c r="R14" s="2">
        <v>17.815000000000001</v>
      </c>
      <c r="T14" s="1">
        <v>3</v>
      </c>
      <c r="U14" s="6"/>
      <c r="V14" s="6"/>
      <c r="W14" s="5"/>
      <c r="X14" s="6"/>
      <c r="Y14" s="15">
        <f t="shared" ref="Y14:Y17" si="9">+Z13</f>
        <v>2</v>
      </c>
      <c r="Z14" s="16">
        <f t="shared" ref="Z14:Z17" si="10">+Z13+1</f>
        <v>3</v>
      </c>
      <c r="AB14" s="23" cm="1">
        <f t="array" aca="1" ref="AB14" ca="1">_xlfn.AGGREGATE(14,6,Col_C/((Y14&lt;=Col_B)*(Col_B&lt;=Z14)),1)</f>
        <v>21.503</v>
      </c>
      <c r="AC14" s="23" cm="1">
        <f t="array" aca="1" ref="AC14" ca="1">_xlfn.AGGREGATE(14,6,Col_C/((Y14&lt;=Col_B)*(Col_B&lt;=Z14)),1)</f>
        <v>21.503</v>
      </c>
      <c r="AD14" s="23" cm="1">
        <f t="array" aca="1" ref="AD14" ca="1">AVERAGEIFS(Col_C,Col_B,"&gt;="&amp;Y14,Col_B,"&lt;="&amp;Z14)</f>
        <v>21.455799999999996</v>
      </c>
    </row>
    <row r="15" spans="1:33" x14ac:dyDescent="0.25">
      <c r="B15" s="20">
        <v>0.70199999999999996</v>
      </c>
      <c r="C15" s="20">
        <v>21.454999999999998</v>
      </c>
      <c r="Q15" s="2">
        <v>0.70199999999999996</v>
      </c>
      <c r="R15" s="2">
        <v>17.817</v>
      </c>
      <c r="T15" s="1">
        <v>4</v>
      </c>
      <c r="U15" s="6"/>
      <c r="V15" s="6"/>
      <c r="W15" s="5"/>
      <c r="X15" s="6"/>
      <c r="Y15" s="15">
        <f t="shared" si="9"/>
        <v>3</v>
      </c>
      <c r="Z15" s="16">
        <f t="shared" si="10"/>
        <v>4</v>
      </c>
      <c r="AB15" s="23" cm="1">
        <f t="array" aca="1" ref="AB15" ca="1">_xlfn.AGGREGATE(14,6,Col_C/((Y15&lt;=Col_B)*(Col_B&lt;=Z15)),1)</f>
        <v>26.491</v>
      </c>
      <c r="AC15" s="23" cm="1">
        <f t="array" aca="1" ref="AC15" ca="1">_xlfn.AGGREGATE(14,6,Col_C/((Y15&lt;=Col_B)*(Col_B&lt;=Z15)),1)</f>
        <v>26.491</v>
      </c>
      <c r="AD15" s="23" cm="1">
        <f t="array" aca="1" ref="AD15" ca="1">AVERAGEIFS(Col_C,Col_B,"&gt;="&amp;Y15,Col_B,"&lt;="&amp;Z15)</f>
        <v>24.686850000000003</v>
      </c>
    </row>
    <row r="16" spans="1:33" x14ac:dyDescent="0.25">
      <c r="B16" s="20">
        <v>0.752</v>
      </c>
      <c r="C16" s="20">
        <v>21.477</v>
      </c>
      <c r="Q16" s="2">
        <v>0.752</v>
      </c>
      <c r="R16" s="2">
        <v>17.798999999999999</v>
      </c>
      <c r="T16" s="1">
        <v>5</v>
      </c>
      <c r="U16" s="6"/>
      <c r="V16" s="6"/>
      <c r="W16" s="5"/>
      <c r="X16" s="6"/>
      <c r="Y16" s="15">
        <f t="shared" si="9"/>
        <v>4</v>
      </c>
      <c r="Z16" s="16">
        <f t="shared" si="10"/>
        <v>5</v>
      </c>
      <c r="AB16" s="23" cm="1">
        <f t="array" aca="1" ref="AB16" ca="1">_xlfn.AGGREGATE(14,6,Col_C/((Y16&lt;=Col_B)*(Col_B&lt;=Z16)),1)</f>
        <v>25.071000000000002</v>
      </c>
      <c r="AC16" s="23" cm="1">
        <f t="array" aca="1" ref="AC16" ca="1">_xlfn.AGGREGATE(14,6,Col_C/((Y16&lt;=Col_B)*(Col_B&lt;=Z16)),1)</f>
        <v>25.071000000000002</v>
      </c>
      <c r="AD16" s="23" cm="1">
        <f t="array" aca="1" ref="AD16" ca="1">AVERAGEIFS(Col_C,Col_B,"&gt;="&amp;Y16,Col_B,"&lt;="&amp;Z16)</f>
        <v>24.508299999999998</v>
      </c>
    </row>
    <row r="17" spans="2:30" x14ac:dyDescent="0.25">
      <c r="B17" s="20">
        <v>0.80200000000000005</v>
      </c>
      <c r="C17" s="20">
        <v>21.454999999999998</v>
      </c>
      <c r="Q17" s="2">
        <v>0.80200000000000005</v>
      </c>
      <c r="R17" s="2">
        <v>17.852</v>
      </c>
      <c r="T17" s="1">
        <v>6</v>
      </c>
      <c r="U17" s="6"/>
      <c r="V17" s="6"/>
      <c r="W17" s="5"/>
      <c r="X17" s="6"/>
      <c r="Y17" s="15">
        <f t="shared" si="9"/>
        <v>5</v>
      </c>
      <c r="Z17" s="16">
        <f t="shared" si="10"/>
        <v>6</v>
      </c>
      <c r="AB17" s="23" cm="1">
        <f t="array" aca="1" ref="AB17" ca="1">_xlfn.AGGREGATE(14,6,Col_C/((Y17&lt;=Col_B)*(Col_B&lt;=Z17)),1)</f>
        <v>24.027000000000001</v>
      </c>
      <c r="AC17" s="23" cm="1">
        <f t="array" aca="1" ref="AC17" ca="1">_xlfn.AGGREGATE(14,6,Col_C/((Y17&lt;=Col_B)*(Col_B&lt;=Z17)),1)</f>
        <v>24.027000000000001</v>
      </c>
      <c r="AD17" s="23" cm="1">
        <f t="array" aca="1" ref="AD17" ca="1">AVERAGEIFS(Col_C,Col_B,"&gt;="&amp;Y17,Col_B,"&lt;="&amp;Z17)</f>
        <v>23.739199999999997</v>
      </c>
    </row>
    <row r="18" spans="2:30" x14ac:dyDescent="0.25">
      <c r="B18" s="20">
        <v>0.85199999999999998</v>
      </c>
      <c r="C18" s="20">
        <v>21.478999999999999</v>
      </c>
      <c r="Q18" s="2">
        <v>0.85199999999999998</v>
      </c>
      <c r="R18" s="2">
        <v>17.82</v>
      </c>
    </row>
    <row r="19" spans="2:30" x14ac:dyDescent="0.25">
      <c r="B19" s="20">
        <v>0.90200000000000002</v>
      </c>
      <c r="C19" s="20">
        <v>21.463000000000001</v>
      </c>
      <c r="Q19" s="2">
        <v>0.90200000000000002</v>
      </c>
      <c r="R19" s="2">
        <v>17.823</v>
      </c>
    </row>
    <row r="20" spans="2:30" x14ac:dyDescent="0.25">
      <c r="B20" s="20">
        <v>0.95199999999999996</v>
      </c>
      <c r="C20" s="20">
        <v>21.477</v>
      </c>
      <c r="Q20" s="2">
        <v>0.95199999999999996</v>
      </c>
      <c r="R20" s="2">
        <v>17.82</v>
      </c>
    </row>
    <row r="21" spans="2:30" x14ac:dyDescent="0.25">
      <c r="B21" s="20">
        <v>1.002</v>
      </c>
      <c r="C21" s="20">
        <v>21.49</v>
      </c>
      <c r="Q21" s="2">
        <v>1.002</v>
      </c>
      <c r="R21" s="2">
        <v>17.831</v>
      </c>
    </row>
    <row r="22" spans="2:30" x14ac:dyDescent="0.25">
      <c r="B22" s="20">
        <v>1.052</v>
      </c>
      <c r="C22" s="20">
        <v>21.471</v>
      </c>
      <c r="Q22" s="2">
        <v>1.052</v>
      </c>
      <c r="R22" s="2">
        <v>17.832999999999998</v>
      </c>
    </row>
    <row r="23" spans="2:30" x14ac:dyDescent="0.25">
      <c r="B23" s="20">
        <v>1.1020000000000001</v>
      </c>
      <c r="C23" s="20">
        <v>21.478999999999999</v>
      </c>
      <c r="Q23" s="2">
        <v>1.1020000000000001</v>
      </c>
      <c r="R23" s="2">
        <v>17.844000000000001</v>
      </c>
    </row>
    <row r="24" spans="2:30" x14ac:dyDescent="0.25">
      <c r="B24" s="20">
        <v>1.1519999999999999</v>
      </c>
      <c r="C24" s="20">
        <v>21.49</v>
      </c>
      <c r="Q24" s="2">
        <v>1.1519999999999999</v>
      </c>
      <c r="R24" s="2">
        <v>17.86</v>
      </c>
    </row>
    <row r="25" spans="2:30" x14ac:dyDescent="0.25">
      <c r="B25" s="20">
        <v>1.202</v>
      </c>
      <c r="C25" s="20">
        <v>21.492999999999999</v>
      </c>
      <c r="Q25" s="2">
        <v>1.202</v>
      </c>
      <c r="R25" s="2">
        <v>17.827999999999999</v>
      </c>
    </row>
    <row r="26" spans="2:30" x14ac:dyDescent="0.25">
      <c r="B26" s="20">
        <v>1.252</v>
      </c>
      <c r="C26" s="20">
        <v>21.509</v>
      </c>
      <c r="Q26" s="2">
        <v>1.252</v>
      </c>
      <c r="R26" s="2">
        <v>17.864999999999998</v>
      </c>
    </row>
    <row r="27" spans="2:30" x14ac:dyDescent="0.25">
      <c r="B27" s="20">
        <v>1.302</v>
      </c>
      <c r="C27" s="20">
        <v>21.498000000000001</v>
      </c>
      <c r="Q27" s="2">
        <v>1.302</v>
      </c>
      <c r="R27" s="2">
        <v>17.847000000000001</v>
      </c>
    </row>
    <row r="28" spans="2:30" x14ac:dyDescent="0.25">
      <c r="B28" s="20">
        <v>1.3520000000000001</v>
      </c>
      <c r="C28" s="20">
        <v>21.513999999999999</v>
      </c>
      <c r="Q28" s="2">
        <v>1.3520000000000001</v>
      </c>
      <c r="R28" s="2">
        <v>17.86</v>
      </c>
    </row>
    <row r="29" spans="2:30" x14ac:dyDescent="0.25">
      <c r="B29" s="21">
        <v>1.4019999999999999</v>
      </c>
      <c r="C29" s="20">
        <v>21.49</v>
      </c>
      <c r="Q29" s="2">
        <v>1.4019999999999999</v>
      </c>
      <c r="R29" s="2">
        <v>17.876000000000001</v>
      </c>
    </row>
    <row r="30" spans="2:30" x14ac:dyDescent="0.25">
      <c r="B30" s="20">
        <v>1.452</v>
      </c>
      <c r="C30" s="20">
        <v>21.501000000000001</v>
      </c>
      <c r="Q30" s="2">
        <v>1.452</v>
      </c>
      <c r="R30" s="2">
        <v>17.847000000000001</v>
      </c>
    </row>
    <row r="31" spans="2:30" x14ac:dyDescent="0.25">
      <c r="B31" s="20">
        <v>1.502</v>
      </c>
      <c r="C31" s="20">
        <v>21.478999999999999</v>
      </c>
      <c r="Q31" s="2">
        <v>1.502</v>
      </c>
      <c r="R31" s="2">
        <v>17.844000000000001</v>
      </c>
    </row>
    <row r="32" spans="2:30" x14ac:dyDescent="0.25">
      <c r="B32" s="20">
        <v>1.552</v>
      </c>
      <c r="C32" s="20">
        <v>21.481999999999999</v>
      </c>
      <c r="Q32" s="2">
        <v>1.552</v>
      </c>
      <c r="R32" s="2">
        <v>17.870999999999999</v>
      </c>
    </row>
    <row r="33" spans="2:18" x14ac:dyDescent="0.25">
      <c r="B33" s="20">
        <v>1.6020000000000001</v>
      </c>
      <c r="C33" s="20">
        <v>21.477</v>
      </c>
      <c r="Q33" s="2">
        <v>1.6020000000000001</v>
      </c>
      <c r="R33" s="2">
        <v>17.864999999999998</v>
      </c>
    </row>
    <row r="34" spans="2:18" x14ac:dyDescent="0.25">
      <c r="B34" s="20">
        <v>1.6519999999999999</v>
      </c>
      <c r="C34" s="20">
        <v>21.478999999999999</v>
      </c>
      <c r="Q34" s="2">
        <v>1.6519999999999999</v>
      </c>
      <c r="R34" s="2">
        <v>17.864999999999998</v>
      </c>
    </row>
    <row r="35" spans="2:18" x14ac:dyDescent="0.25">
      <c r="B35" s="20">
        <v>1.702</v>
      </c>
      <c r="C35" s="20">
        <v>21.474</v>
      </c>
      <c r="Q35" s="2">
        <v>1.702</v>
      </c>
      <c r="R35" s="2">
        <v>17.879000000000001</v>
      </c>
    </row>
    <row r="36" spans="2:18" x14ac:dyDescent="0.25">
      <c r="B36" s="20">
        <v>1.752</v>
      </c>
      <c r="C36" s="20">
        <v>21.474</v>
      </c>
      <c r="Q36" s="2">
        <v>1.752</v>
      </c>
      <c r="R36" s="2">
        <v>17.881</v>
      </c>
    </row>
    <row r="37" spans="2:18" x14ac:dyDescent="0.25">
      <c r="B37" s="20">
        <v>1.802</v>
      </c>
      <c r="C37" s="20">
        <v>21.481999999999999</v>
      </c>
      <c r="Q37" s="2">
        <v>1.802</v>
      </c>
      <c r="R37" s="2">
        <v>17.891999999999999</v>
      </c>
    </row>
    <row r="38" spans="2:18" x14ac:dyDescent="0.25">
      <c r="B38" s="20">
        <v>1.8520000000000001</v>
      </c>
      <c r="C38" s="20">
        <v>21.460999999999999</v>
      </c>
      <c r="Q38" s="2">
        <v>1.8520000000000001</v>
      </c>
      <c r="R38" s="2">
        <v>17.884</v>
      </c>
    </row>
    <row r="39" spans="2:18" x14ac:dyDescent="0.25">
      <c r="B39" s="20">
        <v>1.9019999999999999</v>
      </c>
      <c r="C39" s="20">
        <v>21.463000000000001</v>
      </c>
      <c r="Q39" s="2">
        <v>1.9019999999999999</v>
      </c>
      <c r="R39" s="2">
        <v>17.884</v>
      </c>
    </row>
    <row r="40" spans="2:18" x14ac:dyDescent="0.25">
      <c r="B40" s="20">
        <v>1.952</v>
      </c>
      <c r="C40" s="20">
        <v>21.474</v>
      </c>
      <c r="Q40" s="2">
        <v>1.952</v>
      </c>
      <c r="R40" s="2">
        <v>17.899999999999999</v>
      </c>
    </row>
    <row r="41" spans="2:18" x14ac:dyDescent="0.25">
      <c r="B41" s="20">
        <v>2.0019999999999998</v>
      </c>
      <c r="C41" s="20">
        <v>21.442</v>
      </c>
      <c r="K41" s="7"/>
      <c r="Q41" s="2">
        <v>2.0019999999999998</v>
      </c>
      <c r="R41" s="2">
        <v>17.908000000000001</v>
      </c>
    </row>
    <row r="42" spans="2:18" x14ac:dyDescent="0.25">
      <c r="B42" s="20">
        <v>2.052</v>
      </c>
      <c r="C42" s="20">
        <v>21.466000000000001</v>
      </c>
      <c r="Q42" s="2">
        <v>2.052</v>
      </c>
      <c r="R42" s="2">
        <v>17.928999999999998</v>
      </c>
    </row>
    <row r="43" spans="2:18" x14ac:dyDescent="0.25">
      <c r="B43" s="20">
        <v>2.1019999999999999</v>
      </c>
      <c r="C43" s="20">
        <v>21.454999999999998</v>
      </c>
      <c r="Q43" s="2">
        <v>2.1019999999999999</v>
      </c>
      <c r="R43" s="2">
        <v>17.937000000000001</v>
      </c>
    </row>
    <row r="44" spans="2:18" x14ac:dyDescent="0.25">
      <c r="B44" s="20">
        <v>2.1520000000000001</v>
      </c>
      <c r="C44" s="20">
        <v>21.486999999999998</v>
      </c>
      <c r="Q44" s="2">
        <v>2.1520000000000001</v>
      </c>
      <c r="R44" s="2">
        <v>17.934999999999999</v>
      </c>
    </row>
    <row r="45" spans="2:18" x14ac:dyDescent="0.25">
      <c r="B45" s="20">
        <v>2.202</v>
      </c>
      <c r="C45" s="20">
        <v>21.452999999999999</v>
      </c>
      <c r="Q45" s="2">
        <v>2.202</v>
      </c>
      <c r="R45" s="2">
        <v>17.928999999999998</v>
      </c>
    </row>
    <row r="46" spans="2:18" x14ac:dyDescent="0.25">
      <c r="B46" s="20">
        <v>2.2519999999999998</v>
      </c>
      <c r="C46" s="20">
        <v>21.452999999999999</v>
      </c>
      <c r="Q46" s="7">
        <v>2.2519999999999998</v>
      </c>
      <c r="R46" s="2">
        <v>17.951000000000001</v>
      </c>
    </row>
    <row r="47" spans="2:18" x14ac:dyDescent="0.25">
      <c r="B47" s="20">
        <v>2.302</v>
      </c>
      <c r="C47" s="20">
        <v>21.460999999999999</v>
      </c>
      <c r="Q47" s="2">
        <v>2.302</v>
      </c>
      <c r="R47" s="2">
        <v>17.940000000000001</v>
      </c>
    </row>
    <row r="48" spans="2:18" x14ac:dyDescent="0.25">
      <c r="B48" s="20">
        <v>2.3519999999999999</v>
      </c>
      <c r="C48" s="20">
        <v>21.463000000000001</v>
      </c>
      <c r="Q48" s="2">
        <v>2.3519999999999999</v>
      </c>
      <c r="R48" s="2">
        <v>17.928999999999998</v>
      </c>
    </row>
    <row r="49" spans="2:18" x14ac:dyDescent="0.25">
      <c r="B49" s="20">
        <v>2.4020000000000001</v>
      </c>
      <c r="C49" s="20">
        <v>21.454999999999998</v>
      </c>
      <c r="Q49" s="2">
        <v>2.4020000000000001</v>
      </c>
      <c r="R49" s="2">
        <v>17.959</v>
      </c>
    </row>
    <row r="50" spans="2:18" x14ac:dyDescent="0.25">
      <c r="B50" s="20">
        <v>2.452</v>
      </c>
      <c r="C50" s="20">
        <v>21.471</v>
      </c>
      <c r="Q50" s="2">
        <v>2.452</v>
      </c>
      <c r="R50" s="2">
        <v>17.956</v>
      </c>
    </row>
    <row r="51" spans="2:18" x14ac:dyDescent="0.25">
      <c r="B51" s="20">
        <v>2.5019999999999998</v>
      </c>
      <c r="C51" s="20">
        <v>21.457999999999998</v>
      </c>
      <c r="Q51" s="2">
        <v>2.5019999999999998</v>
      </c>
      <c r="R51" s="2">
        <v>17.945</v>
      </c>
    </row>
    <row r="52" spans="2:18" x14ac:dyDescent="0.25">
      <c r="B52" s="20">
        <v>2.552</v>
      </c>
      <c r="C52" s="20">
        <v>21.437000000000001</v>
      </c>
      <c r="Q52" s="2">
        <v>2.552</v>
      </c>
      <c r="R52" s="2">
        <v>17.972000000000001</v>
      </c>
    </row>
    <row r="53" spans="2:18" x14ac:dyDescent="0.25">
      <c r="B53" s="20">
        <v>2.6019999999999999</v>
      </c>
      <c r="C53" s="20">
        <v>21.434000000000001</v>
      </c>
      <c r="Q53" s="2">
        <v>2.6019999999999999</v>
      </c>
      <c r="R53" s="2">
        <v>17.959</v>
      </c>
    </row>
    <row r="54" spans="2:18" x14ac:dyDescent="0.25">
      <c r="B54" s="20">
        <v>2.6520000000000001</v>
      </c>
      <c r="C54" s="20">
        <v>21.454999999999998</v>
      </c>
      <c r="Q54" s="2">
        <v>2.6520000000000001</v>
      </c>
      <c r="R54" s="2">
        <v>17.960999999999999</v>
      </c>
    </row>
    <row r="55" spans="2:18" x14ac:dyDescent="0.25">
      <c r="B55" s="21">
        <v>2.702</v>
      </c>
      <c r="C55" s="20">
        <v>21.437000000000001</v>
      </c>
      <c r="Q55" s="2">
        <v>2.702</v>
      </c>
      <c r="R55" s="2">
        <v>17.960999999999999</v>
      </c>
    </row>
    <row r="56" spans="2:18" x14ac:dyDescent="0.25">
      <c r="B56" s="20">
        <v>2.7519999999999998</v>
      </c>
      <c r="C56" s="20">
        <v>21.431000000000001</v>
      </c>
      <c r="K56" s="7"/>
      <c r="Q56" s="2">
        <v>2.7519999999999998</v>
      </c>
      <c r="R56" s="2">
        <v>17.966999999999999</v>
      </c>
    </row>
    <row r="57" spans="2:18" x14ac:dyDescent="0.25">
      <c r="B57" s="20">
        <v>2.802</v>
      </c>
      <c r="C57" s="20">
        <v>21.446999999999999</v>
      </c>
      <c r="Q57" s="7">
        <v>2.802</v>
      </c>
      <c r="R57" s="2">
        <v>17.959</v>
      </c>
    </row>
    <row r="58" spans="2:18" x14ac:dyDescent="0.25">
      <c r="B58" s="20">
        <v>2.8519999999999999</v>
      </c>
      <c r="C58" s="20">
        <v>21.45</v>
      </c>
      <c r="Q58" s="2">
        <v>2.8519999999999999</v>
      </c>
      <c r="R58" s="2">
        <v>17.956</v>
      </c>
    </row>
    <row r="59" spans="2:18" x14ac:dyDescent="0.25">
      <c r="B59" s="20">
        <v>2.9020000000000001</v>
      </c>
      <c r="C59" s="20">
        <v>21.457999999999998</v>
      </c>
      <c r="Q59" s="2">
        <v>2.9020000000000001</v>
      </c>
      <c r="R59" s="2">
        <v>17.966999999999999</v>
      </c>
    </row>
    <row r="60" spans="2:18" x14ac:dyDescent="0.25">
      <c r="B60" s="20">
        <v>2.952</v>
      </c>
      <c r="C60" s="20">
        <v>21.503</v>
      </c>
      <c r="E60" s="7"/>
      <c r="Q60" s="2">
        <v>2.952</v>
      </c>
      <c r="R60" s="2">
        <v>17.959</v>
      </c>
    </row>
    <row r="61" spans="2:18" x14ac:dyDescent="0.25">
      <c r="B61" s="20">
        <v>3.0019999999999998</v>
      </c>
      <c r="C61" s="20">
        <v>21.658000000000001</v>
      </c>
      <c r="Q61" s="2">
        <v>3.0019999999999998</v>
      </c>
      <c r="R61" s="2">
        <v>17.984999999999999</v>
      </c>
    </row>
    <row r="62" spans="2:18" x14ac:dyDescent="0.25">
      <c r="B62" s="20">
        <v>3.052</v>
      </c>
      <c r="C62" s="20">
        <v>22.033999999999999</v>
      </c>
      <c r="Q62" s="2">
        <v>3.052</v>
      </c>
      <c r="R62" s="2">
        <v>17.977</v>
      </c>
    </row>
    <row r="63" spans="2:18" x14ac:dyDescent="0.25">
      <c r="B63" s="20">
        <v>3.1019999999999999</v>
      </c>
      <c r="C63" s="20">
        <v>22.440999999999999</v>
      </c>
      <c r="K63" s="7"/>
      <c r="Q63" s="7">
        <v>3.1019999999999999</v>
      </c>
      <c r="R63" s="2">
        <v>17.972000000000001</v>
      </c>
    </row>
    <row r="64" spans="2:18" x14ac:dyDescent="0.25">
      <c r="B64" s="20">
        <v>3.1520000000000001</v>
      </c>
      <c r="C64" s="20">
        <v>22.765999999999998</v>
      </c>
      <c r="Q64" s="2">
        <v>3.1520000000000001</v>
      </c>
      <c r="R64" s="2">
        <v>17.984999999999999</v>
      </c>
    </row>
    <row r="65" spans="2:18" x14ac:dyDescent="0.25">
      <c r="B65" s="20">
        <v>3.202</v>
      </c>
      <c r="C65" s="20">
        <v>23.13</v>
      </c>
      <c r="Q65" s="2">
        <v>3.202</v>
      </c>
      <c r="R65" s="2">
        <v>17.991</v>
      </c>
    </row>
    <row r="66" spans="2:18" x14ac:dyDescent="0.25">
      <c r="B66" s="20">
        <v>3.2519999999999998</v>
      </c>
      <c r="C66" s="20">
        <v>23.573</v>
      </c>
      <c r="Q66" s="2">
        <v>3.2519999999999998</v>
      </c>
      <c r="R66" s="2">
        <v>17.992999999999999</v>
      </c>
    </row>
    <row r="67" spans="2:18" x14ac:dyDescent="0.25">
      <c r="B67" s="20">
        <v>3.302</v>
      </c>
      <c r="C67" s="20">
        <v>24.193000000000001</v>
      </c>
      <c r="Q67" s="2">
        <v>3.302</v>
      </c>
      <c r="R67" s="2">
        <v>17.983000000000001</v>
      </c>
    </row>
    <row r="68" spans="2:18" x14ac:dyDescent="0.25">
      <c r="B68" s="20">
        <v>3.3519999999999999</v>
      </c>
      <c r="C68" s="20">
        <v>24.818000000000001</v>
      </c>
      <c r="N68" s="7"/>
      <c r="Q68" s="2">
        <v>3.3519999999999999</v>
      </c>
      <c r="R68" s="2">
        <v>17.991</v>
      </c>
    </row>
    <row r="69" spans="2:18" x14ac:dyDescent="0.25">
      <c r="B69" s="20">
        <v>3.4020000000000001</v>
      </c>
      <c r="C69" s="20">
        <v>25.66</v>
      </c>
      <c r="Q69" s="2">
        <v>3.4020000000000001</v>
      </c>
      <c r="R69" s="2">
        <v>18.007000000000001</v>
      </c>
    </row>
    <row r="70" spans="2:18" x14ac:dyDescent="0.25">
      <c r="B70" s="20">
        <v>3.452</v>
      </c>
      <c r="C70" s="20">
        <v>26.419</v>
      </c>
      <c r="Q70" s="2">
        <v>3.452</v>
      </c>
      <c r="R70" s="2">
        <v>18.001000000000001</v>
      </c>
    </row>
    <row r="71" spans="2:18" x14ac:dyDescent="0.25">
      <c r="B71" s="20">
        <v>3.5019999999999998</v>
      </c>
      <c r="C71" s="20">
        <v>26.491</v>
      </c>
      <c r="Q71" s="2">
        <v>3.5019999999999998</v>
      </c>
      <c r="R71" s="2">
        <v>17.991</v>
      </c>
    </row>
    <row r="72" spans="2:18" x14ac:dyDescent="0.25">
      <c r="B72" s="20">
        <v>3.552</v>
      </c>
      <c r="C72" s="20">
        <v>26.24</v>
      </c>
      <c r="K72" s="7"/>
      <c r="Q72" s="2">
        <v>3.552</v>
      </c>
      <c r="R72" s="2">
        <v>18.012</v>
      </c>
    </row>
    <row r="73" spans="2:18" x14ac:dyDescent="0.25">
      <c r="B73" s="20">
        <v>3.6019999999999999</v>
      </c>
      <c r="C73" s="20">
        <v>26.026</v>
      </c>
      <c r="Q73" s="2">
        <v>3.6019999999999999</v>
      </c>
      <c r="R73" s="2">
        <v>17.992999999999999</v>
      </c>
    </row>
    <row r="74" spans="2:18" x14ac:dyDescent="0.25">
      <c r="B74" s="20">
        <v>3.6520000000000001</v>
      </c>
      <c r="C74" s="20">
        <v>25.844000000000001</v>
      </c>
      <c r="Q74" s="2">
        <v>3.6520000000000001</v>
      </c>
      <c r="R74" s="2">
        <v>18.007000000000001</v>
      </c>
    </row>
    <row r="75" spans="2:18" x14ac:dyDescent="0.25">
      <c r="B75" s="20">
        <v>3.702</v>
      </c>
      <c r="C75" s="20">
        <v>25.699000000000002</v>
      </c>
      <c r="Q75" s="2">
        <v>3.702</v>
      </c>
      <c r="R75" s="2">
        <v>18.009</v>
      </c>
    </row>
    <row r="76" spans="2:18" x14ac:dyDescent="0.25">
      <c r="B76" s="20">
        <v>3.7519999999999998</v>
      </c>
      <c r="C76" s="20">
        <v>25.565000000000001</v>
      </c>
      <c r="Q76" s="2">
        <v>3.7519999999999998</v>
      </c>
      <c r="R76" s="2">
        <v>17.998999999999999</v>
      </c>
    </row>
    <row r="77" spans="2:18" x14ac:dyDescent="0.25">
      <c r="B77" s="20">
        <v>3.802</v>
      </c>
      <c r="C77" s="20">
        <v>25.449000000000002</v>
      </c>
      <c r="Q77" s="2">
        <v>3.802</v>
      </c>
      <c r="R77" s="2">
        <v>18.030999999999999</v>
      </c>
    </row>
    <row r="78" spans="2:18" x14ac:dyDescent="0.25">
      <c r="B78" s="21">
        <v>3.8519999999999999</v>
      </c>
      <c r="C78" s="20">
        <v>25.314</v>
      </c>
      <c r="Q78" s="2">
        <v>3.8519999999999999</v>
      </c>
      <c r="R78" s="2">
        <v>18.016999999999999</v>
      </c>
    </row>
    <row r="79" spans="2:18" x14ac:dyDescent="0.25">
      <c r="B79" s="20">
        <v>3.9020000000000001</v>
      </c>
      <c r="C79" s="20">
        <v>25.253</v>
      </c>
      <c r="E79" s="7"/>
      <c r="Q79" s="2">
        <v>3.9020000000000001</v>
      </c>
      <c r="R79" s="2">
        <v>18.012</v>
      </c>
    </row>
    <row r="80" spans="2:18" x14ac:dyDescent="0.25">
      <c r="B80" s="20">
        <v>3.952</v>
      </c>
      <c r="C80" s="20">
        <v>25.164000000000001</v>
      </c>
      <c r="E80" s="7"/>
      <c r="Q80" s="2">
        <v>3.952</v>
      </c>
      <c r="R80" s="2">
        <v>18.048999999999999</v>
      </c>
    </row>
    <row r="81" spans="2:18" x14ac:dyDescent="0.25">
      <c r="B81" s="20">
        <v>4.0019999999999998</v>
      </c>
      <c r="C81" s="20">
        <v>25.071000000000002</v>
      </c>
      <c r="K81" s="7"/>
      <c r="Q81" s="2">
        <v>4.0019999999999998</v>
      </c>
      <c r="R81" s="2">
        <v>18.033000000000001</v>
      </c>
    </row>
    <row r="82" spans="2:18" x14ac:dyDescent="0.25">
      <c r="B82" s="20">
        <v>4.0519999999999996</v>
      </c>
      <c r="C82" s="20">
        <v>25.013000000000002</v>
      </c>
      <c r="Q82" s="2">
        <v>4.0519999999999996</v>
      </c>
      <c r="R82" s="2">
        <v>18.033000000000001</v>
      </c>
    </row>
    <row r="83" spans="2:18" x14ac:dyDescent="0.25">
      <c r="B83" s="21">
        <v>4.1020000000000003</v>
      </c>
      <c r="C83" s="20">
        <v>24.937000000000001</v>
      </c>
      <c r="Q83" s="2">
        <v>4.1020000000000003</v>
      </c>
      <c r="R83" s="2">
        <v>18.007000000000001</v>
      </c>
    </row>
    <row r="84" spans="2:18" x14ac:dyDescent="0.25">
      <c r="B84" s="20">
        <v>4.1520000000000001</v>
      </c>
      <c r="C84" s="20">
        <v>24.881</v>
      </c>
      <c r="Q84" s="2">
        <v>4.1520000000000001</v>
      </c>
      <c r="R84" s="2">
        <v>18.016999999999999</v>
      </c>
    </row>
    <row r="85" spans="2:18" x14ac:dyDescent="0.25">
      <c r="B85" s="20">
        <v>4.202</v>
      </c>
      <c r="C85" s="20">
        <v>24.808</v>
      </c>
      <c r="Q85" s="2">
        <v>4.202</v>
      </c>
      <c r="R85" s="2">
        <v>18.033000000000001</v>
      </c>
    </row>
    <row r="86" spans="2:18" x14ac:dyDescent="0.25">
      <c r="B86" s="21">
        <v>4.2519999999999998</v>
      </c>
      <c r="C86" s="20">
        <v>24.744</v>
      </c>
      <c r="Q86" s="2">
        <v>4.2519999999999998</v>
      </c>
      <c r="R86" s="2">
        <v>18.027999999999999</v>
      </c>
    </row>
    <row r="87" spans="2:18" x14ac:dyDescent="0.25">
      <c r="B87" s="20">
        <v>4.3019999999999996</v>
      </c>
      <c r="C87" s="20">
        <v>24.67</v>
      </c>
      <c r="Q87" s="2">
        <v>4.3019999999999996</v>
      </c>
      <c r="R87" s="2">
        <v>18.016999999999999</v>
      </c>
    </row>
    <row r="88" spans="2:18" x14ac:dyDescent="0.25">
      <c r="B88" s="20">
        <v>4.3520000000000003</v>
      </c>
      <c r="C88" s="20">
        <v>24.603999999999999</v>
      </c>
      <c r="Q88" s="2">
        <v>4.3520000000000003</v>
      </c>
      <c r="R88" s="2">
        <v>18.02</v>
      </c>
    </row>
    <row r="89" spans="2:18" x14ac:dyDescent="0.25">
      <c r="B89" s="20">
        <v>4.4020000000000001</v>
      </c>
      <c r="C89" s="20">
        <v>24.556999999999999</v>
      </c>
      <c r="Q89" s="2">
        <v>4.4020000000000001</v>
      </c>
      <c r="R89" s="2">
        <v>18.004000000000001</v>
      </c>
    </row>
    <row r="90" spans="2:18" x14ac:dyDescent="0.25">
      <c r="B90" s="20">
        <v>4.452</v>
      </c>
      <c r="C90" s="20">
        <v>24.509</v>
      </c>
      <c r="Q90" s="2">
        <v>4.452</v>
      </c>
      <c r="R90" s="2">
        <v>18.02</v>
      </c>
    </row>
    <row r="91" spans="2:18" x14ac:dyDescent="0.25">
      <c r="B91" s="20">
        <v>4.5019999999999998</v>
      </c>
      <c r="C91" s="20">
        <v>24.433</v>
      </c>
      <c r="H91" s="7"/>
      <c r="Q91" s="2">
        <v>4.5019999999999998</v>
      </c>
      <c r="R91" s="2">
        <v>18.007000000000001</v>
      </c>
    </row>
    <row r="92" spans="2:18" x14ac:dyDescent="0.25">
      <c r="B92" s="20">
        <v>4.5519999999999996</v>
      </c>
      <c r="C92" s="20">
        <v>24.388000000000002</v>
      </c>
      <c r="Q92" s="2">
        <v>4.5519999999999996</v>
      </c>
      <c r="R92" s="2">
        <v>18.023</v>
      </c>
    </row>
    <row r="93" spans="2:18" x14ac:dyDescent="0.25">
      <c r="B93" s="20">
        <v>4.6020000000000003</v>
      </c>
      <c r="C93" s="20">
        <v>24.350999999999999</v>
      </c>
      <c r="Q93" s="2">
        <v>4.6020000000000003</v>
      </c>
      <c r="R93" s="2">
        <v>18.023</v>
      </c>
    </row>
    <row r="94" spans="2:18" x14ac:dyDescent="0.25">
      <c r="B94" s="20">
        <v>4.6520000000000001</v>
      </c>
      <c r="C94" s="20">
        <v>24.274999999999999</v>
      </c>
      <c r="Q94" s="2">
        <v>4.6520000000000001</v>
      </c>
      <c r="R94" s="2">
        <v>18.012</v>
      </c>
    </row>
    <row r="95" spans="2:18" x14ac:dyDescent="0.25">
      <c r="B95" s="20">
        <v>4.702</v>
      </c>
      <c r="C95" s="20">
        <v>24.254000000000001</v>
      </c>
      <c r="Q95" s="2">
        <v>4.702</v>
      </c>
      <c r="R95" s="2">
        <v>18.030999999999999</v>
      </c>
    </row>
    <row r="96" spans="2:18" x14ac:dyDescent="0.25">
      <c r="B96" s="20">
        <v>4.7519999999999998</v>
      </c>
      <c r="C96" s="20">
        <v>24.227</v>
      </c>
      <c r="K96" s="7"/>
      <c r="N96" s="7"/>
      <c r="Q96" s="2">
        <v>4.7519999999999998</v>
      </c>
      <c r="R96" s="2">
        <v>18.027999999999999</v>
      </c>
    </row>
    <row r="97" spans="2:18" x14ac:dyDescent="0.25">
      <c r="B97" s="20">
        <v>4.8019999999999996</v>
      </c>
      <c r="C97" s="20">
        <v>24.164000000000001</v>
      </c>
      <c r="Q97" s="2">
        <v>4.8019999999999996</v>
      </c>
      <c r="R97" s="2">
        <v>18.039000000000001</v>
      </c>
    </row>
    <row r="98" spans="2:18" x14ac:dyDescent="0.25">
      <c r="B98" s="20">
        <v>4.8520000000000003</v>
      </c>
      <c r="C98" s="20">
        <v>24.152999999999999</v>
      </c>
      <c r="Q98" s="2">
        <v>4.8520000000000003</v>
      </c>
      <c r="R98" s="2">
        <v>18.047000000000001</v>
      </c>
    </row>
    <row r="99" spans="2:18" x14ac:dyDescent="0.25">
      <c r="B99" s="20">
        <v>4.9020000000000001</v>
      </c>
      <c r="C99" s="20">
        <v>24.087</v>
      </c>
      <c r="Q99" s="2">
        <v>4.9020000000000001</v>
      </c>
      <c r="R99" s="2">
        <v>18.033000000000001</v>
      </c>
    </row>
    <row r="100" spans="2:18" x14ac:dyDescent="0.25">
      <c r="B100" s="20">
        <v>4.952</v>
      </c>
      <c r="C100" s="20">
        <v>24.04</v>
      </c>
      <c r="Q100" s="2">
        <v>4.952</v>
      </c>
      <c r="R100" s="2">
        <v>18.044</v>
      </c>
    </row>
    <row r="101" spans="2:18" x14ac:dyDescent="0.25">
      <c r="B101" s="20">
        <v>5.0019999999999998</v>
      </c>
      <c r="C101" s="20">
        <v>24.027000000000001</v>
      </c>
      <c r="Q101" s="2">
        <v>5.0019999999999998</v>
      </c>
      <c r="R101" s="2">
        <v>18.059999999999999</v>
      </c>
    </row>
    <row r="102" spans="2:18" x14ac:dyDescent="0.25">
      <c r="B102" s="20">
        <v>5.0519999999999996</v>
      </c>
      <c r="C102" s="20">
        <v>23.977</v>
      </c>
      <c r="Q102" s="2">
        <v>5.0519999999999996</v>
      </c>
      <c r="R102" s="2">
        <v>18.059999999999999</v>
      </c>
    </row>
    <row r="103" spans="2:18" x14ac:dyDescent="0.25">
      <c r="B103" s="21">
        <v>5.1020000000000003</v>
      </c>
      <c r="C103" s="20">
        <v>23.957999999999998</v>
      </c>
      <c r="Q103" s="2">
        <v>5.1020000000000003</v>
      </c>
      <c r="R103" s="2">
        <v>18.103000000000002</v>
      </c>
    </row>
    <row r="104" spans="2:18" x14ac:dyDescent="0.25">
      <c r="B104" s="20">
        <v>5.1520000000000001</v>
      </c>
      <c r="C104" s="20">
        <v>23.920999999999999</v>
      </c>
      <c r="Q104" s="2">
        <v>5.1520000000000001</v>
      </c>
      <c r="R104" s="2">
        <v>18.055</v>
      </c>
    </row>
    <row r="105" spans="2:18" x14ac:dyDescent="0.25">
      <c r="B105" s="21">
        <v>5.202</v>
      </c>
      <c r="C105" s="20">
        <v>23.895</v>
      </c>
      <c r="Q105" s="2">
        <v>5.202</v>
      </c>
      <c r="R105" s="2">
        <v>18.065000000000001</v>
      </c>
    </row>
    <row r="106" spans="2:18" x14ac:dyDescent="0.25">
      <c r="B106" s="21">
        <v>5.2519999999999998</v>
      </c>
      <c r="C106" s="20">
        <v>23.85</v>
      </c>
      <c r="Q106" s="2">
        <v>5.2519999999999998</v>
      </c>
      <c r="R106" s="2">
        <v>18.084</v>
      </c>
    </row>
    <row r="107" spans="2:18" x14ac:dyDescent="0.25">
      <c r="B107" s="20">
        <v>5.3019999999999996</v>
      </c>
      <c r="C107" s="20">
        <v>23.834</v>
      </c>
      <c r="Q107" s="2">
        <v>5.3019999999999996</v>
      </c>
      <c r="R107" s="2">
        <v>18.068000000000001</v>
      </c>
    </row>
    <row r="108" spans="2:18" x14ac:dyDescent="0.25">
      <c r="B108" s="20">
        <v>5.3520000000000003</v>
      </c>
      <c r="C108" s="20">
        <v>23.797000000000001</v>
      </c>
      <c r="Q108" s="2">
        <v>5.3520000000000003</v>
      </c>
      <c r="R108" s="2">
        <v>18.094999999999999</v>
      </c>
    </row>
    <row r="109" spans="2:18" x14ac:dyDescent="0.25">
      <c r="B109" s="20">
        <v>5.4020000000000001</v>
      </c>
      <c r="C109" s="20">
        <v>23.76</v>
      </c>
      <c r="Q109" s="2">
        <v>5.4020000000000001</v>
      </c>
      <c r="R109" s="2">
        <v>18.091999999999999</v>
      </c>
    </row>
    <row r="110" spans="2:18" x14ac:dyDescent="0.25">
      <c r="B110" s="20">
        <v>5.452</v>
      </c>
      <c r="C110" s="20">
        <v>23.751999999999999</v>
      </c>
      <c r="Q110" s="2">
        <v>5.452</v>
      </c>
      <c r="R110" s="2">
        <v>18.079000000000001</v>
      </c>
    </row>
    <row r="111" spans="2:18" x14ac:dyDescent="0.25">
      <c r="B111" s="20">
        <v>5.5019999999999998</v>
      </c>
      <c r="C111" s="20">
        <v>23.71</v>
      </c>
      <c r="Q111" s="2">
        <v>5.5019999999999998</v>
      </c>
      <c r="R111" s="2">
        <v>18.097000000000001</v>
      </c>
    </row>
    <row r="112" spans="2:18" x14ac:dyDescent="0.25">
      <c r="B112" s="20">
        <v>5.5519999999999996</v>
      </c>
      <c r="C112" s="20">
        <v>23.7</v>
      </c>
      <c r="E112" s="7"/>
      <c r="Q112" s="2">
        <v>5.5519999999999996</v>
      </c>
      <c r="R112" s="2">
        <v>18.105</v>
      </c>
    </row>
    <row r="113" spans="2:18" x14ac:dyDescent="0.25">
      <c r="B113" s="20">
        <v>5.6020000000000003</v>
      </c>
      <c r="C113" s="20">
        <v>23.667999999999999</v>
      </c>
      <c r="Q113" s="2">
        <v>5.6020000000000003</v>
      </c>
      <c r="R113" s="2">
        <v>18.088999999999999</v>
      </c>
    </row>
    <row r="114" spans="2:18" x14ac:dyDescent="0.25">
      <c r="B114" s="20">
        <v>5.6520000000000001</v>
      </c>
      <c r="C114" s="20">
        <v>23.634</v>
      </c>
      <c r="Q114" s="2">
        <v>5.6520000000000001</v>
      </c>
      <c r="R114" s="2">
        <v>18.091999999999999</v>
      </c>
    </row>
    <row r="115" spans="2:18" x14ac:dyDescent="0.25">
      <c r="B115" s="20">
        <v>5.702</v>
      </c>
      <c r="C115" s="20">
        <v>23.602</v>
      </c>
      <c r="Q115" s="2">
        <v>5.702</v>
      </c>
      <c r="R115" s="2">
        <v>18.111000000000001</v>
      </c>
    </row>
    <row r="116" spans="2:18" x14ac:dyDescent="0.25">
      <c r="B116" s="20">
        <v>5.7519999999999998</v>
      </c>
      <c r="C116" s="20">
        <v>23.588999999999999</v>
      </c>
      <c r="Q116" s="2">
        <v>5.7519999999999998</v>
      </c>
      <c r="R116" s="2">
        <v>18.111000000000001</v>
      </c>
    </row>
    <row r="117" spans="2:18" x14ac:dyDescent="0.25">
      <c r="B117" s="20">
        <v>5.8019999999999996</v>
      </c>
      <c r="C117" s="20">
        <v>23.56</v>
      </c>
      <c r="Q117" s="2">
        <v>5.8019999999999996</v>
      </c>
      <c r="R117" s="2">
        <v>18.097000000000001</v>
      </c>
    </row>
    <row r="118" spans="2:18" x14ac:dyDescent="0.25">
      <c r="B118" s="20">
        <v>5.8520000000000003</v>
      </c>
      <c r="C118" s="20">
        <v>23.539000000000001</v>
      </c>
      <c r="Q118" s="2">
        <v>5.8520000000000003</v>
      </c>
      <c r="R118" s="2">
        <v>18.116</v>
      </c>
    </row>
    <row r="119" spans="2:18" x14ac:dyDescent="0.25">
      <c r="B119" s="20">
        <v>5.9020000000000001</v>
      </c>
      <c r="C119" s="20">
        <v>23.515000000000001</v>
      </c>
      <c r="Q119" s="2">
        <v>5.9020000000000001</v>
      </c>
      <c r="R119" s="2">
        <v>18.120999999999999</v>
      </c>
    </row>
    <row r="120" spans="2:18" x14ac:dyDescent="0.25">
      <c r="B120" s="20">
        <v>5.952</v>
      </c>
      <c r="C120" s="20">
        <v>23.495999999999999</v>
      </c>
      <c r="Q120" s="2">
        <v>5.952</v>
      </c>
      <c r="R120" s="2">
        <v>18.151</v>
      </c>
    </row>
    <row r="121" spans="2:18" x14ac:dyDescent="0.25">
      <c r="B121" s="21">
        <v>6.0019999999999998</v>
      </c>
      <c r="C121" s="20">
        <v>23.472999999999999</v>
      </c>
      <c r="Q121" s="2">
        <v>6.0019999999999998</v>
      </c>
      <c r="R121" s="2">
        <v>18.111000000000001</v>
      </c>
    </row>
    <row r="122" spans="2:18" x14ac:dyDescent="0.25">
      <c r="B122" s="20">
        <v>6.0519999999999996</v>
      </c>
      <c r="C122" s="20">
        <v>23.43</v>
      </c>
      <c r="Q122" s="2">
        <v>6.0519999999999996</v>
      </c>
      <c r="R122" s="2">
        <v>18.132000000000001</v>
      </c>
    </row>
    <row r="123" spans="2:18" x14ac:dyDescent="0.25">
      <c r="B123" s="20">
        <v>6.1020000000000003</v>
      </c>
      <c r="C123" s="20">
        <v>23.43</v>
      </c>
      <c r="Q123" s="2">
        <v>6.1020000000000003</v>
      </c>
      <c r="R123" s="2">
        <v>18.132000000000001</v>
      </c>
    </row>
    <row r="124" spans="2:18" x14ac:dyDescent="0.25">
      <c r="B124" s="21">
        <v>6.1520000000000001</v>
      </c>
      <c r="C124" s="20">
        <v>23.404</v>
      </c>
      <c r="Q124" s="2">
        <v>6.1520000000000001</v>
      </c>
      <c r="R124" s="2">
        <v>18.14</v>
      </c>
    </row>
    <row r="125" spans="2:18" x14ac:dyDescent="0.25">
      <c r="B125" s="20">
        <v>6.202</v>
      </c>
      <c r="C125" s="20">
        <v>23.38</v>
      </c>
      <c r="N125" s="7"/>
      <c r="Q125" s="2">
        <v>6.202</v>
      </c>
      <c r="R125" s="2">
        <v>18.151</v>
      </c>
    </row>
    <row r="126" spans="2:18" x14ac:dyDescent="0.25">
      <c r="B126" s="20">
        <v>6.2519999999999998</v>
      </c>
      <c r="C126" s="20">
        <v>23.367000000000001</v>
      </c>
      <c r="Q126" s="2">
        <v>6.2519999999999998</v>
      </c>
      <c r="R126" s="2">
        <v>18.135000000000002</v>
      </c>
    </row>
    <row r="127" spans="2:18" x14ac:dyDescent="0.25">
      <c r="B127" s="20">
        <v>6.3019999999999996</v>
      </c>
      <c r="C127" s="20">
        <v>23.343</v>
      </c>
      <c r="Q127" s="2">
        <v>6.3019999999999996</v>
      </c>
      <c r="R127" s="2">
        <v>18.14</v>
      </c>
    </row>
    <row r="128" spans="2:18" x14ac:dyDescent="0.25">
      <c r="B128" s="20">
        <v>6.3520000000000003</v>
      </c>
      <c r="C128" s="20">
        <v>23.314</v>
      </c>
      <c r="Q128" s="2">
        <v>6.3520000000000003</v>
      </c>
      <c r="R128" s="2">
        <v>18.148</v>
      </c>
    </row>
    <row r="129" spans="2:18" x14ac:dyDescent="0.25">
      <c r="B129" s="20">
        <v>6.4020000000000001</v>
      </c>
      <c r="C129" s="20">
        <v>23.303999999999998</v>
      </c>
      <c r="Q129" s="2">
        <v>6.4020000000000001</v>
      </c>
      <c r="R129" s="2">
        <v>18.155999999999999</v>
      </c>
    </row>
    <row r="130" spans="2:18" x14ac:dyDescent="0.25">
      <c r="B130" s="20">
        <v>6.452</v>
      </c>
      <c r="C130" s="20">
        <v>23.288</v>
      </c>
      <c r="Q130" s="2">
        <v>6.452</v>
      </c>
      <c r="R130" s="2">
        <v>18.152999999999999</v>
      </c>
    </row>
    <row r="131" spans="2:18" x14ac:dyDescent="0.25">
      <c r="B131" s="20">
        <v>6.5019999999999998</v>
      </c>
      <c r="C131" s="20">
        <v>23.28</v>
      </c>
      <c r="Q131" s="2">
        <v>6.5019999999999998</v>
      </c>
      <c r="R131" s="2">
        <v>18.187999999999999</v>
      </c>
    </row>
    <row r="132" spans="2:18" x14ac:dyDescent="0.25">
      <c r="B132" s="20">
        <v>6.5519999999999996</v>
      </c>
      <c r="C132" s="20">
        <v>23.259</v>
      </c>
      <c r="N132" s="7"/>
      <c r="Q132" s="2">
        <v>6.5519999999999996</v>
      </c>
      <c r="R132" s="2">
        <v>18.172000000000001</v>
      </c>
    </row>
    <row r="133" spans="2:18" x14ac:dyDescent="0.25">
      <c r="B133" s="20">
        <v>6.6020000000000003</v>
      </c>
      <c r="C133" s="20">
        <v>23.225000000000001</v>
      </c>
      <c r="Q133" s="2">
        <v>6.6020000000000003</v>
      </c>
      <c r="R133" s="2">
        <v>18.175000000000001</v>
      </c>
    </row>
    <row r="134" spans="2:18" x14ac:dyDescent="0.25">
      <c r="B134" s="20">
        <v>6.6520000000000001</v>
      </c>
      <c r="C134" s="20">
        <v>23.204000000000001</v>
      </c>
      <c r="Q134" s="2">
        <v>6.6520000000000001</v>
      </c>
      <c r="R134" s="2">
        <v>18.164000000000001</v>
      </c>
    </row>
    <row r="135" spans="2:18" x14ac:dyDescent="0.25">
      <c r="B135" s="20">
        <v>6.702</v>
      </c>
      <c r="C135" s="20">
        <v>23.184999999999999</v>
      </c>
      <c r="Q135" s="2">
        <v>6.702</v>
      </c>
      <c r="R135" s="2">
        <v>18.175000000000001</v>
      </c>
    </row>
    <row r="136" spans="2:18" x14ac:dyDescent="0.25">
      <c r="B136" s="20">
        <v>6.7519999999999998</v>
      </c>
      <c r="C136" s="20">
        <v>23.177</v>
      </c>
      <c r="Q136" s="2">
        <v>6.7519999999999998</v>
      </c>
      <c r="R136" s="2">
        <v>18.158999999999999</v>
      </c>
    </row>
    <row r="137" spans="2:18" x14ac:dyDescent="0.25">
      <c r="B137" s="21">
        <v>6.8019999999999996</v>
      </c>
      <c r="C137" s="20">
        <v>23.167000000000002</v>
      </c>
      <c r="Q137" s="2">
        <v>6.8019999999999996</v>
      </c>
      <c r="R137" s="2">
        <v>18.175000000000001</v>
      </c>
    </row>
    <row r="138" spans="2:18" x14ac:dyDescent="0.25">
      <c r="B138" s="20">
        <v>6.8520000000000003</v>
      </c>
      <c r="C138" s="20">
        <v>23.143000000000001</v>
      </c>
      <c r="Q138" s="2">
        <v>6.8520000000000003</v>
      </c>
      <c r="R138" s="2">
        <v>18.172000000000001</v>
      </c>
    </row>
    <row r="139" spans="2:18" x14ac:dyDescent="0.25">
      <c r="B139" s="20">
        <v>6.9020000000000001</v>
      </c>
      <c r="C139" s="20">
        <v>23.114000000000001</v>
      </c>
      <c r="Q139" s="2">
        <v>6.9020000000000001</v>
      </c>
      <c r="R139" s="2">
        <v>18.199000000000002</v>
      </c>
    </row>
    <row r="140" spans="2:18" x14ac:dyDescent="0.25">
      <c r="B140" s="20">
        <v>6.952</v>
      </c>
      <c r="C140" s="20">
        <v>23.114000000000001</v>
      </c>
      <c r="Q140" s="2">
        <v>6.952</v>
      </c>
      <c r="R140" s="2">
        <v>18.175000000000001</v>
      </c>
    </row>
    <row r="141" spans="2:18" x14ac:dyDescent="0.25">
      <c r="B141" s="20">
        <v>7.0019999999999998</v>
      </c>
      <c r="C141" s="20">
        <v>23.097999999999999</v>
      </c>
      <c r="Q141" s="7">
        <v>7.0019999999999998</v>
      </c>
      <c r="R141" s="2">
        <v>18.184999999999999</v>
      </c>
    </row>
    <row r="142" spans="2:18" x14ac:dyDescent="0.25">
      <c r="B142" s="20">
        <v>7.0519999999999996</v>
      </c>
      <c r="C142" s="20">
        <v>23.068999999999999</v>
      </c>
      <c r="Q142" s="2">
        <v>7.0519999999999996</v>
      </c>
      <c r="R142" s="2">
        <v>18.193000000000001</v>
      </c>
    </row>
    <row r="143" spans="2:18" x14ac:dyDescent="0.25">
      <c r="B143" s="20">
        <v>7.1020000000000003</v>
      </c>
      <c r="C143" s="20">
        <v>23.071999999999999</v>
      </c>
      <c r="Q143" s="2">
        <v>7.1020000000000003</v>
      </c>
      <c r="R143" s="2">
        <v>18.190999999999999</v>
      </c>
    </row>
    <row r="144" spans="2:18" x14ac:dyDescent="0.25">
      <c r="B144" s="20">
        <v>7.1520000000000001</v>
      </c>
      <c r="C144" s="20">
        <v>23.042999999999999</v>
      </c>
      <c r="Q144" s="2">
        <v>7.1520000000000001</v>
      </c>
      <c r="R144" s="2">
        <v>18.18</v>
      </c>
    </row>
    <row r="145" spans="2:18" x14ac:dyDescent="0.25">
      <c r="B145" s="20">
        <v>7.202</v>
      </c>
      <c r="C145" s="20">
        <v>23.032</v>
      </c>
      <c r="Q145" s="2">
        <v>7.202</v>
      </c>
      <c r="R145" s="2">
        <v>18.193000000000001</v>
      </c>
    </row>
    <row r="146" spans="2:18" x14ac:dyDescent="0.25">
      <c r="B146" s="20">
        <v>7.2519999999999998</v>
      </c>
      <c r="C146" s="20">
        <v>23.007999999999999</v>
      </c>
      <c r="Q146" s="7">
        <v>7.2519999999999998</v>
      </c>
      <c r="R146" s="2">
        <v>18.190999999999999</v>
      </c>
    </row>
    <row r="147" spans="2:18" x14ac:dyDescent="0.25">
      <c r="B147" s="20">
        <v>7.3019999999999996</v>
      </c>
      <c r="C147" s="20">
        <v>23</v>
      </c>
      <c r="Q147" s="2">
        <v>7.3019999999999996</v>
      </c>
      <c r="R147" s="2">
        <v>18.216999999999999</v>
      </c>
    </row>
    <row r="148" spans="2:18" x14ac:dyDescent="0.25">
      <c r="B148" s="20">
        <v>7.3520000000000003</v>
      </c>
      <c r="C148" s="20">
        <v>23.006</v>
      </c>
      <c r="Q148" s="2">
        <v>7.3520000000000003</v>
      </c>
      <c r="R148" s="2">
        <v>18.204000000000001</v>
      </c>
    </row>
    <row r="149" spans="2:18" x14ac:dyDescent="0.25">
      <c r="B149" s="20">
        <v>7.4020000000000001</v>
      </c>
      <c r="C149" s="20">
        <v>22.952999999999999</v>
      </c>
      <c r="Q149" s="2">
        <v>7.4020000000000001</v>
      </c>
      <c r="R149" s="2">
        <v>18.222999999999999</v>
      </c>
    </row>
    <row r="150" spans="2:18" x14ac:dyDescent="0.25">
      <c r="B150" s="20">
        <v>7.452</v>
      </c>
      <c r="C150" s="20">
        <v>22.95</v>
      </c>
      <c r="Q150" s="2">
        <v>7.452</v>
      </c>
      <c r="R150" s="2">
        <v>18.190999999999999</v>
      </c>
    </row>
    <row r="151" spans="2:18" x14ac:dyDescent="0.25">
      <c r="B151" s="20">
        <v>7.5019999999999998</v>
      </c>
      <c r="C151" s="20">
        <v>22.942</v>
      </c>
      <c r="Q151" s="2">
        <v>7.5019999999999998</v>
      </c>
      <c r="R151" s="2">
        <v>18.204000000000001</v>
      </c>
    </row>
    <row r="152" spans="2:18" x14ac:dyDescent="0.25">
      <c r="B152" s="20">
        <v>7.5519999999999996</v>
      </c>
      <c r="C152" s="20">
        <v>22.945</v>
      </c>
      <c r="Q152" s="2">
        <v>7.5519999999999996</v>
      </c>
      <c r="R152" s="2">
        <v>18.199000000000002</v>
      </c>
    </row>
    <row r="153" spans="2:18" x14ac:dyDescent="0.25">
      <c r="B153" s="20">
        <v>7.6020000000000003</v>
      </c>
      <c r="C153" s="20">
        <v>22.920999999999999</v>
      </c>
      <c r="Q153" s="2">
        <v>7.6020000000000003</v>
      </c>
      <c r="R153" s="2">
        <v>18.204000000000001</v>
      </c>
    </row>
    <row r="154" spans="2:18" x14ac:dyDescent="0.25">
      <c r="B154" s="20">
        <v>7.6520000000000001</v>
      </c>
      <c r="C154" s="20">
        <v>22.905999999999999</v>
      </c>
      <c r="Q154" s="2">
        <v>7.6520000000000001</v>
      </c>
      <c r="R154" s="2">
        <v>18.22</v>
      </c>
    </row>
    <row r="155" spans="2:18" x14ac:dyDescent="0.25">
      <c r="B155" s="20">
        <v>7.702</v>
      </c>
      <c r="C155" s="20">
        <v>22.895</v>
      </c>
      <c r="Q155" s="2">
        <v>7.702</v>
      </c>
      <c r="R155" s="2">
        <v>18.216999999999999</v>
      </c>
    </row>
    <row r="156" spans="2:18" x14ac:dyDescent="0.25">
      <c r="B156" s="20">
        <v>7.7519999999999998</v>
      </c>
      <c r="C156" s="20">
        <v>22.882000000000001</v>
      </c>
      <c r="Q156" s="2">
        <v>7.7519999999999998</v>
      </c>
      <c r="R156" s="2">
        <v>18.22</v>
      </c>
    </row>
    <row r="157" spans="2:18" x14ac:dyDescent="0.25">
      <c r="B157" s="20">
        <v>7.8019999999999996</v>
      </c>
      <c r="C157" s="20">
        <v>22.861000000000001</v>
      </c>
      <c r="Q157" s="2">
        <v>7.8019999999999996</v>
      </c>
      <c r="R157" s="2">
        <v>18.207000000000001</v>
      </c>
    </row>
    <row r="158" spans="2:18" x14ac:dyDescent="0.25">
      <c r="B158" s="20">
        <v>7.8520000000000003</v>
      </c>
      <c r="C158" s="20">
        <v>22.861000000000001</v>
      </c>
      <c r="Q158" s="2">
        <v>7.8520000000000003</v>
      </c>
      <c r="R158" s="2">
        <v>18.207000000000001</v>
      </c>
    </row>
    <row r="159" spans="2:18" x14ac:dyDescent="0.25">
      <c r="B159" s="20">
        <v>7.9020000000000001</v>
      </c>
      <c r="C159" s="20">
        <v>22.85</v>
      </c>
      <c r="Q159" s="2">
        <v>7.9020000000000001</v>
      </c>
      <c r="R159" s="2">
        <v>18.228000000000002</v>
      </c>
    </row>
    <row r="160" spans="2:18" x14ac:dyDescent="0.25">
      <c r="B160" s="20">
        <v>7.952</v>
      </c>
      <c r="C160" s="20">
        <v>22.841999999999999</v>
      </c>
      <c r="Q160" s="2">
        <v>7.952</v>
      </c>
      <c r="R160" s="2">
        <v>18.212</v>
      </c>
    </row>
    <row r="161" spans="2:18" x14ac:dyDescent="0.25">
      <c r="B161" s="20">
        <v>8.0020000000000007</v>
      </c>
      <c r="C161" s="20">
        <v>22.818000000000001</v>
      </c>
      <c r="K161" s="7"/>
      <c r="Q161" s="2">
        <v>8.0020000000000007</v>
      </c>
      <c r="R161" s="2">
        <v>18.228000000000002</v>
      </c>
    </row>
    <row r="162" spans="2:18" x14ac:dyDescent="0.25">
      <c r="B162" s="20">
        <v>8.0519999999999996</v>
      </c>
      <c r="C162" s="20">
        <v>22.805</v>
      </c>
      <c r="Q162" s="2">
        <v>8.0519999999999996</v>
      </c>
      <c r="R162" s="2">
        <v>18.241</v>
      </c>
    </row>
    <row r="163" spans="2:18" x14ac:dyDescent="0.25">
      <c r="B163" s="20">
        <v>8.1020000000000003</v>
      </c>
      <c r="C163" s="20">
        <v>22.8</v>
      </c>
      <c r="Q163" s="2">
        <v>8.1020000000000003</v>
      </c>
      <c r="R163" s="2">
        <v>18.225000000000001</v>
      </c>
    </row>
    <row r="164" spans="2:18" x14ac:dyDescent="0.25">
      <c r="B164" s="20">
        <v>8.1519999999999992</v>
      </c>
      <c r="C164" s="20">
        <v>22.792000000000002</v>
      </c>
      <c r="Q164" s="2">
        <v>8.1519999999999992</v>
      </c>
      <c r="R164" s="2">
        <v>18.228000000000002</v>
      </c>
    </row>
    <row r="165" spans="2:18" x14ac:dyDescent="0.25">
      <c r="B165" s="20">
        <v>8.202</v>
      </c>
      <c r="C165" s="20">
        <v>22.776</v>
      </c>
      <c r="Q165" s="2">
        <v>8.202</v>
      </c>
      <c r="R165" s="2">
        <v>18.225000000000001</v>
      </c>
    </row>
    <row r="166" spans="2:18" x14ac:dyDescent="0.25">
      <c r="B166" s="20">
        <v>8.2520000000000007</v>
      </c>
      <c r="C166" s="20">
        <v>22.783999999999999</v>
      </c>
      <c r="Q166" s="2">
        <v>8.2520000000000007</v>
      </c>
      <c r="R166" s="2">
        <v>18.233000000000001</v>
      </c>
    </row>
    <row r="167" spans="2:18" x14ac:dyDescent="0.25">
      <c r="B167" s="20">
        <v>8.3019999999999996</v>
      </c>
      <c r="C167" s="20">
        <v>22.763000000000002</v>
      </c>
      <c r="Q167" s="2">
        <v>8.3019999999999996</v>
      </c>
      <c r="R167" s="2">
        <v>18.239000000000001</v>
      </c>
    </row>
    <row r="168" spans="2:18" x14ac:dyDescent="0.25">
      <c r="B168" s="20">
        <v>8.3520000000000003</v>
      </c>
      <c r="C168" s="20">
        <v>22.771000000000001</v>
      </c>
      <c r="Q168" s="2">
        <v>8.3520000000000003</v>
      </c>
      <c r="R168" s="2">
        <v>18.251999999999999</v>
      </c>
    </row>
    <row r="169" spans="2:18" x14ac:dyDescent="0.25">
      <c r="B169" s="20">
        <v>8.4019999999999992</v>
      </c>
      <c r="C169" s="20">
        <v>22.754999999999999</v>
      </c>
      <c r="Q169" s="2">
        <v>8.4019999999999992</v>
      </c>
      <c r="R169" s="2">
        <v>18.236000000000001</v>
      </c>
    </row>
    <row r="170" spans="2:18" x14ac:dyDescent="0.25">
      <c r="B170" s="21">
        <v>8.452</v>
      </c>
      <c r="C170" s="20">
        <v>22.736999999999998</v>
      </c>
      <c r="Q170" s="2">
        <v>8.452</v>
      </c>
      <c r="R170" s="2">
        <v>18.247</v>
      </c>
    </row>
    <row r="171" spans="2:18" x14ac:dyDescent="0.25">
      <c r="B171" s="20">
        <v>8.5020000000000007</v>
      </c>
      <c r="C171" s="20">
        <v>22.739000000000001</v>
      </c>
      <c r="Q171" s="2">
        <v>8.5020000000000007</v>
      </c>
      <c r="R171" s="2">
        <v>18.254999999999999</v>
      </c>
    </row>
    <row r="172" spans="2:18" x14ac:dyDescent="0.25">
      <c r="B172" s="20">
        <v>8.5519999999999996</v>
      </c>
      <c r="C172" s="20">
        <v>22.736999999999998</v>
      </c>
      <c r="Q172" s="2">
        <v>8.5519999999999996</v>
      </c>
      <c r="R172" s="2">
        <v>18.268000000000001</v>
      </c>
    </row>
    <row r="173" spans="2:18" x14ac:dyDescent="0.25">
      <c r="B173" s="20">
        <v>8.6020000000000003</v>
      </c>
      <c r="C173" s="20">
        <v>22.7</v>
      </c>
      <c r="Q173" s="2">
        <v>8.6020000000000003</v>
      </c>
      <c r="R173" s="2">
        <v>18.254999999999999</v>
      </c>
    </row>
    <row r="174" spans="2:18" x14ac:dyDescent="0.25">
      <c r="B174" s="20">
        <v>8.6519999999999992</v>
      </c>
      <c r="C174" s="20">
        <v>22.696999999999999</v>
      </c>
      <c r="Q174" s="2">
        <v>8.6519999999999992</v>
      </c>
      <c r="R174" s="2">
        <v>18.248999999999999</v>
      </c>
    </row>
    <row r="175" spans="2:18" x14ac:dyDescent="0.25">
      <c r="B175" s="20">
        <v>8.702</v>
      </c>
      <c r="C175" s="20">
        <v>22.689</v>
      </c>
      <c r="Q175" s="2">
        <v>8.702</v>
      </c>
      <c r="R175" s="2">
        <v>18.254999999999999</v>
      </c>
    </row>
    <row r="176" spans="2:18" x14ac:dyDescent="0.25">
      <c r="B176" s="20">
        <v>8.7520000000000007</v>
      </c>
      <c r="C176" s="20">
        <v>22.692</v>
      </c>
      <c r="Q176" s="2">
        <v>8.7520000000000007</v>
      </c>
      <c r="R176" s="2">
        <v>18.279</v>
      </c>
    </row>
    <row r="177" spans="2:18" x14ac:dyDescent="0.25">
      <c r="B177" s="20">
        <v>8.8019999999999996</v>
      </c>
      <c r="C177" s="20">
        <v>22.658000000000001</v>
      </c>
      <c r="Q177" s="2">
        <v>8.8019999999999996</v>
      </c>
      <c r="R177" s="2">
        <v>18.350999999999999</v>
      </c>
    </row>
    <row r="178" spans="2:18" x14ac:dyDescent="0.25">
      <c r="B178" s="20">
        <v>8.8520000000000003</v>
      </c>
      <c r="C178" s="20">
        <v>22.643999999999998</v>
      </c>
      <c r="Q178" s="2">
        <v>8.8520000000000003</v>
      </c>
      <c r="R178" s="2">
        <v>18.46</v>
      </c>
    </row>
    <row r="179" spans="2:18" x14ac:dyDescent="0.25">
      <c r="B179" s="20">
        <v>8.9019999999999992</v>
      </c>
      <c r="C179" s="20">
        <v>22.643999999999998</v>
      </c>
      <c r="Q179" s="2">
        <v>8.9019999999999992</v>
      </c>
      <c r="R179" s="2">
        <v>18.783000000000001</v>
      </c>
    </row>
    <row r="180" spans="2:18" x14ac:dyDescent="0.25">
      <c r="B180" s="20">
        <v>8.952</v>
      </c>
      <c r="C180" s="20">
        <v>22.65</v>
      </c>
      <c r="Q180" s="2">
        <v>8.952</v>
      </c>
      <c r="R180" s="2">
        <v>19.076000000000001</v>
      </c>
    </row>
    <row r="181" spans="2:18" x14ac:dyDescent="0.25">
      <c r="B181" s="20">
        <v>9.0020000000000007</v>
      </c>
      <c r="C181" s="20">
        <v>22.643999999999998</v>
      </c>
      <c r="Q181" s="2">
        <v>9.0020000000000007</v>
      </c>
      <c r="R181" s="2">
        <v>19.158999999999999</v>
      </c>
    </row>
    <row r="182" spans="2:18" x14ac:dyDescent="0.25">
      <c r="B182" s="20">
        <v>9.0519999999999996</v>
      </c>
      <c r="C182" s="20">
        <v>22.614999999999998</v>
      </c>
      <c r="Q182" s="2">
        <v>9.0519999999999996</v>
      </c>
      <c r="R182" s="2">
        <v>19.148</v>
      </c>
    </row>
    <row r="183" spans="2:18" x14ac:dyDescent="0.25">
      <c r="B183" s="20">
        <v>9.1020000000000003</v>
      </c>
      <c r="C183" s="20">
        <v>22.626000000000001</v>
      </c>
      <c r="Q183" s="2">
        <v>9.1020000000000003</v>
      </c>
      <c r="R183" s="2">
        <v>19.145</v>
      </c>
    </row>
    <row r="184" spans="2:18" x14ac:dyDescent="0.25">
      <c r="B184" s="20">
        <v>9.1519999999999992</v>
      </c>
      <c r="C184" s="20">
        <v>22.635999999999999</v>
      </c>
      <c r="Q184" s="2">
        <v>9.1519999999999992</v>
      </c>
      <c r="R184" s="2">
        <v>19.161000000000001</v>
      </c>
    </row>
    <row r="185" spans="2:18" x14ac:dyDescent="0.25">
      <c r="B185" s="20">
        <v>9.202</v>
      </c>
      <c r="C185" s="20">
        <v>22.614999999999998</v>
      </c>
      <c r="Q185" s="2">
        <v>9.202</v>
      </c>
      <c r="R185" s="2">
        <v>19.175000000000001</v>
      </c>
    </row>
    <row r="186" spans="2:18" x14ac:dyDescent="0.25">
      <c r="B186" s="20">
        <v>9.2520000000000007</v>
      </c>
      <c r="C186" s="20">
        <v>22.614999999999998</v>
      </c>
      <c r="Q186" s="2">
        <v>9.2520000000000007</v>
      </c>
      <c r="R186" s="2">
        <v>19.241</v>
      </c>
    </row>
    <row r="187" spans="2:18" x14ac:dyDescent="0.25">
      <c r="B187" s="20">
        <v>9.3019999999999996</v>
      </c>
      <c r="C187" s="20">
        <v>22.594000000000001</v>
      </c>
      <c r="Q187" s="2">
        <v>9.3019999999999996</v>
      </c>
      <c r="R187" s="2">
        <v>19.29</v>
      </c>
    </row>
    <row r="188" spans="2:18" x14ac:dyDescent="0.25">
      <c r="B188" s="20">
        <v>9.3520000000000003</v>
      </c>
      <c r="C188" s="20">
        <v>22.584</v>
      </c>
      <c r="Q188" s="2">
        <v>9.3520000000000003</v>
      </c>
      <c r="R188" s="2">
        <v>19.404</v>
      </c>
    </row>
    <row r="189" spans="2:18" x14ac:dyDescent="0.25">
      <c r="B189" s="20">
        <v>9.4019999999999992</v>
      </c>
      <c r="C189" s="20">
        <v>22.597000000000001</v>
      </c>
      <c r="Q189" s="2">
        <v>9.4019999999999992</v>
      </c>
      <c r="R189" s="2">
        <v>19.425999999999998</v>
      </c>
    </row>
    <row r="190" spans="2:18" x14ac:dyDescent="0.25">
      <c r="B190" s="20">
        <v>9.452</v>
      </c>
      <c r="C190" s="20">
        <v>22.577999999999999</v>
      </c>
      <c r="Q190" s="2">
        <v>9.452</v>
      </c>
      <c r="R190" s="2">
        <v>19.478999999999999</v>
      </c>
    </row>
    <row r="191" spans="2:18" x14ac:dyDescent="0.25">
      <c r="B191" s="20">
        <v>9.5020000000000007</v>
      </c>
      <c r="C191" s="20">
        <v>22.591999999999999</v>
      </c>
      <c r="Q191" s="7">
        <v>9.5020000000000007</v>
      </c>
      <c r="R191" s="2">
        <v>19.54</v>
      </c>
    </row>
    <row r="192" spans="2:18" x14ac:dyDescent="0.25">
      <c r="B192" s="20">
        <v>9.5519999999999996</v>
      </c>
      <c r="C192" s="20">
        <v>22.57</v>
      </c>
      <c r="E192" s="7"/>
      <c r="Q192" s="2">
        <v>9.5519999999999996</v>
      </c>
      <c r="R192" s="2">
        <v>19.591000000000001</v>
      </c>
    </row>
    <row r="193" spans="2:18" x14ac:dyDescent="0.25">
      <c r="B193" s="20">
        <v>9.6020000000000003</v>
      </c>
      <c r="C193" s="20">
        <v>22.565000000000001</v>
      </c>
      <c r="Q193" s="2">
        <v>9.6020000000000003</v>
      </c>
      <c r="R193" s="2">
        <v>19.73</v>
      </c>
    </row>
    <row r="194" spans="2:18" x14ac:dyDescent="0.25">
      <c r="B194" s="20">
        <v>9.6519999999999992</v>
      </c>
      <c r="C194" s="20">
        <v>22.56</v>
      </c>
      <c r="Q194" s="2">
        <v>9.6519999999999992</v>
      </c>
      <c r="R194" s="2">
        <v>19.951000000000001</v>
      </c>
    </row>
    <row r="195" spans="2:18" x14ac:dyDescent="0.25">
      <c r="B195" s="20">
        <v>9.702</v>
      </c>
      <c r="C195" s="20">
        <v>22.565000000000001</v>
      </c>
      <c r="Q195" s="2">
        <v>9.702</v>
      </c>
      <c r="R195" s="2">
        <v>20.754000000000001</v>
      </c>
    </row>
    <row r="196" spans="2:18" x14ac:dyDescent="0.25">
      <c r="B196" s="20">
        <v>9.7520000000000007</v>
      </c>
      <c r="C196" s="20">
        <v>22.552</v>
      </c>
      <c r="Q196" s="2">
        <v>9.7520000000000007</v>
      </c>
      <c r="R196" s="2">
        <v>21.581</v>
      </c>
    </row>
    <row r="197" spans="2:18" x14ac:dyDescent="0.25">
      <c r="B197" s="20">
        <v>9.8019999999999996</v>
      </c>
      <c r="C197" s="20">
        <v>22.552</v>
      </c>
      <c r="Q197" s="2">
        <v>9.8019999999999996</v>
      </c>
      <c r="R197" s="2">
        <v>22.306999999999999</v>
      </c>
    </row>
    <row r="198" spans="2:18" x14ac:dyDescent="0.25">
      <c r="B198" s="20">
        <v>9.8520000000000003</v>
      </c>
      <c r="C198" s="20">
        <v>22.547000000000001</v>
      </c>
      <c r="Q198" s="2">
        <v>9.8520000000000003</v>
      </c>
      <c r="R198" s="2">
        <v>23.053000000000001</v>
      </c>
    </row>
    <row r="199" spans="2:18" x14ac:dyDescent="0.25">
      <c r="B199" s="20">
        <v>9.9019999999999992</v>
      </c>
      <c r="C199" s="20">
        <v>22.530999999999999</v>
      </c>
      <c r="Q199" s="2">
        <v>9.9019999999999992</v>
      </c>
      <c r="R199" s="2">
        <v>24.206</v>
      </c>
    </row>
    <row r="200" spans="2:18" x14ac:dyDescent="0.25">
      <c r="B200" s="20">
        <v>9.952</v>
      </c>
      <c r="C200" s="20">
        <v>22.526</v>
      </c>
      <c r="Q200" s="2">
        <v>9.952</v>
      </c>
      <c r="R200" s="2">
        <v>25.062999999999999</v>
      </c>
    </row>
    <row r="201" spans="2:18" x14ac:dyDescent="0.25">
      <c r="B201" s="20">
        <v>10.002000000000001</v>
      </c>
      <c r="C201" s="20">
        <v>22.533999999999999</v>
      </c>
      <c r="Q201" s="2">
        <v>10.002000000000001</v>
      </c>
      <c r="R201" s="2">
        <v>25.631</v>
      </c>
    </row>
    <row r="202" spans="2:18" x14ac:dyDescent="0.25">
      <c r="B202" s="20">
        <v>10.052</v>
      </c>
      <c r="C202" s="20">
        <v>22.51</v>
      </c>
      <c r="Q202" s="2">
        <v>10.052</v>
      </c>
      <c r="R202" s="2">
        <v>26.071000000000002</v>
      </c>
    </row>
    <row r="203" spans="2:18" x14ac:dyDescent="0.25">
      <c r="B203" s="20">
        <v>10.102</v>
      </c>
      <c r="C203" s="20">
        <v>22.51</v>
      </c>
      <c r="Q203" s="2">
        <v>10.102</v>
      </c>
      <c r="R203" s="2">
        <v>26.414000000000001</v>
      </c>
    </row>
    <row r="204" spans="2:18" x14ac:dyDescent="0.25">
      <c r="B204" s="20">
        <v>10.151999999999999</v>
      </c>
      <c r="C204" s="20">
        <v>22.515000000000001</v>
      </c>
      <c r="Q204" s="2">
        <v>10.151999999999999</v>
      </c>
      <c r="R204" s="2">
        <v>26.707000000000001</v>
      </c>
    </row>
    <row r="205" spans="2:18" x14ac:dyDescent="0.25">
      <c r="B205" s="20">
        <v>10.202</v>
      </c>
      <c r="C205" s="20">
        <v>22.501999999999999</v>
      </c>
      <c r="Q205" s="2">
        <v>10.202</v>
      </c>
      <c r="R205" s="2">
        <v>26.934000000000001</v>
      </c>
    </row>
    <row r="206" spans="2:18" x14ac:dyDescent="0.25">
      <c r="B206" s="20">
        <v>10.252000000000001</v>
      </c>
      <c r="C206" s="20">
        <v>22.494</v>
      </c>
      <c r="Q206" s="2">
        <v>10.252000000000001</v>
      </c>
      <c r="R206" s="2">
        <v>27.138999999999999</v>
      </c>
    </row>
    <row r="207" spans="2:18" x14ac:dyDescent="0.25">
      <c r="B207" s="20">
        <v>10.302</v>
      </c>
      <c r="C207" s="20">
        <v>22.481000000000002</v>
      </c>
      <c r="Q207" s="2">
        <v>10.302</v>
      </c>
      <c r="R207" s="2">
        <v>27.332000000000001</v>
      </c>
    </row>
    <row r="208" spans="2:18" x14ac:dyDescent="0.25">
      <c r="B208" s="20">
        <v>10.352</v>
      </c>
      <c r="C208" s="20">
        <v>22.491</v>
      </c>
      <c r="Q208" s="2">
        <v>10.352</v>
      </c>
      <c r="R208" s="2">
        <v>27.456</v>
      </c>
    </row>
    <row r="209" spans="2:18" x14ac:dyDescent="0.25">
      <c r="B209" s="20">
        <v>10.401999999999999</v>
      </c>
      <c r="C209" s="20">
        <v>22.46</v>
      </c>
      <c r="Q209" s="2">
        <v>10.401999999999999</v>
      </c>
      <c r="R209" s="2">
        <v>27.513999999999999</v>
      </c>
    </row>
    <row r="210" spans="2:18" x14ac:dyDescent="0.25">
      <c r="B210" s="20">
        <v>10.452</v>
      </c>
      <c r="C210" s="20">
        <v>22.472999999999999</v>
      </c>
      <c r="Q210" s="2">
        <v>10.452</v>
      </c>
      <c r="R210" s="2">
        <v>27.638000000000002</v>
      </c>
    </row>
    <row r="211" spans="2:18" ht="30" x14ac:dyDescent="0.25">
      <c r="B211" s="21" t="s">
        <v>28</v>
      </c>
      <c r="C211" s="20">
        <v>22.475999999999999</v>
      </c>
      <c r="Q211" s="2">
        <v>10.502000000000001</v>
      </c>
      <c r="R211" s="2">
        <v>27.838999999999999</v>
      </c>
    </row>
    <row r="212" spans="2:18" x14ac:dyDescent="0.25">
      <c r="Q212" s="2">
        <v>10.552</v>
      </c>
      <c r="R212" s="2">
        <v>28.030999999999999</v>
      </c>
    </row>
    <row r="213" spans="2:18" x14ac:dyDescent="0.25">
      <c r="Q213" s="2">
        <v>10.602</v>
      </c>
      <c r="R213" s="2">
        <v>28.141999999999999</v>
      </c>
    </row>
    <row r="214" spans="2:18" x14ac:dyDescent="0.25">
      <c r="Q214" s="2">
        <v>10.651999999999999</v>
      </c>
      <c r="R214" s="2">
        <v>28.247</v>
      </c>
    </row>
    <row r="215" spans="2:18" x14ac:dyDescent="0.25">
      <c r="Q215" s="2">
        <v>10.702</v>
      </c>
      <c r="R215" s="2">
        <v>28.443000000000001</v>
      </c>
    </row>
    <row r="216" spans="2:18" x14ac:dyDescent="0.25">
      <c r="Q216" s="2">
        <v>10.752000000000001</v>
      </c>
      <c r="R216" s="2">
        <v>28.741</v>
      </c>
    </row>
    <row r="217" spans="2:18" x14ac:dyDescent="0.25">
      <c r="Q217" s="2">
        <v>10.802</v>
      </c>
      <c r="R217" s="2">
        <v>28.265999999999998</v>
      </c>
    </row>
    <row r="218" spans="2:18" x14ac:dyDescent="0.25">
      <c r="Q218" s="2">
        <v>10.852</v>
      </c>
      <c r="R218" s="2">
        <v>27.861999999999998</v>
      </c>
    </row>
    <row r="219" spans="2:18" x14ac:dyDescent="0.25">
      <c r="Q219" s="2">
        <v>10.901999999999999</v>
      </c>
      <c r="R219" s="2">
        <v>27.585000000000001</v>
      </c>
    </row>
    <row r="220" spans="2:18" x14ac:dyDescent="0.25">
      <c r="Q220" s="2">
        <v>10.952</v>
      </c>
      <c r="R220" s="2">
        <v>27.257999999999999</v>
      </c>
    </row>
    <row r="221" spans="2:18" x14ac:dyDescent="0.25">
      <c r="Q221" s="2">
        <v>11.002000000000001</v>
      </c>
      <c r="R221" s="2">
        <v>26.992000000000001</v>
      </c>
    </row>
    <row r="222" spans="2:18" x14ac:dyDescent="0.25">
      <c r="Q222" s="2">
        <v>11.052</v>
      </c>
      <c r="R222" s="2">
        <v>26.754000000000001</v>
      </c>
    </row>
    <row r="223" spans="2:18" x14ac:dyDescent="0.25">
      <c r="Q223" s="2">
        <v>11.102</v>
      </c>
      <c r="R223" s="2">
        <v>26.521999999999998</v>
      </c>
    </row>
    <row r="224" spans="2:18" x14ac:dyDescent="0.25">
      <c r="Q224" s="2">
        <v>11.151999999999999</v>
      </c>
      <c r="R224" s="2">
        <v>26.314</v>
      </c>
    </row>
    <row r="225" spans="17:18" x14ac:dyDescent="0.25">
      <c r="Q225" s="2">
        <v>11.202</v>
      </c>
      <c r="R225" s="2">
        <v>26.120999999999999</v>
      </c>
    </row>
    <row r="226" spans="17:18" x14ac:dyDescent="0.25">
      <c r="Q226" s="2">
        <v>11.252000000000001</v>
      </c>
      <c r="R226" s="2">
        <v>25.913</v>
      </c>
    </row>
    <row r="227" spans="17:18" x14ac:dyDescent="0.25">
      <c r="Q227" s="2">
        <v>11.302</v>
      </c>
      <c r="R227" s="2">
        <v>25.76</v>
      </c>
    </row>
    <row r="228" spans="17:18" x14ac:dyDescent="0.25">
      <c r="Q228" s="2">
        <v>11.352</v>
      </c>
      <c r="R228" s="2">
        <v>25.588000000000001</v>
      </c>
    </row>
    <row r="229" spans="17:18" x14ac:dyDescent="0.25">
      <c r="Q229" s="2">
        <v>11.401999999999999</v>
      </c>
      <c r="R229" s="2">
        <v>25.417000000000002</v>
      </c>
    </row>
    <row r="230" spans="17:18" x14ac:dyDescent="0.25">
      <c r="Q230" s="2">
        <v>11.452</v>
      </c>
      <c r="R230" s="2">
        <v>25.263999999999999</v>
      </c>
    </row>
    <row r="231" spans="17:18" x14ac:dyDescent="0.25">
      <c r="Q231" s="2">
        <v>11.502000000000001</v>
      </c>
      <c r="R231" s="2">
        <v>25.123999999999999</v>
      </c>
    </row>
    <row r="232" spans="17:18" x14ac:dyDescent="0.25">
      <c r="Q232" s="2">
        <v>11.552</v>
      </c>
      <c r="R232" s="2">
        <v>24.971</v>
      </c>
    </row>
    <row r="233" spans="17:18" x14ac:dyDescent="0.25">
      <c r="Q233" s="2">
        <v>11.602</v>
      </c>
      <c r="R233" s="2">
        <v>24.86</v>
      </c>
    </row>
    <row r="234" spans="17:18" x14ac:dyDescent="0.25">
      <c r="Q234" s="2">
        <v>11.651999999999999</v>
      </c>
      <c r="R234" s="2">
        <v>24.725999999999999</v>
      </c>
    </row>
    <row r="235" spans="17:18" x14ac:dyDescent="0.25">
      <c r="Q235" s="2">
        <v>11.702</v>
      </c>
      <c r="R235" s="2">
        <v>24.614999999999998</v>
      </c>
    </row>
    <row r="236" spans="17:18" x14ac:dyDescent="0.25">
      <c r="Q236" s="2">
        <v>11.752000000000001</v>
      </c>
      <c r="R236" s="2">
        <v>24.509</v>
      </c>
    </row>
    <row r="237" spans="17:18" x14ac:dyDescent="0.25">
      <c r="Q237" s="2">
        <v>11.802</v>
      </c>
      <c r="R237" s="2">
        <v>24.42</v>
      </c>
    </row>
    <row r="238" spans="17:18" x14ac:dyDescent="0.25">
      <c r="Q238" s="2">
        <v>11.852</v>
      </c>
      <c r="R238" s="2">
        <v>24.332999999999998</v>
      </c>
    </row>
    <row r="239" spans="17:18" x14ac:dyDescent="0.25">
      <c r="Q239" s="2">
        <v>11.901999999999999</v>
      </c>
      <c r="R239" s="2">
        <v>24.242999999999999</v>
      </c>
    </row>
    <row r="240" spans="17:18" x14ac:dyDescent="0.25">
      <c r="Q240" s="2">
        <v>11.952</v>
      </c>
      <c r="R240" s="2">
        <v>24.164000000000001</v>
      </c>
    </row>
    <row r="241" spans="2:18" x14ac:dyDescent="0.25">
      <c r="B241" s="21"/>
      <c r="Q241" s="2">
        <v>12.002000000000001</v>
      </c>
      <c r="R241" s="2">
        <v>24.093</v>
      </c>
    </row>
    <row r="242" spans="2:18" x14ac:dyDescent="0.25">
      <c r="Q242" s="2">
        <v>12.052</v>
      </c>
      <c r="R242" s="2">
        <v>24.010999999999999</v>
      </c>
    </row>
    <row r="243" spans="2:18" x14ac:dyDescent="0.25">
      <c r="Q243" s="2">
        <v>12.102</v>
      </c>
      <c r="R243" s="2">
        <v>23.937000000000001</v>
      </c>
    </row>
    <row r="244" spans="2:18" x14ac:dyDescent="0.25">
      <c r="Q244" s="2">
        <v>12.151999999999999</v>
      </c>
      <c r="R244" s="2">
        <v>23.870999999999999</v>
      </c>
    </row>
    <row r="245" spans="2:18" x14ac:dyDescent="0.25">
      <c r="Q245" s="2">
        <v>12.202</v>
      </c>
      <c r="R245" s="2">
        <v>23.780999999999999</v>
      </c>
    </row>
    <row r="246" spans="2:18" x14ac:dyDescent="0.25">
      <c r="Q246" s="2">
        <v>12.252000000000001</v>
      </c>
      <c r="R246" s="2">
        <v>23.71</v>
      </c>
    </row>
    <row r="247" spans="2:18" x14ac:dyDescent="0.25">
      <c r="Q247" s="2">
        <v>12.302</v>
      </c>
      <c r="R247" s="2">
        <v>23.635999999999999</v>
      </c>
    </row>
    <row r="248" spans="2:18" x14ac:dyDescent="0.25">
      <c r="Q248" s="2">
        <v>12.352</v>
      </c>
      <c r="R248" s="2">
        <v>23.562000000000001</v>
      </c>
    </row>
    <row r="249" spans="2:18" x14ac:dyDescent="0.25">
      <c r="Q249" s="2">
        <v>12.401999999999999</v>
      </c>
      <c r="R249" s="2">
        <v>23.498999999999999</v>
      </c>
    </row>
    <row r="250" spans="2:18" x14ac:dyDescent="0.25">
      <c r="Q250" s="2">
        <v>12.452</v>
      </c>
      <c r="R250" s="2">
        <v>23.440999999999999</v>
      </c>
    </row>
    <row r="251" spans="2:18" x14ac:dyDescent="0.25">
      <c r="Q251" s="2">
        <v>12.502000000000001</v>
      </c>
      <c r="R251" s="2">
        <v>23.37</v>
      </c>
    </row>
    <row r="252" spans="2:18" x14ac:dyDescent="0.25">
      <c r="Q252" s="2">
        <v>12.552</v>
      </c>
      <c r="R252" s="2">
        <v>23.295999999999999</v>
      </c>
    </row>
    <row r="253" spans="2:18" x14ac:dyDescent="0.25">
      <c r="Q253" s="2">
        <v>12.602</v>
      </c>
      <c r="R253" s="2">
        <v>23.222000000000001</v>
      </c>
    </row>
    <row r="254" spans="2:18" x14ac:dyDescent="0.25">
      <c r="Q254" s="2">
        <v>12.651999999999999</v>
      </c>
      <c r="R254" s="2">
        <v>23.152999999999999</v>
      </c>
    </row>
    <row r="255" spans="2:18" x14ac:dyDescent="0.25">
      <c r="Q255" s="2">
        <v>12.702</v>
      </c>
      <c r="R255" s="2">
        <v>23.100999999999999</v>
      </c>
    </row>
    <row r="256" spans="2:18" x14ac:dyDescent="0.25">
      <c r="Q256" s="2">
        <v>12.752000000000001</v>
      </c>
      <c r="R256" s="2">
        <v>23.036999999999999</v>
      </c>
    </row>
    <row r="257" spans="17:18" x14ac:dyDescent="0.25">
      <c r="Q257" s="2">
        <v>12.802</v>
      </c>
      <c r="R257" s="2">
        <v>22.969000000000001</v>
      </c>
    </row>
    <row r="258" spans="17:18" x14ac:dyDescent="0.25">
      <c r="Q258" s="2">
        <v>12.852</v>
      </c>
      <c r="R258" s="2">
        <v>22.931999999999999</v>
      </c>
    </row>
    <row r="259" spans="17:18" x14ac:dyDescent="0.25">
      <c r="Q259" s="2">
        <v>12.901999999999999</v>
      </c>
      <c r="R259" s="2">
        <v>22.869</v>
      </c>
    </row>
    <row r="260" spans="17:18" x14ac:dyDescent="0.25">
      <c r="Q260" s="2">
        <v>12.952</v>
      </c>
      <c r="R260" s="2">
        <v>22.805</v>
      </c>
    </row>
    <row r="261" spans="17:18" x14ac:dyDescent="0.25">
      <c r="Q261" s="2">
        <v>13.002000000000001</v>
      </c>
      <c r="R261" s="2">
        <v>22.757999999999999</v>
      </c>
    </row>
    <row r="262" spans="17:18" x14ac:dyDescent="0.25">
      <c r="Q262" s="2">
        <v>13.052</v>
      </c>
      <c r="R262" s="2">
        <v>22.675999999999998</v>
      </c>
    </row>
    <row r="263" spans="17:18" x14ac:dyDescent="0.25">
      <c r="Q263" s="2">
        <v>13.102</v>
      </c>
      <c r="R263" s="2">
        <v>22.628</v>
      </c>
    </row>
    <row r="264" spans="17:18" x14ac:dyDescent="0.25">
      <c r="Q264" s="2">
        <v>13.151999999999999</v>
      </c>
      <c r="R264" s="2">
        <v>22.605</v>
      </c>
    </row>
    <row r="265" spans="17:18" x14ac:dyDescent="0.25">
      <c r="Q265" s="2">
        <v>13.202</v>
      </c>
      <c r="R265" s="2">
        <v>22.568000000000001</v>
      </c>
    </row>
    <row r="266" spans="17:18" x14ac:dyDescent="0.25">
      <c r="Q266" s="2">
        <v>13.252000000000001</v>
      </c>
      <c r="R266" s="2">
        <v>22.498999999999999</v>
      </c>
    </row>
    <row r="267" spans="17:18" x14ac:dyDescent="0.25">
      <c r="Q267" s="2">
        <v>13.302</v>
      </c>
      <c r="R267" s="2">
        <v>22.443999999999999</v>
      </c>
    </row>
    <row r="268" spans="17:18" x14ac:dyDescent="0.25">
      <c r="Q268" s="2">
        <v>13.352</v>
      </c>
      <c r="R268" s="2">
        <v>22.390999999999998</v>
      </c>
    </row>
    <row r="269" spans="17:18" x14ac:dyDescent="0.25">
      <c r="Q269" s="2">
        <v>13.401999999999999</v>
      </c>
      <c r="R269" s="2">
        <v>22.359000000000002</v>
      </c>
    </row>
    <row r="270" spans="17:18" x14ac:dyDescent="0.25">
      <c r="Q270" s="2">
        <v>13.452</v>
      </c>
      <c r="R270" s="2">
        <v>22.317</v>
      </c>
    </row>
    <row r="271" spans="17:18" x14ac:dyDescent="0.25">
      <c r="Q271" s="2">
        <v>13.502000000000001</v>
      </c>
      <c r="R271" s="2">
        <v>22.262</v>
      </c>
    </row>
    <row r="272" spans="17:18" x14ac:dyDescent="0.25">
      <c r="Q272" s="2">
        <v>13.552</v>
      </c>
      <c r="R272" s="2">
        <v>22.23</v>
      </c>
    </row>
    <row r="273" spans="17:18" x14ac:dyDescent="0.25">
      <c r="Q273" s="2">
        <v>13.602</v>
      </c>
      <c r="R273" s="2">
        <v>22.164000000000001</v>
      </c>
    </row>
    <row r="274" spans="17:18" x14ac:dyDescent="0.25">
      <c r="Q274" s="2">
        <v>13.651999999999999</v>
      </c>
      <c r="R274" s="2">
        <v>22.125</v>
      </c>
    </row>
    <row r="275" spans="17:18" x14ac:dyDescent="0.25">
      <c r="Q275" s="2">
        <v>13.702</v>
      </c>
      <c r="R275" s="2">
        <v>22.077000000000002</v>
      </c>
    </row>
    <row r="276" spans="17:18" x14ac:dyDescent="0.25">
      <c r="Q276" s="2">
        <v>13.752000000000001</v>
      </c>
      <c r="R276" s="2">
        <v>22.030999999999999</v>
      </c>
    </row>
    <row r="277" spans="17:18" x14ac:dyDescent="0.25">
      <c r="Q277" s="2">
        <v>13.802</v>
      </c>
      <c r="R277" s="2">
        <v>21.997</v>
      </c>
    </row>
    <row r="278" spans="17:18" x14ac:dyDescent="0.25">
      <c r="Q278" s="2">
        <v>13.852</v>
      </c>
      <c r="R278" s="2">
        <v>21.957000000000001</v>
      </c>
    </row>
    <row r="279" spans="17:18" x14ac:dyDescent="0.25">
      <c r="Q279" s="2">
        <v>13.901999999999999</v>
      </c>
      <c r="R279" s="2">
        <v>21.895</v>
      </c>
    </row>
    <row r="280" spans="17:18" x14ac:dyDescent="0.25">
      <c r="Q280" s="2">
        <v>13.952</v>
      </c>
      <c r="R280" s="2">
        <v>21.905999999999999</v>
      </c>
    </row>
    <row r="281" spans="17:18" x14ac:dyDescent="0.25">
      <c r="Q281" s="2">
        <v>14.002000000000001</v>
      </c>
      <c r="R281" s="2">
        <v>21.863</v>
      </c>
    </row>
    <row r="282" spans="17:18" x14ac:dyDescent="0.25">
      <c r="Q282" s="2">
        <v>14.052</v>
      </c>
      <c r="R282" s="2">
        <v>21.837</v>
      </c>
    </row>
    <row r="283" spans="17:18" x14ac:dyDescent="0.25">
      <c r="Q283" s="2">
        <v>14.102</v>
      </c>
      <c r="R283" s="2">
        <v>21.798999999999999</v>
      </c>
    </row>
    <row r="284" spans="17:18" x14ac:dyDescent="0.25">
      <c r="Q284" s="2">
        <v>14.151999999999999</v>
      </c>
      <c r="R284" s="2">
        <v>21.727</v>
      </c>
    </row>
    <row r="285" spans="17:18" ht="45" x14ac:dyDescent="0.25">
      <c r="Q285" s="7" t="s">
        <v>27</v>
      </c>
      <c r="R285" s="2">
        <v>21.716999999999999</v>
      </c>
    </row>
    <row r="539" spans="8:8" x14ac:dyDescent="0.25">
      <c r="H539" s="7"/>
    </row>
  </sheetData>
  <mergeCells count="1">
    <mergeCell ref="U10:Z10"/>
  </mergeCells>
  <phoneticPr fontId="2" type="noConversion"/>
  <conditionalFormatting sqref="AG2:AG7">
    <cfRule type="expression" dxfId="5" priority="1">
      <formula>LEFT(AG2,3)="NON"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22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Rudolf HAOUSSINE</dc:creator>
  <cp:lastModifiedBy>Bart Strubbe</cp:lastModifiedBy>
  <dcterms:created xsi:type="dcterms:W3CDTF">2024-05-14T13:47:19Z</dcterms:created>
  <dcterms:modified xsi:type="dcterms:W3CDTF">2024-05-21T15:32:17Z</dcterms:modified>
</cp:coreProperties>
</file>