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04EE3A0-6C19-4FB0-B6C9-ECD28F87357C}" xr6:coauthVersionLast="47" xr6:coauthVersionMax="47" xr10:uidLastSave="{00000000-0000-0000-0000-000000000000}"/>
  <bookViews>
    <workbookView xWindow="-120" yWindow="-120" windowWidth="29040" windowHeight="15990" tabRatio="500" xr2:uid="{00000000-000D-0000-FFFF-FFFF00000000}"/>
  </bookViews>
  <sheets>
    <sheet name="Candidats" sheetId="4" r:id="rId1"/>
  </sheets>
  <definedNames>
    <definedName name="CAND">Candidats!$A$2:$A$31</definedName>
    <definedName name="COB">Candidats!#REF!</definedName>
    <definedName name="EPREUVE">Candidats!#REF!</definedName>
    <definedName name="g_1">#REF!</definedName>
    <definedName name="g_2">#REF!</definedName>
    <definedName name="g_3">#REF!</definedName>
    <definedName name="g_4">#REF!</definedName>
    <definedName name="g_5">#REF!</definedName>
    <definedName name="g_6">#REF!</definedName>
    <definedName name="g_7">#REF!</definedName>
    <definedName name="g_8">#REF!</definedName>
    <definedName name="Jury_N°">Tabel1[jury+N°]</definedName>
    <definedName name="Noms">Tabel1[Candidats inscrits à l''épreuve]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4" i="4" l="1"/>
  <c r="O5" i="4"/>
  <c r="O6" i="4"/>
  <c r="P6" i="4" s="1"/>
  <c r="Q6" i="4" s="1"/>
  <c r="R6" i="4" s="1"/>
  <c r="S6" i="4" s="1"/>
  <c r="O7" i="4"/>
  <c r="O8" i="4"/>
  <c r="O9" i="4"/>
  <c r="O10" i="4"/>
  <c r="O11" i="4"/>
  <c r="O12" i="4"/>
  <c r="O13" i="4"/>
  <c r="O14" i="4"/>
  <c r="O15" i="4"/>
  <c r="P15" i="4" s="1"/>
  <c r="Q15" i="4" s="1"/>
  <c r="R15" i="4" s="1"/>
  <c r="S15" i="4" s="1"/>
  <c r="O16" i="4"/>
  <c r="O17" i="4"/>
  <c r="O18" i="4"/>
  <c r="O19" i="4"/>
  <c r="P19" i="4" s="1"/>
  <c r="Q19" i="4" s="1"/>
  <c r="R19" i="4" s="1"/>
  <c r="S19" i="4" s="1"/>
  <c r="O3" i="4"/>
  <c r="P3" i="4" s="1"/>
  <c r="Q3" i="4" s="1"/>
  <c r="R3" i="4" s="1"/>
  <c r="S3" i="4" s="1"/>
  <c r="S2" i="4"/>
  <c r="R9" i="4"/>
  <c r="S9" i="4" s="1"/>
  <c r="R12" i="4"/>
  <c r="S12" i="4" s="1"/>
  <c r="R13" i="4"/>
  <c r="S13" i="4" s="1"/>
  <c r="R2" i="4"/>
  <c r="P4" i="4"/>
  <c r="Q4" i="4" s="1"/>
  <c r="R4" i="4" s="1"/>
  <c r="S4" i="4" s="1"/>
  <c r="P5" i="4"/>
  <c r="Q5" i="4" s="1"/>
  <c r="R5" i="4" s="1"/>
  <c r="S5" i="4" s="1"/>
  <c r="P7" i="4"/>
  <c r="Q7" i="4" s="1"/>
  <c r="R7" i="4" s="1"/>
  <c r="S7" i="4" s="1"/>
  <c r="P8" i="4"/>
  <c r="Q8" i="4" s="1"/>
  <c r="R8" i="4" s="1"/>
  <c r="S8" i="4" s="1"/>
  <c r="P9" i="4"/>
  <c r="Q9" i="4" s="1"/>
  <c r="P10" i="4"/>
  <c r="Q10" i="4"/>
  <c r="R10" i="4" s="1"/>
  <c r="S10" i="4" s="1"/>
  <c r="P11" i="4"/>
  <c r="Q11" i="4" s="1"/>
  <c r="R11" i="4" s="1"/>
  <c r="S11" i="4" s="1"/>
  <c r="P12" i="4"/>
  <c r="Q12" i="4" s="1"/>
  <c r="P13" i="4"/>
  <c r="Q13" i="4" s="1"/>
  <c r="P14" i="4"/>
  <c r="Q14" i="4"/>
  <c r="R14" i="4" s="1"/>
  <c r="S14" i="4" s="1"/>
  <c r="P16" i="4"/>
  <c r="Q16" i="4" s="1"/>
  <c r="R16" i="4" s="1"/>
  <c r="S16" i="4" s="1"/>
  <c r="P17" i="4"/>
  <c r="Q17" i="4" s="1"/>
  <c r="R17" i="4" s="1"/>
  <c r="S17" i="4" s="1"/>
  <c r="P18" i="4"/>
  <c r="Q18" i="4" s="1"/>
  <c r="R18" i="4" s="1"/>
  <c r="S18" i="4" s="1"/>
  <c r="Q2" i="4"/>
  <c r="P2" i="4"/>
  <c r="O2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" i="4"/>
  <c r="E2" i="4" s="1"/>
  <c r="E20" i="4" l="1"/>
  <c r="E12" i="4"/>
  <c r="E4" i="4"/>
  <c r="F4" i="4" s="1"/>
  <c r="E19" i="4"/>
  <c r="F19" i="4" s="1"/>
  <c r="E11" i="4"/>
  <c r="E7" i="4"/>
  <c r="E3" i="4"/>
  <c r="F3" i="4" s="1"/>
  <c r="E5" i="4"/>
  <c r="F5" i="4" s="1"/>
  <c r="E24" i="4"/>
  <c r="E16" i="4"/>
  <c r="E8" i="4"/>
  <c r="F8" i="4" s="1"/>
  <c r="E23" i="4"/>
  <c r="F23" i="4" s="1"/>
  <c r="G23" i="4" s="1"/>
  <c r="H23" i="4" s="1"/>
  <c r="E15" i="4"/>
  <c r="E10" i="4"/>
  <c r="E6" i="4"/>
  <c r="F6" i="4" s="1"/>
  <c r="E18" i="4"/>
  <c r="F18" i="4" s="1"/>
  <c r="E22" i="4"/>
  <c r="E14" i="4"/>
  <c r="E17" i="4"/>
  <c r="F17" i="4" s="1"/>
  <c r="E9" i="4"/>
  <c r="F9" i="4" s="1"/>
  <c r="E21" i="4"/>
  <c r="E13" i="4"/>
  <c r="F13" i="4" s="1"/>
  <c r="F24" i="4"/>
  <c r="G24" i="4" s="1"/>
  <c r="H24" i="4" s="1"/>
  <c r="F16" i="4"/>
  <c r="F20" i="4"/>
  <c r="G20" i="4" s="1"/>
  <c r="H20" i="4" s="1"/>
  <c r="F15" i="4"/>
  <c r="F11" i="4"/>
  <c r="F7" i="4"/>
  <c r="F22" i="4"/>
  <c r="G22" i="4" s="1"/>
  <c r="H22" i="4" s="1"/>
  <c r="F14" i="4"/>
  <c r="F10" i="4"/>
  <c r="F12" i="4"/>
  <c r="F21" i="4"/>
  <c r="G21" i="4" s="1"/>
  <c r="H21" i="4" s="1"/>
  <c r="G13" i="4" l="1"/>
  <c r="G5" i="4"/>
  <c r="G6" i="4"/>
  <c r="G15" i="4"/>
  <c r="G16" i="4"/>
  <c r="G18" i="4"/>
  <c r="G17" i="4"/>
  <c r="G8" i="4"/>
  <c r="G10" i="4"/>
  <c r="G3" i="4"/>
  <c r="G19" i="4"/>
  <c r="G9" i="4"/>
  <c r="G11" i="4"/>
  <c r="G4" i="4"/>
  <c r="G12" i="4"/>
  <c r="G14" i="4"/>
  <c r="G7" i="4"/>
  <c r="L3" i="4"/>
  <c r="M4" i="4"/>
  <c r="N5" i="4"/>
  <c r="L7" i="4"/>
  <c r="M8" i="4"/>
  <c r="N9" i="4"/>
  <c r="L11" i="4"/>
  <c r="M12" i="4"/>
  <c r="N13" i="4"/>
  <c r="L15" i="4"/>
  <c r="M16" i="4"/>
  <c r="N17" i="4"/>
  <c r="L19" i="4"/>
  <c r="L5" i="4"/>
  <c r="L17" i="4"/>
  <c r="M5" i="4"/>
  <c r="M9" i="4"/>
  <c r="L12" i="4"/>
  <c r="L16" i="4"/>
  <c r="N18" i="4"/>
  <c r="M3" i="4"/>
  <c r="N4" i="4"/>
  <c r="L6" i="4"/>
  <c r="M7" i="4"/>
  <c r="N8" i="4"/>
  <c r="L10" i="4"/>
  <c r="M11" i="4"/>
  <c r="N12" i="4"/>
  <c r="L14" i="4"/>
  <c r="M15" i="4"/>
  <c r="N16" i="4"/>
  <c r="L18" i="4"/>
  <c r="M19" i="4"/>
  <c r="N3" i="4"/>
  <c r="M6" i="4"/>
  <c r="N7" i="4"/>
  <c r="L9" i="4"/>
  <c r="M10" i="4"/>
  <c r="N11" i="4"/>
  <c r="L13" i="4"/>
  <c r="M14" i="4"/>
  <c r="N15" i="4"/>
  <c r="M18" i="4"/>
  <c r="N19" i="4"/>
  <c r="L4" i="4"/>
  <c r="N6" i="4"/>
  <c r="L8" i="4"/>
  <c r="N10" i="4"/>
  <c r="M13" i="4"/>
  <c r="N14" i="4"/>
  <c r="M17" i="4"/>
  <c r="L2" i="4"/>
  <c r="M2" i="4"/>
  <c r="N2" i="4"/>
  <c r="F2" i="4"/>
  <c r="H14" i="4" l="1"/>
  <c r="H4" i="4"/>
  <c r="H9" i="4"/>
  <c r="H3" i="4"/>
  <c r="H8" i="4"/>
  <c r="H18" i="4"/>
  <c r="H15" i="4"/>
  <c r="H5" i="4"/>
  <c r="H7" i="4"/>
  <c r="H12" i="4"/>
  <c r="H11" i="4"/>
  <c r="H19" i="4"/>
  <c r="H10" i="4"/>
  <c r="H17" i="4"/>
  <c r="H16" i="4"/>
  <c r="H6" i="4"/>
  <c r="H13" i="4"/>
  <c r="G2" i="4"/>
  <c r="H2" i="4" l="1"/>
</calcChain>
</file>

<file path=xl/sharedStrings.xml><?xml version="1.0" encoding="utf-8"?>
<sst xmlns="http://schemas.openxmlformats.org/spreadsheetml/2006/main" count="39" uniqueCount="34">
  <si>
    <t>heure de convocation</t>
  </si>
  <si>
    <t>temps de préparation</t>
  </si>
  <si>
    <t>passage devant le jury</t>
  </si>
  <si>
    <t>Candidats inscrits à l'épreuve</t>
  </si>
  <si>
    <t>Annie</t>
  </si>
  <si>
    <t xml:space="preserve"> Laura</t>
  </si>
  <si>
    <t>Léa</t>
  </si>
  <si>
    <t>Lucas</t>
  </si>
  <si>
    <t>Eva</t>
  </si>
  <si>
    <t>Carla</t>
  </si>
  <si>
    <t>Jules</t>
  </si>
  <si>
    <t>Arthur</t>
  </si>
  <si>
    <t>Constance</t>
  </si>
  <si>
    <t>Clémence</t>
  </si>
  <si>
    <t>Cécile</t>
  </si>
  <si>
    <t>Camille</t>
  </si>
  <si>
    <t>Sophie</t>
  </si>
  <si>
    <t>Lena</t>
  </si>
  <si>
    <t>Pablo</t>
  </si>
  <si>
    <t>Louna</t>
  </si>
  <si>
    <t>Allan</t>
  </si>
  <si>
    <t>Audrey</t>
  </si>
  <si>
    <t>Candice</t>
  </si>
  <si>
    <t>Manon</t>
  </si>
  <si>
    <t>Melkior</t>
  </si>
  <si>
    <t>jury</t>
  </si>
  <si>
    <t>aléatoire</t>
  </si>
  <si>
    <t>nr</t>
  </si>
  <si>
    <t>jury+N°</t>
  </si>
  <si>
    <t>jury 1</t>
  </si>
  <si>
    <t>jury 2</t>
  </si>
  <si>
    <t>jury 3</t>
  </si>
  <si>
    <t>début delibération</t>
  </si>
  <si>
    <t>fin délibération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</si>
</sst>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.0000"/>
  </numFmts>
  <fonts count="3" x14ac:knownFonts="1"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Standaard" xfId="0" builtinId="0"/>
  </cellStyles>
  <dxfs count="10">
    <dxf>
      <numFmt numFmtId="0" formatCode="General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65" formatCode="0.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0504D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4BACC6"/>
      <rgbColor rgb="FF9BBB59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8C988D-A602-4305-BC0D-74800F8DEA22}" name="Tabel1" displayName="Tabel1" ref="A1:H24" totalsRowShown="0" headerRowDxfId="9" dataDxfId="8">
  <autoFilter ref="A1:H24" xr:uid="{9E8C988D-A602-4305-BC0D-74800F8DEA22}"/>
  <tableColumns count="8">
    <tableColumn id="1" xr3:uid="{B931B513-3AEE-459D-92D7-1C0BF30CB33C}" name="Candidats inscrits à l'épreuve" dataDxfId="7"/>
    <tableColumn id="2" xr3:uid="{C44BBE73-D8AF-4A69-8CBC-CB974BA776DE}" name="nr" dataDxfId="6"/>
    <tableColumn id="3" xr3:uid="{A0D4ECF5-1B5C-48DD-8313-02F9F082EA42}" name="jury" dataDxfId="5">
      <calculatedColumnFormula>RANDBETWEEN(1,3)</calculatedColumnFormula>
    </tableColumn>
    <tableColumn id="4" xr3:uid="{344327ED-728C-4BE5-9C16-B9CAC572B3AD}" name="aléatoire" dataDxfId="4">
      <calculatedColumnFormula>RAND()</calculatedColumnFormula>
    </tableColumn>
    <tableColumn id="5" xr3:uid="{5D06DC75-5449-433E-A05A-CBB0AD701B60}" name="jury+N°" dataDxfId="0">
      <calculatedColumnFormula>Tabel1[[#This Row],[jury]] &amp; " - " &amp; COUNTIFS($C$1:C2,Tabel1[[#This Row],[jury]])</calculatedColumnFormula>
    </tableColumn>
    <tableColumn id="6" xr3:uid="{55AF2F6E-1CB1-4DC7-A1DA-EC5546AA65B3}" name="heure de convocation" dataDxfId="3">
      <calculatedColumnFormula>TIME(7,40,0)+(RIGHT(Tabel1[[#This Row],[jury+N°]],2)-1)*TIME(0,40,0)</calculatedColumnFormula>
    </tableColumn>
    <tableColumn id="7" xr3:uid="{E49DCF2E-B665-44FD-982D-2B02DB3C09D4}" name="temps de préparation" dataDxfId="2">
      <calculatedColumnFormula>+Tabel1[[#This Row],[heure de convocation]]+TIME(0,20,0)</calculatedColumnFormula>
    </tableColumn>
    <tableColumn id="8" xr3:uid="{C732CBB0-4BA0-445B-9BFF-5903DC25E388}" name="passage devant le jury" dataDxfId="1">
      <calculatedColumnFormula>+Tabel1[[#This Row],[temps de préparation]]+TIME(1,0,0)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AKR24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" sqref="F2"/>
    </sheetView>
  </sheetViews>
  <sheetFormatPr defaultColWidth="8.625" defaultRowHeight="15.75" x14ac:dyDescent="0.25"/>
  <cols>
    <col min="1" max="1" width="15.25" style="1" customWidth="1"/>
    <col min="2" max="2" width="6.75" style="1" bestFit="1" customWidth="1"/>
    <col min="3" max="3" width="8.25" style="1" bestFit="1" customWidth="1"/>
    <col min="4" max="4" width="8.375" style="7" customWidth="1"/>
    <col min="5" max="5" width="11.25" style="1" bestFit="1" customWidth="1"/>
    <col min="6" max="8" width="11.75" style="2" customWidth="1"/>
    <col min="9" max="10" width="10.5" style="1" customWidth="1"/>
    <col min="11" max="11" width="2.875" style="1" bestFit="1" customWidth="1"/>
    <col min="12" max="14" width="11" style="1" customWidth="1"/>
    <col min="15" max="19" width="11.25" style="1" customWidth="1"/>
    <col min="20" max="980" width="10.5" style="1" customWidth="1"/>
  </cols>
  <sheetData>
    <row r="1" spans="1:980" s="5" customFormat="1" ht="47.25" x14ac:dyDescent="0.25">
      <c r="A1" s="3" t="s">
        <v>3</v>
      </c>
      <c r="B1" s="3" t="s">
        <v>27</v>
      </c>
      <c r="C1" s="3" t="s">
        <v>25</v>
      </c>
      <c r="D1" s="6" t="s">
        <v>26</v>
      </c>
      <c r="E1" s="3" t="s">
        <v>28</v>
      </c>
      <c r="F1" s="4" t="s">
        <v>0</v>
      </c>
      <c r="G1" s="4" t="s">
        <v>1</v>
      </c>
      <c r="H1" s="4" t="s">
        <v>2</v>
      </c>
      <c r="I1" s="3"/>
      <c r="J1" s="3"/>
      <c r="K1" s="8"/>
      <c r="L1" s="8" t="s">
        <v>29</v>
      </c>
      <c r="M1" s="8" t="s">
        <v>30</v>
      </c>
      <c r="N1" s="8" t="s">
        <v>31</v>
      </c>
      <c r="O1" s="9" t="s">
        <v>0</v>
      </c>
      <c r="P1" s="9" t="s">
        <v>1</v>
      </c>
      <c r="Q1" s="9" t="s">
        <v>2</v>
      </c>
      <c r="R1" s="8" t="s">
        <v>32</v>
      </c>
      <c r="S1" s="8" t="s">
        <v>33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</row>
    <row r="2" spans="1:980" x14ac:dyDescent="0.25">
      <c r="A2" s="1" t="s">
        <v>4</v>
      </c>
      <c r="B2" s="1">
        <v>1</v>
      </c>
      <c r="C2" s="1">
        <f ca="1">RANDBETWEEN(1,3)</f>
        <v>2</v>
      </c>
      <c r="D2" s="7">
        <f ca="1">RAND()</f>
        <v>0.75313158840822636</v>
      </c>
      <c r="E2" s="1" t="str">
        <f ca="1">Tabel1[[#This Row],[jury]] &amp; " - " &amp; COUNTIFS($C$1:C2,Tabel1[[#This Row],[jury]])</f>
        <v>2 - 1</v>
      </c>
      <c r="F2" s="2">
        <f ca="1">TIME(7,40,0)+(RIGHT(Tabel1[[#This Row],[jury+N°]],2)-1)*TIME(0,40,0)</f>
        <v>0.31944444444444442</v>
      </c>
      <c r="G2" s="2">
        <f ca="1">+Tabel1[[#This Row],[heure de convocation]]+TIME(0,20,0)</f>
        <v>0.33333333333333331</v>
      </c>
      <c r="H2" s="2">
        <f ca="1">+Tabel1[[#This Row],[temps de préparation]]+TIME(1,0,0)</f>
        <v>0.375</v>
      </c>
      <c r="K2" s="10">
        <f>ROW()-1</f>
        <v>1</v>
      </c>
      <c r="L2" s="10" t="str">
        <f t="shared" ref="L2:N19" ca="1" si="0">_xlfn.XLOOKUP(RIGHT(L$1,1) &amp; " - " &amp; $K2,Jury_N°,Noms,"-",0)</f>
        <v>Lucas</v>
      </c>
      <c r="M2" s="10" t="str">
        <f t="shared" ca="1" si="0"/>
        <v>Annie</v>
      </c>
      <c r="N2" s="10" t="str">
        <f t="shared" ca="1" si="0"/>
        <v xml:space="preserve"> Laura</v>
      </c>
      <c r="O2" s="11">
        <f>TIME(7,40,0)+($K2-1)*TIME(1,10,0)</f>
        <v>0.31944444444444442</v>
      </c>
      <c r="P2" s="11">
        <f>+O2+TIME(0,20,0)</f>
        <v>0.33333333333333331</v>
      </c>
      <c r="Q2" s="11">
        <f>+P2+TIME(1,0,0)</f>
        <v>0.375</v>
      </c>
      <c r="R2" s="11">
        <f>+Q2+TIME(0,30,0)</f>
        <v>0.39583333333333331</v>
      </c>
      <c r="S2" s="11">
        <f>+R2+TIME(0,10,0)</f>
        <v>0.40277777777777773</v>
      </c>
    </row>
    <row r="3" spans="1:980" x14ac:dyDescent="0.25">
      <c r="A3" s="1" t="s">
        <v>5</v>
      </c>
      <c r="B3" s="1">
        <v>2</v>
      </c>
      <c r="C3" s="1">
        <f t="shared" ref="C3:C24" ca="1" si="1">RANDBETWEEN(1,3)</f>
        <v>3</v>
      </c>
      <c r="D3" s="7">
        <f t="shared" ref="D3:D24" ca="1" si="2">RAND()</f>
        <v>0.32244038427865163</v>
      </c>
      <c r="E3" s="1" t="str">
        <f ca="1">Tabel1[[#This Row],[jury]] &amp; " - " &amp; COUNTIFS($C$1:C3,Tabel1[[#This Row],[jury]])</f>
        <v>3 - 1</v>
      </c>
      <c r="F3" s="2">
        <f ca="1">TIME(7,40,0)+(RIGHT(Tabel1[[#This Row],[jury+N°]],2)-1)*TIME(0,40,0)</f>
        <v>0.31944444444444442</v>
      </c>
      <c r="G3" s="2">
        <f ca="1">+Tabel1[[#This Row],[heure de convocation]]+TIME(0,20,0)</f>
        <v>0.33333333333333331</v>
      </c>
      <c r="H3" s="2">
        <f ca="1">+Tabel1[[#This Row],[temps de préparation]]+TIME(1,0,0)</f>
        <v>0.375</v>
      </c>
      <c r="K3" s="10">
        <f t="shared" ref="K3:K19" si="3">ROW()-1</f>
        <v>2</v>
      </c>
      <c r="L3" s="10" t="str">
        <f t="shared" ca="1" si="0"/>
        <v>Jules</v>
      </c>
      <c r="M3" s="10" t="str">
        <f t="shared" ca="1" si="0"/>
        <v>Eva</v>
      </c>
      <c r="N3" s="10" t="str">
        <f t="shared" ca="1" si="0"/>
        <v>Léa</v>
      </c>
      <c r="O3" s="11">
        <f>TIME(7,40,0)+($K3-1)*TIME(0,40,0)</f>
        <v>0.34722222222222221</v>
      </c>
      <c r="P3" s="11">
        <f t="shared" ref="P3:P19" si="4">+O3+TIME(0,20,0)</f>
        <v>0.3611111111111111</v>
      </c>
      <c r="Q3" s="11">
        <f t="shared" ref="Q3:Q19" si="5">+P3+TIME(1,0,0)</f>
        <v>0.40277777777777779</v>
      </c>
      <c r="R3" s="11">
        <f t="shared" ref="R3:R19" si="6">+Q3+TIME(0,30,0)</f>
        <v>0.4236111111111111</v>
      </c>
      <c r="S3" s="11">
        <f t="shared" ref="S3:S19" si="7">+R3+TIME(0,10,0)</f>
        <v>0.43055555555555552</v>
      </c>
    </row>
    <row r="4" spans="1:980" x14ac:dyDescent="0.25">
      <c r="A4" s="1" t="s">
        <v>6</v>
      </c>
      <c r="B4" s="1">
        <v>3</v>
      </c>
      <c r="C4" s="1">
        <f t="shared" ca="1" si="1"/>
        <v>3</v>
      </c>
      <c r="D4" s="7">
        <f t="shared" ca="1" si="2"/>
        <v>0.22197634192729521</v>
      </c>
      <c r="E4" s="1" t="str">
        <f ca="1">Tabel1[[#This Row],[jury]] &amp; " - " &amp; COUNTIFS($C$1:C4,Tabel1[[#This Row],[jury]])</f>
        <v>3 - 2</v>
      </c>
      <c r="F4" s="2">
        <f ca="1">TIME(7,40,0)+(RIGHT(Tabel1[[#This Row],[jury+N°]],2)-1)*TIME(0,40,0)</f>
        <v>0.34722222222222221</v>
      </c>
      <c r="G4" s="2">
        <f ca="1">+Tabel1[[#This Row],[heure de convocation]]+TIME(0,20,0)</f>
        <v>0.3611111111111111</v>
      </c>
      <c r="H4" s="2">
        <f ca="1">+Tabel1[[#This Row],[temps de préparation]]+TIME(1,0,0)</f>
        <v>0.40277777777777779</v>
      </c>
      <c r="K4" s="10">
        <f t="shared" si="3"/>
        <v>3</v>
      </c>
      <c r="L4" s="10" t="str">
        <f t="shared" ca="1" si="0"/>
        <v>Constance</v>
      </c>
      <c r="M4" s="10" t="str">
        <f t="shared" ca="1" si="0"/>
        <v>Carla</v>
      </c>
      <c r="N4" s="10" t="str">
        <f t="shared" ca="1" si="0"/>
        <v>Arthur</v>
      </c>
      <c r="O4" s="11">
        <f t="shared" ref="O4:O19" si="8">TIME(7,40,0)+($K4-1)*TIME(0,40,0)</f>
        <v>0.375</v>
      </c>
      <c r="P4" s="11">
        <f t="shared" si="4"/>
        <v>0.3888888888888889</v>
      </c>
      <c r="Q4" s="11">
        <f t="shared" si="5"/>
        <v>0.43055555555555558</v>
      </c>
      <c r="R4" s="11">
        <f t="shared" si="6"/>
        <v>0.4513888888888889</v>
      </c>
      <c r="S4" s="11">
        <f t="shared" si="7"/>
        <v>0.45833333333333331</v>
      </c>
    </row>
    <row r="5" spans="1:980" x14ac:dyDescent="0.25">
      <c r="A5" s="1" t="s">
        <v>7</v>
      </c>
      <c r="B5" s="1">
        <v>4</v>
      </c>
      <c r="C5" s="1">
        <f t="shared" ca="1" si="1"/>
        <v>1</v>
      </c>
      <c r="D5" s="7">
        <f t="shared" ca="1" si="2"/>
        <v>0.62802347440031403</v>
      </c>
      <c r="E5" s="1" t="str">
        <f ca="1">Tabel1[[#This Row],[jury]] &amp; " - " &amp; COUNTIFS($C$1:C5,Tabel1[[#This Row],[jury]])</f>
        <v>1 - 1</v>
      </c>
      <c r="F5" s="2">
        <f ca="1">TIME(7,40,0)+(RIGHT(Tabel1[[#This Row],[jury+N°]],2)-1)*TIME(0,40,0)</f>
        <v>0.31944444444444442</v>
      </c>
      <c r="G5" s="2">
        <f ca="1">+Tabel1[[#This Row],[heure de convocation]]+TIME(0,20,0)</f>
        <v>0.33333333333333331</v>
      </c>
      <c r="H5" s="2">
        <f ca="1">+Tabel1[[#This Row],[temps de préparation]]+TIME(1,0,0)</f>
        <v>0.375</v>
      </c>
      <c r="K5" s="10">
        <f t="shared" si="3"/>
        <v>4</v>
      </c>
      <c r="L5" s="10" t="str">
        <f t="shared" ca="1" si="0"/>
        <v>Cécile</v>
      </c>
      <c r="M5" s="10" t="str">
        <f t="shared" ca="1" si="0"/>
        <v>Clémence</v>
      </c>
      <c r="N5" s="10" t="str">
        <f t="shared" ca="1" si="0"/>
        <v>Pablo</v>
      </c>
      <c r="O5" s="11">
        <f t="shared" si="8"/>
        <v>0.40277777777777773</v>
      </c>
      <c r="P5" s="11">
        <f t="shared" si="4"/>
        <v>0.41666666666666663</v>
      </c>
      <c r="Q5" s="11">
        <f t="shared" si="5"/>
        <v>0.45833333333333331</v>
      </c>
      <c r="R5" s="11">
        <f t="shared" si="6"/>
        <v>0.47916666666666663</v>
      </c>
      <c r="S5" s="11">
        <f t="shared" si="7"/>
        <v>0.48611111111111105</v>
      </c>
    </row>
    <row r="6" spans="1:980" x14ac:dyDescent="0.25">
      <c r="A6" s="1" t="s">
        <v>8</v>
      </c>
      <c r="B6" s="1">
        <v>5</v>
      </c>
      <c r="C6" s="1">
        <f t="shared" ca="1" si="1"/>
        <v>2</v>
      </c>
      <c r="D6" s="7">
        <f t="shared" ca="1" si="2"/>
        <v>0.18332787436595233</v>
      </c>
      <c r="E6" s="1" t="str">
        <f ca="1">Tabel1[[#This Row],[jury]] &amp; " - " &amp; COUNTIFS($C$1:C6,Tabel1[[#This Row],[jury]])</f>
        <v>2 - 2</v>
      </c>
      <c r="F6" s="2">
        <f ca="1">TIME(7,40,0)+(RIGHT(Tabel1[[#This Row],[jury+N°]],2)-1)*TIME(0,40,0)</f>
        <v>0.34722222222222221</v>
      </c>
      <c r="G6" s="2">
        <f ca="1">+Tabel1[[#This Row],[heure de convocation]]+TIME(0,20,0)</f>
        <v>0.3611111111111111</v>
      </c>
      <c r="H6" s="2">
        <f ca="1">+Tabel1[[#This Row],[temps de préparation]]+TIME(1,0,0)</f>
        <v>0.40277777777777779</v>
      </c>
      <c r="K6" s="10">
        <f t="shared" si="3"/>
        <v>5</v>
      </c>
      <c r="L6" s="10" t="str">
        <f t="shared" ca="1" si="0"/>
        <v>Camille</v>
      </c>
      <c r="M6" s="10" t="str">
        <f t="shared" ca="1" si="0"/>
        <v>Sophie</v>
      </c>
      <c r="N6" s="10" t="str">
        <f t="shared" ca="1" si="0"/>
        <v>Léa</v>
      </c>
      <c r="O6" s="11">
        <f t="shared" si="8"/>
        <v>0.43055555555555552</v>
      </c>
      <c r="P6" s="11">
        <f t="shared" si="4"/>
        <v>0.44444444444444442</v>
      </c>
      <c r="Q6" s="11">
        <f t="shared" si="5"/>
        <v>0.4861111111111111</v>
      </c>
      <c r="R6" s="11">
        <f t="shared" si="6"/>
        <v>0.50694444444444442</v>
      </c>
      <c r="S6" s="11">
        <f t="shared" si="7"/>
        <v>0.51388888888888884</v>
      </c>
    </row>
    <row r="7" spans="1:980" x14ac:dyDescent="0.25">
      <c r="A7" s="1" t="s">
        <v>9</v>
      </c>
      <c r="B7" s="1">
        <v>6</v>
      </c>
      <c r="C7" s="1">
        <f t="shared" ca="1" si="1"/>
        <v>2</v>
      </c>
      <c r="D7" s="7">
        <f t="shared" ca="1" si="2"/>
        <v>0.1030616652107651</v>
      </c>
      <c r="E7" s="1" t="str">
        <f ca="1">Tabel1[[#This Row],[jury]] &amp; " - " &amp; COUNTIFS($C$1:C7,Tabel1[[#This Row],[jury]])</f>
        <v>2 - 3</v>
      </c>
      <c r="F7" s="2">
        <f ca="1">TIME(7,40,0)+(RIGHT(Tabel1[[#This Row],[jury+N°]],2)-1)*TIME(0,40,0)</f>
        <v>0.375</v>
      </c>
      <c r="G7" s="2">
        <f ca="1">+Tabel1[[#This Row],[heure de convocation]]+TIME(0,20,0)</f>
        <v>0.3888888888888889</v>
      </c>
      <c r="H7" s="2">
        <f ca="1">+Tabel1[[#This Row],[temps de préparation]]+TIME(1,0,0)</f>
        <v>0.43055555555555558</v>
      </c>
      <c r="K7" s="10">
        <f t="shared" si="3"/>
        <v>6</v>
      </c>
      <c r="L7" s="10" t="str">
        <f t="shared" ca="1" si="0"/>
        <v>Carla</v>
      </c>
      <c r="M7" s="10" t="str">
        <f t="shared" ca="1" si="0"/>
        <v>Lena</v>
      </c>
      <c r="N7" s="10" t="str">
        <f t="shared" ca="1" si="0"/>
        <v>Allan</v>
      </c>
      <c r="O7" s="11">
        <f t="shared" si="8"/>
        <v>0.45833333333333331</v>
      </c>
      <c r="P7" s="11">
        <f t="shared" si="4"/>
        <v>0.47222222222222221</v>
      </c>
      <c r="Q7" s="11">
        <f t="shared" si="5"/>
        <v>0.51388888888888884</v>
      </c>
      <c r="R7" s="11">
        <f t="shared" si="6"/>
        <v>0.53472222222222221</v>
      </c>
      <c r="S7" s="11">
        <f t="shared" si="7"/>
        <v>0.54166666666666663</v>
      </c>
    </row>
    <row r="8" spans="1:980" x14ac:dyDescent="0.25">
      <c r="A8" s="1" t="s">
        <v>10</v>
      </c>
      <c r="B8" s="1">
        <v>7</v>
      </c>
      <c r="C8" s="1">
        <f t="shared" ca="1" si="1"/>
        <v>1</v>
      </c>
      <c r="D8" s="7">
        <f t="shared" ca="1" si="2"/>
        <v>1.2231478094980375E-2</v>
      </c>
      <c r="E8" s="1" t="str">
        <f ca="1">Tabel1[[#This Row],[jury]] &amp; " - " &amp; COUNTIFS($C$1:C8,Tabel1[[#This Row],[jury]])</f>
        <v>1 - 2</v>
      </c>
      <c r="F8" s="2">
        <f ca="1">TIME(7,40,0)+(RIGHT(Tabel1[[#This Row],[jury+N°]],2)-1)*TIME(0,40,0)</f>
        <v>0.34722222222222221</v>
      </c>
      <c r="G8" s="2">
        <f ca="1">+Tabel1[[#This Row],[heure de convocation]]+TIME(0,20,0)</f>
        <v>0.3611111111111111</v>
      </c>
      <c r="H8" s="2">
        <f ca="1">+Tabel1[[#This Row],[temps de préparation]]+TIME(1,0,0)</f>
        <v>0.40277777777777779</v>
      </c>
      <c r="K8" s="10">
        <f t="shared" si="3"/>
        <v>7</v>
      </c>
      <c r="L8" s="10" t="str">
        <f t="shared" ca="1" si="0"/>
        <v>Melkior</v>
      </c>
      <c r="M8" s="10" t="str">
        <f t="shared" ca="1" si="0"/>
        <v>Louna</v>
      </c>
      <c r="N8" s="10" t="str">
        <f t="shared" ca="1" si="0"/>
        <v>Audrey</v>
      </c>
      <c r="O8" s="11">
        <f t="shared" si="8"/>
        <v>0.48611111111111105</v>
      </c>
      <c r="P8" s="11">
        <f t="shared" si="4"/>
        <v>0.49999999999999994</v>
      </c>
      <c r="Q8" s="11">
        <f t="shared" si="5"/>
        <v>0.54166666666666663</v>
      </c>
      <c r="R8" s="11">
        <f t="shared" si="6"/>
        <v>0.5625</v>
      </c>
      <c r="S8" s="11">
        <f t="shared" si="7"/>
        <v>0.56944444444444442</v>
      </c>
    </row>
    <row r="9" spans="1:980" x14ac:dyDescent="0.25">
      <c r="A9" s="1" t="s">
        <v>11</v>
      </c>
      <c r="B9" s="1">
        <v>8</v>
      </c>
      <c r="C9" s="1">
        <f t="shared" ca="1" si="1"/>
        <v>3</v>
      </c>
      <c r="D9" s="7">
        <f t="shared" ca="1" si="2"/>
        <v>0.31448643696642176</v>
      </c>
      <c r="E9" s="1" t="str">
        <f ca="1">Tabel1[[#This Row],[jury]] &amp; " - " &amp; COUNTIFS($C$1:C9,Tabel1[[#This Row],[jury]])</f>
        <v>3 - 3</v>
      </c>
      <c r="F9" s="2">
        <f ca="1">TIME(7,40,0)+(RIGHT(Tabel1[[#This Row],[jury+N°]],2)-1)*TIME(0,40,0)</f>
        <v>0.375</v>
      </c>
      <c r="G9" s="2">
        <f ca="1">+Tabel1[[#This Row],[heure de convocation]]+TIME(0,20,0)</f>
        <v>0.3888888888888889</v>
      </c>
      <c r="H9" s="2">
        <f ca="1">+Tabel1[[#This Row],[temps de préparation]]+TIME(1,0,0)</f>
        <v>0.43055555555555558</v>
      </c>
      <c r="K9" s="10">
        <f t="shared" si="3"/>
        <v>8</v>
      </c>
      <c r="L9" s="10" t="str">
        <f t="shared" ca="1" si="0"/>
        <v>-</v>
      </c>
      <c r="M9" s="10" t="str">
        <f t="shared" ca="1" si="0"/>
        <v>-</v>
      </c>
      <c r="N9" s="10" t="str">
        <f t="shared" ca="1" si="0"/>
        <v>Candice</v>
      </c>
      <c r="O9" s="11">
        <f t="shared" si="8"/>
        <v>0.51388888888888884</v>
      </c>
      <c r="P9" s="11">
        <f t="shared" si="4"/>
        <v>0.52777777777777768</v>
      </c>
      <c r="Q9" s="11">
        <f t="shared" si="5"/>
        <v>0.56944444444444431</v>
      </c>
      <c r="R9" s="11">
        <f t="shared" si="6"/>
        <v>0.59027777777777768</v>
      </c>
      <c r="S9" s="11">
        <f t="shared" si="7"/>
        <v>0.5972222222222221</v>
      </c>
    </row>
    <row r="10" spans="1:980" x14ac:dyDescent="0.25">
      <c r="A10" s="1" t="s">
        <v>12</v>
      </c>
      <c r="B10" s="1">
        <v>9</v>
      </c>
      <c r="C10" s="1">
        <f t="shared" ca="1" si="1"/>
        <v>1</v>
      </c>
      <c r="D10" s="7">
        <f t="shared" ca="1" si="2"/>
        <v>0.96495323045379844</v>
      </c>
      <c r="E10" s="1" t="str">
        <f ca="1">Tabel1[[#This Row],[jury]] &amp; " - " &amp; COUNTIFS($C$1:C10,Tabel1[[#This Row],[jury]])</f>
        <v>1 - 3</v>
      </c>
      <c r="F10" s="2">
        <f ca="1">TIME(7,40,0)+(RIGHT(Tabel1[[#This Row],[jury+N°]],2)-1)*TIME(0,40,0)</f>
        <v>0.375</v>
      </c>
      <c r="G10" s="2">
        <f ca="1">+Tabel1[[#This Row],[heure de convocation]]+TIME(0,20,0)</f>
        <v>0.3888888888888889</v>
      </c>
      <c r="H10" s="2">
        <f ca="1">+Tabel1[[#This Row],[temps de préparation]]+TIME(1,0,0)</f>
        <v>0.43055555555555558</v>
      </c>
      <c r="K10" s="10">
        <f t="shared" si="3"/>
        <v>9</v>
      </c>
      <c r="L10" s="10" t="str">
        <f t="shared" ca="1" si="0"/>
        <v>-</v>
      </c>
      <c r="M10" s="10" t="str">
        <f t="shared" ca="1" si="0"/>
        <v>-</v>
      </c>
      <c r="N10" s="10" t="str">
        <f t="shared" ca="1" si="0"/>
        <v>Manon</v>
      </c>
      <c r="O10" s="11">
        <f t="shared" si="8"/>
        <v>0.54166666666666663</v>
      </c>
      <c r="P10" s="11">
        <f t="shared" si="4"/>
        <v>0.55555555555555547</v>
      </c>
      <c r="Q10" s="11">
        <f t="shared" si="5"/>
        <v>0.5972222222222221</v>
      </c>
      <c r="R10" s="11">
        <f t="shared" si="6"/>
        <v>0.61805555555555547</v>
      </c>
      <c r="S10" s="11">
        <f t="shared" si="7"/>
        <v>0.62499999999999989</v>
      </c>
    </row>
    <row r="11" spans="1:980" x14ac:dyDescent="0.25">
      <c r="A11" s="1" t="s">
        <v>13</v>
      </c>
      <c r="B11" s="1">
        <v>10</v>
      </c>
      <c r="C11" s="1">
        <f t="shared" ca="1" si="1"/>
        <v>2</v>
      </c>
      <c r="D11" s="7">
        <f t="shared" ca="1" si="2"/>
        <v>0.57340908256346024</v>
      </c>
      <c r="E11" s="1" t="str">
        <f ca="1">Tabel1[[#This Row],[jury]] &amp; " - " &amp; COUNTIFS($C$1:C11,Tabel1[[#This Row],[jury]])</f>
        <v>2 - 4</v>
      </c>
      <c r="F11" s="2">
        <f ca="1">TIME(7,40,0)+(RIGHT(Tabel1[[#This Row],[jury+N°]],2)-1)*TIME(0,40,0)</f>
        <v>0.40277777777777773</v>
      </c>
      <c r="G11" s="2">
        <f ca="1">+Tabel1[[#This Row],[heure de convocation]]+TIME(0,20,0)</f>
        <v>0.41666666666666663</v>
      </c>
      <c r="H11" s="2">
        <f ca="1">+Tabel1[[#This Row],[temps de préparation]]+TIME(1,0,0)</f>
        <v>0.45833333333333331</v>
      </c>
      <c r="K11" s="10">
        <f t="shared" si="3"/>
        <v>10</v>
      </c>
      <c r="L11" s="10" t="str">
        <f t="shared" ca="1" si="0"/>
        <v>-</v>
      </c>
      <c r="M11" s="10" t="str">
        <f t="shared" ca="1" si="0"/>
        <v>-</v>
      </c>
      <c r="N11" s="10" t="str">
        <f t="shared" ca="1" si="0"/>
        <v>-</v>
      </c>
      <c r="O11" s="11">
        <f t="shared" si="8"/>
        <v>0.56944444444444442</v>
      </c>
      <c r="P11" s="11">
        <f t="shared" si="4"/>
        <v>0.58333333333333326</v>
      </c>
      <c r="Q11" s="11">
        <f t="shared" si="5"/>
        <v>0.62499999999999989</v>
      </c>
      <c r="R11" s="11">
        <f t="shared" si="6"/>
        <v>0.64583333333333326</v>
      </c>
      <c r="S11" s="11">
        <f t="shared" si="7"/>
        <v>0.65277777777777768</v>
      </c>
    </row>
    <row r="12" spans="1:980" x14ac:dyDescent="0.25">
      <c r="A12" s="1" t="s">
        <v>14</v>
      </c>
      <c r="B12" s="1">
        <v>11</v>
      </c>
      <c r="C12" s="1">
        <f t="shared" ca="1" si="1"/>
        <v>1</v>
      </c>
      <c r="D12" s="7">
        <f t="shared" ca="1" si="2"/>
        <v>0.20805311015360783</v>
      </c>
      <c r="E12" s="1" t="str">
        <f ca="1">Tabel1[[#This Row],[jury]] &amp; " - " &amp; COUNTIFS($C$1:C12,Tabel1[[#This Row],[jury]])</f>
        <v>1 - 4</v>
      </c>
      <c r="F12" s="2">
        <f ca="1">TIME(7,40,0)+(RIGHT(Tabel1[[#This Row],[jury+N°]],2)-1)*TIME(0,40,0)</f>
        <v>0.40277777777777773</v>
      </c>
      <c r="G12" s="2">
        <f ca="1">+Tabel1[[#This Row],[heure de convocation]]+TIME(0,20,0)</f>
        <v>0.41666666666666663</v>
      </c>
      <c r="H12" s="2">
        <f ca="1">+Tabel1[[#This Row],[temps de préparation]]+TIME(1,0,0)</f>
        <v>0.45833333333333331</v>
      </c>
      <c r="K12" s="10">
        <f t="shared" si="3"/>
        <v>11</v>
      </c>
      <c r="L12" s="10" t="str">
        <f t="shared" ca="1" si="0"/>
        <v>-</v>
      </c>
      <c r="M12" s="10" t="str">
        <f t="shared" ca="1" si="0"/>
        <v>-</v>
      </c>
      <c r="N12" s="10" t="str">
        <f t="shared" ca="1" si="0"/>
        <v>-</v>
      </c>
      <c r="O12" s="11">
        <f t="shared" si="8"/>
        <v>0.59722222222222221</v>
      </c>
      <c r="P12" s="11">
        <f t="shared" si="4"/>
        <v>0.61111111111111105</v>
      </c>
      <c r="Q12" s="11">
        <f t="shared" si="5"/>
        <v>0.65277777777777768</v>
      </c>
      <c r="R12" s="11">
        <f t="shared" si="6"/>
        <v>0.67361111111111105</v>
      </c>
      <c r="S12" s="11">
        <f t="shared" si="7"/>
        <v>0.68055555555555547</v>
      </c>
    </row>
    <row r="13" spans="1:980" x14ac:dyDescent="0.25">
      <c r="A13" s="1" t="s">
        <v>15</v>
      </c>
      <c r="B13" s="1">
        <v>12</v>
      </c>
      <c r="C13" s="1">
        <f t="shared" ca="1" si="1"/>
        <v>1</v>
      </c>
      <c r="D13" s="7">
        <f t="shared" ca="1" si="2"/>
        <v>0.84315835806016626</v>
      </c>
      <c r="E13" s="1" t="str">
        <f ca="1">Tabel1[[#This Row],[jury]] &amp; " - " &amp; COUNTIFS($C$1:C13,Tabel1[[#This Row],[jury]])</f>
        <v>1 - 5</v>
      </c>
      <c r="F13" s="2">
        <f ca="1">TIME(7,40,0)+(RIGHT(Tabel1[[#This Row],[jury+N°]],2)-1)*TIME(0,40,0)</f>
        <v>0.43055555555555552</v>
      </c>
      <c r="G13" s="2">
        <f ca="1">+Tabel1[[#This Row],[heure de convocation]]+TIME(0,20,0)</f>
        <v>0.44444444444444442</v>
      </c>
      <c r="H13" s="2">
        <f ca="1">+Tabel1[[#This Row],[temps de préparation]]+TIME(1,0,0)</f>
        <v>0.4861111111111111</v>
      </c>
      <c r="K13" s="10">
        <f t="shared" si="3"/>
        <v>12</v>
      </c>
      <c r="L13" s="10" t="str">
        <f t="shared" ca="1" si="0"/>
        <v>-</v>
      </c>
      <c r="M13" s="10" t="str">
        <f t="shared" ca="1" si="0"/>
        <v>-</v>
      </c>
      <c r="N13" s="10" t="str">
        <f t="shared" ca="1" si="0"/>
        <v>-</v>
      </c>
      <c r="O13" s="11">
        <f t="shared" si="8"/>
        <v>0.625</v>
      </c>
      <c r="P13" s="11">
        <f t="shared" si="4"/>
        <v>0.63888888888888884</v>
      </c>
      <c r="Q13" s="11">
        <f t="shared" si="5"/>
        <v>0.68055555555555547</v>
      </c>
      <c r="R13" s="11">
        <f t="shared" si="6"/>
        <v>0.70138888888888884</v>
      </c>
      <c r="S13" s="11">
        <f t="shared" si="7"/>
        <v>0.70833333333333326</v>
      </c>
    </row>
    <row r="14" spans="1:980" x14ac:dyDescent="0.25">
      <c r="A14" s="1" t="s">
        <v>16</v>
      </c>
      <c r="B14" s="1">
        <v>13</v>
      </c>
      <c r="C14" s="1">
        <f t="shared" ca="1" si="1"/>
        <v>2</v>
      </c>
      <c r="D14" s="7">
        <f t="shared" ca="1" si="2"/>
        <v>0.23215739573029748</v>
      </c>
      <c r="E14" s="1" t="str">
        <f ca="1">Tabel1[[#This Row],[jury]] &amp; " - " &amp; COUNTIFS($C$1:C14,Tabel1[[#This Row],[jury]])</f>
        <v>2 - 5</v>
      </c>
      <c r="F14" s="2">
        <f ca="1">TIME(7,40,0)+(RIGHT(Tabel1[[#This Row],[jury+N°]],2)-1)*TIME(0,40,0)</f>
        <v>0.43055555555555552</v>
      </c>
      <c r="G14" s="2">
        <f ca="1">+Tabel1[[#This Row],[heure de convocation]]+TIME(0,20,0)</f>
        <v>0.44444444444444442</v>
      </c>
      <c r="H14" s="2">
        <f ca="1">+Tabel1[[#This Row],[temps de préparation]]+TIME(1,0,0)</f>
        <v>0.4861111111111111</v>
      </c>
      <c r="K14" s="10">
        <f t="shared" si="3"/>
        <v>13</v>
      </c>
      <c r="L14" s="10" t="str">
        <f t="shared" ca="1" si="0"/>
        <v>-</v>
      </c>
      <c r="M14" s="10" t="str">
        <f t="shared" ca="1" si="0"/>
        <v>-</v>
      </c>
      <c r="N14" s="10" t="str">
        <f t="shared" ca="1" si="0"/>
        <v>-</v>
      </c>
      <c r="O14" s="11">
        <f t="shared" si="8"/>
        <v>0.65277777777777768</v>
      </c>
      <c r="P14" s="11">
        <f t="shared" si="4"/>
        <v>0.66666666666666652</v>
      </c>
      <c r="Q14" s="11">
        <f t="shared" si="5"/>
        <v>0.70833333333333315</v>
      </c>
      <c r="R14" s="11">
        <f t="shared" si="6"/>
        <v>0.72916666666666652</v>
      </c>
      <c r="S14" s="11">
        <f t="shared" si="7"/>
        <v>0.73611111111111094</v>
      </c>
    </row>
    <row r="15" spans="1:980" x14ac:dyDescent="0.25">
      <c r="A15" s="1" t="s">
        <v>17</v>
      </c>
      <c r="B15" s="1">
        <v>14</v>
      </c>
      <c r="C15" s="1">
        <f t="shared" ca="1" si="1"/>
        <v>2</v>
      </c>
      <c r="D15" s="7">
        <f t="shared" ca="1" si="2"/>
        <v>0.2546717709188866</v>
      </c>
      <c r="E15" s="1" t="str">
        <f ca="1">Tabel1[[#This Row],[jury]] &amp; " - " &amp; COUNTIFS($C$1:C15,Tabel1[[#This Row],[jury]])</f>
        <v>2 - 6</v>
      </c>
      <c r="F15" s="2">
        <f ca="1">TIME(7,40,0)+(RIGHT(Tabel1[[#This Row],[jury+N°]],2)-1)*TIME(0,40,0)</f>
        <v>0.45833333333333331</v>
      </c>
      <c r="G15" s="2">
        <f ca="1">+Tabel1[[#This Row],[heure de convocation]]+TIME(0,20,0)</f>
        <v>0.47222222222222221</v>
      </c>
      <c r="H15" s="2">
        <f ca="1">+Tabel1[[#This Row],[temps de préparation]]+TIME(1,0,0)</f>
        <v>0.51388888888888884</v>
      </c>
      <c r="K15" s="10">
        <f t="shared" si="3"/>
        <v>14</v>
      </c>
      <c r="L15" s="10" t="str">
        <f t="shared" ca="1" si="0"/>
        <v>-</v>
      </c>
      <c r="M15" s="10" t="str">
        <f t="shared" ca="1" si="0"/>
        <v>-</v>
      </c>
      <c r="N15" s="10" t="str">
        <f t="shared" ca="1" si="0"/>
        <v>-</v>
      </c>
      <c r="O15" s="11">
        <f t="shared" si="8"/>
        <v>0.68055555555555558</v>
      </c>
      <c r="P15" s="11">
        <f t="shared" si="4"/>
        <v>0.69444444444444442</v>
      </c>
      <c r="Q15" s="11">
        <f t="shared" si="5"/>
        <v>0.73611111111111105</v>
      </c>
      <c r="R15" s="11">
        <f t="shared" si="6"/>
        <v>0.75694444444444442</v>
      </c>
      <c r="S15" s="11">
        <f t="shared" si="7"/>
        <v>0.76388888888888884</v>
      </c>
    </row>
    <row r="16" spans="1:980" x14ac:dyDescent="0.25">
      <c r="A16" s="1" t="s">
        <v>18</v>
      </c>
      <c r="B16" s="1">
        <v>15</v>
      </c>
      <c r="C16" s="1">
        <f t="shared" ca="1" si="1"/>
        <v>3</v>
      </c>
      <c r="D16" s="7">
        <f t="shared" ca="1" si="2"/>
        <v>0.99394965974479732</v>
      </c>
      <c r="E16" s="1" t="str">
        <f ca="1">Tabel1[[#This Row],[jury]] &amp; " - " &amp; COUNTIFS($C$1:C16,Tabel1[[#This Row],[jury]])</f>
        <v>3 - 4</v>
      </c>
      <c r="F16" s="2">
        <f ca="1">TIME(7,40,0)+(RIGHT(Tabel1[[#This Row],[jury+N°]],2)-1)*TIME(0,40,0)</f>
        <v>0.40277777777777773</v>
      </c>
      <c r="G16" s="2">
        <f ca="1">+Tabel1[[#This Row],[heure de convocation]]+TIME(0,20,0)</f>
        <v>0.41666666666666663</v>
      </c>
      <c r="H16" s="2">
        <f ca="1">+Tabel1[[#This Row],[temps de préparation]]+TIME(1,0,0)</f>
        <v>0.45833333333333331</v>
      </c>
      <c r="K16" s="10">
        <f t="shared" si="3"/>
        <v>15</v>
      </c>
      <c r="L16" s="10" t="str">
        <f t="shared" ca="1" si="0"/>
        <v>-</v>
      </c>
      <c r="M16" s="10" t="str">
        <f t="shared" ca="1" si="0"/>
        <v>-</v>
      </c>
      <c r="N16" s="10" t="str">
        <f t="shared" ca="1" si="0"/>
        <v>-</v>
      </c>
      <c r="O16" s="11">
        <f t="shared" si="8"/>
        <v>0.70833333333333326</v>
      </c>
      <c r="P16" s="11">
        <f t="shared" si="4"/>
        <v>0.7222222222222221</v>
      </c>
      <c r="Q16" s="11">
        <f t="shared" si="5"/>
        <v>0.76388888888888873</v>
      </c>
      <c r="R16" s="11">
        <f t="shared" si="6"/>
        <v>0.7847222222222221</v>
      </c>
      <c r="S16" s="11">
        <f t="shared" si="7"/>
        <v>0.79166666666666652</v>
      </c>
    </row>
    <row r="17" spans="1:19" x14ac:dyDescent="0.25">
      <c r="A17" s="1" t="s">
        <v>9</v>
      </c>
      <c r="B17" s="1">
        <v>16</v>
      </c>
      <c r="C17" s="1">
        <f t="shared" ca="1" si="1"/>
        <v>1</v>
      </c>
      <c r="D17" s="7">
        <f t="shared" ca="1" si="2"/>
        <v>0.54245913852462779</v>
      </c>
      <c r="E17" s="1" t="str">
        <f ca="1">Tabel1[[#This Row],[jury]] &amp; " - " &amp; COUNTIFS($C$1:C17,Tabel1[[#This Row],[jury]])</f>
        <v>1 - 6</v>
      </c>
      <c r="F17" s="2">
        <f ca="1">TIME(7,40,0)+(RIGHT(Tabel1[[#This Row],[jury+N°]],2)-1)*TIME(0,40,0)</f>
        <v>0.45833333333333331</v>
      </c>
      <c r="G17" s="2">
        <f ca="1">+Tabel1[[#This Row],[heure de convocation]]+TIME(0,20,0)</f>
        <v>0.47222222222222221</v>
      </c>
      <c r="H17" s="2">
        <f ca="1">+Tabel1[[#This Row],[temps de préparation]]+TIME(1,0,0)</f>
        <v>0.51388888888888884</v>
      </c>
      <c r="K17" s="10">
        <f t="shared" si="3"/>
        <v>16</v>
      </c>
      <c r="L17" s="10" t="str">
        <f t="shared" ca="1" si="0"/>
        <v>-</v>
      </c>
      <c r="M17" s="10" t="str">
        <f t="shared" ca="1" si="0"/>
        <v>-</v>
      </c>
      <c r="N17" s="10" t="str">
        <f t="shared" ca="1" si="0"/>
        <v>-</v>
      </c>
      <c r="O17" s="11">
        <f t="shared" si="8"/>
        <v>0.73611111111111105</v>
      </c>
      <c r="P17" s="11">
        <f t="shared" si="4"/>
        <v>0.74999999999999989</v>
      </c>
      <c r="Q17" s="11">
        <f t="shared" si="5"/>
        <v>0.79166666666666652</v>
      </c>
      <c r="R17" s="11">
        <f t="shared" si="6"/>
        <v>0.81249999999999989</v>
      </c>
      <c r="S17" s="11">
        <f t="shared" si="7"/>
        <v>0.81944444444444431</v>
      </c>
    </row>
    <row r="18" spans="1:19" x14ac:dyDescent="0.25">
      <c r="A18" s="1" t="s">
        <v>6</v>
      </c>
      <c r="B18" s="1">
        <v>17</v>
      </c>
      <c r="C18" s="1">
        <f t="shared" ca="1" si="1"/>
        <v>3</v>
      </c>
      <c r="D18" s="7">
        <f t="shared" ca="1" si="2"/>
        <v>0.20394704089093485</v>
      </c>
      <c r="E18" s="1" t="str">
        <f ca="1">Tabel1[[#This Row],[jury]] &amp; " - " &amp; COUNTIFS($C$1:C18,Tabel1[[#This Row],[jury]])</f>
        <v>3 - 5</v>
      </c>
      <c r="F18" s="2">
        <f ca="1">TIME(7,40,0)+(RIGHT(Tabel1[[#This Row],[jury+N°]],2)-1)*TIME(0,40,0)</f>
        <v>0.43055555555555552</v>
      </c>
      <c r="G18" s="2">
        <f ca="1">+Tabel1[[#This Row],[heure de convocation]]+TIME(0,20,0)</f>
        <v>0.44444444444444442</v>
      </c>
      <c r="H18" s="2">
        <f ca="1">+Tabel1[[#This Row],[temps de préparation]]+TIME(1,0,0)</f>
        <v>0.4861111111111111</v>
      </c>
      <c r="K18" s="10">
        <f t="shared" si="3"/>
        <v>17</v>
      </c>
      <c r="L18" s="10" t="str">
        <f t="shared" ca="1" si="0"/>
        <v>-</v>
      </c>
      <c r="M18" s="10" t="str">
        <f t="shared" ca="1" si="0"/>
        <v>-</v>
      </c>
      <c r="N18" s="10" t="str">
        <f t="shared" ca="1" si="0"/>
        <v>-</v>
      </c>
      <c r="O18" s="11">
        <f t="shared" si="8"/>
        <v>0.76388888888888884</v>
      </c>
      <c r="P18" s="11">
        <f t="shared" si="4"/>
        <v>0.77777777777777768</v>
      </c>
      <c r="Q18" s="11">
        <f t="shared" si="5"/>
        <v>0.81944444444444431</v>
      </c>
      <c r="R18" s="11">
        <f t="shared" si="6"/>
        <v>0.84027777777777768</v>
      </c>
      <c r="S18" s="11">
        <f t="shared" si="7"/>
        <v>0.8472222222222221</v>
      </c>
    </row>
    <row r="19" spans="1:19" x14ac:dyDescent="0.25">
      <c r="A19" s="1" t="s">
        <v>19</v>
      </c>
      <c r="B19" s="1">
        <v>18</v>
      </c>
      <c r="C19" s="1">
        <f t="shared" ca="1" si="1"/>
        <v>2</v>
      </c>
      <c r="D19" s="7">
        <f t="shared" ca="1" si="2"/>
        <v>0.22753859928174092</v>
      </c>
      <c r="E19" s="1" t="str">
        <f ca="1">Tabel1[[#This Row],[jury]] &amp; " - " &amp; COUNTIFS($C$1:C19,Tabel1[[#This Row],[jury]])</f>
        <v>2 - 7</v>
      </c>
      <c r="F19" s="2">
        <f ca="1">TIME(7,40,0)+(RIGHT(Tabel1[[#This Row],[jury+N°]],2)-1)*TIME(0,40,0)</f>
        <v>0.48611111111111105</v>
      </c>
      <c r="G19" s="2">
        <f ca="1">+Tabel1[[#This Row],[heure de convocation]]+TIME(0,20,0)</f>
        <v>0.49999999999999994</v>
      </c>
      <c r="H19" s="2">
        <f ca="1">+Tabel1[[#This Row],[temps de préparation]]+TIME(1,0,0)</f>
        <v>0.54166666666666663</v>
      </c>
      <c r="K19" s="10">
        <f t="shared" si="3"/>
        <v>18</v>
      </c>
      <c r="L19" s="10" t="str">
        <f t="shared" ca="1" si="0"/>
        <v>-</v>
      </c>
      <c r="M19" s="10" t="str">
        <f t="shared" ca="1" si="0"/>
        <v>-</v>
      </c>
      <c r="N19" s="10" t="str">
        <f t="shared" ca="1" si="0"/>
        <v>-</v>
      </c>
      <c r="O19" s="11">
        <f t="shared" si="8"/>
        <v>0.79166666666666663</v>
      </c>
      <c r="P19" s="11">
        <f t="shared" si="4"/>
        <v>0.80555555555555547</v>
      </c>
      <c r="Q19" s="11">
        <f t="shared" si="5"/>
        <v>0.8472222222222221</v>
      </c>
      <c r="R19" s="11">
        <f t="shared" si="6"/>
        <v>0.86805555555555547</v>
      </c>
      <c r="S19" s="11">
        <f t="shared" si="7"/>
        <v>0.87499999999999989</v>
      </c>
    </row>
    <row r="20" spans="1:19" x14ac:dyDescent="0.25">
      <c r="A20" s="1" t="s">
        <v>20</v>
      </c>
      <c r="B20" s="1">
        <v>19</v>
      </c>
      <c r="C20" s="1">
        <f t="shared" ca="1" si="1"/>
        <v>3</v>
      </c>
      <c r="D20" s="7">
        <f t="shared" ca="1" si="2"/>
        <v>0.91347335497366955</v>
      </c>
      <c r="E20" s="1" t="str">
        <f ca="1">Tabel1[[#This Row],[jury]] &amp; " - " &amp; COUNTIFS($C$1:C20,Tabel1[[#This Row],[jury]])</f>
        <v>3 - 6</v>
      </c>
      <c r="F20" s="2">
        <f ca="1">TIME(7,40,0)+(RIGHT(Tabel1[[#This Row],[jury+N°]],2)-1)*TIME(0,40,0)</f>
        <v>0.45833333333333331</v>
      </c>
      <c r="G20" s="2">
        <f ca="1">+Tabel1[[#This Row],[heure de convocation]]+TIME(0,20,0)</f>
        <v>0.47222222222222221</v>
      </c>
      <c r="H20" s="2">
        <f ca="1">+Tabel1[[#This Row],[temps de préparation]]+TIME(1,0,0)</f>
        <v>0.51388888888888884</v>
      </c>
    </row>
    <row r="21" spans="1:19" x14ac:dyDescent="0.25">
      <c r="A21" s="1" t="s">
        <v>21</v>
      </c>
      <c r="B21" s="1">
        <v>20</v>
      </c>
      <c r="C21" s="1">
        <f t="shared" ca="1" si="1"/>
        <v>3</v>
      </c>
      <c r="D21" s="7">
        <f t="shared" ca="1" si="2"/>
        <v>0.93449351288729809</v>
      </c>
      <c r="E21" s="1" t="str">
        <f ca="1">Tabel1[[#This Row],[jury]] &amp; " - " &amp; COUNTIFS($C$1:C21,Tabel1[[#This Row],[jury]])</f>
        <v>3 - 7</v>
      </c>
      <c r="F21" s="2">
        <f ca="1">TIME(7,40,0)+(RIGHT(Tabel1[[#This Row],[jury+N°]],2)-1)*TIME(0,40,0)</f>
        <v>0.48611111111111105</v>
      </c>
      <c r="G21" s="2">
        <f ca="1">+Tabel1[[#This Row],[heure de convocation]]+TIME(0,20,0)</f>
        <v>0.49999999999999994</v>
      </c>
      <c r="H21" s="2">
        <f ca="1">+Tabel1[[#This Row],[temps de préparation]]+TIME(1,0,0)</f>
        <v>0.54166666666666663</v>
      </c>
    </row>
    <row r="22" spans="1:19" x14ac:dyDescent="0.25">
      <c r="A22" s="1" t="s">
        <v>22</v>
      </c>
      <c r="B22" s="1">
        <v>21</v>
      </c>
      <c r="C22" s="1">
        <f t="shared" ca="1" si="1"/>
        <v>3</v>
      </c>
      <c r="D22" s="7">
        <f t="shared" ca="1" si="2"/>
        <v>0.42256947972064096</v>
      </c>
      <c r="E22" s="1" t="str">
        <f ca="1">Tabel1[[#This Row],[jury]] &amp; " - " &amp; COUNTIFS($C$1:C22,Tabel1[[#This Row],[jury]])</f>
        <v>3 - 8</v>
      </c>
      <c r="F22" s="2">
        <f ca="1">TIME(7,40,0)+(RIGHT(Tabel1[[#This Row],[jury+N°]],2)-1)*TIME(0,40,0)</f>
        <v>0.51388888888888884</v>
      </c>
      <c r="G22" s="2">
        <f ca="1">+Tabel1[[#This Row],[heure de convocation]]+TIME(0,20,0)</f>
        <v>0.52777777777777768</v>
      </c>
      <c r="H22" s="2">
        <f ca="1">+Tabel1[[#This Row],[temps de préparation]]+TIME(1,0,0)</f>
        <v>0.56944444444444431</v>
      </c>
    </row>
    <row r="23" spans="1:19" x14ac:dyDescent="0.25">
      <c r="A23" s="1" t="s">
        <v>23</v>
      </c>
      <c r="B23" s="1">
        <v>22</v>
      </c>
      <c r="C23" s="1">
        <f t="shared" ca="1" si="1"/>
        <v>3</v>
      </c>
      <c r="D23" s="7">
        <f t="shared" ca="1" si="2"/>
        <v>0.86664986248778542</v>
      </c>
      <c r="E23" s="1" t="str">
        <f ca="1">Tabel1[[#This Row],[jury]] &amp; " - " &amp; COUNTIFS($C$1:C23,Tabel1[[#This Row],[jury]])</f>
        <v>3 - 9</v>
      </c>
      <c r="F23" s="2">
        <f ca="1">TIME(7,40,0)+(RIGHT(Tabel1[[#This Row],[jury+N°]],2)-1)*TIME(0,40,0)</f>
        <v>0.54166666666666663</v>
      </c>
      <c r="G23" s="2">
        <f ca="1">+Tabel1[[#This Row],[heure de convocation]]+TIME(0,20,0)</f>
        <v>0.55555555555555547</v>
      </c>
      <c r="H23" s="2">
        <f ca="1">+Tabel1[[#This Row],[temps de préparation]]+TIME(1,0,0)</f>
        <v>0.5972222222222221</v>
      </c>
    </row>
    <row r="24" spans="1:19" x14ac:dyDescent="0.25">
      <c r="A24" s="1" t="s">
        <v>24</v>
      </c>
      <c r="B24" s="1">
        <v>23</v>
      </c>
      <c r="C24" s="1">
        <f t="shared" ca="1" si="1"/>
        <v>1</v>
      </c>
      <c r="D24" s="7">
        <f t="shared" ca="1" si="2"/>
        <v>0.62021026368074428</v>
      </c>
      <c r="E24" s="1" t="str">
        <f ca="1">Tabel1[[#This Row],[jury]] &amp; " - " &amp; COUNTIFS($C$1:C24,Tabel1[[#This Row],[jury]])</f>
        <v>1 - 7</v>
      </c>
      <c r="F24" s="2">
        <f ca="1">TIME(7,40,0)+(RIGHT(Tabel1[[#This Row],[jury+N°]],2)-1)*TIME(0,40,0)</f>
        <v>0.48611111111111105</v>
      </c>
      <c r="G24" s="2">
        <f ca="1">+Tabel1[[#This Row],[heure de convocation]]+TIME(0,20,0)</f>
        <v>0.49999999999999994</v>
      </c>
      <c r="H24" s="2">
        <f ca="1">+Tabel1[[#This Row],[temps de préparation]]+TIME(1,0,0)</f>
        <v>0.54166666666666663</v>
      </c>
    </row>
  </sheetData>
  <phoneticPr fontId="2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Roman,Normal"&amp;A</oddHeader>
    <oddFooter>&amp;C&amp;"Times New Roman,Normal"Page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Candidats</vt:lpstr>
      <vt:lpstr>CAND</vt:lpstr>
      <vt:lpstr>Jury_N°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ISAAC Alexandra</dc:creator>
  <dc:description/>
  <cp:lastModifiedBy>Bart Strubbe</cp:lastModifiedBy>
  <cp:revision>18</cp:revision>
  <dcterms:created xsi:type="dcterms:W3CDTF">2017-10-29T17:53:04Z</dcterms:created>
  <dcterms:modified xsi:type="dcterms:W3CDTF">2024-03-18T16:21:05Z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