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5A1EA3E-F713-45F0-876D-AF2AE41A5F5B}" xr6:coauthVersionLast="47" xr6:coauthVersionMax="47" xr10:uidLastSave="{00000000-0000-0000-0000-000000000000}"/>
  <bookViews>
    <workbookView xWindow="-120" yWindow="-120" windowWidth="29040" windowHeight="15990" activeTab="1" xr2:uid="{9D328E98-DFC6-4193-B780-57C5EF3272E6}"/>
  </bookViews>
  <sheets>
    <sheet name="Cible 1&amp;2" sheetId="22" r:id="rId1"/>
    <sheet name="Gantt" sheetId="42" r:id="rId2"/>
    <sheet name="Det. Week 1&amp;2" sheetId="33" r:id="rId3"/>
    <sheet name="TOOLS 324" sheetId="41" r:id="rId4"/>
  </sheets>
  <definedNames>
    <definedName name="_Cellule_Cible">'Cible 1&amp;2'!$B$2</definedName>
    <definedName name="_xlnm.Print_Area" localSheetId="0">'Cible 1&amp;2'!$B$1:$AV$63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" i="33" l="1"/>
  <c r="U6" i="33"/>
  <c r="A10" i="42"/>
  <c r="A14" i="42"/>
  <c r="A18" i="42"/>
  <c r="A22" i="42"/>
  <c r="A26" i="42"/>
  <c r="A30" i="42"/>
  <c r="A34" i="42"/>
  <c r="A38" i="42"/>
  <c r="A42" i="42"/>
  <c r="A46" i="42"/>
  <c r="A50" i="42"/>
  <c r="A54" i="42"/>
  <c r="A58" i="42"/>
  <c r="A5" i="42"/>
  <c r="A9" i="42"/>
  <c r="A13" i="42"/>
  <c r="A17" i="42"/>
  <c r="A21" i="42"/>
  <c r="A25" i="42"/>
  <c r="A29" i="42"/>
  <c r="A33" i="42"/>
  <c r="A37" i="42"/>
  <c r="A41" i="42"/>
  <c r="A45" i="42"/>
  <c r="A49" i="42"/>
  <c r="A53" i="42"/>
  <c r="A57" i="42"/>
  <c r="A4" i="42"/>
  <c r="A8" i="42"/>
  <c r="A12" i="42"/>
  <c r="A16" i="42"/>
  <c r="A20" i="42"/>
  <c r="A24" i="42"/>
  <c r="A28" i="42"/>
  <c r="A32" i="42"/>
  <c r="A36" i="42"/>
  <c r="A40" i="42"/>
  <c r="A44" i="42"/>
  <c r="A48" i="42"/>
  <c r="A52" i="42"/>
  <c r="A56" i="42"/>
  <c r="A3" i="42"/>
  <c r="A7" i="42"/>
  <c r="A11" i="42"/>
  <c r="A15" i="42"/>
  <c r="A19" i="42"/>
  <c r="A23" i="42"/>
  <c r="A27" i="42"/>
  <c r="A31" i="42"/>
  <c r="A35" i="42"/>
  <c r="A39" i="42"/>
  <c r="A43" i="42"/>
  <c r="A47" i="42"/>
  <c r="A51" i="42"/>
  <c r="A55" i="42"/>
  <c r="A6" i="42"/>
  <c r="H1" i="42"/>
  <c r="I1" i="42"/>
  <c r="J1" i="42"/>
  <c r="K1" i="42"/>
  <c r="L1" i="42"/>
  <c r="M1" i="42"/>
  <c r="N1" i="42"/>
  <c r="O1" i="42"/>
  <c r="P1" i="42"/>
  <c r="Q1" i="42"/>
  <c r="R1" i="42"/>
  <c r="S1" i="42"/>
  <c r="T1" i="42"/>
  <c r="U1" i="42"/>
  <c r="V1" i="42"/>
  <c r="W1" i="42"/>
  <c r="X1" i="42"/>
  <c r="Y1" i="42"/>
  <c r="Z1" i="42"/>
  <c r="AA1" i="42"/>
  <c r="AB1" i="42"/>
  <c r="AC1" i="42"/>
  <c r="AD1" i="42"/>
  <c r="AE1" i="42"/>
  <c r="AF1" i="42"/>
  <c r="AG1" i="42"/>
  <c r="AH1" i="42"/>
  <c r="AI1" i="42"/>
  <c r="AJ1" i="42"/>
  <c r="AK1" i="42"/>
  <c r="AL1" i="42"/>
  <c r="AM1" i="42"/>
  <c r="AN1" i="42"/>
  <c r="AO1" i="42"/>
  <c r="AP1" i="42"/>
  <c r="AQ1" i="42"/>
  <c r="AR1" i="42"/>
  <c r="AS1" i="42"/>
  <c r="AT1" i="42"/>
  <c r="AU1" i="42"/>
  <c r="AV1" i="42"/>
  <c r="AW1" i="42"/>
  <c r="AX1" i="42"/>
  <c r="AY1" i="42"/>
  <c r="AZ1" i="42"/>
  <c r="BA1" i="42"/>
  <c r="BB1" i="42"/>
  <c r="BC1" i="42"/>
  <c r="BD1" i="42"/>
  <c r="BE1" i="42"/>
  <c r="BF1" i="42"/>
  <c r="BG1" i="42"/>
  <c r="BH1" i="42"/>
  <c r="BI1" i="42"/>
  <c r="BJ1" i="42"/>
  <c r="BK1" i="42"/>
  <c r="BL1" i="42"/>
  <c r="BM1" i="42"/>
  <c r="BN1" i="42"/>
  <c r="G12" i="33"/>
  <c r="G16" i="33"/>
  <c r="G20" i="33"/>
  <c r="G8" i="33"/>
  <c r="G26" i="33"/>
  <c r="H12" i="33"/>
  <c r="H8" i="33"/>
  <c r="H16" i="33"/>
  <c r="H20" i="33"/>
  <c r="H26" i="33"/>
  <c r="I12" i="33"/>
  <c r="I16" i="33"/>
  <c r="I20" i="33"/>
  <c r="I8" i="33"/>
  <c r="I26" i="33"/>
  <c r="K12" i="33"/>
  <c r="K8" i="33"/>
  <c r="K16" i="33"/>
  <c r="K20" i="33"/>
  <c r="K26" i="33"/>
  <c r="C12" i="33"/>
  <c r="C16" i="33"/>
  <c r="C20" i="33"/>
  <c r="C8" i="33"/>
  <c r="C26" i="33"/>
  <c r="D12" i="33"/>
  <c r="D16" i="33"/>
  <c r="D20" i="33"/>
  <c r="D8" i="33"/>
  <c r="D26" i="33"/>
  <c r="E12" i="33"/>
  <c r="E16" i="33"/>
  <c r="E20" i="33"/>
  <c r="E8" i="33"/>
  <c r="E26" i="33"/>
  <c r="F12" i="33"/>
  <c r="F16" i="33"/>
  <c r="F20" i="33"/>
  <c r="F8" i="33"/>
  <c r="F26" i="33"/>
  <c r="J26" i="33"/>
  <c r="L12" i="33"/>
  <c r="L8" i="33"/>
  <c r="L16" i="33"/>
  <c r="L20" i="33"/>
  <c r="L26" i="33"/>
  <c r="M12" i="33"/>
  <c r="M8" i="33"/>
  <c r="M16" i="33"/>
  <c r="M20" i="33"/>
  <c r="M26" i="33"/>
  <c r="N12" i="33"/>
  <c r="N8" i="33"/>
  <c r="N16" i="33"/>
  <c r="N20" i="33"/>
  <c r="N26" i="33"/>
  <c r="O12" i="33"/>
  <c r="O8" i="33"/>
  <c r="O16" i="33"/>
  <c r="O20" i="33"/>
  <c r="O26" i="33"/>
  <c r="P12" i="33"/>
  <c r="P8" i="33"/>
  <c r="P16" i="33"/>
  <c r="P20" i="33"/>
  <c r="P26" i="33"/>
  <c r="Q12" i="33"/>
  <c r="Q8" i="33"/>
  <c r="Q16" i="33"/>
  <c r="Q20" i="33"/>
  <c r="Q26" i="33"/>
  <c r="L24" i="33"/>
  <c r="M24" i="33"/>
  <c r="N24" i="33"/>
  <c r="O24" i="33"/>
  <c r="P24" i="33"/>
  <c r="Q24" i="33"/>
  <c r="K24" i="33"/>
  <c r="C24" i="33"/>
  <c r="D24" i="33"/>
  <c r="E24" i="33"/>
  <c r="F24" i="33"/>
  <c r="G24" i="33"/>
  <c r="H24" i="33"/>
  <c r="I24" i="33"/>
  <c r="D2" i="33"/>
  <c r="E2" i="33"/>
  <c r="F2" i="33"/>
  <c r="G2" i="33"/>
  <c r="H2" i="33"/>
  <c r="I2" i="33"/>
  <c r="K2" i="33"/>
  <c r="L2" i="33"/>
  <c r="M2" i="33"/>
  <c r="N2" i="33"/>
  <c r="O2" i="33"/>
  <c r="P2" i="33"/>
  <c r="Q2" i="33"/>
  <c r="J21" i="33"/>
  <c r="R21" i="33"/>
  <c r="S21" i="33"/>
  <c r="C31" i="33"/>
  <c r="E31" i="33"/>
  <c r="F31" i="33"/>
  <c r="H31" i="33"/>
  <c r="G31" i="33"/>
  <c r="I31" i="33"/>
  <c r="D31" i="33"/>
  <c r="J28" i="33"/>
  <c r="Q31" i="33"/>
  <c r="P31" i="33"/>
  <c r="O31" i="33"/>
  <c r="N31" i="33"/>
  <c r="M31" i="33"/>
  <c r="L31" i="33"/>
  <c r="K31" i="33"/>
  <c r="R17" i="33"/>
  <c r="J17" i="33"/>
  <c r="J13" i="33"/>
  <c r="J9" i="33"/>
  <c r="R26" i="33"/>
  <c r="R29" i="33"/>
  <c r="R33" i="33"/>
  <c r="Q33" i="33"/>
  <c r="P33" i="33"/>
  <c r="O33" i="33"/>
  <c r="N33" i="33"/>
  <c r="M33" i="33"/>
  <c r="L33" i="33"/>
  <c r="K33" i="33"/>
  <c r="I33" i="33"/>
  <c r="H33" i="33"/>
  <c r="G33" i="33"/>
  <c r="F33" i="33"/>
  <c r="J5" i="33"/>
  <c r="R5" i="33"/>
  <c r="S5" i="33"/>
  <c r="R9" i="33"/>
  <c r="R13" i="33"/>
  <c r="S13" i="33"/>
  <c r="S17" i="33"/>
  <c r="Q4" i="33"/>
  <c r="P4" i="33"/>
  <c r="O4" i="33"/>
  <c r="N4" i="33"/>
  <c r="M4" i="33"/>
  <c r="L4" i="33"/>
  <c r="K4" i="33"/>
  <c r="I4" i="33"/>
  <c r="H4" i="33"/>
  <c r="G4" i="33"/>
  <c r="F4" i="33"/>
  <c r="E4" i="33"/>
  <c r="D4" i="33"/>
  <c r="C4" i="33"/>
  <c r="E33" i="33"/>
  <c r="J33" i="33"/>
  <c r="S9" i="33"/>
  <c r="S26" i="33"/>
  <c r="C33" i="33"/>
  <c r="D33" i="3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olaou</author>
  </authors>
  <commentList>
    <comment ref="A2" authorId="0" shapeId="0" xr:uid="{9BD2F02F-DFF5-4FB7-A452-C2CAB44385D2}">
      <text>
        <r>
          <rPr>
            <b/>
            <sz val="9"/>
            <color indexed="81"/>
            <rFont val="Tahoma"/>
            <charset val="1"/>
          </rPr>
          <t>olaou:</t>
        </r>
        <r>
          <rPr>
            <sz val="9"/>
            <color indexed="81"/>
            <rFont val="Tahoma"/>
            <charset val="1"/>
          </rPr>
          <t xml:space="preserve">
Heures service sans pause</t>
        </r>
      </text>
    </comment>
    <comment ref="A3" authorId="0" shapeId="0" xr:uid="{79C89834-5E77-4236-B105-62BD4E460130}">
      <text>
        <r>
          <rPr>
            <b/>
            <sz val="9"/>
            <color indexed="81"/>
            <rFont val="Tahoma"/>
            <charset val="1"/>
          </rPr>
          <t>olaou:</t>
        </r>
        <r>
          <rPr>
            <sz val="9"/>
            <color indexed="81"/>
            <rFont val="Tahoma"/>
            <charset val="1"/>
          </rPr>
          <t xml:space="preserve">
1/2 h de pause si service plus de 5 
h</t>
        </r>
      </text>
    </comment>
  </commentList>
</comments>
</file>

<file path=xl/sharedStrings.xml><?xml version="1.0" encoding="utf-8"?>
<sst xmlns="http://schemas.openxmlformats.org/spreadsheetml/2006/main" count="328" uniqueCount="131">
  <si>
    <t>Sunday</t>
  </si>
  <si>
    <t>Monday</t>
  </si>
  <si>
    <t>Tuesday</t>
  </si>
  <si>
    <t>Wednesday</t>
  </si>
  <si>
    <t>Thrusday</t>
  </si>
  <si>
    <t>Friday</t>
  </si>
  <si>
    <t>Saturday</t>
  </si>
  <si>
    <t>TOTAL HOURS</t>
  </si>
  <si>
    <r>
      <rPr>
        <b/>
        <sz val="11"/>
        <color rgb="FFFF0000"/>
        <rFont val="Calibri"/>
        <family val="2"/>
      </rPr>
      <t>TOTAL STAFF HOURS</t>
    </r>
    <r>
      <rPr>
        <sz val="11"/>
        <color rgb="FFFF0000"/>
        <rFont val="Calibri"/>
        <family val="2"/>
      </rPr>
      <t xml:space="preserve">
(excluding Mgr.)</t>
    </r>
  </si>
  <si>
    <t>x</t>
  </si>
  <si>
    <t>Wed</t>
  </si>
  <si>
    <t>Fri</t>
  </si>
  <si>
    <t>Tues</t>
  </si>
  <si>
    <t>Sat</t>
  </si>
  <si>
    <t>Sun</t>
  </si>
  <si>
    <t>Mon</t>
  </si>
  <si>
    <t>JULIAN</t>
  </si>
  <si>
    <t>HOURS WEEK 1</t>
  </si>
  <si>
    <t>HOURS
WEEK 2</t>
  </si>
  <si>
    <t>TOTAL
HOURS</t>
  </si>
  <si>
    <t>Month</t>
  </si>
  <si>
    <t>Hrs requested</t>
  </si>
  <si>
    <t>Date</t>
  </si>
  <si>
    <t>DAVID</t>
  </si>
  <si>
    <t>CSABA</t>
  </si>
  <si>
    <t>Opening/Mid</t>
  </si>
  <si>
    <t>Close</t>
  </si>
  <si>
    <t>BARBARA</t>
  </si>
  <si>
    <t>CLOSED</t>
  </si>
  <si>
    <t>OFF</t>
  </si>
  <si>
    <t>December 2023</t>
  </si>
  <si>
    <t>December 2024</t>
  </si>
  <si>
    <t>January 2024</t>
  </si>
  <si>
    <t>February 2024</t>
  </si>
  <si>
    <t>March 2024</t>
  </si>
  <si>
    <t>April 2024</t>
  </si>
  <si>
    <t>May 2024</t>
  </si>
  <si>
    <t xml:space="preserve">June 2024 </t>
  </si>
  <si>
    <t>July 2024</t>
  </si>
  <si>
    <t>August 2024</t>
  </si>
  <si>
    <t>September 2024</t>
  </si>
  <si>
    <t>October 2024</t>
  </si>
  <si>
    <t>November 2024</t>
  </si>
  <si>
    <t>Julian</t>
  </si>
  <si>
    <t>David</t>
  </si>
  <si>
    <t>Pour global</t>
  </si>
  <si>
    <t>Color</t>
  </si>
  <si>
    <t>Julian1</t>
  </si>
  <si>
    <t>Julian2</t>
  </si>
  <si>
    <t>Julian3</t>
  </si>
  <si>
    <t>Julian4</t>
  </si>
  <si>
    <t>David1</t>
  </si>
  <si>
    <t>David2</t>
  </si>
  <si>
    <t>David3</t>
  </si>
  <si>
    <t>Csaba1</t>
  </si>
  <si>
    <t>Csaba2</t>
  </si>
  <si>
    <t>Barbara1</t>
  </si>
  <si>
    <t>Csaba</t>
  </si>
  <si>
    <t>Barbara</t>
  </si>
  <si>
    <t>nombre</t>
  </si>
  <si>
    <t>coller conca 1</t>
  </si>
  <si>
    <t>coller conca 2</t>
  </si>
  <si>
    <t>28/12/2023</t>
  </si>
  <si>
    <t>29/12/2023</t>
  </si>
  <si>
    <t>30/12/2023</t>
  </si>
  <si>
    <t>date</t>
  </si>
  <si>
    <t>nom</t>
  </si>
  <si>
    <t>début</t>
  </si>
  <si>
    <t>fin</t>
  </si>
  <si>
    <t>Durée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</si>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</sst>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[h]:mm"/>
    <numFmt numFmtId="165" formatCode="yyyy\-mm\-dd;@"/>
    <numFmt numFmtId="166" formatCode="[$$-1009]\ #,##0.00"/>
    <numFmt numFmtId="167" formatCode="yyyy\-mm\-dd"/>
    <numFmt numFmtId="168" formatCode="h:mm;@"/>
    <numFmt numFmtId="169" formatCode=";;;&quot;9:45 AM&quot;* &quot;2:30 PM&quot;"/>
    <numFmt numFmtId="170" formatCode=";;;&quot;5:30 PM&quot;* &quot;10:15 PM&quot;"/>
    <numFmt numFmtId="171" formatCode=";;;&quot;12:15 PM&quot;* &quot;5:30 PM&quot;"/>
    <numFmt numFmtId="172" formatCode=";;;&quot;9:45 AM&quot;* &quot;4:45 PM&quot;"/>
    <numFmt numFmtId="174" formatCode="ddd\ dd/mm/yy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rgb="FF00B050"/>
      <name val="Calibri"/>
      <family val="2"/>
    </font>
    <font>
      <sz val="11"/>
      <color rgb="FFFF0000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sz val="10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name val="Calibri"/>
      <family val="2"/>
    </font>
    <font>
      <b/>
      <i/>
      <sz val="11"/>
      <color rgb="FFFF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1"/>
      <name val="Calibri"/>
      <family val="2"/>
    </font>
    <font>
      <b/>
      <sz val="12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2C53A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 style="hair">
        <color theme="0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67" fontId="1" fillId="2" borderId="9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68" fontId="11" fillId="0" borderId="0" xfId="0" applyNumberFormat="1" applyFont="1"/>
    <xf numFmtId="168" fontId="9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5" fontId="0" fillId="2" borderId="6" xfId="0" applyNumberFormat="1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167" fontId="1" fillId="2" borderId="10" xfId="0" applyNumberFormat="1" applyFont="1" applyFill="1" applyBorder="1" applyAlignment="1">
      <alignment horizontal="center" vertical="center"/>
    </xf>
    <xf numFmtId="167" fontId="0" fillId="0" borderId="4" xfId="0" applyNumberFormat="1" applyBorder="1"/>
    <xf numFmtId="164" fontId="0" fillId="0" borderId="1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3" fillId="0" borderId="0" xfId="0" applyNumberFormat="1" applyFont="1"/>
    <xf numFmtId="20" fontId="3" fillId="0" borderId="0" xfId="0" applyNumberFormat="1" applyFont="1"/>
    <xf numFmtId="0" fontId="0" fillId="0" borderId="17" xfId="0" applyBorder="1" applyAlignment="1">
      <alignment horizontal="center"/>
    </xf>
    <xf numFmtId="168" fontId="12" fillId="4" borderId="27" xfId="0" applyNumberFormat="1" applyFont="1" applyFill="1" applyBorder="1" applyAlignment="1">
      <alignment horizontal="right" textRotation="90"/>
    </xf>
    <xf numFmtId="168" fontId="12" fillId="4" borderId="24" xfId="0" applyNumberFormat="1" applyFont="1" applyFill="1" applyBorder="1" applyAlignment="1">
      <alignment horizontal="right" textRotation="90"/>
    </xf>
    <xf numFmtId="168" fontId="12" fillId="4" borderId="25" xfId="0" applyNumberFormat="1" applyFont="1" applyFill="1" applyBorder="1" applyAlignment="1">
      <alignment horizontal="right" textRotation="90"/>
    </xf>
    <xf numFmtId="168" fontId="12" fillId="4" borderId="26" xfId="0" applyNumberFormat="1" applyFont="1" applyFill="1" applyBorder="1" applyAlignment="1">
      <alignment horizontal="right" textRotation="90"/>
    </xf>
    <xf numFmtId="2" fontId="14" fillId="0" borderId="8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vertical="center"/>
    </xf>
    <xf numFmtId="1" fontId="0" fillId="2" borderId="6" xfId="0" applyNumberFormat="1" applyFill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20" fontId="3" fillId="0" borderId="16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2" fontId="5" fillId="0" borderId="32" xfId="0" applyNumberFormat="1" applyFont="1" applyBorder="1" applyAlignment="1">
      <alignment horizontal="center" vertical="center"/>
    </xf>
    <xf numFmtId="168" fontId="15" fillId="3" borderId="0" xfId="0" applyNumberFormat="1" applyFont="1" applyFill="1" applyAlignment="1">
      <alignment horizontal="center" vertical="center"/>
    </xf>
    <xf numFmtId="20" fontId="3" fillId="0" borderId="30" xfId="0" applyNumberFormat="1" applyFont="1" applyBorder="1" applyAlignment="1">
      <alignment horizontal="center" vertical="center"/>
    </xf>
    <xf numFmtId="167" fontId="0" fillId="0" borderId="4" xfId="0" applyNumberFormat="1" applyBorder="1" applyAlignment="1">
      <alignment horizontal="right" vertical="center"/>
    </xf>
    <xf numFmtId="167" fontId="13" fillId="5" borderId="4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5" xfId="0" applyBorder="1"/>
    <xf numFmtId="0" fontId="0" fillId="0" borderId="18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49" fontId="0" fillId="0" borderId="0" xfId="0" applyNumberFormat="1"/>
    <xf numFmtId="2" fontId="5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3" fillId="0" borderId="38" xfId="0" applyNumberFormat="1" applyFont="1" applyBorder="1" applyAlignment="1">
      <alignment horizontal="center" vertical="center"/>
    </xf>
    <xf numFmtId="20" fontId="3" fillId="0" borderId="31" xfId="0" applyNumberFormat="1" applyFont="1" applyBorder="1" applyAlignment="1">
      <alignment horizontal="center" vertical="center"/>
    </xf>
    <xf numFmtId="2" fontId="18" fillId="11" borderId="11" xfId="0" applyNumberFormat="1" applyFont="1" applyFill="1" applyBorder="1" applyAlignment="1">
      <alignment horizontal="center" vertical="center"/>
    </xf>
    <xf numFmtId="2" fontId="18" fillId="11" borderId="12" xfId="0" applyNumberFormat="1" applyFont="1" applyFill="1" applyBorder="1" applyAlignment="1">
      <alignment horizontal="center" vertical="center"/>
    </xf>
    <xf numFmtId="2" fontId="18" fillId="11" borderId="13" xfId="0" applyNumberFormat="1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0" borderId="9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168" fontId="9" fillId="0" borderId="9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0" fillId="0" borderId="30" xfId="0" applyBorder="1"/>
    <xf numFmtId="172" fontId="0" fillId="8" borderId="4" xfId="0" applyNumberFormat="1" applyFill="1" applyBorder="1" applyAlignment="1">
      <alignment vertical="center"/>
    </xf>
    <xf numFmtId="172" fontId="0" fillId="0" borderId="4" xfId="0" applyNumberFormat="1" applyBorder="1" applyAlignment="1">
      <alignment vertical="center"/>
    </xf>
    <xf numFmtId="169" fontId="0" fillId="8" borderId="4" xfId="0" applyNumberFormat="1" applyFill="1" applyBorder="1" applyAlignment="1">
      <alignment vertical="center"/>
    </xf>
    <xf numFmtId="169" fontId="0" fillId="0" borderId="4" xfId="0" applyNumberFormat="1" applyBorder="1" applyAlignment="1">
      <alignment vertical="center"/>
    </xf>
    <xf numFmtId="170" fontId="0" fillId="8" borderId="4" xfId="0" applyNumberFormat="1" applyFill="1" applyBorder="1" applyAlignment="1">
      <alignment vertical="center"/>
    </xf>
    <xf numFmtId="170" fontId="0" fillId="0" borderId="4" xfId="0" applyNumberFormat="1" applyBorder="1" applyAlignment="1">
      <alignment vertical="center"/>
    </xf>
    <xf numFmtId="171" fontId="0" fillId="8" borderId="4" xfId="0" applyNumberFormat="1" applyFill="1" applyBorder="1" applyAlignment="1">
      <alignment vertical="center"/>
    </xf>
    <xf numFmtId="171" fontId="0" fillId="0" borderId="4" xfId="0" applyNumberFormat="1" applyBorder="1" applyAlignment="1">
      <alignment vertical="center"/>
    </xf>
    <xf numFmtId="0" fontId="19" fillId="0" borderId="9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7" fontId="1" fillId="2" borderId="9" xfId="0" applyNumberFormat="1" applyFont="1" applyFill="1" applyBorder="1" applyAlignment="1">
      <alignment horizontal="center" vertical="center"/>
    </xf>
    <xf numFmtId="167" fontId="1" fillId="2" borderId="6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2" fontId="5" fillId="10" borderId="9" xfId="0" applyNumberFormat="1" applyFont="1" applyFill="1" applyBorder="1" applyAlignment="1">
      <alignment horizontal="center" vertical="center"/>
    </xf>
    <xf numFmtId="2" fontId="5" fillId="10" borderId="6" xfId="0" applyNumberFormat="1" applyFont="1" applyFill="1" applyBorder="1" applyAlignment="1">
      <alignment horizontal="center" vertical="center"/>
    </xf>
    <xf numFmtId="2" fontId="5" fillId="10" borderId="10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14" fontId="0" fillId="0" borderId="0" xfId="0" applyNumberFormat="1"/>
    <xf numFmtId="168" fontId="0" fillId="0" borderId="0" xfId="0" applyNumberFormat="1" applyAlignment="1">
      <alignment textRotation="88"/>
    </xf>
    <xf numFmtId="168" fontId="0" fillId="0" borderId="0" xfId="0" applyNumberFormat="1" applyAlignment="1">
      <alignment textRotation="90"/>
    </xf>
    <xf numFmtId="2" fontId="3" fillId="0" borderId="0" xfId="0" applyNumberFormat="1" applyFont="1"/>
    <xf numFmtId="168" fontId="1" fillId="0" borderId="0" xfId="0" applyNumberFormat="1" applyFont="1" applyAlignment="1">
      <alignment horizontal="center" textRotation="88"/>
    </xf>
    <xf numFmtId="0" fontId="1" fillId="0" borderId="0" xfId="0" applyFont="1" applyAlignment="1">
      <alignment horizontal="center"/>
    </xf>
    <xf numFmtId="174" fontId="1" fillId="0" borderId="0" xfId="0" applyNumberFormat="1" applyFont="1" applyAlignment="1">
      <alignment horizontal="center"/>
    </xf>
    <xf numFmtId="168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18"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h:mm;@"/>
      <alignment horizontal="center" vertical="bottom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h:mm;@"/>
      <alignment horizontal="center" vertical="bottom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4" formatCode="ddd\ dd/mm/yy"/>
      <alignment horizontal="center" vertical="bottom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wrapText="0" indent="0" justifyLastLine="0" shrinkToFit="0" readingOrder="0"/>
    </dxf>
    <dxf>
      <border>
        <top style="thin">
          <color rgb="FFFF0000"/>
        </top>
        <vertical/>
        <horizontal/>
      </border>
    </dxf>
    <dxf>
      <fill>
        <patternFill>
          <bgColor theme="9" tint="0.3999450666829432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theme="9" tint="0.39994506668294322"/>
        </patternFill>
      </fill>
      <border>
        <top style="thin">
          <color auto="1"/>
        </top>
        <bottom style="thin">
          <color auto="1"/>
        </bottom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fill>
        <patternFill>
          <bgColor theme="9" tint="0.39994506668294322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FF"/>
      <color rgb="FFCCFFCC"/>
      <color rgb="FFFFFF99"/>
      <color rgb="FF99CCFF"/>
      <color rgb="FFFFCC99"/>
      <color rgb="FF595959"/>
      <color rgb="FFE6E6E6"/>
      <color rgb="FFF3F3F3"/>
      <color rgb="FF80008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1769050</xdr:colOff>
      <xdr:row>0</xdr:row>
      <xdr:rowOff>329399</xdr:rowOff>
    </xdr:from>
    <xdr:to>
      <xdr:col>2</xdr:col>
      <xdr:colOff>236220</xdr:colOff>
      <xdr:row>0</xdr:row>
      <xdr:rowOff>329399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7BCE360E-BFDB-4E80-A4E4-8E1BEEB51751}"/>
            </a:ext>
          </a:extLst>
        </xdr:cNvPr>
        <xdr:cNvCxnSpPr>
          <a:cxnSpLocks/>
        </xdr:cNvCxnSpPr>
      </xdr:nvCxnSpPr>
      <xdr:spPr>
        <a:xfrm>
          <a:off x="2759650" y="329399"/>
          <a:ext cx="311210" cy="0"/>
        </a:xfrm>
        <a:prstGeom prst="straightConnector1">
          <a:avLst/>
        </a:prstGeom>
        <a:ln w="38100">
          <a:solidFill>
            <a:schemeClr val="bg1"/>
          </a:solidFill>
          <a:headEnd type="stealth" w="med" len="med"/>
          <a:tailEnd type="stealth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97155</xdr:colOff>
      <xdr:row>0</xdr:row>
      <xdr:rowOff>544829</xdr:rowOff>
    </xdr:from>
    <xdr:to>
      <xdr:col>1</xdr:col>
      <xdr:colOff>1459230</xdr:colOff>
      <xdr:row>0</xdr:row>
      <xdr:rowOff>796829</xdr:rowOff>
    </xdr:to>
    <xdr:sp macro="[0]!Don_Mills_1_2.Transferer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15744442-2F91-4786-823D-209FECDFC72D}"/>
            </a:ext>
          </a:extLst>
        </xdr:cNvPr>
        <xdr:cNvSpPr/>
      </xdr:nvSpPr>
      <xdr:spPr>
        <a:xfrm>
          <a:off x="295275" y="544829"/>
          <a:ext cx="1362075" cy="2520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Transférer</a:t>
          </a:r>
        </a:p>
      </xdr:txBody>
    </xdr:sp>
    <xdr:clientData/>
  </xdr:twoCellAnchor>
  <xdr:twoCellAnchor editAs="oneCell">
    <xdr:from>
      <xdr:col>1</xdr:col>
      <xdr:colOff>381952</xdr:colOff>
      <xdr:row>0</xdr:row>
      <xdr:rowOff>156209</xdr:rowOff>
    </xdr:from>
    <xdr:to>
      <xdr:col>1</xdr:col>
      <xdr:colOff>1174432</xdr:colOff>
      <xdr:row>0</xdr:row>
      <xdr:rowOff>408209</xdr:rowOff>
    </xdr:to>
    <xdr:sp macro="[0]!Don_Mills_1_2.effac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A31DA0A-5B21-4ADA-AFE9-C719B51EE0FB}"/>
            </a:ext>
          </a:extLst>
        </xdr:cNvPr>
        <xdr:cNvSpPr/>
      </xdr:nvSpPr>
      <xdr:spPr>
        <a:xfrm>
          <a:off x="580072" y="156209"/>
          <a:ext cx="792480" cy="2520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8E4F87-54F4-43C8-8F32-3B1870219C99}" name="Tabel1" displayName="Tabel1" ref="A2:BN58" totalsRowShown="0">
  <tableColumns count="66">
    <tableColumn id="100" xr3:uid="{38B9ECD1-0960-4C71-8734-78EB583BA887}" name="Semaine" dataDxfId="5">
      <calculatedColumnFormula>_xlfn.ISOWEEKNUM(Tabel1[[#This Row],[date]])</calculatedColumnFormula>
    </tableColumn>
    <tableColumn id="1" xr3:uid="{E410891E-E9BA-45C8-80EC-07D0209F4547}" name="date" dataDxfId="4"/>
    <tableColumn id="2" xr3:uid="{8F772FDF-895A-4F9B-887D-1A79E97ED4D1}" name="nom" dataDxfId="3"/>
    <tableColumn id="3" xr3:uid="{F0DA97F2-C604-4BBB-BDC1-0AF33775A80F}" name="début" dataDxfId="2"/>
    <tableColumn id="4" xr3:uid="{31FB3D37-2459-4037-ABE1-25BABBF739B7}" name="fin" dataDxfId="1"/>
    <tableColumn id="5" xr3:uid="{FFC1F94E-AAC4-47BA-85A2-B5D30348A80E}" name="Durée" dataDxfId="0"/>
    <tableColumn id="40" xr3:uid="{D8860FF0-10D9-450C-9903-D915459E6BEF}" name="9:00"/>
    <tableColumn id="41" xr3:uid="{0D485541-FDE6-45D8-B714-04F8E7719724}" name="9:15"/>
    <tableColumn id="42" xr3:uid="{B42C82D6-5816-41C4-A7C8-D877F6136A12}" name="9:30"/>
    <tableColumn id="43" xr3:uid="{37C24D28-15FD-4DFF-AC97-0307AB8CAFAC}" name="9:45"/>
    <tableColumn id="44" xr3:uid="{A384C6E5-EC44-407B-AF9D-E3F340788F16}" name="10:00"/>
    <tableColumn id="45" xr3:uid="{47D3132A-0F8F-4D9F-AAFC-80D06AE6E01B}" name="10:15"/>
    <tableColumn id="46" xr3:uid="{718A5AED-5788-4ACF-BD1D-EA8EEE5BCC43}" name="10:30"/>
    <tableColumn id="47" xr3:uid="{34B053FF-8087-4D68-8083-C0BFC19D7D6C}" name="10:45"/>
    <tableColumn id="48" xr3:uid="{FF853CF2-E91D-452B-B743-E00AD8432D96}" name="11:00"/>
    <tableColumn id="49" xr3:uid="{93240330-4D71-4FDB-B426-EBF87634BCBB}" name="11:15"/>
    <tableColumn id="50" xr3:uid="{289B68DF-DBB9-4748-B13A-4F4D9EDC5A5D}" name="11:30"/>
    <tableColumn id="51" xr3:uid="{4280231D-A443-4BB2-89F2-EDCA0884FDC9}" name="11:45"/>
    <tableColumn id="52" xr3:uid="{31120AAD-80BF-4EF6-A6DD-0B77919DBE5C}" name="12:00"/>
    <tableColumn id="53" xr3:uid="{8847726A-5C9B-4F4E-9626-7B5CE319FD7C}" name="12:15"/>
    <tableColumn id="54" xr3:uid="{3A54D98E-8862-43FC-BB51-B23909EC9C37}" name="12:30"/>
    <tableColumn id="55" xr3:uid="{772446DE-5BE7-40A0-84D9-23BEE8B3A326}" name="12:45"/>
    <tableColumn id="56" xr3:uid="{E96BA009-4D3F-4E4E-B5EB-BAEA0D017268}" name="13:00"/>
    <tableColumn id="57" xr3:uid="{1BA9F0A5-3F18-4902-92F1-2E99AB5116AF}" name="13:15"/>
    <tableColumn id="58" xr3:uid="{5ACFA328-7E0C-4502-8C9B-88D2F36DD0D5}" name="13:30"/>
    <tableColumn id="59" xr3:uid="{714FFDFC-07A9-427C-B592-3B99D4930CB2}" name="13:45"/>
    <tableColumn id="60" xr3:uid="{D1674CEE-A17C-4346-8985-FF7A038984AD}" name="14:00"/>
    <tableColumn id="61" xr3:uid="{6DE96529-644A-496F-9E0E-B79BBCE7B505}" name="14:15"/>
    <tableColumn id="62" xr3:uid="{6C2D7597-B6F5-4EDC-821D-D398C229A487}" name="14:30"/>
    <tableColumn id="63" xr3:uid="{87BAF41E-9342-41E1-84CC-8C430017295F}" name="14:45"/>
    <tableColumn id="64" xr3:uid="{F0B5B1F6-EEF1-412F-A2C6-8650D680B055}" name="15:00"/>
    <tableColumn id="65" xr3:uid="{79B2A3ED-DA7A-419C-9B23-0B565FBD580D}" name="15:15"/>
    <tableColumn id="66" xr3:uid="{850775F3-E6C3-46CA-B769-7BB6A020E50B}" name="15:30"/>
    <tableColumn id="67" xr3:uid="{458FA65F-CDCA-4DF7-84C9-4DE1E8A08CAE}" name="15:45"/>
    <tableColumn id="68" xr3:uid="{79E3FE82-A62E-4447-B472-8D18825F135C}" name="16:00"/>
    <tableColumn id="69" xr3:uid="{E4CBFE14-549D-48B6-8FC1-7B6502AB607B}" name="16:15"/>
    <tableColumn id="70" xr3:uid="{8E25214E-B238-4FDF-B901-82E48F442657}" name="16:30"/>
    <tableColumn id="71" xr3:uid="{B658F74A-072A-4B04-8D04-980EDF3C280F}" name="16:45"/>
    <tableColumn id="72" xr3:uid="{839D36FA-E4D0-45F8-A565-57DA3F1CF20B}" name="17:00"/>
    <tableColumn id="73" xr3:uid="{5E20389F-D96B-4B81-93CE-E6E4E4710D55}" name="17:15"/>
    <tableColumn id="74" xr3:uid="{76EC4909-76CB-4B8D-B851-40C0EE01F975}" name="17:30"/>
    <tableColumn id="75" xr3:uid="{C4462F20-7B8B-4927-AFFB-E288FD952D8A}" name="17:45"/>
    <tableColumn id="76" xr3:uid="{9360DDE0-959E-460D-822D-CD322C835362}" name="18:00"/>
    <tableColumn id="77" xr3:uid="{B7013FC9-D64F-452B-A931-16592E580EEF}" name="18:15"/>
    <tableColumn id="78" xr3:uid="{69E1CA25-5576-4934-A8E7-F7F517B32A80}" name="18:30"/>
    <tableColumn id="79" xr3:uid="{FCD0410B-A7E7-4463-B899-D1EC51C3CC89}" name="18:45"/>
    <tableColumn id="80" xr3:uid="{EFF8ABEF-5363-48A6-AC2D-1DB3FD6EB052}" name="19:00"/>
    <tableColumn id="81" xr3:uid="{5F1E7C1D-940F-4BD7-84AF-EC826D8DB573}" name="19:15"/>
    <tableColumn id="82" xr3:uid="{4BC2D82A-733F-4340-A63E-2FCFC7B0C3C8}" name="19:30"/>
    <tableColumn id="83" xr3:uid="{C1027B57-04FD-4F8E-963B-2AF769477E2A}" name="19:45"/>
    <tableColumn id="84" xr3:uid="{5046CF44-42A0-4E92-91FD-FDD00C77E116}" name="20:00"/>
    <tableColumn id="85" xr3:uid="{05F0B005-ED8C-40E0-B405-BA71782AD477}" name="20:15"/>
    <tableColumn id="86" xr3:uid="{2DF4E1D0-77A2-473F-BCAF-2D305340D3AB}" name="20:30"/>
    <tableColumn id="87" xr3:uid="{11D8E5DB-1566-4AEB-9BBB-03B2317C23E5}" name="20:45"/>
    <tableColumn id="88" xr3:uid="{D5BACBF3-1BE8-4276-A2C3-D3CE68949C6B}" name="21:00"/>
    <tableColumn id="89" xr3:uid="{BCC080DB-641A-478F-9D05-75443B7298E8}" name="21:15"/>
    <tableColumn id="90" xr3:uid="{C8811906-2DF3-4229-9552-118B04672A7F}" name="21:30"/>
    <tableColumn id="91" xr3:uid="{CD37AF12-198F-4373-94E1-D65FA3BBFA85}" name="21:45"/>
    <tableColumn id="92" xr3:uid="{FE4BA2AE-D362-4929-ABDE-3EDBC02DDA12}" name="22:00"/>
    <tableColumn id="93" xr3:uid="{85B3D488-EFC9-4704-8F62-3E6160938D7D}" name="22:15"/>
    <tableColumn id="94" xr3:uid="{6D84CDA7-D2F8-4445-BF10-1CA6D115E348}" name="22:30"/>
    <tableColumn id="95" xr3:uid="{E20733AB-FBBF-4D4C-84EF-222AB17C8846}" name="22:45"/>
    <tableColumn id="96" xr3:uid="{B81F7E61-5ADB-419F-AA51-9428546228D7}" name="23:00"/>
    <tableColumn id="97" xr3:uid="{49271AC1-0702-4501-8197-5C15B4A04610}" name="23:15"/>
    <tableColumn id="98" xr3:uid="{7F8F4327-4532-4CBC-863B-71220C29F030}" name="23:30"/>
    <tableColumn id="99" xr3:uid="{E4F68D6A-4DDF-4434-8FA2-417DA3F3292A}" name="23:4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12E28-896F-4321-985B-C5BA13C8C6F7}">
  <sheetPr codeName="Feuil2">
    <tabColor theme="9" tint="0.39997558519241921"/>
  </sheetPr>
  <dimension ref="A1:AZ295"/>
  <sheetViews>
    <sheetView zoomScaleNormal="100" workbookViewId="0">
      <pane ySplit="1" topLeftCell="A2" activePane="bottomLeft" state="frozen"/>
      <selection pane="bottomLeft" activeCell="G89" sqref="A23:G89"/>
    </sheetView>
  </sheetViews>
  <sheetFormatPr defaultColWidth="11.42578125" defaultRowHeight="15" x14ac:dyDescent="0.25"/>
  <cols>
    <col min="1" max="1" width="2.85546875" customWidth="1"/>
    <col min="2" max="2" width="24.7109375" style="3" customWidth="1"/>
    <col min="3" max="52" width="3.28515625" customWidth="1"/>
  </cols>
  <sheetData>
    <row r="1" spans="2:52" ht="76.900000000000006" customHeight="1" x14ac:dyDescent="0.25">
      <c r="B1" s="34">
        <v>0.40625</v>
      </c>
      <c r="C1" s="35">
        <v>0.41666666666666669</v>
      </c>
      <c r="D1" s="36">
        <v>0.42708333333333298</v>
      </c>
      <c r="E1" s="36">
        <v>0.4375</v>
      </c>
      <c r="F1" s="36">
        <v>0.44791666666666702</v>
      </c>
      <c r="G1" s="36">
        <v>0.45833333333333298</v>
      </c>
      <c r="H1" s="36">
        <v>0.46875</v>
      </c>
      <c r="I1" s="36">
        <v>0.47916666666666702</v>
      </c>
      <c r="J1" s="36">
        <v>0.48958333333333298</v>
      </c>
      <c r="K1" s="36">
        <v>0.5</v>
      </c>
      <c r="L1" s="36">
        <v>0.51041666666666696</v>
      </c>
      <c r="M1" s="36">
        <v>0.52083333333333404</v>
      </c>
      <c r="N1" s="36">
        <v>0.531250000000001</v>
      </c>
      <c r="O1" s="36">
        <v>0.54166666666666796</v>
      </c>
      <c r="P1" s="36">
        <v>0.55208333333333504</v>
      </c>
      <c r="Q1" s="36">
        <v>0.562500000000002</v>
      </c>
      <c r="R1" s="36">
        <v>0.57291666666666896</v>
      </c>
      <c r="S1" s="36">
        <v>0.58333333333333603</v>
      </c>
      <c r="T1" s="36">
        <v>0.593750000000003</v>
      </c>
      <c r="U1" s="36">
        <v>0.60416666666666996</v>
      </c>
      <c r="V1" s="36">
        <v>0.61458333333333703</v>
      </c>
      <c r="W1" s="36">
        <v>0.625000000000004</v>
      </c>
      <c r="X1" s="36">
        <v>0.63541666666667096</v>
      </c>
      <c r="Y1" s="36">
        <v>0.64583333333333803</v>
      </c>
      <c r="Z1" s="36">
        <v>0.656250000000005</v>
      </c>
      <c r="AA1" s="36">
        <v>0.66666666666667196</v>
      </c>
      <c r="AB1" s="36">
        <v>0.67708333333333903</v>
      </c>
      <c r="AC1" s="36">
        <v>0.687500000000006</v>
      </c>
      <c r="AD1" s="36">
        <v>0.69791666666667296</v>
      </c>
      <c r="AE1" s="36">
        <v>0.70833333333334003</v>
      </c>
      <c r="AF1" s="36">
        <v>0.718750000000001</v>
      </c>
      <c r="AG1" s="36">
        <v>0.72916666666666696</v>
      </c>
      <c r="AH1" s="36">
        <v>0.73958333333333404</v>
      </c>
      <c r="AI1" s="36">
        <v>0.750000000000001</v>
      </c>
      <c r="AJ1" s="36">
        <v>0.76041666666666696</v>
      </c>
      <c r="AK1" s="36">
        <v>0.77083333333333404</v>
      </c>
      <c r="AL1" s="36">
        <v>0.781250000000001</v>
      </c>
      <c r="AM1" s="36">
        <v>0.79166666666666696</v>
      </c>
      <c r="AN1" s="36">
        <v>0.80208333333333404</v>
      </c>
      <c r="AO1" s="36">
        <v>0.812500000000001</v>
      </c>
      <c r="AP1" s="36">
        <v>0.82291666666666696</v>
      </c>
      <c r="AQ1" s="36">
        <v>0.83333333333333404</v>
      </c>
      <c r="AR1" s="36">
        <v>0.843750000000001</v>
      </c>
      <c r="AS1" s="36">
        <v>0.85416666666666696</v>
      </c>
      <c r="AT1" s="36">
        <v>0.86458333333333404</v>
      </c>
      <c r="AU1" s="36">
        <v>0.875000000000001</v>
      </c>
      <c r="AV1" s="37">
        <v>0.88541666666666796</v>
      </c>
      <c r="AW1" s="36">
        <v>0.89583333333333337</v>
      </c>
      <c r="AX1" s="36">
        <v>0.90625</v>
      </c>
      <c r="AY1" s="36">
        <v>0.91666666666666663</v>
      </c>
      <c r="AZ1" s="37">
        <v>0.92708333333333337</v>
      </c>
    </row>
    <row r="2" spans="2:52" ht="18" customHeight="1" x14ac:dyDescent="0.25">
      <c r="B2" s="54">
        <v>43826</v>
      </c>
    </row>
    <row r="3" spans="2:52" ht="15" customHeight="1" x14ac:dyDescent="0.25">
      <c r="B3" s="54">
        <v>43827</v>
      </c>
    </row>
    <row r="4" spans="2:52" ht="15" customHeight="1" x14ac:dyDescent="0.25">
      <c r="B4" s="54">
        <v>43828</v>
      </c>
    </row>
    <row r="5" spans="2:52" ht="15" customHeight="1" x14ac:dyDescent="0.25">
      <c r="B5" s="53" t="s">
        <v>47</v>
      </c>
      <c r="M5" s="98" t="s">
        <v>9</v>
      </c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</row>
    <row r="6" spans="2:52" ht="15" customHeight="1" x14ac:dyDescent="0.25">
      <c r="B6" s="54">
        <v>43829</v>
      </c>
    </row>
    <row r="7" spans="2:52" ht="15" customHeight="1" x14ac:dyDescent="0.25">
      <c r="B7" s="53" t="s">
        <v>48</v>
      </c>
      <c r="C7" s="94" t="s">
        <v>9</v>
      </c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</row>
    <row r="8" spans="2:52" ht="15" customHeight="1" x14ac:dyDescent="0.25">
      <c r="B8" s="54">
        <v>43830</v>
      </c>
    </row>
    <row r="9" spans="2:52" ht="15" customHeight="1" x14ac:dyDescent="0.25">
      <c r="B9" s="54">
        <v>43831</v>
      </c>
    </row>
    <row r="10" spans="2:52" ht="15" customHeight="1" x14ac:dyDescent="0.25">
      <c r="B10" s="53" t="s">
        <v>49</v>
      </c>
      <c r="C10" s="92" t="s">
        <v>9</v>
      </c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</row>
    <row r="11" spans="2:52" ht="15" customHeight="1" x14ac:dyDescent="0.25">
      <c r="B11" s="54">
        <v>43832</v>
      </c>
    </row>
    <row r="12" spans="2:52" ht="15" customHeight="1" x14ac:dyDescent="0.25">
      <c r="B12" s="53" t="s">
        <v>48</v>
      </c>
      <c r="C12" s="94" t="s">
        <v>9</v>
      </c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</row>
    <row r="13" spans="2:52" ht="15" customHeight="1" x14ac:dyDescent="0.25">
      <c r="B13" s="54">
        <v>43833</v>
      </c>
    </row>
    <row r="14" spans="2:52" ht="15" customHeight="1" x14ac:dyDescent="0.25">
      <c r="B14" s="53" t="s">
        <v>49</v>
      </c>
      <c r="C14" s="92" t="s">
        <v>9</v>
      </c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</row>
    <row r="15" spans="2:52" ht="15" customHeight="1" x14ac:dyDescent="0.25">
      <c r="B15" s="54">
        <v>43834</v>
      </c>
    </row>
    <row r="16" spans="2:52" ht="15" customHeight="1" x14ac:dyDescent="0.25">
      <c r="B16" s="53" t="s">
        <v>48</v>
      </c>
      <c r="C16" s="94" t="s">
        <v>9</v>
      </c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</row>
    <row r="17" spans="1:52" ht="15" customHeight="1" x14ac:dyDescent="0.25">
      <c r="B17" s="54">
        <v>43835</v>
      </c>
    </row>
    <row r="18" spans="1:52" ht="15" customHeight="1" x14ac:dyDescent="0.25">
      <c r="B18" s="54">
        <v>43836</v>
      </c>
    </row>
    <row r="19" spans="1:52" ht="15" customHeight="1" x14ac:dyDescent="0.25">
      <c r="B19" s="54">
        <v>43837</v>
      </c>
    </row>
    <row r="20" spans="1:52" ht="15" customHeight="1" x14ac:dyDescent="0.25">
      <c r="A20">
        <v>43826</v>
      </c>
      <c r="B20" s="53" t="s">
        <v>62</v>
      </c>
      <c r="C20" s="92" t="s">
        <v>0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</row>
    <row r="21" spans="1:52" ht="15" customHeight="1" x14ac:dyDescent="0.25">
      <c r="A21">
        <v>43827</v>
      </c>
      <c r="B21" s="54" t="s">
        <v>63</v>
      </c>
      <c r="C21" t="s">
        <v>1</v>
      </c>
      <c r="D21">
        <v>12</v>
      </c>
      <c r="E21" t="s">
        <v>43</v>
      </c>
    </row>
    <row r="22" spans="1:52" ht="15" customHeight="1" x14ac:dyDescent="0.25">
      <c r="A22">
        <v>43828</v>
      </c>
      <c r="B22" s="53" t="s">
        <v>64</v>
      </c>
      <c r="C22" s="94" t="s">
        <v>2</v>
      </c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</row>
    <row r="23" spans="1:52" ht="15" customHeight="1" x14ac:dyDescent="0.25">
      <c r="B23" s="54"/>
    </row>
    <row r="24" spans="1:52" ht="15" customHeight="1" x14ac:dyDescent="0.25">
      <c r="B24" s="53"/>
      <c r="AH24" s="96" t="s">
        <v>9</v>
      </c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</row>
    <row r="25" spans="1:52" ht="15" customHeight="1" x14ac:dyDescent="0.25">
      <c r="B25" s="126"/>
    </row>
    <row r="26" spans="1:52" ht="15" customHeight="1" x14ac:dyDescent="0.25">
      <c r="B26" s="126"/>
    </row>
    <row r="27" spans="1:52" ht="15" customHeight="1" x14ac:dyDescent="0.25">
      <c r="B27" s="126"/>
    </row>
    <row r="28" spans="1:52" ht="15" customHeight="1" x14ac:dyDescent="0.25">
      <c r="B28" s="126"/>
    </row>
    <row r="29" spans="1:52" ht="15" customHeight="1" x14ac:dyDescent="0.25">
      <c r="B29" s="126"/>
    </row>
    <row r="30" spans="1:52" ht="15" customHeight="1" x14ac:dyDescent="0.25">
      <c r="B30" s="126"/>
    </row>
    <row r="31" spans="1:52" ht="15" customHeight="1" x14ac:dyDescent="0.25">
      <c r="B31" s="126"/>
    </row>
    <row r="32" spans="1:52" ht="15" customHeight="1" x14ac:dyDescent="0.25">
      <c r="B32" s="126"/>
    </row>
    <row r="33" spans="2:2" ht="15" customHeight="1" x14ac:dyDescent="0.25">
      <c r="B33" s="126"/>
    </row>
    <row r="34" spans="2:2" ht="15" customHeight="1" x14ac:dyDescent="0.25">
      <c r="B34"/>
    </row>
    <row r="35" spans="2:2" ht="15" customHeight="1" x14ac:dyDescent="0.25">
      <c r="B35"/>
    </row>
    <row r="36" spans="2:2" ht="15" customHeight="1" x14ac:dyDescent="0.25">
      <c r="B36"/>
    </row>
    <row r="37" spans="2:2" ht="15" customHeight="1" x14ac:dyDescent="0.25">
      <c r="B37"/>
    </row>
    <row r="38" spans="2:2" ht="15" customHeight="1" x14ac:dyDescent="0.25">
      <c r="B38"/>
    </row>
    <row r="39" spans="2:2" ht="15" customHeight="1" x14ac:dyDescent="0.25">
      <c r="B39"/>
    </row>
    <row r="40" spans="2:2" ht="15" customHeight="1" x14ac:dyDescent="0.25">
      <c r="B40"/>
    </row>
    <row r="41" spans="2:2" ht="15" customHeight="1" x14ac:dyDescent="0.25">
      <c r="B41"/>
    </row>
    <row r="42" spans="2:2" ht="15" customHeight="1" x14ac:dyDescent="0.25">
      <c r="B42"/>
    </row>
    <row r="43" spans="2:2" ht="15" customHeight="1" x14ac:dyDescent="0.25">
      <c r="B43"/>
    </row>
    <row r="44" spans="2:2" ht="15" customHeight="1" x14ac:dyDescent="0.25">
      <c r="B44"/>
    </row>
    <row r="45" spans="2:2" ht="15" customHeight="1" x14ac:dyDescent="0.25">
      <c r="B45"/>
    </row>
    <row r="46" spans="2:2" ht="15" customHeight="1" x14ac:dyDescent="0.25">
      <c r="B46"/>
    </row>
    <row r="47" spans="2:2" ht="15" customHeight="1" x14ac:dyDescent="0.25">
      <c r="B47"/>
    </row>
    <row r="48" spans="2:2" ht="15" customHeight="1" x14ac:dyDescent="0.25">
      <c r="B48"/>
    </row>
    <row r="49" spans="2:2" ht="15" customHeight="1" x14ac:dyDescent="0.25">
      <c r="B49"/>
    </row>
    <row r="50" spans="2:2" ht="15" customHeight="1" x14ac:dyDescent="0.25">
      <c r="B50"/>
    </row>
    <row r="51" spans="2:2" ht="15" customHeight="1" x14ac:dyDescent="0.25">
      <c r="B51"/>
    </row>
    <row r="52" spans="2:2" ht="15" customHeight="1" x14ac:dyDescent="0.25">
      <c r="B52"/>
    </row>
    <row r="53" spans="2:2" ht="15" customHeight="1" x14ac:dyDescent="0.25">
      <c r="B53"/>
    </row>
    <row r="54" spans="2:2" ht="15" customHeight="1" x14ac:dyDescent="0.25">
      <c r="B54"/>
    </row>
    <row r="55" spans="2:2" ht="15" customHeight="1" x14ac:dyDescent="0.25">
      <c r="B55"/>
    </row>
    <row r="56" spans="2:2" ht="15" customHeight="1" x14ac:dyDescent="0.25">
      <c r="B56"/>
    </row>
    <row r="57" spans="2:2" ht="15" customHeight="1" x14ac:dyDescent="0.25">
      <c r="B57"/>
    </row>
    <row r="58" spans="2:2" ht="15" customHeight="1" x14ac:dyDescent="0.25">
      <c r="B58"/>
    </row>
    <row r="59" spans="2:2" ht="15" customHeight="1" x14ac:dyDescent="0.25">
      <c r="B59"/>
    </row>
    <row r="60" spans="2:2" ht="15" customHeight="1" x14ac:dyDescent="0.25">
      <c r="B60"/>
    </row>
    <row r="61" spans="2:2" ht="15" customHeight="1" x14ac:dyDescent="0.25">
      <c r="B61"/>
    </row>
    <row r="62" spans="2:2" x14ac:dyDescent="0.25">
      <c r="B62"/>
    </row>
    <row r="63" spans="2:2" ht="15" customHeight="1" x14ac:dyDescent="0.25">
      <c r="B63"/>
    </row>
    <row r="64" spans="2:2" ht="15" customHeight="1" x14ac:dyDescent="0.25">
      <c r="B64"/>
    </row>
    <row r="65" spans="2:2" ht="15" customHeight="1" x14ac:dyDescent="0.25">
      <c r="B65"/>
    </row>
    <row r="66" spans="2:2" ht="15" customHeight="1" x14ac:dyDescent="0.25">
      <c r="B66"/>
    </row>
    <row r="67" spans="2:2" x14ac:dyDescent="0.25">
      <c r="B67"/>
    </row>
    <row r="68" spans="2:2" ht="15" customHeight="1" x14ac:dyDescent="0.25">
      <c r="B68"/>
    </row>
    <row r="69" spans="2:2" ht="15" customHeight="1" x14ac:dyDescent="0.25">
      <c r="B69"/>
    </row>
    <row r="70" spans="2:2" ht="15" customHeight="1" x14ac:dyDescent="0.25">
      <c r="B70"/>
    </row>
    <row r="71" spans="2:2" ht="15" customHeight="1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</sheetData>
  <mergeCells count="9">
    <mergeCell ref="C20:AD20"/>
    <mergeCell ref="C22:U22"/>
    <mergeCell ref="AH24:AZ24"/>
    <mergeCell ref="M5:AG5"/>
    <mergeCell ref="C7:U7"/>
    <mergeCell ref="C10:AD10"/>
    <mergeCell ref="C12:U12"/>
    <mergeCell ref="C14:AD14"/>
    <mergeCell ref="C16:U1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57863-ECB6-4788-90CA-C5361A2C0F84}">
  <sheetPr codeName="Blad1"/>
  <dimension ref="A1:BN58"/>
  <sheetViews>
    <sheetView tabSelected="1" zoomScale="98" zoomScaleNormal="98" workbookViewId="0">
      <pane xSplit="6" ySplit="2" topLeftCell="G3" activePane="bottomRight" state="frozen"/>
      <selection pane="topRight" activeCell="F1" sqref="F1"/>
      <selection pane="bottomLeft" activeCell="A3" sqref="A3"/>
      <selection pane="bottomRight" activeCell="C23" sqref="C23"/>
    </sheetView>
  </sheetViews>
  <sheetFormatPr defaultRowHeight="15" x14ac:dyDescent="0.25"/>
  <cols>
    <col min="1" max="1" width="9.140625" style="131"/>
    <col min="2" max="2" width="11.85546875" style="132" bestFit="1" customWidth="1"/>
    <col min="3" max="3" width="7.7109375" style="131" bestFit="1" customWidth="1"/>
    <col min="4" max="4" width="7.7109375" style="133" bestFit="1" customWidth="1"/>
    <col min="5" max="5" width="5.5703125" style="133" bestFit="1" customWidth="1"/>
    <col min="6" max="6" width="6.42578125" style="131" bestFit="1" customWidth="1"/>
    <col min="7" max="66" width="3.7109375" bestFit="1" customWidth="1"/>
  </cols>
  <sheetData>
    <row r="1" spans="1:66" s="127" customFormat="1" ht="29.25" hidden="1" x14ac:dyDescent="0.25">
      <c r="A1" s="130"/>
      <c r="B1" s="130"/>
      <c r="C1" s="130"/>
      <c r="D1" s="130"/>
      <c r="E1" s="130"/>
      <c r="F1" s="130"/>
      <c r="G1" s="128">
        <v>0.375</v>
      </c>
      <c r="H1" s="128">
        <f>+MROUND(G1+TIME(0,15,0),1/96)</f>
        <v>0.38541666666666663</v>
      </c>
      <c r="I1" s="128">
        <f t="shared" ref="I1:AM1" si="0">+MROUND(H1+TIME(0,15,0),1/96)</f>
        <v>0.39583333333333331</v>
      </c>
      <c r="J1" s="128">
        <f t="shared" si="0"/>
        <v>0.40625</v>
      </c>
      <c r="K1" s="128">
        <f t="shared" si="0"/>
        <v>0.41666666666666663</v>
      </c>
      <c r="L1" s="128">
        <f t="shared" si="0"/>
        <v>0.42708333333333331</v>
      </c>
      <c r="M1" s="128">
        <f t="shared" si="0"/>
        <v>0.4375</v>
      </c>
      <c r="N1" s="128">
        <f t="shared" si="0"/>
        <v>0.44791666666666663</v>
      </c>
      <c r="O1" s="128">
        <f t="shared" si="0"/>
        <v>0.45833333333333331</v>
      </c>
      <c r="P1" s="128">
        <f t="shared" si="0"/>
        <v>0.46875</v>
      </c>
      <c r="Q1" s="128">
        <f t="shared" si="0"/>
        <v>0.47916666666666663</v>
      </c>
      <c r="R1" s="128">
        <f t="shared" si="0"/>
        <v>0.48958333333333331</v>
      </c>
      <c r="S1" s="128">
        <f t="shared" si="0"/>
        <v>0.5</v>
      </c>
      <c r="T1" s="128">
        <f t="shared" si="0"/>
        <v>0.51041666666666663</v>
      </c>
      <c r="U1" s="128">
        <f t="shared" si="0"/>
        <v>0.52083333333333326</v>
      </c>
      <c r="V1" s="128">
        <f t="shared" si="0"/>
        <v>0.53125</v>
      </c>
      <c r="W1" s="128">
        <f t="shared" si="0"/>
        <v>0.54166666666666663</v>
      </c>
      <c r="X1" s="128">
        <f t="shared" si="0"/>
        <v>0.55208333333333326</v>
      </c>
      <c r="Y1" s="128">
        <f t="shared" si="0"/>
        <v>0.5625</v>
      </c>
      <c r="Z1" s="128">
        <f t="shared" si="0"/>
        <v>0.57291666666666663</v>
      </c>
      <c r="AA1" s="128">
        <f t="shared" si="0"/>
        <v>0.58333333333333326</v>
      </c>
      <c r="AB1" s="128">
        <f t="shared" si="0"/>
        <v>0.59375</v>
      </c>
      <c r="AC1" s="128">
        <f t="shared" si="0"/>
        <v>0.60416666666666663</v>
      </c>
      <c r="AD1" s="128">
        <f t="shared" si="0"/>
        <v>0.61458333333333326</v>
      </c>
      <c r="AE1" s="128">
        <f t="shared" si="0"/>
        <v>0.625</v>
      </c>
      <c r="AF1" s="128">
        <f t="shared" si="0"/>
        <v>0.63541666666666663</v>
      </c>
      <c r="AG1" s="128">
        <f t="shared" si="0"/>
        <v>0.64583333333333326</v>
      </c>
      <c r="AH1" s="128">
        <f t="shared" si="0"/>
        <v>0.65625</v>
      </c>
      <c r="AI1" s="128">
        <f t="shared" si="0"/>
        <v>0.66666666666666663</v>
      </c>
      <c r="AJ1" s="128">
        <f t="shared" si="0"/>
        <v>0.67708333333333326</v>
      </c>
      <c r="AK1" s="128">
        <f t="shared" si="0"/>
        <v>0.6875</v>
      </c>
      <c r="AL1" s="128">
        <f t="shared" si="0"/>
        <v>0.69791666666666663</v>
      </c>
      <c r="AM1" s="128">
        <f t="shared" si="0"/>
        <v>0.70833333333333326</v>
      </c>
      <c r="AN1" s="128">
        <f t="shared" ref="AN1:AO1" si="1">+MROUND(AM1+TIME(0,15,0),1/96)</f>
        <v>0.71875</v>
      </c>
      <c r="AO1" s="128">
        <f t="shared" si="1"/>
        <v>0.72916666666666663</v>
      </c>
      <c r="AP1" s="128">
        <f t="shared" ref="AP1:BN1" si="2">+MROUND(AO1+TIME(0,15,0),1/96)</f>
        <v>0.73958333333333326</v>
      </c>
      <c r="AQ1" s="128">
        <f t="shared" si="2"/>
        <v>0.75</v>
      </c>
      <c r="AR1" s="128">
        <f t="shared" si="2"/>
        <v>0.76041666666666663</v>
      </c>
      <c r="AS1" s="128">
        <f t="shared" si="2"/>
        <v>0.77083333333333326</v>
      </c>
      <c r="AT1" s="128">
        <f t="shared" si="2"/>
        <v>0.78125</v>
      </c>
      <c r="AU1" s="128">
        <f t="shared" si="2"/>
        <v>0.79166666666666663</v>
      </c>
      <c r="AV1" s="128">
        <f t="shared" si="2"/>
        <v>0.80208333333333326</v>
      </c>
      <c r="AW1" s="128">
        <f t="shared" si="2"/>
        <v>0.8125</v>
      </c>
      <c r="AX1" s="128">
        <f t="shared" si="2"/>
        <v>0.82291666666666663</v>
      </c>
      <c r="AY1" s="128">
        <f t="shared" si="2"/>
        <v>0.83333333333333326</v>
      </c>
      <c r="AZ1" s="128">
        <f t="shared" si="2"/>
        <v>0.84375</v>
      </c>
      <c r="BA1" s="128">
        <f t="shared" si="2"/>
        <v>0.85416666666666663</v>
      </c>
      <c r="BB1" s="128">
        <f t="shared" si="2"/>
        <v>0.86458333333333326</v>
      </c>
      <c r="BC1" s="128">
        <f t="shared" si="2"/>
        <v>0.875</v>
      </c>
      <c r="BD1" s="128">
        <f t="shared" si="2"/>
        <v>0.88541666666666663</v>
      </c>
      <c r="BE1" s="128">
        <f t="shared" si="2"/>
        <v>0.89583333333333326</v>
      </c>
      <c r="BF1" s="128">
        <f t="shared" si="2"/>
        <v>0.90625</v>
      </c>
      <c r="BG1" s="128">
        <f t="shared" si="2"/>
        <v>0.91666666666666663</v>
      </c>
      <c r="BH1" s="128">
        <f t="shared" si="2"/>
        <v>0.92708333333333326</v>
      </c>
      <c r="BI1" s="128">
        <f t="shared" si="2"/>
        <v>0.9375</v>
      </c>
      <c r="BJ1" s="128">
        <f t="shared" si="2"/>
        <v>0.94791666666666663</v>
      </c>
      <c r="BK1" s="128">
        <f t="shared" si="2"/>
        <v>0.95833333333333326</v>
      </c>
      <c r="BL1" s="128">
        <f t="shared" si="2"/>
        <v>0.96875</v>
      </c>
      <c r="BM1" s="128">
        <f t="shared" si="2"/>
        <v>0.97916666666666663</v>
      </c>
      <c r="BN1" s="128">
        <f t="shared" si="2"/>
        <v>0.98958333333333326</v>
      </c>
    </row>
    <row r="2" spans="1:66" ht="29.25" x14ac:dyDescent="0.25">
      <c r="A2" s="131" t="s">
        <v>130</v>
      </c>
      <c r="B2" s="132" t="s">
        <v>65</v>
      </c>
      <c r="C2" s="131" t="s">
        <v>66</v>
      </c>
      <c r="D2" s="133" t="s">
        <v>67</v>
      </c>
      <c r="E2" s="133" t="s">
        <v>68</v>
      </c>
      <c r="F2" s="131" t="s">
        <v>69</v>
      </c>
      <c r="G2" s="128" t="s">
        <v>70</v>
      </c>
      <c r="H2" s="128" t="s">
        <v>71</v>
      </c>
      <c r="I2" s="128" t="s">
        <v>72</v>
      </c>
      <c r="J2" s="128" t="s">
        <v>73</v>
      </c>
      <c r="K2" s="128" t="s">
        <v>74</v>
      </c>
      <c r="L2" s="128" t="s">
        <v>75</v>
      </c>
      <c r="M2" s="128" t="s">
        <v>76</v>
      </c>
      <c r="N2" s="128" t="s">
        <v>77</v>
      </c>
      <c r="O2" s="128" t="s">
        <v>78</v>
      </c>
      <c r="P2" s="128" t="s">
        <v>79</v>
      </c>
      <c r="Q2" s="128" t="s">
        <v>80</v>
      </c>
      <c r="R2" s="128" t="s">
        <v>81</v>
      </c>
      <c r="S2" s="128" t="s">
        <v>82</v>
      </c>
      <c r="T2" s="128" t="s">
        <v>83</v>
      </c>
      <c r="U2" s="128" t="s">
        <v>84</v>
      </c>
      <c r="V2" s="128" t="s">
        <v>85</v>
      </c>
      <c r="W2" s="128" t="s">
        <v>86</v>
      </c>
      <c r="X2" s="128" t="s">
        <v>87</v>
      </c>
      <c r="Y2" s="128" t="s">
        <v>88</v>
      </c>
      <c r="Z2" s="128" t="s">
        <v>89</v>
      </c>
      <c r="AA2" s="128" t="s">
        <v>90</v>
      </c>
      <c r="AB2" s="128" t="s">
        <v>91</v>
      </c>
      <c r="AC2" s="128" t="s">
        <v>92</v>
      </c>
      <c r="AD2" s="128" t="s">
        <v>93</v>
      </c>
      <c r="AE2" s="128" t="s">
        <v>94</v>
      </c>
      <c r="AF2" s="128" t="s">
        <v>95</v>
      </c>
      <c r="AG2" s="128" t="s">
        <v>96</v>
      </c>
      <c r="AH2" s="128" t="s">
        <v>97</v>
      </c>
      <c r="AI2" s="128" t="s">
        <v>98</v>
      </c>
      <c r="AJ2" s="128" t="s">
        <v>99</v>
      </c>
      <c r="AK2" s="128" t="s">
        <v>100</v>
      </c>
      <c r="AL2" s="128" t="s">
        <v>101</v>
      </c>
      <c r="AM2" s="128" t="s">
        <v>102</v>
      </c>
      <c r="AN2" s="128" t="s">
        <v>103</v>
      </c>
      <c r="AO2" s="128" t="s">
        <v>104</v>
      </c>
      <c r="AP2" s="128" t="s">
        <v>105</v>
      </c>
      <c r="AQ2" s="128" t="s">
        <v>106</v>
      </c>
      <c r="AR2" s="128" t="s">
        <v>107</v>
      </c>
      <c r="AS2" s="128" t="s">
        <v>108</v>
      </c>
      <c r="AT2" s="128" t="s">
        <v>109</v>
      </c>
      <c r="AU2" s="128" t="s">
        <v>110</v>
      </c>
      <c r="AV2" s="128" t="s">
        <v>111</v>
      </c>
      <c r="AW2" s="128" t="s">
        <v>112</v>
      </c>
      <c r="AX2" s="128" t="s">
        <v>113</v>
      </c>
      <c r="AY2" s="128" t="s">
        <v>114</v>
      </c>
      <c r="AZ2" s="128" t="s">
        <v>115</v>
      </c>
      <c r="BA2" s="128" t="s">
        <v>116</v>
      </c>
      <c r="BB2" s="128" t="s">
        <v>117</v>
      </c>
      <c r="BC2" s="128" t="s">
        <v>118</v>
      </c>
      <c r="BD2" s="128" t="s">
        <v>119</v>
      </c>
      <c r="BE2" s="128" t="s">
        <v>120</v>
      </c>
      <c r="BF2" s="128" t="s">
        <v>121</v>
      </c>
      <c r="BG2" s="128" t="s">
        <v>122</v>
      </c>
      <c r="BH2" s="128" t="s">
        <v>123</v>
      </c>
      <c r="BI2" s="128" t="s">
        <v>124</v>
      </c>
      <c r="BJ2" s="128" t="s">
        <v>125</v>
      </c>
      <c r="BK2" s="128" t="s">
        <v>126</v>
      </c>
      <c r="BL2" s="128" t="s">
        <v>127</v>
      </c>
      <c r="BM2" s="128" t="s">
        <v>128</v>
      </c>
      <c r="BN2" s="128" t="s">
        <v>129</v>
      </c>
    </row>
    <row r="3" spans="1:66" x14ac:dyDescent="0.25">
      <c r="A3" s="134">
        <f>_xlfn.ISOWEEKNUM(Tabel1[[#This Row],[date]])</f>
        <v>52</v>
      </c>
      <c r="B3" s="132">
        <v>43826</v>
      </c>
      <c r="C3" s="131" t="s">
        <v>58</v>
      </c>
      <c r="D3" s="133" t="s">
        <v>29</v>
      </c>
    </row>
    <row r="4" spans="1:66" x14ac:dyDescent="0.25">
      <c r="A4" s="134">
        <f>_xlfn.ISOWEEKNUM(Tabel1[[#This Row],[date]])</f>
        <v>52</v>
      </c>
      <c r="B4" s="132">
        <v>43826</v>
      </c>
      <c r="C4" s="131" t="s">
        <v>57</v>
      </c>
      <c r="D4" s="133">
        <v>0.4375</v>
      </c>
      <c r="E4" s="133">
        <v>0.70833333333333337</v>
      </c>
      <c r="F4" s="131">
        <v>6.0000000000000018</v>
      </c>
    </row>
    <row r="5" spans="1:66" x14ac:dyDescent="0.25">
      <c r="A5" s="134">
        <f>_xlfn.ISOWEEKNUM(Tabel1[[#This Row],[date]])</f>
        <v>52</v>
      </c>
      <c r="B5" s="132">
        <v>43826</v>
      </c>
      <c r="C5" s="131" t="s">
        <v>44</v>
      </c>
      <c r="D5" s="133" t="s">
        <v>29</v>
      </c>
    </row>
    <row r="6" spans="1:66" x14ac:dyDescent="0.25">
      <c r="A6" s="134">
        <f>_xlfn.ISOWEEKNUM(Tabel1[[#This Row],[date]])</f>
        <v>52</v>
      </c>
      <c r="B6" s="132">
        <v>43826</v>
      </c>
      <c r="C6" s="131" t="s">
        <v>43</v>
      </c>
      <c r="D6" s="133" t="s">
        <v>29</v>
      </c>
    </row>
    <row r="7" spans="1:66" x14ac:dyDescent="0.25">
      <c r="A7" s="134">
        <f>_xlfn.ISOWEEKNUM(Tabel1[[#This Row],[date]])</f>
        <v>52</v>
      </c>
      <c r="B7" s="132">
        <v>43827</v>
      </c>
      <c r="C7" s="131" t="s">
        <v>58</v>
      </c>
      <c r="D7" s="133" t="s">
        <v>28</v>
      </c>
    </row>
    <row r="8" spans="1:66" x14ac:dyDescent="0.25">
      <c r="A8" s="134">
        <f>_xlfn.ISOWEEKNUM(Tabel1[[#This Row],[date]])</f>
        <v>52</v>
      </c>
      <c r="B8" s="132">
        <v>43827</v>
      </c>
      <c r="C8" s="131" t="s">
        <v>57</v>
      </c>
      <c r="D8" s="133" t="s">
        <v>28</v>
      </c>
    </row>
    <row r="9" spans="1:66" x14ac:dyDescent="0.25">
      <c r="A9" s="134">
        <f>_xlfn.ISOWEEKNUM(Tabel1[[#This Row],[date]])</f>
        <v>52</v>
      </c>
      <c r="B9" s="132">
        <v>43827</v>
      </c>
      <c r="C9" s="131" t="s">
        <v>44</v>
      </c>
      <c r="D9" s="133" t="s">
        <v>28</v>
      </c>
    </row>
    <row r="10" spans="1:66" x14ac:dyDescent="0.25">
      <c r="A10" s="134">
        <f>_xlfn.ISOWEEKNUM(Tabel1[[#This Row],[date]])</f>
        <v>52</v>
      </c>
      <c r="B10" s="132">
        <v>43827</v>
      </c>
      <c r="C10" s="131" t="s">
        <v>43</v>
      </c>
      <c r="D10" s="133" t="s">
        <v>28</v>
      </c>
    </row>
    <row r="11" spans="1:66" x14ac:dyDescent="0.25">
      <c r="A11" s="134">
        <f>_xlfn.ISOWEEKNUM(Tabel1[[#This Row],[date]])</f>
        <v>52</v>
      </c>
      <c r="B11" s="132">
        <v>43828</v>
      </c>
      <c r="C11" s="131" t="s">
        <v>58</v>
      </c>
      <c r="D11" s="133" t="s">
        <v>29</v>
      </c>
    </row>
    <row r="12" spans="1:66" x14ac:dyDescent="0.25">
      <c r="A12" s="134">
        <f>_xlfn.ISOWEEKNUM(Tabel1[[#This Row],[date]])</f>
        <v>52</v>
      </c>
      <c r="B12" s="132">
        <v>43828</v>
      </c>
      <c r="C12" s="131" t="s">
        <v>57</v>
      </c>
      <c r="D12" s="133">
        <v>0.6875</v>
      </c>
      <c r="E12" s="133">
        <v>0.92708333333333337</v>
      </c>
      <c r="F12" s="131">
        <v>5.2500000000000009</v>
      </c>
    </row>
    <row r="13" spans="1:66" x14ac:dyDescent="0.25">
      <c r="A13" s="134">
        <f>_xlfn.ISOWEEKNUM(Tabel1[[#This Row],[date]])</f>
        <v>52</v>
      </c>
      <c r="B13" s="132">
        <v>43828</v>
      </c>
      <c r="C13" s="131" t="s">
        <v>44</v>
      </c>
      <c r="D13" s="133">
        <v>0.51041666666666663</v>
      </c>
      <c r="E13" s="133">
        <v>0.72916666666666663</v>
      </c>
      <c r="F13" s="131">
        <v>4.75</v>
      </c>
    </row>
    <row r="14" spans="1:66" x14ac:dyDescent="0.25">
      <c r="A14" s="134">
        <f>_xlfn.ISOWEEKNUM(Tabel1[[#This Row],[date]])</f>
        <v>52</v>
      </c>
      <c r="B14" s="132">
        <v>43828</v>
      </c>
      <c r="C14" s="131" t="s">
        <v>43</v>
      </c>
      <c r="D14" s="133">
        <v>0.51041666666666663</v>
      </c>
      <c r="E14" s="133">
        <v>0.72916666666666663</v>
      </c>
      <c r="F14" s="131">
        <v>4.75</v>
      </c>
    </row>
    <row r="15" spans="1:66" x14ac:dyDescent="0.25">
      <c r="A15" s="134">
        <f>_xlfn.ISOWEEKNUM(Tabel1[[#This Row],[date]])</f>
        <v>52</v>
      </c>
      <c r="B15" s="132">
        <v>43829</v>
      </c>
      <c r="C15" s="131" t="s">
        <v>58</v>
      </c>
      <c r="D15" s="133" t="s">
        <v>29</v>
      </c>
    </row>
    <row r="16" spans="1:66" x14ac:dyDescent="0.25">
      <c r="A16" s="134">
        <f>_xlfn.ISOWEEKNUM(Tabel1[[#This Row],[date]])</f>
        <v>52</v>
      </c>
      <c r="B16" s="132">
        <v>43829</v>
      </c>
      <c r="C16" s="131" t="s">
        <v>57</v>
      </c>
      <c r="D16" s="133">
        <v>0.6875</v>
      </c>
      <c r="E16" s="133">
        <v>0.92708333333333337</v>
      </c>
      <c r="F16" s="131">
        <v>5.2500000000000009</v>
      </c>
    </row>
    <row r="17" spans="1:6" x14ac:dyDescent="0.25">
      <c r="A17" s="134">
        <f>_xlfn.ISOWEEKNUM(Tabel1[[#This Row],[date]])</f>
        <v>52</v>
      </c>
      <c r="B17" s="132">
        <v>43829</v>
      </c>
      <c r="C17" s="131" t="s">
        <v>44</v>
      </c>
      <c r="D17" s="133">
        <v>0.53125</v>
      </c>
      <c r="E17" s="133">
        <v>0.88541666666666663</v>
      </c>
      <c r="F17" s="131">
        <v>8</v>
      </c>
    </row>
    <row r="18" spans="1:6" x14ac:dyDescent="0.25">
      <c r="A18" s="134">
        <f>_xlfn.ISOWEEKNUM(Tabel1[[#This Row],[date]])</f>
        <v>52</v>
      </c>
      <c r="B18" s="132">
        <v>43829</v>
      </c>
      <c r="C18" s="131" t="s">
        <v>43</v>
      </c>
      <c r="D18" s="133">
        <v>0.40625</v>
      </c>
      <c r="E18" s="133">
        <v>0.60416666666666663</v>
      </c>
      <c r="F18" s="131">
        <v>4.7499999999999991</v>
      </c>
    </row>
    <row r="19" spans="1:6" x14ac:dyDescent="0.25">
      <c r="A19" s="134">
        <f>_xlfn.ISOWEEKNUM(Tabel1[[#This Row],[date]])</f>
        <v>1</v>
      </c>
      <c r="B19" s="132">
        <v>43830</v>
      </c>
      <c r="C19" s="131" t="s">
        <v>58</v>
      </c>
      <c r="D19" s="133">
        <v>0.40625</v>
      </c>
      <c r="E19" s="133">
        <v>0.76041666666666663</v>
      </c>
      <c r="F19" s="131">
        <v>8</v>
      </c>
    </row>
    <row r="20" spans="1:6" x14ac:dyDescent="0.25">
      <c r="A20" s="134">
        <f>_xlfn.ISOWEEKNUM(Tabel1[[#This Row],[date]])</f>
        <v>1</v>
      </c>
      <c r="B20" s="132">
        <v>43830</v>
      </c>
      <c r="C20" s="131" t="s">
        <v>57</v>
      </c>
      <c r="D20" s="133" t="s">
        <v>29</v>
      </c>
    </row>
    <row r="21" spans="1:6" x14ac:dyDescent="0.25">
      <c r="A21" s="134">
        <f>_xlfn.ISOWEEKNUM(Tabel1[[#This Row],[date]])</f>
        <v>1</v>
      </c>
      <c r="B21" s="132">
        <v>43830</v>
      </c>
      <c r="C21" s="131" t="s">
        <v>44</v>
      </c>
      <c r="D21" s="133">
        <v>0.53125</v>
      </c>
      <c r="E21" s="133">
        <v>0.88541666666666663</v>
      </c>
      <c r="F21" s="131">
        <v>8</v>
      </c>
    </row>
    <row r="22" spans="1:6" x14ac:dyDescent="0.25">
      <c r="A22" s="134">
        <f>_xlfn.ISOWEEKNUM(Tabel1[[#This Row],[date]])</f>
        <v>1</v>
      </c>
      <c r="B22" s="132">
        <v>43830</v>
      </c>
      <c r="C22" s="131" t="s">
        <v>43</v>
      </c>
      <c r="D22" s="133" t="s">
        <v>29</v>
      </c>
    </row>
    <row r="23" spans="1:6" x14ac:dyDescent="0.25">
      <c r="A23" s="134">
        <f>_xlfn.ISOWEEKNUM(Tabel1[[#This Row],[date]])</f>
        <v>1</v>
      </c>
      <c r="B23" s="132">
        <v>43831</v>
      </c>
      <c r="C23" s="131" t="s">
        <v>58</v>
      </c>
      <c r="D23" s="133">
        <v>0.40625</v>
      </c>
      <c r="E23" s="133">
        <v>0.76041666666666663</v>
      </c>
      <c r="F23" s="131">
        <v>8</v>
      </c>
    </row>
    <row r="24" spans="1:6" x14ac:dyDescent="0.25">
      <c r="A24" s="134">
        <f>_xlfn.ISOWEEKNUM(Tabel1[[#This Row],[date]])</f>
        <v>1</v>
      </c>
      <c r="B24" s="132">
        <v>43831</v>
      </c>
      <c r="C24" s="131" t="s">
        <v>57</v>
      </c>
      <c r="D24" s="133">
        <v>0.4375</v>
      </c>
      <c r="E24" s="133">
        <v>0.70833333333333337</v>
      </c>
      <c r="F24" s="131">
        <v>6.0000000000000018</v>
      </c>
    </row>
    <row r="25" spans="1:6" x14ac:dyDescent="0.25">
      <c r="A25" s="134">
        <f>_xlfn.ISOWEEKNUM(Tabel1[[#This Row],[date]])</f>
        <v>1</v>
      </c>
      <c r="B25" s="132">
        <v>43831</v>
      </c>
      <c r="C25" s="131" t="s">
        <v>44</v>
      </c>
      <c r="D25" s="133" t="s">
        <v>29</v>
      </c>
    </row>
    <row r="26" spans="1:6" x14ac:dyDescent="0.25">
      <c r="A26" s="134">
        <f>_xlfn.ISOWEEKNUM(Tabel1[[#This Row],[date]])</f>
        <v>1</v>
      </c>
      <c r="B26" s="132">
        <v>43831</v>
      </c>
      <c r="C26" s="131" t="s">
        <v>43</v>
      </c>
      <c r="D26" s="133">
        <v>0.40625</v>
      </c>
      <c r="E26" s="133">
        <v>0.69791666666666663</v>
      </c>
      <c r="F26" s="131">
        <v>6.5</v>
      </c>
    </row>
    <row r="27" spans="1:6" x14ac:dyDescent="0.25">
      <c r="A27" s="134">
        <f>_xlfn.ISOWEEKNUM(Tabel1[[#This Row],[date]])</f>
        <v>1</v>
      </c>
      <c r="B27" s="132">
        <v>43832</v>
      </c>
      <c r="C27" s="131" t="s">
        <v>58</v>
      </c>
      <c r="D27" s="133">
        <v>0.40625</v>
      </c>
      <c r="E27" s="133">
        <v>0.76041666666666663</v>
      </c>
      <c r="F27" s="131">
        <v>8</v>
      </c>
    </row>
    <row r="28" spans="1:6" x14ac:dyDescent="0.25">
      <c r="A28" s="134">
        <f>_xlfn.ISOWEEKNUM(Tabel1[[#This Row],[date]])</f>
        <v>1</v>
      </c>
      <c r="B28" s="132">
        <v>43832</v>
      </c>
      <c r="C28" s="131" t="s">
        <v>57</v>
      </c>
      <c r="D28" s="133" t="s">
        <v>29</v>
      </c>
    </row>
    <row r="29" spans="1:6" x14ac:dyDescent="0.25">
      <c r="A29" s="134">
        <f>_xlfn.ISOWEEKNUM(Tabel1[[#This Row],[date]])</f>
        <v>1</v>
      </c>
      <c r="B29" s="132">
        <v>43832</v>
      </c>
      <c r="C29" s="131" t="s">
        <v>44</v>
      </c>
      <c r="D29" s="133">
        <v>0.51041666666666663</v>
      </c>
      <c r="E29" s="133">
        <v>0.72916666666666663</v>
      </c>
      <c r="F29" s="131">
        <v>4.75</v>
      </c>
    </row>
    <row r="30" spans="1:6" x14ac:dyDescent="0.25">
      <c r="A30" s="134">
        <f>_xlfn.ISOWEEKNUM(Tabel1[[#This Row],[date]])</f>
        <v>1</v>
      </c>
      <c r="B30" s="132">
        <v>43832</v>
      </c>
      <c r="C30" s="131" t="s">
        <v>43</v>
      </c>
      <c r="D30" s="133">
        <v>0.40625</v>
      </c>
      <c r="E30" s="133">
        <v>0.60416666666666663</v>
      </c>
      <c r="F30" s="131">
        <v>4.7499999999999991</v>
      </c>
    </row>
    <row r="31" spans="1:6" x14ac:dyDescent="0.25">
      <c r="A31" s="134">
        <f>_xlfn.ISOWEEKNUM(Tabel1[[#This Row],[date]])</f>
        <v>1</v>
      </c>
      <c r="B31" s="132">
        <v>43833</v>
      </c>
      <c r="C31" s="131" t="s">
        <v>58</v>
      </c>
      <c r="D31" s="133" t="s">
        <v>29</v>
      </c>
    </row>
    <row r="32" spans="1:6" x14ac:dyDescent="0.25">
      <c r="A32" s="134">
        <f>_xlfn.ISOWEEKNUM(Tabel1[[#This Row],[date]])</f>
        <v>1</v>
      </c>
      <c r="B32" s="132">
        <v>43833</v>
      </c>
      <c r="C32" s="131" t="s">
        <v>57</v>
      </c>
      <c r="D32" s="133">
        <v>0.4375</v>
      </c>
      <c r="E32" s="133">
        <v>0.70833333333333337</v>
      </c>
      <c r="F32" s="131">
        <v>6.0000000000000018</v>
      </c>
    </row>
    <row r="33" spans="1:6" x14ac:dyDescent="0.25">
      <c r="A33" s="134">
        <f>_xlfn.ISOWEEKNUM(Tabel1[[#This Row],[date]])</f>
        <v>1</v>
      </c>
      <c r="B33" s="132">
        <v>43833</v>
      </c>
      <c r="C33" s="131" t="s">
        <v>44</v>
      </c>
      <c r="D33" s="133">
        <v>0.51041666666666663</v>
      </c>
      <c r="E33" s="133">
        <v>0.72916666666666663</v>
      </c>
      <c r="F33" s="131">
        <v>4.75</v>
      </c>
    </row>
    <row r="34" spans="1:6" x14ac:dyDescent="0.25">
      <c r="A34" s="134">
        <f>_xlfn.ISOWEEKNUM(Tabel1[[#This Row],[date]])</f>
        <v>1</v>
      </c>
      <c r="B34" s="132">
        <v>43833</v>
      </c>
      <c r="C34" s="131" t="s">
        <v>43</v>
      </c>
      <c r="D34" s="133">
        <v>0.40625</v>
      </c>
      <c r="E34" s="133">
        <v>0.69791666666666663</v>
      </c>
      <c r="F34" s="131">
        <v>6.5</v>
      </c>
    </row>
    <row r="35" spans="1:6" x14ac:dyDescent="0.25">
      <c r="A35" s="134">
        <f>_xlfn.ISOWEEKNUM(Tabel1[[#This Row],[date]])</f>
        <v>1</v>
      </c>
      <c r="B35" s="132">
        <v>43834</v>
      </c>
      <c r="C35" s="131" t="s">
        <v>58</v>
      </c>
      <c r="D35" s="133" t="s">
        <v>28</v>
      </c>
    </row>
    <row r="36" spans="1:6" x14ac:dyDescent="0.25">
      <c r="A36" s="134">
        <f>_xlfn.ISOWEEKNUM(Tabel1[[#This Row],[date]])</f>
        <v>1</v>
      </c>
      <c r="B36" s="132">
        <v>43834</v>
      </c>
      <c r="C36" s="131" t="s">
        <v>57</v>
      </c>
      <c r="D36" s="133">
        <v>0.6875</v>
      </c>
      <c r="E36" s="133">
        <v>0.92708333333333337</v>
      </c>
      <c r="F36" s="131">
        <v>5.2500000000000009</v>
      </c>
    </row>
    <row r="37" spans="1:6" x14ac:dyDescent="0.25">
      <c r="A37" s="134">
        <f>_xlfn.ISOWEEKNUM(Tabel1[[#This Row],[date]])</f>
        <v>1</v>
      </c>
      <c r="B37" s="132">
        <v>43834</v>
      </c>
      <c r="C37" s="131" t="s">
        <v>44</v>
      </c>
      <c r="D37" s="133">
        <v>0.53125</v>
      </c>
      <c r="E37" s="133">
        <v>0.88541666666666663</v>
      </c>
      <c r="F37" s="131">
        <v>8</v>
      </c>
    </row>
    <row r="38" spans="1:6" x14ac:dyDescent="0.25">
      <c r="A38" s="134">
        <f>_xlfn.ISOWEEKNUM(Tabel1[[#This Row],[date]])</f>
        <v>1</v>
      </c>
      <c r="B38" s="132">
        <v>43834</v>
      </c>
      <c r="C38" s="131" t="s">
        <v>43</v>
      </c>
      <c r="D38" s="133">
        <v>0.40625</v>
      </c>
      <c r="E38" s="133">
        <v>0.60416666666666663</v>
      </c>
      <c r="F38" s="131">
        <v>4.7499999999999991</v>
      </c>
    </row>
    <row r="39" spans="1:6" x14ac:dyDescent="0.25">
      <c r="A39" s="134">
        <f>_xlfn.ISOWEEKNUM(Tabel1[[#This Row],[date]])</f>
        <v>1</v>
      </c>
      <c r="B39" s="132">
        <v>43835</v>
      </c>
      <c r="C39" s="131" t="s">
        <v>58</v>
      </c>
      <c r="D39" s="133">
        <v>0.40625</v>
      </c>
      <c r="E39" s="133">
        <v>0.76041666666666663</v>
      </c>
      <c r="F39" s="131">
        <v>8</v>
      </c>
    </row>
    <row r="40" spans="1:6" x14ac:dyDescent="0.25">
      <c r="A40" s="134">
        <f>_xlfn.ISOWEEKNUM(Tabel1[[#This Row],[date]])</f>
        <v>1</v>
      </c>
      <c r="B40" s="132">
        <v>43835</v>
      </c>
      <c r="C40" s="131" t="s">
        <v>57</v>
      </c>
      <c r="D40" s="133">
        <v>0.6875</v>
      </c>
      <c r="E40" s="133">
        <v>0.92708333333333337</v>
      </c>
      <c r="F40" s="131">
        <v>5.2500000000000009</v>
      </c>
    </row>
    <row r="41" spans="1:6" x14ac:dyDescent="0.25">
      <c r="A41" s="134">
        <f>_xlfn.ISOWEEKNUM(Tabel1[[#This Row],[date]])</f>
        <v>1</v>
      </c>
      <c r="B41" s="132">
        <v>43835</v>
      </c>
      <c r="C41" s="131" t="s">
        <v>44</v>
      </c>
      <c r="D41" s="133">
        <v>0.53125</v>
      </c>
      <c r="E41" s="133">
        <v>0.88541666666666663</v>
      </c>
      <c r="F41" s="131">
        <v>8</v>
      </c>
    </row>
    <row r="42" spans="1:6" x14ac:dyDescent="0.25">
      <c r="A42" s="134">
        <f>_xlfn.ISOWEEKNUM(Tabel1[[#This Row],[date]])</f>
        <v>1</v>
      </c>
      <c r="B42" s="132">
        <v>43835</v>
      </c>
      <c r="C42" s="131" t="s">
        <v>43</v>
      </c>
      <c r="D42" s="133" t="s">
        <v>29</v>
      </c>
    </row>
    <row r="43" spans="1:6" x14ac:dyDescent="0.25">
      <c r="A43" s="134">
        <f>_xlfn.ISOWEEKNUM(Tabel1[[#This Row],[date]])</f>
        <v>1</v>
      </c>
      <c r="B43" s="132">
        <v>43836</v>
      </c>
      <c r="C43" s="131" t="s">
        <v>58</v>
      </c>
      <c r="D43" s="133">
        <v>0.40625</v>
      </c>
      <c r="E43" s="133">
        <v>0.76041666666666663</v>
      </c>
      <c r="F43" s="131">
        <v>8</v>
      </c>
    </row>
    <row r="44" spans="1:6" x14ac:dyDescent="0.25">
      <c r="A44" s="134">
        <f>_xlfn.ISOWEEKNUM(Tabel1[[#This Row],[date]])</f>
        <v>1</v>
      </c>
      <c r="B44" s="132">
        <v>43836</v>
      </c>
      <c r="C44" s="131" t="s">
        <v>57</v>
      </c>
      <c r="D44" s="133">
        <v>0.6875</v>
      </c>
      <c r="E44" s="133">
        <v>0.92708333333333337</v>
      </c>
      <c r="F44" s="131">
        <v>5.2500000000000009</v>
      </c>
    </row>
    <row r="45" spans="1:6" x14ac:dyDescent="0.25">
      <c r="A45" s="134">
        <f>_xlfn.ISOWEEKNUM(Tabel1[[#This Row],[date]])</f>
        <v>1</v>
      </c>
      <c r="B45" s="132">
        <v>43836</v>
      </c>
      <c r="C45" s="131" t="s">
        <v>44</v>
      </c>
      <c r="D45" s="133" t="s">
        <v>29</v>
      </c>
    </row>
    <row r="46" spans="1:6" x14ac:dyDescent="0.25">
      <c r="A46" s="134">
        <f>_xlfn.ISOWEEKNUM(Tabel1[[#This Row],[date]])</f>
        <v>1</v>
      </c>
      <c r="B46" s="132">
        <v>43836</v>
      </c>
      <c r="C46" s="131" t="s">
        <v>43</v>
      </c>
      <c r="D46" s="133" t="s">
        <v>29</v>
      </c>
    </row>
    <row r="47" spans="1:6" x14ac:dyDescent="0.25">
      <c r="A47" s="134">
        <f>_xlfn.ISOWEEKNUM(Tabel1[[#This Row],[date]])</f>
        <v>2</v>
      </c>
      <c r="B47" s="132">
        <v>43837</v>
      </c>
      <c r="C47" s="131" t="s">
        <v>58</v>
      </c>
      <c r="D47" s="133">
        <v>0.40625</v>
      </c>
      <c r="E47" s="133">
        <v>0.76041666666666663</v>
      </c>
      <c r="F47" s="131">
        <v>8</v>
      </c>
    </row>
    <row r="48" spans="1:6" x14ac:dyDescent="0.25">
      <c r="A48" s="134">
        <f>_xlfn.ISOWEEKNUM(Tabel1[[#This Row],[date]])</f>
        <v>2</v>
      </c>
      <c r="B48" s="132">
        <v>43837</v>
      </c>
      <c r="C48" s="131" t="s">
        <v>57</v>
      </c>
      <c r="D48" s="133" t="s">
        <v>29</v>
      </c>
    </row>
    <row r="49" spans="1:6" x14ac:dyDescent="0.25">
      <c r="A49" s="134">
        <f>_xlfn.ISOWEEKNUM(Tabel1[[#This Row],[date]])</f>
        <v>2</v>
      </c>
      <c r="B49" s="132">
        <v>43837</v>
      </c>
      <c r="C49" s="131" t="s">
        <v>44</v>
      </c>
      <c r="D49" s="133">
        <v>0.51041666666666663</v>
      </c>
      <c r="E49" s="133">
        <v>0.72916666666666663</v>
      </c>
      <c r="F49" s="131">
        <v>4.75</v>
      </c>
    </row>
    <row r="50" spans="1:6" x14ac:dyDescent="0.25">
      <c r="A50" s="134">
        <f>_xlfn.ISOWEEKNUM(Tabel1[[#This Row],[date]])</f>
        <v>2</v>
      </c>
      <c r="B50" s="132">
        <v>43837</v>
      </c>
      <c r="C50" s="131" t="s">
        <v>43</v>
      </c>
      <c r="D50" s="133">
        <v>0.40625</v>
      </c>
      <c r="E50" s="133">
        <v>0.69791666666666663</v>
      </c>
      <c r="F50" s="131">
        <v>6.5</v>
      </c>
    </row>
    <row r="51" spans="1:6" x14ac:dyDescent="0.25">
      <c r="A51" s="134">
        <f>_xlfn.ISOWEEKNUM(Tabel1[[#This Row],[date]])</f>
        <v>2</v>
      </c>
      <c r="B51" s="132">
        <v>43838</v>
      </c>
      <c r="C51" s="131" t="s">
        <v>58</v>
      </c>
      <c r="D51" s="133" t="s">
        <v>29</v>
      </c>
    </row>
    <row r="52" spans="1:6" x14ac:dyDescent="0.25">
      <c r="A52" s="134">
        <f>_xlfn.ISOWEEKNUM(Tabel1[[#This Row],[date]])</f>
        <v>2</v>
      </c>
      <c r="B52" s="132">
        <v>43838</v>
      </c>
      <c r="C52" s="131" t="s">
        <v>57</v>
      </c>
      <c r="D52" s="133">
        <v>0.4375</v>
      </c>
      <c r="E52" s="133">
        <v>0.70833333333333337</v>
      </c>
      <c r="F52" s="131">
        <v>6.0000000000000018</v>
      </c>
    </row>
    <row r="53" spans="1:6" x14ac:dyDescent="0.25">
      <c r="A53" s="134">
        <f>_xlfn.ISOWEEKNUM(Tabel1[[#This Row],[date]])</f>
        <v>2</v>
      </c>
      <c r="B53" s="132">
        <v>43838</v>
      </c>
      <c r="C53" s="131" t="s">
        <v>44</v>
      </c>
      <c r="D53" s="133">
        <v>0.40625</v>
      </c>
      <c r="E53" s="133">
        <v>0.73958333333333337</v>
      </c>
      <c r="F53" s="131">
        <v>7.5000000000000018</v>
      </c>
    </row>
    <row r="54" spans="1:6" x14ac:dyDescent="0.25">
      <c r="A54" s="134">
        <f>_xlfn.ISOWEEKNUM(Tabel1[[#This Row],[date]])</f>
        <v>2</v>
      </c>
      <c r="B54" s="132">
        <v>43838</v>
      </c>
      <c r="C54" s="131" t="s">
        <v>43</v>
      </c>
      <c r="D54" s="133">
        <v>0.40625</v>
      </c>
      <c r="E54" s="133">
        <v>0.60416666666666663</v>
      </c>
      <c r="F54" s="131">
        <v>4.7499999999999991</v>
      </c>
    </row>
    <row r="55" spans="1:6" x14ac:dyDescent="0.25">
      <c r="A55" s="134">
        <f>_xlfn.ISOWEEKNUM(Tabel1[[#This Row],[date]])</f>
        <v>2</v>
      </c>
      <c r="B55" s="132">
        <v>43839</v>
      </c>
      <c r="C55" s="131" t="s">
        <v>58</v>
      </c>
      <c r="D55" s="133">
        <v>0.40625</v>
      </c>
      <c r="E55" s="133">
        <v>0.76041666666666663</v>
      </c>
      <c r="F55" s="131">
        <v>8</v>
      </c>
    </row>
    <row r="56" spans="1:6" x14ac:dyDescent="0.25">
      <c r="A56" s="134">
        <f>_xlfn.ISOWEEKNUM(Tabel1[[#This Row],[date]])</f>
        <v>2</v>
      </c>
      <c r="B56" s="132">
        <v>43839</v>
      </c>
      <c r="C56" s="131" t="s">
        <v>57</v>
      </c>
      <c r="D56" s="133" t="s">
        <v>29</v>
      </c>
    </row>
    <row r="57" spans="1:6" x14ac:dyDescent="0.25">
      <c r="A57" s="134">
        <f>_xlfn.ISOWEEKNUM(Tabel1[[#This Row],[date]])</f>
        <v>2</v>
      </c>
      <c r="B57" s="132">
        <v>43839</v>
      </c>
      <c r="C57" s="131" t="s">
        <v>44</v>
      </c>
      <c r="D57" s="133">
        <v>0.51041666666666663</v>
      </c>
      <c r="E57" s="133">
        <v>0.72916666666666663</v>
      </c>
      <c r="F57" s="131">
        <v>4.75</v>
      </c>
    </row>
    <row r="58" spans="1:6" x14ac:dyDescent="0.25">
      <c r="A58" s="134">
        <f>_xlfn.ISOWEEKNUM(Tabel1[[#This Row],[date]])</f>
        <v>2</v>
      </c>
      <c r="B58" s="132">
        <v>43839</v>
      </c>
      <c r="C58" s="131" t="s">
        <v>43</v>
      </c>
      <c r="D58" s="133">
        <v>0.72916666666666663</v>
      </c>
      <c r="E58" s="133">
        <v>0.92708333333333337</v>
      </c>
      <c r="F58" s="131">
        <v>4.7500000000000018</v>
      </c>
    </row>
  </sheetData>
  <sortState xmlns:xlrd2="http://schemas.microsoft.com/office/spreadsheetml/2017/richdata2" ref="A3:BN58">
    <sortCondition ref="B2"/>
    <sortCondition ref="C2"/>
  </sortState>
  <phoneticPr fontId="2" type="noConversion"/>
  <conditionalFormatting sqref="G2:BM58">
    <cfRule type="expression" dxfId="8" priority="2">
      <formula>AND(COUNT($D2:$F2)=3,$D2&lt;=--G$2,--G$2&lt;$E2)</formula>
    </cfRule>
  </conditionalFormatting>
  <conditionalFormatting sqref="A2:BM58">
    <cfRule type="expression" dxfId="9" priority="1">
      <formula>$B2&lt;&gt;OFFSET($B2,-1,,,)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070CF-829C-4124-A968-EC7612F218E8}">
  <sheetPr codeName="Feuil10">
    <tabColor theme="9" tint="0.59999389629810485"/>
    <pageSetUpPr fitToPage="1"/>
  </sheetPr>
  <dimension ref="A1:U33"/>
  <sheetViews>
    <sheetView showZeros="0" zoomScaleNormal="100" workbookViewId="0">
      <pane xSplit="2" ySplit="3" topLeftCell="I4" activePane="bottomRight" state="frozen"/>
      <selection activeCell="S21" sqref="S21"/>
      <selection pane="topRight" activeCell="S21" sqref="S21"/>
      <selection pane="bottomLeft" activeCell="S21" sqref="S21"/>
      <selection pane="bottomRight" activeCell="O4" sqref="O4"/>
    </sheetView>
  </sheetViews>
  <sheetFormatPr defaultColWidth="8.85546875" defaultRowHeight="15" x14ac:dyDescent="0.25"/>
  <cols>
    <col min="1" max="1" width="13.5703125" style="21" customWidth="1"/>
    <col min="2" max="9" width="12.7109375" style="2" customWidth="1"/>
    <col min="10" max="10" width="7.7109375" style="2" customWidth="1"/>
    <col min="11" max="17" width="12.7109375" style="2" customWidth="1"/>
    <col min="18" max="19" width="7.7109375" style="2" customWidth="1"/>
    <col min="20" max="20" width="8.85546875" style="2"/>
    <col min="21" max="21" width="10.7109375" style="2" bestFit="1" customWidth="1"/>
    <col min="22" max="16384" width="8.85546875" style="2"/>
  </cols>
  <sheetData>
    <row r="1" spans="1:21" ht="61.15" customHeight="1" thickBot="1" x14ac:dyDescent="0.3">
      <c r="A1" s="21">
        <v>0</v>
      </c>
      <c r="J1" s="32"/>
    </row>
    <row r="2" spans="1:21" ht="31.9" customHeight="1" x14ac:dyDescent="0.25">
      <c r="A2" s="51">
        <v>0.20833333333333334</v>
      </c>
      <c r="B2" s="115" t="s">
        <v>22</v>
      </c>
      <c r="C2" s="16">
        <v>43826</v>
      </c>
      <c r="D2" s="16">
        <f>C2+1</f>
        <v>43827</v>
      </c>
      <c r="E2" s="16">
        <f t="shared" ref="E2:I2" si="0">D2+1</f>
        <v>43828</v>
      </c>
      <c r="F2" s="16">
        <f t="shared" si="0"/>
        <v>43829</v>
      </c>
      <c r="G2" s="16">
        <f t="shared" si="0"/>
        <v>43830</v>
      </c>
      <c r="H2" s="16">
        <f t="shared" si="0"/>
        <v>43831</v>
      </c>
      <c r="I2" s="16">
        <f t="shared" si="0"/>
        <v>43832</v>
      </c>
      <c r="J2" s="19"/>
      <c r="K2" s="16">
        <f>I2+1</f>
        <v>43833</v>
      </c>
      <c r="L2" s="16">
        <f t="shared" ref="L2:Q2" si="1">K2+1</f>
        <v>43834</v>
      </c>
      <c r="M2" s="16">
        <f t="shared" si="1"/>
        <v>43835</v>
      </c>
      <c r="N2" s="16">
        <f t="shared" si="1"/>
        <v>43836</v>
      </c>
      <c r="O2" s="16">
        <f t="shared" si="1"/>
        <v>43837</v>
      </c>
      <c r="P2" s="16">
        <f t="shared" si="1"/>
        <v>43838</v>
      </c>
      <c r="Q2" s="16">
        <f t="shared" si="1"/>
        <v>43839</v>
      </c>
      <c r="R2" s="19"/>
      <c r="S2" s="19"/>
      <c r="T2" s="2" t="s">
        <v>9</v>
      </c>
      <c r="U2" s="16">
        <f>Q2+1</f>
        <v>43840</v>
      </c>
    </row>
    <row r="3" spans="1:21" ht="15.75" thickBot="1" x14ac:dyDescent="0.3">
      <c r="A3" s="51">
        <v>2.0833333333333332E-2</v>
      </c>
      <c r="B3" s="116"/>
      <c r="C3" s="24" t="s">
        <v>0</v>
      </c>
      <c r="D3" s="24" t="s">
        <v>1</v>
      </c>
      <c r="E3" s="24" t="s">
        <v>2</v>
      </c>
      <c r="F3" s="24" t="s">
        <v>3</v>
      </c>
      <c r="G3" s="24" t="s">
        <v>4</v>
      </c>
      <c r="H3" s="24" t="s">
        <v>5</v>
      </c>
      <c r="I3" s="24" t="s">
        <v>6</v>
      </c>
      <c r="J3" s="20"/>
      <c r="K3" s="24" t="s">
        <v>0</v>
      </c>
      <c r="L3" s="24" t="s">
        <v>1</v>
      </c>
      <c r="M3" s="24" t="s">
        <v>2</v>
      </c>
      <c r="N3" s="24" t="s">
        <v>3</v>
      </c>
      <c r="O3" s="24" t="s">
        <v>4</v>
      </c>
      <c r="P3" s="24" t="s">
        <v>5</v>
      </c>
      <c r="Q3" s="24" t="s">
        <v>6</v>
      </c>
      <c r="R3" s="20"/>
      <c r="S3" s="20"/>
    </row>
    <row r="4" spans="1:21" ht="30.75" thickBot="1" x14ac:dyDescent="0.3">
      <c r="A4" s="22"/>
      <c r="B4" s="26" t="s">
        <v>20</v>
      </c>
      <c r="C4" s="45" t="str">
        <f>TEXT(C2,"mm")</f>
        <v>12</v>
      </c>
      <c r="D4" s="45" t="str">
        <f t="shared" ref="D4:H4" si="2">TEXT(D2,"mm")</f>
        <v>12</v>
      </c>
      <c r="E4" s="45" t="str">
        <f t="shared" si="2"/>
        <v>12</v>
      </c>
      <c r="F4" s="45" t="str">
        <f t="shared" si="2"/>
        <v>12</v>
      </c>
      <c r="G4" s="45" t="str">
        <f t="shared" si="2"/>
        <v>01</v>
      </c>
      <c r="H4" s="45" t="str">
        <f t="shared" si="2"/>
        <v>01</v>
      </c>
      <c r="I4" s="45" t="str">
        <f>TEXT(I2,"mm")</f>
        <v>01</v>
      </c>
      <c r="J4" s="18" t="s">
        <v>17</v>
      </c>
      <c r="K4" s="25" t="str">
        <f>TEXT(K2,"mm")</f>
        <v>01</v>
      </c>
      <c r="L4" s="25" t="str">
        <f t="shared" ref="L4:O4" si="3">TEXT(L2,"mm")</f>
        <v>01</v>
      </c>
      <c r="M4" s="25" t="str">
        <f t="shared" si="3"/>
        <v>01</v>
      </c>
      <c r="N4" s="25" t="str">
        <f t="shared" si="3"/>
        <v>01</v>
      </c>
      <c r="O4" s="25" t="str">
        <f t="shared" si="3"/>
        <v>01</v>
      </c>
      <c r="P4" s="25" t="str">
        <f>TEXT(P2,"mm")</f>
        <v>01</v>
      </c>
      <c r="Q4" s="25" t="str">
        <f>TEXT(Q2,"mm")</f>
        <v>01</v>
      </c>
      <c r="R4" s="18" t="s">
        <v>18</v>
      </c>
      <c r="S4" s="17" t="s">
        <v>19</v>
      </c>
    </row>
    <row r="5" spans="1:21" x14ac:dyDescent="0.25">
      <c r="A5" s="88"/>
      <c r="B5" s="117" t="s">
        <v>43</v>
      </c>
      <c r="C5" s="81" t="s">
        <v>43</v>
      </c>
      <c r="D5" s="82" t="s">
        <v>43</v>
      </c>
      <c r="E5" s="82" t="s">
        <v>43</v>
      </c>
      <c r="F5" s="82" t="s">
        <v>43</v>
      </c>
      <c r="G5" s="82" t="s">
        <v>43</v>
      </c>
      <c r="H5" s="82" t="s">
        <v>43</v>
      </c>
      <c r="I5" s="82" t="s">
        <v>43</v>
      </c>
      <c r="J5" s="106">
        <f>SUM(C8:I8)</f>
        <v>20.75</v>
      </c>
      <c r="K5" s="82" t="s">
        <v>43</v>
      </c>
      <c r="L5" s="82" t="s">
        <v>43</v>
      </c>
      <c r="M5" s="82" t="s">
        <v>43</v>
      </c>
      <c r="N5" s="82" t="s">
        <v>43</v>
      </c>
      <c r="O5" s="82" t="s">
        <v>43</v>
      </c>
      <c r="P5" s="82" t="s">
        <v>43</v>
      </c>
      <c r="Q5" s="82" t="s">
        <v>43</v>
      </c>
      <c r="R5" s="120">
        <f>SUM(K8:Q8)</f>
        <v>27.25</v>
      </c>
      <c r="S5" s="109">
        <f>J5+R5</f>
        <v>48</v>
      </c>
    </row>
    <row r="6" spans="1:21" ht="30" customHeight="1" x14ac:dyDescent="0.25">
      <c r="A6" s="86">
        <v>25</v>
      </c>
      <c r="B6" s="118"/>
      <c r="C6" s="79" t="s">
        <v>29</v>
      </c>
      <c r="D6" s="52" t="s">
        <v>28</v>
      </c>
      <c r="E6" s="80">
        <v>0.51041666666666663</v>
      </c>
      <c r="F6" s="52">
        <v>0.40625</v>
      </c>
      <c r="G6" s="52" t="s">
        <v>29</v>
      </c>
      <c r="H6" s="52">
        <v>0.40625</v>
      </c>
      <c r="I6" s="80">
        <v>0.40625</v>
      </c>
      <c r="J6" s="107"/>
      <c r="K6" s="79">
        <v>0.40625</v>
      </c>
      <c r="L6" s="52">
        <v>0.40625</v>
      </c>
      <c r="M6" s="80" t="s">
        <v>29</v>
      </c>
      <c r="N6" s="52" t="s">
        <v>29</v>
      </c>
      <c r="O6" s="52">
        <v>0.40625</v>
      </c>
      <c r="P6" s="52">
        <v>0.40625</v>
      </c>
      <c r="Q6" s="80">
        <v>0.72916666666666663</v>
      </c>
      <c r="R6" s="121"/>
      <c r="S6" s="110"/>
      <c r="U6" s="129">
        <f>+U2</f>
        <v>43840</v>
      </c>
    </row>
    <row r="7" spans="1:21" ht="30" customHeight="1" thickBot="1" x14ac:dyDescent="0.3">
      <c r="A7" s="86">
        <v>30</v>
      </c>
      <c r="B7" s="118"/>
      <c r="C7" s="46"/>
      <c r="D7" s="47"/>
      <c r="E7" s="48">
        <v>0.72916666666666663</v>
      </c>
      <c r="F7" s="47">
        <v>0.60416666666666663</v>
      </c>
      <c r="G7" s="47"/>
      <c r="H7" s="47">
        <v>0.69791666666666663</v>
      </c>
      <c r="I7" s="48">
        <v>0.60416666666666663</v>
      </c>
      <c r="J7" s="107"/>
      <c r="K7" s="46">
        <v>0.69791666666666663</v>
      </c>
      <c r="L7" s="47">
        <v>0.60416666666666663</v>
      </c>
      <c r="M7" s="48"/>
      <c r="N7" s="47"/>
      <c r="O7" s="47">
        <v>0.69791666666666663</v>
      </c>
      <c r="P7" s="47">
        <v>0.60416666666666663</v>
      </c>
      <c r="Q7" s="48">
        <v>0.92708333333333337</v>
      </c>
      <c r="R7" s="121"/>
      <c r="S7" s="110"/>
    </row>
    <row r="8" spans="1:21" ht="18" customHeight="1" thickBot="1" x14ac:dyDescent="0.3">
      <c r="A8" s="87"/>
      <c r="B8" s="119"/>
      <c r="C8" s="50" t="str">
        <f>IFERROR(IF(C7-C6&gt;$A$2,(C7-C6)-$A$3,C7-C6)*24,"")</f>
        <v/>
      </c>
      <c r="D8" s="50" t="str">
        <f t="shared" ref="D8:I8" si="4">IFERROR(IF(D7-D6&gt;$A$2,(D7-D6)-$A$3,D7-D6)*24,"")</f>
        <v/>
      </c>
      <c r="E8" s="50">
        <f t="shared" si="4"/>
        <v>4.75</v>
      </c>
      <c r="F8" s="50">
        <f t="shared" si="4"/>
        <v>4.7499999999999991</v>
      </c>
      <c r="G8" s="50" t="str">
        <f t="shared" si="4"/>
        <v/>
      </c>
      <c r="H8" s="50">
        <f t="shared" si="4"/>
        <v>6.5</v>
      </c>
      <c r="I8" s="77">
        <f t="shared" si="4"/>
        <v>4.7499999999999991</v>
      </c>
      <c r="J8" s="108"/>
      <c r="K8" s="50">
        <f t="shared" ref="K8" si="5">IFERROR(IF(K7-K6&gt;$A$2,(K7-K6)-$A$3,K7-K6)*24,"")</f>
        <v>6.5</v>
      </c>
      <c r="L8" s="50">
        <f t="shared" ref="L8" si="6">IFERROR(IF(L7-L6&gt;$A$2,(L7-L6)-$A$3,L7-L6)*24,"")</f>
        <v>4.7499999999999991</v>
      </c>
      <c r="M8" s="50" t="str">
        <f t="shared" ref="M8" si="7">IFERROR(IF(M7-M6&gt;$A$2,(M7-M6)-$A$3,M7-M6)*24,"")</f>
        <v/>
      </c>
      <c r="N8" s="50" t="str">
        <f t="shared" ref="N8" si="8">IFERROR(IF(N7-N6&gt;$A$2,(N7-N6)-$A$3,N7-N6)*24,"")</f>
        <v/>
      </c>
      <c r="O8" s="50">
        <f t="shared" ref="O8" si="9">IFERROR(IF(O7-O6&gt;$A$2,(O7-O6)-$A$3,O7-O6)*24,"")</f>
        <v>6.5</v>
      </c>
      <c r="P8" s="50">
        <f t="shared" ref="P8" si="10">IFERROR(IF(P7-P6&gt;$A$2,(P7-P6)-$A$3,P7-P6)*24,"")</f>
        <v>4.7499999999999991</v>
      </c>
      <c r="Q8" s="77">
        <f t="shared" ref="Q8" si="11">IFERROR(IF(Q7-Q6&gt;$A$2,(Q7-Q6)-$A$3,Q7-Q6)*24,"")</f>
        <v>4.7500000000000018</v>
      </c>
      <c r="R8" s="122"/>
      <c r="S8" s="111"/>
    </row>
    <row r="9" spans="1:21" ht="18" customHeight="1" x14ac:dyDescent="0.25">
      <c r="A9" s="85"/>
      <c r="B9" s="117" t="s">
        <v>44</v>
      </c>
      <c r="C9" s="81" t="s">
        <v>44</v>
      </c>
      <c r="D9" s="82" t="s">
        <v>44</v>
      </c>
      <c r="E9" s="82" t="s">
        <v>44</v>
      </c>
      <c r="F9" s="82" t="s">
        <v>44</v>
      </c>
      <c r="G9" s="82" t="s">
        <v>44</v>
      </c>
      <c r="H9" s="82" t="s">
        <v>44</v>
      </c>
      <c r="I9" s="82" t="s">
        <v>44</v>
      </c>
      <c r="J9" s="106">
        <f>SUM(C12:I12)</f>
        <v>25.5</v>
      </c>
      <c r="K9" s="82" t="s">
        <v>44</v>
      </c>
      <c r="L9" s="82" t="s">
        <v>44</v>
      </c>
      <c r="M9" s="82" t="s">
        <v>44</v>
      </c>
      <c r="N9" s="82" t="s">
        <v>44</v>
      </c>
      <c r="O9" s="82" t="s">
        <v>44</v>
      </c>
      <c r="P9" s="82" t="s">
        <v>44</v>
      </c>
      <c r="Q9" s="82" t="s">
        <v>44</v>
      </c>
      <c r="R9" s="106">
        <f>SUM(K12:Q12)</f>
        <v>37.75</v>
      </c>
      <c r="S9" s="109">
        <f>J9+R9</f>
        <v>63.25</v>
      </c>
    </row>
    <row r="10" spans="1:21" ht="30" customHeight="1" x14ac:dyDescent="0.25">
      <c r="A10" s="86">
        <v>30</v>
      </c>
      <c r="B10" s="118"/>
      <c r="C10" s="79" t="s">
        <v>29</v>
      </c>
      <c r="D10" s="52" t="s">
        <v>28</v>
      </c>
      <c r="E10" s="80">
        <v>0.51041666666666663</v>
      </c>
      <c r="F10" s="52">
        <v>0.53125</v>
      </c>
      <c r="G10" s="52">
        <v>0.53125</v>
      </c>
      <c r="H10" s="52" t="s">
        <v>29</v>
      </c>
      <c r="I10" s="80">
        <v>0.51041666666666663</v>
      </c>
      <c r="J10" s="107"/>
      <c r="K10" s="79">
        <v>0.51041666666666663</v>
      </c>
      <c r="L10" s="52">
        <v>0.53125</v>
      </c>
      <c r="M10" s="80">
        <v>0.53125</v>
      </c>
      <c r="N10" s="52" t="s">
        <v>29</v>
      </c>
      <c r="O10" s="52">
        <v>0.51041666666666663</v>
      </c>
      <c r="P10" s="52">
        <v>0.40625</v>
      </c>
      <c r="Q10" s="80">
        <v>0.51041666666666663</v>
      </c>
      <c r="R10" s="107"/>
      <c r="S10" s="110"/>
    </row>
    <row r="11" spans="1:21" ht="30" customHeight="1" thickBot="1" x14ac:dyDescent="0.3">
      <c r="A11" s="86">
        <v>35</v>
      </c>
      <c r="B11" s="118"/>
      <c r="C11" s="46"/>
      <c r="D11" s="47"/>
      <c r="E11" s="48">
        <v>0.72916666666666663</v>
      </c>
      <c r="F11" s="47">
        <v>0.88541666666666663</v>
      </c>
      <c r="G11" s="47">
        <v>0.88541666666666663</v>
      </c>
      <c r="H11" s="47"/>
      <c r="I11" s="48">
        <v>0.72916666666666663</v>
      </c>
      <c r="J11" s="107"/>
      <c r="K11" s="46">
        <v>0.72916666666666663</v>
      </c>
      <c r="L11" s="47">
        <v>0.88541666666666663</v>
      </c>
      <c r="M11" s="48">
        <v>0.88541666666666663</v>
      </c>
      <c r="N11" s="47"/>
      <c r="O11" s="47">
        <v>0.72916666666666663</v>
      </c>
      <c r="P11" s="47">
        <v>0.73958333333333337</v>
      </c>
      <c r="Q11" s="48">
        <v>0.72916666666666663</v>
      </c>
      <c r="R11" s="107"/>
      <c r="S11" s="110"/>
    </row>
    <row r="12" spans="1:21" ht="18" customHeight="1" thickBot="1" x14ac:dyDescent="0.3">
      <c r="A12" s="87"/>
      <c r="B12" s="119"/>
      <c r="C12" s="50" t="str">
        <f>IFERROR(IF(C11-C10&gt;$A$2,(C11-C10)-$A$3,C11-C10)*24,"")</f>
        <v/>
      </c>
      <c r="D12" s="50" t="str">
        <f t="shared" ref="D12:Q12" si="12">IFERROR(IF(D11-D10&gt;$A$2,(D11-D10)-$A$3,D11-D10)*24,"")</f>
        <v/>
      </c>
      <c r="E12" s="50">
        <f t="shared" si="12"/>
        <v>4.75</v>
      </c>
      <c r="F12" s="50">
        <f t="shared" si="12"/>
        <v>8</v>
      </c>
      <c r="G12" s="50">
        <f t="shared" si="12"/>
        <v>8</v>
      </c>
      <c r="H12" s="50" t="str">
        <f t="shared" si="12"/>
        <v/>
      </c>
      <c r="I12" s="77">
        <f t="shared" si="12"/>
        <v>4.75</v>
      </c>
      <c r="J12" s="108"/>
      <c r="K12" s="50">
        <f t="shared" si="12"/>
        <v>4.75</v>
      </c>
      <c r="L12" s="50">
        <f t="shared" si="12"/>
        <v>8</v>
      </c>
      <c r="M12" s="50">
        <f t="shared" si="12"/>
        <v>8</v>
      </c>
      <c r="N12" s="50" t="str">
        <f t="shared" si="12"/>
        <v/>
      </c>
      <c r="O12" s="50">
        <f t="shared" si="12"/>
        <v>4.75</v>
      </c>
      <c r="P12" s="50">
        <f t="shared" si="12"/>
        <v>7.5000000000000018</v>
      </c>
      <c r="Q12" s="77">
        <f t="shared" si="12"/>
        <v>4.75</v>
      </c>
      <c r="R12" s="108"/>
      <c r="S12" s="111"/>
    </row>
    <row r="13" spans="1:21" ht="18" customHeight="1" x14ac:dyDescent="0.25">
      <c r="A13" s="85"/>
      <c r="B13" s="118" t="s">
        <v>57</v>
      </c>
      <c r="C13" s="81" t="s">
        <v>57</v>
      </c>
      <c r="D13" s="82" t="s">
        <v>57</v>
      </c>
      <c r="E13" s="81" t="s">
        <v>57</v>
      </c>
      <c r="F13" s="81" t="s">
        <v>57</v>
      </c>
      <c r="G13" s="82" t="s">
        <v>57</v>
      </c>
      <c r="H13" s="81" t="s">
        <v>57</v>
      </c>
      <c r="I13" s="83" t="s">
        <v>57</v>
      </c>
      <c r="J13" s="106">
        <f>SUM(C16:I16)</f>
        <v>22.500000000000007</v>
      </c>
      <c r="K13" s="81" t="s">
        <v>57</v>
      </c>
      <c r="L13" s="81" t="s">
        <v>57</v>
      </c>
      <c r="M13" s="81" t="s">
        <v>57</v>
      </c>
      <c r="N13" s="81" t="s">
        <v>57</v>
      </c>
      <c r="O13" s="82" t="s">
        <v>57</v>
      </c>
      <c r="P13" s="81" t="s">
        <v>57</v>
      </c>
      <c r="Q13" s="83" t="s">
        <v>57</v>
      </c>
      <c r="R13" s="106">
        <f>SUM(K16:Q16)</f>
        <v>27.750000000000007</v>
      </c>
      <c r="S13" s="109">
        <f>J13+R13</f>
        <v>50.250000000000014</v>
      </c>
    </row>
    <row r="14" spans="1:21" ht="30" customHeight="1" x14ac:dyDescent="0.25">
      <c r="A14" s="86">
        <v>15</v>
      </c>
      <c r="B14" s="118"/>
      <c r="C14" s="79">
        <v>0.4375</v>
      </c>
      <c r="D14" s="52" t="s">
        <v>28</v>
      </c>
      <c r="E14" s="80">
        <v>0.6875</v>
      </c>
      <c r="F14" s="52">
        <v>0.6875</v>
      </c>
      <c r="G14" s="52" t="s">
        <v>29</v>
      </c>
      <c r="H14" s="52">
        <v>0.4375</v>
      </c>
      <c r="I14" s="80" t="s">
        <v>29</v>
      </c>
      <c r="J14" s="107"/>
      <c r="K14" s="79">
        <v>0.4375</v>
      </c>
      <c r="L14" s="52">
        <v>0.6875</v>
      </c>
      <c r="M14" s="80">
        <v>0.6875</v>
      </c>
      <c r="N14" s="52">
        <v>0.6875</v>
      </c>
      <c r="O14" s="52" t="s">
        <v>29</v>
      </c>
      <c r="P14" s="52">
        <v>0.4375</v>
      </c>
      <c r="Q14" s="80" t="s">
        <v>29</v>
      </c>
      <c r="R14" s="107"/>
      <c r="S14" s="110"/>
    </row>
    <row r="15" spans="1:21" ht="30" customHeight="1" thickBot="1" x14ac:dyDescent="0.3">
      <c r="A15" s="86">
        <v>20</v>
      </c>
      <c r="B15" s="118"/>
      <c r="C15" s="46">
        <v>0.70833333333333337</v>
      </c>
      <c r="D15" s="47"/>
      <c r="E15" s="48">
        <v>0.92708333333333337</v>
      </c>
      <c r="F15" s="47">
        <v>0.92708333333333337</v>
      </c>
      <c r="G15" s="47"/>
      <c r="H15" s="47">
        <v>0.70833333333333337</v>
      </c>
      <c r="I15" s="48"/>
      <c r="J15" s="107"/>
      <c r="K15" s="46">
        <v>0.70833333333333337</v>
      </c>
      <c r="L15" s="47">
        <v>0.92708333333333337</v>
      </c>
      <c r="M15" s="48">
        <v>0.92708333333333337</v>
      </c>
      <c r="N15" s="47">
        <v>0.92708333333333337</v>
      </c>
      <c r="O15" s="47"/>
      <c r="P15" s="47">
        <v>0.70833333333333337</v>
      </c>
      <c r="Q15" s="48"/>
      <c r="R15" s="107"/>
      <c r="S15" s="110"/>
    </row>
    <row r="16" spans="1:21" ht="18" customHeight="1" thickBot="1" x14ac:dyDescent="0.3">
      <c r="A16" s="87"/>
      <c r="B16" s="118"/>
      <c r="C16" s="50">
        <f>IFERROR(IF(C15-C14&gt;$A$2,(C15-C14)-$A$3,C15-C14)*24,"")</f>
        <v>6.0000000000000018</v>
      </c>
      <c r="D16" s="50" t="str">
        <f t="shared" ref="D16:Q16" si="13">IFERROR(IF(D15-D14&gt;$A$2,(D15-D14)-$A$3,D15-D14)*24,"")</f>
        <v/>
      </c>
      <c r="E16" s="50">
        <f t="shared" si="13"/>
        <v>5.2500000000000009</v>
      </c>
      <c r="F16" s="50">
        <f t="shared" si="13"/>
        <v>5.2500000000000009</v>
      </c>
      <c r="G16" s="50" t="str">
        <f t="shared" si="13"/>
        <v/>
      </c>
      <c r="H16" s="50">
        <f t="shared" si="13"/>
        <v>6.0000000000000018</v>
      </c>
      <c r="I16" s="77" t="str">
        <f t="shared" si="13"/>
        <v/>
      </c>
      <c r="J16" s="108"/>
      <c r="K16" s="50">
        <f t="shared" si="13"/>
        <v>6.0000000000000018</v>
      </c>
      <c r="L16" s="50">
        <f t="shared" si="13"/>
        <v>5.2500000000000009</v>
      </c>
      <c r="M16" s="50">
        <f t="shared" si="13"/>
        <v>5.2500000000000009</v>
      </c>
      <c r="N16" s="50">
        <f t="shared" si="13"/>
        <v>5.2500000000000009</v>
      </c>
      <c r="O16" s="50" t="str">
        <f t="shared" si="13"/>
        <v/>
      </c>
      <c r="P16" s="50">
        <f t="shared" si="13"/>
        <v>6.0000000000000018</v>
      </c>
      <c r="Q16" s="77" t="str">
        <f t="shared" si="13"/>
        <v/>
      </c>
      <c r="R16" s="108"/>
      <c r="S16" s="111"/>
    </row>
    <row r="17" spans="1:20" ht="18" customHeight="1" x14ac:dyDescent="0.25">
      <c r="A17" s="85"/>
      <c r="B17" s="100"/>
      <c r="C17" s="81"/>
      <c r="D17" s="82"/>
      <c r="E17" s="82"/>
      <c r="F17" s="82"/>
      <c r="G17" s="82"/>
      <c r="H17" s="82"/>
      <c r="I17" s="83"/>
      <c r="J17" s="106">
        <f>SUM(C20:I20)</f>
        <v>0</v>
      </c>
      <c r="K17" s="81"/>
      <c r="L17" s="82"/>
      <c r="M17" s="82"/>
      <c r="N17" s="82"/>
      <c r="O17" s="82"/>
      <c r="P17" s="82"/>
      <c r="Q17" s="83"/>
      <c r="R17" s="106">
        <f>SUM(K20:Q20)</f>
        <v>0</v>
      </c>
      <c r="S17" s="109">
        <f>J17+R17</f>
        <v>0</v>
      </c>
    </row>
    <row r="18" spans="1:20" ht="30" customHeight="1" x14ac:dyDescent="0.25">
      <c r="A18" s="86"/>
      <c r="B18" s="101"/>
      <c r="C18" s="79"/>
      <c r="D18" s="52"/>
      <c r="E18" s="80"/>
      <c r="F18" s="52"/>
      <c r="G18" s="52"/>
      <c r="H18" s="52"/>
      <c r="I18" s="80"/>
      <c r="J18" s="107"/>
      <c r="K18" s="79"/>
      <c r="L18" s="52"/>
      <c r="M18" s="80"/>
      <c r="N18" s="52"/>
      <c r="O18" s="52"/>
      <c r="P18" s="52"/>
      <c r="Q18" s="80"/>
      <c r="R18" s="107"/>
      <c r="S18" s="110"/>
    </row>
    <row r="19" spans="1:20" ht="30" customHeight="1" thickBot="1" x14ac:dyDescent="0.3">
      <c r="A19" s="86"/>
      <c r="B19" s="101"/>
      <c r="C19" s="46"/>
      <c r="D19" s="47"/>
      <c r="E19" s="48"/>
      <c r="F19" s="47"/>
      <c r="G19" s="47"/>
      <c r="H19" s="47"/>
      <c r="I19" s="48"/>
      <c r="J19" s="107"/>
      <c r="K19" s="46"/>
      <c r="L19" s="47"/>
      <c r="M19" s="48"/>
      <c r="N19" s="47"/>
      <c r="O19" s="47"/>
      <c r="P19" s="47"/>
      <c r="Q19" s="48"/>
      <c r="R19" s="107"/>
      <c r="S19" s="110"/>
    </row>
    <row r="20" spans="1:20" ht="18" customHeight="1" thickBot="1" x14ac:dyDescent="0.3">
      <c r="A20" s="87"/>
      <c r="B20" s="102"/>
      <c r="C20" s="50">
        <f>IFERROR(IF(C19-C18&gt;$A$2,(C19-C18)-$A$3,C19-C18)*24,"")</f>
        <v>0</v>
      </c>
      <c r="D20" s="50">
        <f t="shared" ref="D20:I20" si="14">IFERROR(IF(D19-D18&gt;$A$2,(D19-D18)-$A$3,D19-D18)*24,"")</f>
        <v>0</v>
      </c>
      <c r="E20" s="50">
        <f t="shared" si="14"/>
        <v>0</v>
      </c>
      <c r="F20" s="50">
        <f t="shared" si="14"/>
        <v>0</v>
      </c>
      <c r="G20" s="50">
        <f t="shared" si="14"/>
        <v>0</v>
      </c>
      <c r="H20" s="50">
        <f t="shared" si="14"/>
        <v>0</v>
      </c>
      <c r="I20" s="77">
        <f t="shared" si="14"/>
        <v>0</v>
      </c>
      <c r="J20" s="108"/>
      <c r="K20" s="50">
        <f>IFERROR(IF(K19-K18&gt;$A$2,(K19-K18)-$A$3,K19-K18)*24,"")</f>
        <v>0</v>
      </c>
      <c r="L20" s="50">
        <f t="shared" ref="L20:Q20" si="15">IFERROR(IF(L19-L18&gt;$A$2,(L19-L18)-$A$3,L19-L18)*24,"")</f>
        <v>0</v>
      </c>
      <c r="M20" s="50">
        <f t="shared" si="15"/>
        <v>0</v>
      </c>
      <c r="N20" s="50">
        <f t="shared" si="15"/>
        <v>0</v>
      </c>
      <c r="O20" s="50">
        <f t="shared" si="15"/>
        <v>0</v>
      </c>
      <c r="P20" s="50">
        <f t="shared" si="15"/>
        <v>0</v>
      </c>
      <c r="Q20" s="77">
        <f t="shared" si="15"/>
        <v>0</v>
      </c>
      <c r="R20" s="108"/>
      <c r="S20" s="111"/>
    </row>
    <row r="21" spans="1:20" ht="18" customHeight="1" x14ac:dyDescent="0.25">
      <c r="A21" s="85"/>
      <c r="B21" s="100"/>
      <c r="C21" s="81"/>
      <c r="D21" s="82"/>
      <c r="E21" s="82"/>
      <c r="F21" s="82"/>
      <c r="G21" s="82"/>
      <c r="H21" s="82"/>
      <c r="I21" s="83"/>
      <c r="J21" s="106">
        <f>SUM(C24:I24)</f>
        <v>0</v>
      </c>
      <c r="K21" s="81"/>
      <c r="L21" s="82"/>
      <c r="M21" s="82"/>
      <c r="N21" s="82"/>
      <c r="O21" s="82"/>
      <c r="P21" s="82"/>
      <c r="Q21" s="83"/>
      <c r="R21" s="106">
        <f>SUM(K24:Q24)</f>
        <v>0</v>
      </c>
      <c r="S21" s="109">
        <f>J21+R21</f>
        <v>0</v>
      </c>
    </row>
    <row r="22" spans="1:20" ht="30" customHeight="1" x14ac:dyDescent="0.25">
      <c r="A22" s="86"/>
      <c r="B22" s="101"/>
      <c r="C22" s="79"/>
      <c r="D22" s="52"/>
      <c r="E22" s="80"/>
      <c r="F22" s="52"/>
      <c r="G22" s="52"/>
      <c r="H22" s="52"/>
      <c r="I22" s="80"/>
      <c r="J22" s="107"/>
      <c r="K22" s="79"/>
      <c r="L22" s="52"/>
      <c r="M22" s="80"/>
      <c r="N22" s="52"/>
      <c r="O22" s="52"/>
      <c r="P22" s="52"/>
      <c r="Q22" s="80"/>
      <c r="R22" s="107"/>
      <c r="S22" s="110"/>
    </row>
    <row r="23" spans="1:20" ht="30" customHeight="1" thickBot="1" x14ac:dyDescent="0.3">
      <c r="A23" s="86"/>
      <c r="B23" s="101"/>
      <c r="C23" s="46"/>
      <c r="D23" s="47"/>
      <c r="E23" s="48"/>
      <c r="F23" s="47"/>
      <c r="G23" s="47"/>
      <c r="H23" s="47"/>
      <c r="I23" s="48"/>
      <c r="J23" s="107"/>
      <c r="K23" s="46"/>
      <c r="L23" s="47"/>
      <c r="M23" s="48"/>
      <c r="N23" s="47"/>
      <c r="O23" s="47"/>
      <c r="P23" s="47"/>
      <c r="Q23" s="48"/>
      <c r="R23" s="107"/>
      <c r="S23" s="110"/>
    </row>
    <row r="24" spans="1:20" ht="18" customHeight="1" thickBot="1" x14ac:dyDescent="0.3">
      <c r="A24" s="87"/>
      <c r="B24" s="102"/>
      <c r="C24" s="39">
        <f>IFERROR(IF(C23-C22&gt;$A$2,(C23-C22)-$A$3,C23-C22)*24,"")</f>
        <v>0</v>
      </c>
      <c r="D24" s="39">
        <f t="shared" ref="D24:I24" si="16">IFERROR(IF(D23-D22&gt;$A$2,(D23-D22)-$A$3,D23-D22)*24,"")</f>
        <v>0</v>
      </c>
      <c r="E24" s="39">
        <f t="shared" si="16"/>
        <v>0</v>
      </c>
      <c r="F24" s="39">
        <f t="shared" si="16"/>
        <v>0</v>
      </c>
      <c r="G24" s="39">
        <f t="shared" si="16"/>
        <v>0</v>
      </c>
      <c r="H24" s="39">
        <f t="shared" si="16"/>
        <v>0</v>
      </c>
      <c r="I24" s="42">
        <f t="shared" si="16"/>
        <v>0</v>
      </c>
      <c r="J24" s="108"/>
      <c r="K24" s="39">
        <f>IFERROR(IF(K23-K22&gt;$A$2,(K23-K22)-$A$3,K23-K22)*24,"")</f>
        <v>0</v>
      </c>
      <c r="L24" s="39">
        <f t="shared" ref="L24:Q24" si="17">IFERROR(IF(L23-L22&gt;$A$2,(L23-L22)-$A$3,L23-L22)*24,"")</f>
        <v>0</v>
      </c>
      <c r="M24" s="39">
        <f t="shared" si="17"/>
        <v>0</v>
      </c>
      <c r="N24" s="39">
        <f t="shared" si="17"/>
        <v>0</v>
      </c>
      <c r="O24" s="39">
        <f t="shared" si="17"/>
        <v>0</v>
      </c>
      <c r="P24" s="39">
        <f t="shared" si="17"/>
        <v>0</v>
      </c>
      <c r="Q24" s="42">
        <f t="shared" si="17"/>
        <v>0</v>
      </c>
      <c r="R24" s="108"/>
      <c r="S24" s="111"/>
    </row>
    <row r="25" spans="1:20" ht="18" customHeight="1" thickBot="1" x14ac:dyDescent="0.3">
      <c r="A25" s="84"/>
      <c r="B25" s="78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</row>
    <row r="26" spans="1:20" ht="61.9" customHeight="1" thickBot="1" x14ac:dyDescent="0.3">
      <c r="B26" s="9" t="s">
        <v>8</v>
      </c>
      <c r="C26" s="41">
        <f t="shared" ref="C26:I26" si="18">SUM(C8,C12,C16,C20)</f>
        <v>6.0000000000000018</v>
      </c>
      <c r="D26" s="41">
        <f t="shared" si="18"/>
        <v>0</v>
      </c>
      <c r="E26" s="41">
        <f t="shared" si="18"/>
        <v>14.75</v>
      </c>
      <c r="F26" s="41">
        <f t="shared" si="18"/>
        <v>18</v>
      </c>
      <c r="G26" s="41">
        <f t="shared" si="18"/>
        <v>8</v>
      </c>
      <c r="H26" s="41">
        <f t="shared" si="18"/>
        <v>12.500000000000002</v>
      </c>
      <c r="I26" s="41">
        <f t="shared" si="18"/>
        <v>9.5</v>
      </c>
      <c r="J26" s="38">
        <f>SUM(C26:I26)</f>
        <v>68.75</v>
      </c>
      <c r="K26" s="41">
        <f t="shared" ref="K26:Q26" si="19">SUM(K8,K12,K16,K20)</f>
        <v>17.25</v>
      </c>
      <c r="L26" s="41">
        <f t="shared" si="19"/>
        <v>18</v>
      </c>
      <c r="M26" s="41">
        <f t="shared" si="19"/>
        <v>13.25</v>
      </c>
      <c r="N26" s="41">
        <f t="shared" si="19"/>
        <v>5.2500000000000009</v>
      </c>
      <c r="O26" s="41">
        <f t="shared" si="19"/>
        <v>11.25</v>
      </c>
      <c r="P26" s="41">
        <f t="shared" si="19"/>
        <v>18.25</v>
      </c>
      <c r="Q26" s="41">
        <f t="shared" si="19"/>
        <v>9.5000000000000018</v>
      </c>
      <c r="R26" s="38">
        <f>SUM(K26:Q26)</f>
        <v>92.75</v>
      </c>
      <c r="S26" s="40">
        <f>SUM(S5:S20)</f>
        <v>161.5</v>
      </c>
      <c r="T26" s="31"/>
    </row>
    <row r="27" spans="1:20" ht="20.45" customHeight="1" thickBot="1" x14ac:dyDescent="0.3">
      <c r="B27" s="8"/>
      <c r="C27" s="5"/>
      <c r="D27" s="5"/>
      <c r="E27" s="5"/>
      <c r="F27" s="5"/>
      <c r="G27" s="5"/>
      <c r="H27" s="5"/>
      <c r="I27" s="5"/>
      <c r="J27" s="6"/>
      <c r="K27" s="5"/>
      <c r="L27" s="5"/>
      <c r="M27" s="5"/>
      <c r="N27" s="5"/>
      <c r="O27" s="5"/>
      <c r="P27" s="5"/>
      <c r="Q27" s="5"/>
      <c r="R27" s="5"/>
      <c r="S27" s="14"/>
    </row>
    <row r="28" spans="1:20" ht="14.45" customHeight="1" thickBot="1" x14ac:dyDescent="0.3">
      <c r="B28" s="100" t="s">
        <v>58</v>
      </c>
      <c r="C28" s="81" t="s">
        <v>58</v>
      </c>
      <c r="D28" s="82" t="s">
        <v>58</v>
      </c>
      <c r="E28" s="82" t="s">
        <v>58</v>
      </c>
      <c r="F28" s="82" t="s">
        <v>58</v>
      </c>
      <c r="G28" s="82" t="s">
        <v>58</v>
      </c>
      <c r="H28" s="82" t="s">
        <v>58</v>
      </c>
      <c r="I28" s="82" t="s">
        <v>58</v>
      </c>
      <c r="J28" s="103">
        <f>SUM(C31:I31)</f>
        <v>24</v>
      </c>
      <c r="K28" s="81" t="s">
        <v>58</v>
      </c>
      <c r="L28" s="82" t="s">
        <v>58</v>
      </c>
      <c r="M28" s="82" t="s">
        <v>58</v>
      </c>
      <c r="N28" s="82" t="s">
        <v>58</v>
      </c>
      <c r="O28" s="82" t="s">
        <v>58</v>
      </c>
      <c r="P28" s="82" t="s">
        <v>58</v>
      </c>
      <c r="Q28" s="83" t="s">
        <v>58</v>
      </c>
      <c r="R28" s="5"/>
      <c r="S28" s="14"/>
    </row>
    <row r="29" spans="1:20" ht="30" customHeight="1" x14ac:dyDescent="0.25">
      <c r="B29" s="101"/>
      <c r="C29" s="79" t="s">
        <v>29</v>
      </c>
      <c r="D29" s="52" t="s">
        <v>28</v>
      </c>
      <c r="E29" s="80" t="s">
        <v>29</v>
      </c>
      <c r="F29" s="52" t="s">
        <v>29</v>
      </c>
      <c r="G29" s="52">
        <v>0.40625</v>
      </c>
      <c r="H29" s="52">
        <v>0.40625</v>
      </c>
      <c r="I29" s="80">
        <v>0.40625</v>
      </c>
      <c r="J29" s="104"/>
      <c r="K29" s="79" t="s">
        <v>29</v>
      </c>
      <c r="L29" s="52" t="s">
        <v>28</v>
      </c>
      <c r="M29" s="80">
        <v>0.40625</v>
      </c>
      <c r="N29" s="52">
        <v>0.40625</v>
      </c>
      <c r="O29" s="52">
        <v>0.40625</v>
      </c>
      <c r="P29" s="52" t="s">
        <v>29</v>
      </c>
      <c r="Q29" s="80">
        <v>0.40625</v>
      </c>
      <c r="R29" s="103">
        <f>SUM(K31:Q31)</f>
        <v>32</v>
      </c>
      <c r="S29" s="112"/>
    </row>
    <row r="30" spans="1:20" ht="30" customHeight="1" thickBot="1" x14ac:dyDescent="0.3">
      <c r="B30" s="101"/>
      <c r="C30" s="46"/>
      <c r="D30" s="47"/>
      <c r="E30" s="48"/>
      <c r="F30" s="47"/>
      <c r="G30" s="47">
        <v>0.76041666666666663</v>
      </c>
      <c r="H30" s="47">
        <v>0.76041666666666663</v>
      </c>
      <c r="I30" s="48">
        <v>0.76041666666666663</v>
      </c>
      <c r="J30" s="104"/>
      <c r="K30" s="46"/>
      <c r="L30" s="47"/>
      <c r="M30" s="48">
        <v>0.76041666666666663</v>
      </c>
      <c r="N30" s="47">
        <v>0.76041666666666663</v>
      </c>
      <c r="O30" s="47">
        <v>0.76041666666666663</v>
      </c>
      <c r="P30" s="47"/>
      <c r="Q30" s="48">
        <v>0.76041666666666663</v>
      </c>
      <c r="R30" s="104"/>
      <c r="S30" s="113"/>
    </row>
    <row r="31" spans="1:20" ht="18" customHeight="1" thickBot="1" x14ac:dyDescent="0.3">
      <c r="B31" s="102"/>
      <c r="C31" s="50" t="str">
        <f>IFERROR(IF(C30-C29&gt;$A$2,(C30-C29)-$A$3,C30-C29)*24,"")</f>
        <v/>
      </c>
      <c r="D31" s="50" t="str">
        <f t="shared" ref="D31" si="20">IFERROR(IF(D30-D29&gt;$A$2,(D30-D29)-$A$3,D30-D29)*24,"")</f>
        <v/>
      </c>
      <c r="E31" s="50" t="str">
        <f t="shared" ref="E31" si="21">IFERROR(IF(E30-E29&gt;$A$2,(E30-E29)-$A$3,E30-E29)*24,"")</f>
        <v/>
      </c>
      <c r="F31" s="50" t="str">
        <f t="shared" ref="F31" si="22">IFERROR(IF(F30-F29&gt;$A$2,(F30-F29)-$A$3,F30-F29)*24,"")</f>
        <v/>
      </c>
      <c r="G31" s="50">
        <f t="shared" ref="G31" si="23">IFERROR(IF(G30-G29&gt;$A$2,(G30-G29)-$A$3,G30-G29)*24,"")</f>
        <v>8</v>
      </c>
      <c r="H31" s="50">
        <f t="shared" ref="H31" si="24">IFERROR(IF(H30-H29&gt;$A$2,(H30-H29)-$A$3,H30-H29)*24,"")</f>
        <v>8</v>
      </c>
      <c r="I31" s="77">
        <f t="shared" ref="I31" si="25">IFERROR(IF(I30-I29&gt;$A$2,(I30-I29)-$A$3,I30-I29)*24,"")</f>
        <v>8</v>
      </c>
      <c r="J31" s="105"/>
      <c r="K31" s="50" t="str">
        <f>IFERROR(IF(K30-K29&gt;$A$2,(K30-K29)-$A$3,K30-K29)*24,"")</f>
        <v/>
      </c>
      <c r="L31" s="50" t="str">
        <f t="shared" ref="L31" si="26">IFERROR(IF(L30-L29&gt;$A$2,(L30-L29)-$A$3,L30-L29)*24,"")</f>
        <v/>
      </c>
      <c r="M31" s="50">
        <f t="shared" ref="M31" si="27">IFERROR(IF(M30-M29&gt;$A$2,(M30-M29)-$A$3,M30-M29)*24,"")</f>
        <v>8</v>
      </c>
      <c r="N31" s="50">
        <f t="shared" ref="N31" si="28">IFERROR(IF(N30-N29&gt;$A$2,(N30-N29)-$A$3,N30-N29)*24,"")</f>
        <v>8</v>
      </c>
      <c r="O31" s="50">
        <f t="shared" ref="O31" si="29">IFERROR(IF(O30-O29&gt;$A$2,(O30-O29)-$A$3,O30-O29)*24,"")</f>
        <v>8</v>
      </c>
      <c r="P31" s="50" t="str">
        <f t="shared" ref="P31" si="30">IFERROR(IF(P30-P29&gt;$A$2,(P30-P29)-$A$3,P30-P29)*24,"")</f>
        <v/>
      </c>
      <c r="Q31" s="77">
        <f t="shared" ref="Q31" si="31">IFERROR(IF(Q30-Q29&gt;$A$2,(Q30-Q29)-$A$3,Q30-Q29)*24,"")</f>
        <v>8</v>
      </c>
      <c r="R31" s="105"/>
      <c r="S31" s="114"/>
    </row>
    <row r="32" spans="1:20" ht="24.6" customHeight="1" thickBot="1" x14ac:dyDescent="0.3">
      <c r="B32" s="4"/>
      <c r="C32" s="7"/>
      <c r="D32" s="7"/>
      <c r="E32" s="7"/>
      <c r="F32" s="7"/>
      <c r="G32" s="7"/>
      <c r="H32" s="7"/>
      <c r="I32" s="7"/>
      <c r="J32" s="6"/>
      <c r="K32" s="7"/>
      <c r="L32" s="7"/>
      <c r="M32" s="7"/>
      <c r="N32" s="7"/>
      <c r="O32" s="7"/>
      <c r="P32" s="7"/>
      <c r="Q32" s="7"/>
      <c r="R32" s="5"/>
      <c r="S32" s="4"/>
    </row>
    <row r="33" spans="2:19" ht="38.450000000000003" customHeight="1" thickBot="1" x14ac:dyDescent="0.3">
      <c r="B33" s="10" t="s">
        <v>7</v>
      </c>
      <c r="C33" s="39">
        <f t="shared" ref="C33:I33" si="32">SUM(C26,C31)</f>
        <v>6.0000000000000018</v>
      </c>
      <c r="D33" s="39">
        <f t="shared" si="32"/>
        <v>0</v>
      </c>
      <c r="E33" s="39">
        <f t="shared" si="32"/>
        <v>14.75</v>
      </c>
      <c r="F33" s="39">
        <f t="shared" si="32"/>
        <v>18</v>
      </c>
      <c r="G33" s="39">
        <f t="shared" si="32"/>
        <v>16</v>
      </c>
      <c r="H33" s="39">
        <f t="shared" si="32"/>
        <v>20.5</v>
      </c>
      <c r="I33" s="39">
        <f t="shared" si="32"/>
        <v>17.5</v>
      </c>
      <c r="J33" s="43">
        <f>J26+J28</f>
        <v>92.75</v>
      </c>
      <c r="K33" s="39">
        <f t="shared" ref="K33:Q33" si="33">SUM(K26,K31)</f>
        <v>17.25</v>
      </c>
      <c r="L33" s="39">
        <f t="shared" si="33"/>
        <v>18</v>
      </c>
      <c r="M33" s="39">
        <f t="shared" si="33"/>
        <v>21.25</v>
      </c>
      <c r="N33" s="39">
        <f t="shared" si="33"/>
        <v>13.25</v>
      </c>
      <c r="O33" s="39">
        <f t="shared" si="33"/>
        <v>19.25</v>
      </c>
      <c r="P33" s="39">
        <f t="shared" si="33"/>
        <v>18.25</v>
      </c>
      <c r="Q33" s="39">
        <f t="shared" si="33"/>
        <v>17.5</v>
      </c>
      <c r="R33" s="43">
        <f>R26+R29</f>
        <v>124.75</v>
      </c>
      <c r="S33" s="44"/>
    </row>
  </sheetData>
  <mergeCells count="25">
    <mergeCell ref="B13:B16"/>
    <mergeCell ref="J13:J16"/>
    <mergeCell ref="R21:R24"/>
    <mergeCell ref="S21:S24"/>
    <mergeCell ref="B2:B3"/>
    <mergeCell ref="B5:B8"/>
    <mergeCell ref="J5:J8"/>
    <mergeCell ref="B9:B12"/>
    <mergeCell ref="J9:J12"/>
    <mergeCell ref="B28:B31"/>
    <mergeCell ref="J28:J31"/>
    <mergeCell ref="R9:R12"/>
    <mergeCell ref="S5:S8"/>
    <mergeCell ref="S9:S12"/>
    <mergeCell ref="R13:R16"/>
    <mergeCell ref="S13:S16"/>
    <mergeCell ref="R29:R31"/>
    <mergeCell ref="S29:S31"/>
    <mergeCell ref="B17:B20"/>
    <mergeCell ref="B21:B24"/>
    <mergeCell ref="J17:J20"/>
    <mergeCell ref="J21:J24"/>
    <mergeCell ref="R17:R20"/>
    <mergeCell ref="S17:S20"/>
    <mergeCell ref="R5:R8"/>
  </mergeCells>
  <phoneticPr fontId="2" type="noConversion"/>
  <conditionalFormatting sqref="R9">
    <cfRule type="cellIs" dxfId="17" priority="5" operator="greaterThan">
      <formula>$A$10</formula>
    </cfRule>
  </conditionalFormatting>
  <conditionalFormatting sqref="R13">
    <cfRule type="cellIs" dxfId="16" priority="4" operator="greaterThan">
      <formula>$A$14</formula>
    </cfRule>
  </conditionalFormatting>
  <conditionalFormatting sqref="J5 R5">
    <cfRule type="expression" dxfId="15" priority="3">
      <formula>$J$5&gt;=$A$6</formula>
    </cfRule>
  </conditionalFormatting>
  <conditionalFormatting sqref="J9 R9">
    <cfRule type="expression" dxfId="14" priority="2">
      <formula>$J$9&gt;=$A$10</formula>
    </cfRule>
  </conditionalFormatting>
  <conditionalFormatting sqref="J13 R13">
    <cfRule type="expression" dxfId="13" priority="1">
      <formula>$J$13&gt;=$A$14</formula>
    </cfRule>
  </conditionalFormatting>
  <conditionalFormatting sqref="R5">
    <cfRule type="cellIs" dxfId="12" priority="127" operator="greaterThan">
      <formula>$A$6</formula>
    </cfRule>
  </conditionalFormatting>
  <pageMargins left="0.23622047244094491" right="0.23622047244094491" top="0.74803149606299213" bottom="0.74803149606299213" header="0.31496062992125984" footer="0.31496062992125984"/>
  <pageSetup paperSize="9" scale="46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65D0B-9354-4878-9C15-A1A7B4257971}">
  <sheetPr codeName="Feuil5">
    <tabColor rgb="FF66FF66"/>
  </sheetPr>
  <dimension ref="A1:N72"/>
  <sheetViews>
    <sheetView workbookViewId="0">
      <selection activeCell="B17" sqref="B17"/>
    </sheetView>
  </sheetViews>
  <sheetFormatPr defaultColWidth="11.5703125" defaultRowHeight="15" x14ac:dyDescent="0.25"/>
  <cols>
    <col min="1" max="1" width="23" style="15" customWidth="1"/>
    <col min="2" max="2" width="11.7109375" style="1" customWidth="1"/>
    <col min="3" max="4" width="11.7109375" customWidth="1"/>
    <col min="5" max="7" width="11.7109375" style="15" customWidth="1"/>
    <col min="8" max="10" width="11.7109375" customWidth="1"/>
    <col min="12" max="12" width="14.7109375" customWidth="1"/>
  </cols>
  <sheetData>
    <row r="1" spans="1:14" ht="29.45" customHeight="1" thickBot="1" x14ac:dyDescent="0.3">
      <c r="B1" s="71" t="s">
        <v>46</v>
      </c>
      <c r="C1" s="124" t="s">
        <v>21</v>
      </c>
      <c r="D1" s="125"/>
      <c r="E1" s="62" t="s">
        <v>15</v>
      </c>
      <c r="F1" s="63" t="s">
        <v>12</v>
      </c>
      <c r="G1" s="63" t="s">
        <v>10</v>
      </c>
      <c r="H1" s="63" t="s">
        <v>11</v>
      </c>
      <c r="I1" s="63" t="s">
        <v>13</v>
      </c>
      <c r="J1" s="64" t="s">
        <v>14</v>
      </c>
      <c r="L1" s="123" t="s">
        <v>45</v>
      </c>
      <c r="M1" s="124"/>
      <c r="N1" s="125"/>
    </row>
    <row r="2" spans="1:14" x14ac:dyDescent="0.25">
      <c r="A2" s="75" t="s">
        <v>16</v>
      </c>
      <c r="B2" s="72">
        <v>16764057</v>
      </c>
      <c r="C2" s="68">
        <v>1.0416666666666667</v>
      </c>
      <c r="D2" s="61">
        <v>1.6666666666666667</v>
      </c>
      <c r="E2" s="55" t="s">
        <v>9</v>
      </c>
      <c r="F2" s="29" t="s">
        <v>9</v>
      </c>
      <c r="G2" s="29" t="s">
        <v>9</v>
      </c>
      <c r="H2" s="29">
        <v>1</v>
      </c>
      <c r="I2" s="29">
        <v>167640571</v>
      </c>
      <c r="J2" s="30" t="s">
        <v>9</v>
      </c>
      <c r="L2" s="49" t="s">
        <v>30</v>
      </c>
      <c r="M2" s="27">
        <v>43799</v>
      </c>
      <c r="N2" s="27">
        <v>43829</v>
      </c>
    </row>
    <row r="3" spans="1:14" x14ac:dyDescent="0.25">
      <c r="A3" s="65" t="s">
        <v>23</v>
      </c>
      <c r="B3" s="60">
        <v>10092543</v>
      </c>
      <c r="C3" s="69">
        <v>1.25</v>
      </c>
      <c r="D3" s="28">
        <v>1.4583333333333333</v>
      </c>
      <c r="E3" s="56" t="s">
        <v>9</v>
      </c>
      <c r="F3" s="11" t="s">
        <v>9</v>
      </c>
      <c r="G3" s="11" t="s">
        <v>9</v>
      </c>
      <c r="H3" s="11">
        <v>1</v>
      </c>
      <c r="I3" s="11">
        <v>100925431</v>
      </c>
      <c r="J3" s="23" t="s">
        <v>9</v>
      </c>
      <c r="L3" s="33" t="s">
        <v>32</v>
      </c>
      <c r="M3" s="27">
        <v>43830</v>
      </c>
      <c r="N3" s="27">
        <v>43860</v>
      </c>
    </row>
    <row r="4" spans="1:14" x14ac:dyDescent="0.25">
      <c r="A4" s="66" t="s">
        <v>24</v>
      </c>
      <c r="B4" s="73">
        <v>13434828</v>
      </c>
      <c r="C4" s="69">
        <v>0.625</v>
      </c>
      <c r="D4" s="28">
        <v>0.83333333333333337</v>
      </c>
      <c r="E4" s="56" t="s">
        <v>26</v>
      </c>
      <c r="F4" s="11" t="s">
        <v>26</v>
      </c>
      <c r="G4" s="11" t="s">
        <v>26</v>
      </c>
      <c r="H4" s="11">
        <v>1</v>
      </c>
      <c r="I4" s="11">
        <v>134348281</v>
      </c>
      <c r="J4" s="23" t="s">
        <v>25</v>
      </c>
      <c r="L4" s="49" t="s">
        <v>33</v>
      </c>
      <c r="M4" s="27">
        <v>43861</v>
      </c>
      <c r="N4" s="27">
        <v>43889</v>
      </c>
    </row>
    <row r="5" spans="1:14" ht="15.75" thickBot="1" x14ac:dyDescent="0.3">
      <c r="A5" s="67" t="s">
        <v>27</v>
      </c>
      <c r="B5" s="74">
        <v>10079487</v>
      </c>
      <c r="C5" s="70">
        <v>1.6666666666666667</v>
      </c>
      <c r="D5" s="13"/>
      <c r="E5" s="58"/>
      <c r="F5" s="12"/>
      <c r="G5" s="12"/>
      <c r="H5" s="12">
        <v>1</v>
      </c>
      <c r="I5" s="12">
        <v>100794871</v>
      </c>
      <c r="J5" s="13"/>
      <c r="L5" s="49" t="s">
        <v>34</v>
      </c>
      <c r="M5" s="27">
        <v>43890</v>
      </c>
      <c r="N5" s="27">
        <v>43920</v>
      </c>
    </row>
    <row r="6" spans="1:14" x14ac:dyDescent="0.25">
      <c r="L6" s="49" t="s">
        <v>35</v>
      </c>
      <c r="M6" s="27">
        <v>43921</v>
      </c>
      <c r="N6" s="27">
        <v>43950</v>
      </c>
    </row>
    <row r="7" spans="1:14" x14ac:dyDescent="0.25">
      <c r="B7"/>
      <c r="L7" s="49" t="s">
        <v>36</v>
      </c>
      <c r="M7" s="27">
        <v>43951</v>
      </c>
      <c r="N7" s="27">
        <v>43981</v>
      </c>
    </row>
    <row r="8" spans="1:14" x14ac:dyDescent="0.25">
      <c r="B8"/>
      <c r="L8" s="49" t="s">
        <v>37</v>
      </c>
      <c r="M8" s="27">
        <v>43982</v>
      </c>
      <c r="N8" s="27">
        <v>44011</v>
      </c>
    </row>
    <row r="9" spans="1:14" x14ac:dyDescent="0.25">
      <c r="B9"/>
      <c r="L9" s="49" t="s">
        <v>38</v>
      </c>
      <c r="M9" s="27">
        <v>44012</v>
      </c>
      <c r="N9" s="27">
        <v>44042</v>
      </c>
    </row>
    <row r="10" spans="1:14" x14ac:dyDescent="0.25">
      <c r="B10"/>
      <c r="L10" s="49" t="s">
        <v>39</v>
      </c>
      <c r="M10" s="27">
        <v>44043</v>
      </c>
      <c r="N10" s="27">
        <v>44073</v>
      </c>
    </row>
    <row r="11" spans="1:14" x14ac:dyDescent="0.25">
      <c r="B11"/>
      <c r="L11" s="49" t="s">
        <v>40</v>
      </c>
      <c r="M11" s="27">
        <v>44074</v>
      </c>
      <c r="N11" s="27">
        <v>44103</v>
      </c>
    </row>
    <row r="12" spans="1:14" x14ac:dyDescent="0.25">
      <c r="B12"/>
      <c r="L12" s="49" t="s">
        <v>41</v>
      </c>
      <c r="M12" s="27">
        <v>44104</v>
      </c>
      <c r="N12" s="27">
        <v>44134</v>
      </c>
    </row>
    <row r="13" spans="1:14" x14ac:dyDescent="0.25">
      <c r="B13"/>
      <c r="L13" s="49" t="s">
        <v>42</v>
      </c>
      <c r="M13" s="27">
        <v>44135</v>
      </c>
      <c r="N13" s="27">
        <v>44164</v>
      </c>
    </row>
    <row r="14" spans="1:14" x14ac:dyDescent="0.25">
      <c r="B14" t="s">
        <v>43</v>
      </c>
      <c r="L14" s="49" t="s">
        <v>31</v>
      </c>
      <c r="M14" s="27">
        <v>44165</v>
      </c>
      <c r="N14" s="27">
        <v>44195</v>
      </c>
    </row>
    <row r="15" spans="1:14" x14ac:dyDescent="0.25">
      <c r="A15" s="1" t="s">
        <v>60</v>
      </c>
      <c r="B15" s="1" t="s">
        <v>61</v>
      </c>
      <c r="F15" s="15" t="s">
        <v>59</v>
      </c>
    </row>
    <row r="16" spans="1:14" ht="15.75" thickBot="1" x14ac:dyDescent="0.3">
      <c r="B16" s="76"/>
    </row>
    <row r="17" spans="1:6" ht="15.75" thickBot="1" x14ac:dyDescent="0.3">
      <c r="A17" s="15" t="s">
        <v>43</v>
      </c>
      <c r="B17" s="82" t="s">
        <v>47</v>
      </c>
      <c r="C17" s="80">
        <v>0.51041666666666663</v>
      </c>
      <c r="D17" s="48">
        <v>0.72916666666666663</v>
      </c>
      <c r="E17" s="15">
        <v>16764057</v>
      </c>
      <c r="F17" s="15">
        <v>1</v>
      </c>
    </row>
    <row r="18" spans="1:6" ht="15.75" thickBot="1" x14ac:dyDescent="0.3">
      <c r="A18" s="15" t="s">
        <v>43</v>
      </c>
      <c r="B18" s="82" t="s">
        <v>48</v>
      </c>
      <c r="C18" s="52">
        <v>0.40625</v>
      </c>
      <c r="D18" s="47">
        <v>0.60416666666666663</v>
      </c>
      <c r="E18" s="15">
        <v>16764057</v>
      </c>
      <c r="F18" s="15">
        <v>2</v>
      </c>
    </row>
    <row r="19" spans="1:6" ht="15.75" thickBot="1" x14ac:dyDescent="0.3">
      <c r="A19" s="15" t="s">
        <v>43</v>
      </c>
      <c r="B19" s="82" t="s">
        <v>49</v>
      </c>
      <c r="C19" s="52">
        <v>0.40625</v>
      </c>
      <c r="D19" s="47">
        <v>0.69791666666666663</v>
      </c>
      <c r="E19" s="15">
        <v>16764057</v>
      </c>
      <c r="F19" s="15">
        <v>3</v>
      </c>
    </row>
    <row r="20" spans="1:6" ht="15.75" thickBot="1" x14ac:dyDescent="0.3">
      <c r="A20" s="15" t="s">
        <v>43</v>
      </c>
      <c r="B20" s="82" t="s">
        <v>50</v>
      </c>
      <c r="C20" s="80">
        <v>0.72916666666666663</v>
      </c>
      <c r="D20" s="48">
        <v>0.92708333333333337</v>
      </c>
      <c r="E20" s="15">
        <v>16764057</v>
      </c>
      <c r="F20" s="15">
        <v>4</v>
      </c>
    </row>
    <row r="21" spans="1:6" ht="15.75" thickBot="1" x14ac:dyDescent="0.3">
      <c r="A21" s="15" t="s">
        <v>44</v>
      </c>
      <c r="B21" s="82" t="s">
        <v>51</v>
      </c>
      <c r="C21" s="79">
        <v>0.51041666666666663</v>
      </c>
      <c r="D21" s="46">
        <v>0.72916666666666663</v>
      </c>
      <c r="E21" s="15">
        <v>10092543</v>
      </c>
      <c r="F21" s="15">
        <v>1</v>
      </c>
    </row>
    <row r="22" spans="1:6" ht="15.75" thickBot="1" x14ac:dyDescent="0.3">
      <c r="A22" s="15" t="s">
        <v>44</v>
      </c>
      <c r="B22" s="82" t="s">
        <v>52</v>
      </c>
      <c r="C22" s="52">
        <v>0.53125</v>
      </c>
      <c r="D22" s="47">
        <v>0.88541666666666663</v>
      </c>
      <c r="E22" s="15">
        <v>10092543</v>
      </c>
      <c r="F22" s="15">
        <v>2</v>
      </c>
    </row>
    <row r="23" spans="1:6" ht="15.75" thickBot="1" x14ac:dyDescent="0.3">
      <c r="A23" s="15" t="s">
        <v>44</v>
      </c>
      <c r="B23" s="82" t="s">
        <v>53</v>
      </c>
      <c r="C23" s="52">
        <v>0.40625</v>
      </c>
      <c r="D23" s="47">
        <v>0.73958333333333337</v>
      </c>
      <c r="E23" s="15">
        <v>10092543</v>
      </c>
      <c r="F23" s="15">
        <v>3</v>
      </c>
    </row>
    <row r="24" spans="1:6" ht="15.75" thickBot="1" x14ac:dyDescent="0.3">
      <c r="A24" s="15" t="s">
        <v>57</v>
      </c>
      <c r="B24" s="82" t="s">
        <v>54</v>
      </c>
      <c r="C24" s="52">
        <v>0.4375</v>
      </c>
      <c r="D24" s="47">
        <v>0.70833333333333337</v>
      </c>
      <c r="E24" s="15">
        <v>13434828</v>
      </c>
      <c r="F24" s="15">
        <v>1</v>
      </c>
    </row>
    <row r="25" spans="1:6" ht="15.75" thickBot="1" x14ac:dyDescent="0.3">
      <c r="A25" s="15" t="s">
        <v>57</v>
      </c>
      <c r="B25" s="82" t="s">
        <v>55</v>
      </c>
      <c r="C25" s="80">
        <v>0.6875</v>
      </c>
      <c r="D25" s="48">
        <v>0.92708333333333337</v>
      </c>
      <c r="E25" s="15">
        <v>13434828</v>
      </c>
      <c r="F25" s="15">
        <v>2</v>
      </c>
    </row>
    <row r="26" spans="1:6" ht="15.75" thickBot="1" x14ac:dyDescent="0.3">
      <c r="A26" s="15" t="s">
        <v>58</v>
      </c>
      <c r="B26" s="82" t="s">
        <v>56</v>
      </c>
      <c r="C26" s="80">
        <v>0.40625</v>
      </c>
      <c r="D26" s="48">
        <v>0.76041666666666663</v>
      </c>
      <c r="E26" s="15">
        <v>10079487</v>
      </c>
      <c r="F26" s="15">
        <v>1</v>
      </c>
    </row>
    <row r="27" spans="1:6" ht="15.75" thickBot="1" x14ac:dyDescent="0.3">
      <c r="B27" s="57"/>
      <c r="C27" s="91"/>
      <c r="D27" s="59"/>
    </row>
    <row r="28" spans="1:6" x14ac:dyDescent="0.25">
      <c r="B28"/>
    </row>
    <row r="29" spans="1:6" x14ac:dyDescent="0.25">
      <c r="B29"/>
    </row>
    <row r="30" spans="1:6" x14ac:dyDescent="0.25">
      <c r="B30"/>
    </row>
    <row r="31" spans="1:6" x14ac:dyDescent="0.25">
      <c r="B31"/>
    </row>
    <row r="32" spans="1:6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</sheetData>
  <mergeCells count="2">
    <mergeCell ref="L1:N1"/>
    <mergeCell ref="C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Cible 1&amp;2</vt:lpstr>
      <vt:lpstr>Gantt</vt:lpstr>
      <vt:lpstr>Det. Week 1&amp;2</vt:lpstr>
      <vt:lpstr>TOOLS 324</vt:lpstr>
      <vt:lpstr>_Cellule_Cible</vt:lpstr>
      <vt:lpstr>'Cible 1&amp;2'!Afdrukbereik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</dc:creator>
  <cp:lastModifiedBy>Bart Strubbe</cp:lastModifiedBy>
  <cp:lastPrinted>2024-02-14T18:04:18Z</cp:lastPrinted>
  <dcterms:created xsi:type="dcterms:W3CDTF">2022-02-12T14:15:29Z</dcterms:created>
  <dcterms:modified xsi:type="dcterms:W3CDTF">2024-02-24T22:28:50Z</dcterms:modified>
</cp:coreProperties>
</file>