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EDD02B1-F283-4FE4-B74A-DC2BD7763E35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Tableau" sheetId="4" r:id="rId1"/>
    <sheet name="Amortissements" sheetId="1" r:id="rId2"/>
  </sheets>
  <definedNames>
    <definedName name="_xlnm.Print_Area" localSheetId="1">Amortissements!$A$32:$G$153</definedName>
    <definedName name="_xlnm.Print_Titles" localSheetId="1">Amortissements!$32:$33</definedName>
    <definedName name="Année">Amortissements!$B$32</definedName>
    <definedName name="Mes_dates">OFFSET(TBL_Véhicules[],-2,,1,)</definedName>
    <definedName name="Mes_Véhicules">TBL_Véhicules[Véhicule / Machine:]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44" i="1" l="1"/>
  <c r="H144" i="1" s="1"/>
  <c r="A134" i="1"/>
  <c r="H134" i="1" s="1"/>
  <c r="A124" i="1"/>
  <c r="H124" i="1" s="1"/>
  <c r="A114" i="1"/>
  <c r="H114" i="1" s="1"/>
  <c r="A104" i="1"/>
  <c r="A94" i="1"/>
  <c r="H94" i="1" s="1"/>
  <c r="A84" i="1"/>
  <c r="A74" i="1"/>
  <c r="H74" i="1" s="1"/>
  <c r="A64" i="1"/>
  <c r="H64" i="1" s="1"/>
  <c r="A54" i="1"/>
  <c r="H54" i="1" s="1"/>
  <c r="A44" i="1"/>
  <c r="H44" i="1" s="1"/>
  <c r="A34" i="1"/>
  <c r="P3" i="1"/>
  <c r="Q3" i="1" s="1"/>
  <c r="R3" i="1" s="1"/>
  <c r="S3" i="1"/>
  <c r="H5" i="1"/>
  <c r="I5" i="1"/>
  <c r="L5" i="1" s="1"/>
  <c r="J5" i="1"/>
  <c r="K5" i="1"/>
  <c r="M5" i="1"/>
  <c r="O5" i="1"/>
  <c r="P5" i="1"/>
  <c r="R5" i="1"/>
  <c r="H6" i="1"/>
  <c r="I6" i="1"/>
  <c r="J6" i="1"/>
  <c r="K6" i="1" s="1"/>
  <c r="L6" i="1"/>
  <c r="M6" i="1"/>
  <c r="O6" i="1"/>
  <c r="P6" i="1"/>
  <c r="R6" i="1"/>
  <c r="S6" i="1"/>
  <c r="H7" i="1"/>
  <c r="I7" i="1"/>
  <c r="M7" i="1"/>
  <c r="O7" i="1"/>
  <c r="H8" i="1"/>
  <c r="P8" i="1" s="1"/>
  <c r="I8" i="1"/>
  <c r="J8" i="1"/>
  <c r="K8" i="1" s="1"/>
  <c r="O8" i="1"/>
  <c r="Q8" i="1"/>
  <c r="R8" i="1"/>
  <c r="H9" i="1"/>
  <c r="I9" i="1"/>
  <c r="O9" i="1"/>
  <c r="H10" i="1"/>
  <c r="I10" i="1"/>
  <c r="L10" i="1"/>
  <c r="O10" i="1"/>
  <c r="P10" i="1"/>
  <c r="Q10" i="1"/>
  <c r="H11" i="1"/>
  <c r="I11" i="1"/>
  <c r="L11" i="1" s="1"/>
  <c r="J11" i="1"/>
  <c r="K11" i="1"/>
  <c r="M11" i="1"/>
  <c r="O11" i="1"/>
  <c r="P11" i="1"/>
  <c r="Q11" i="1"/>
  <c r="H12" i="1"/>
  <c r="I12" i="1"/>
  <c r="L12" i="1"/>
  <c r="O12" i="1"/>
  <c r="P12" i="1"/>
  <c r="Q12" i="1"/>
  <c r="H13" i="1"/>
  <c r="I13" i="1"/>
  <c r="L13" i="1"/>
  <c r="M13" i="1"/>
  <c r="O13" i="1"/>
  <c r="Q13" i="1"/>
  <c r="S13" i="1"/>
  <c r="H14" i="1"/>
  <c r="I14" i="1"/>
  <c r="L14" i="1"/>
  <c r="M14" i="1"/>
  <c r="O14" i="1"/>
  <c r="P14" i="1"/>
  <c r="S14" i="1"/>
  <c r="H15" i="1"/>
  <c r="I15" i="1"/>
  <c r="L15" i="1"/>
  <c r="M15" i="1"/>
  <c r="O15" i="1"/>
  <c r="P15" i="1"/>
  <c r="S15" i="1"/>
  <c r="H16" i="1"/>
  <c r="Q16" i="1" s="1"/>
  <c r="I16" i="1"/>
  <c r="J16" i="1"/>
  <c r="K16" i="1" s="1"/>
  <c r="M16" i="1"/>
  <c r="O16" i="1"/>
  <c r="P16" i="1"/>
  <c r="R16" i="1"/>
  <c r="S16" i="1"/>
  <c r="H104" i="1"/>
  <c r="H84" i="1"/>
  <c r="I41" i="1"/>
  <c r="I42" i="1"/>
  <c r="B26" i="1"/>
  <c r="J7" i="1" l="1"/>
  <c r="K7" i="1" s="1"/>
  <c r="P7" i="1"/>
  <c r="L7" i="1"/>
  <c r="J10" i="1"/>
  <c r="K10" i="1" s="1"/>
  <c r="M10" i="1"/>
  <c r="J9" i="1"/>
  <c r="K9" i="1" s="1"/>
  <c r="L9" i="1"/>
  <c r="M9" i="1"/>
  <c r="L16" i="1"/>
  <c r="R9" i="1"/>
  <c r="S9" i="1"/>
  <c r="Q9" i="1"/>
  <c r="Q15" i="1"/>
  <c r="J15" i="1"/>
  <c r="K15" i="1" s="1"/>
  <c r="R15" i="1"/>
  <c r="Q14" i="1"/>
  <c r="J14" i="1"/>
  <c r="K14" i="1" s="1"/>
  <c r="R14" i="1"/>
  <c r="R13" i="1"/>
  <c r="P13" i="1"/>
  <c r="J12" i="1"/>
  <c r="K12" i="1" s="1"/>
  <c r="M12" i="1"/>
  <c r="P9" i="1"/>
  <c r="R12" i="1"/>
  <c r="S12" i="1"/>
  <c r="R10" i="1"/>
  <c r="S10" i="1"/>
  <c r="L8" i="1"/>
  <c r="M8" i="1"/>
  <c r="S8" i="1" s="1"/>
  <c r="J13" i="1"/>
  <c r="K13" i="1" s="1"/>
  <c r="R11" i="1"/>
  <c r="S11" i="1"/>
  <c r="T3" i="1"/>
  <c r="S5" i="1"/>
  <c r="S7" i="1"/>
  <c r="R7" i="1"/>
  <c r="Q5" i="1"/>
  <c r="Q6" i="1"/>
  <c r="Q7" i="1"/>
  <c r="G144" i="1" a="1"/>
  <c r="G144" i="1" s="1"/>
  <c r="H145" i="1"/>
  <c r="H135" i="1"/>
  <c r="G134" i="1" a="1"/>
  <c r="G134" i="1" s="1"/>
  <c r="H125" i="1"/>
  <c r="G124" i="1" a="1"/>
  <c r="G124" i="1" s="1"/>
  <c r="H115" i="1"/>
  <c r="G114" i="1" a="1"/>
  <c r="G114" i="1" s="1"/>
  <c r="H105" i="1"/>
  <c r="G104" i="1" a="1"/>
  <c r="G104" i="1" s="1"/>
  <c r="H95" i="1"/>
  <c r="G94" i="1" a="1"/>
  <c r="G94" i="1" s="1"/>
  <c r="H85" i="1"/>
  <c r="G84" i="1" a="1"/>
  <c r="G84" i="1" s="1"/>
  <c r="H75" i="1"/>
  <c r="G74" i="1" a="1"/>
  <c r="G74" i="1" s="1"/>
  <c r="H65" i="1"/>
  <c r="G64" i="1" a="1"/>
  <c r="G64" i="1" s="1"/>
  <c r="H55" i="1"/>
  <c r="G54" i="1" a="1"/>
  <c r="G54" i="1" s="1"/>
  <c r="H45" i="1"/>
  <c r="G44" i="1" a="1"/>
  <c r="G44" i="1" s="1"/>
  <c r="C26" i="1"/>
  <c r="B27" i="1"/>
  <c r="C27" i="1" s="1"/>
  <c r="T5" i="1" l="1"/>
  <c r="T6" i="1"/>
  <c r="U3" i="1"/>
  <c r="T7" i="1"/>
  <c r="T10" i="1"/>
  <c r="T12" i="1"/>
  <c r="T13" i="1"/>
  <c r="T9" i="1"/>
  <c r="T11" i="1"/>
  <c r="T14" i="1"/>
  <c r="T15" i="1"/>
  <c r="T16" i="1"/>
  <c r="T8" i="1"/>
  <c r="H146" i="1"/>
  <c r="H136" i="1"/>
  <c r="H126" i="1"/>
  <c r="H116" i="1"/>
  <c r="H106" i="1"/>
  <c r="H96" i="1"/>
  <c r="H86" i="1"/>
  <c r="H76" i="1"/>
  <c r="H66" i="1"/>
  <c r="H56" i="1"/>
  <c r="H46" i="1"/>
  <c r="B28" i="1"/>
  <c r="U5" i="1" l="1"/>
  <c r="U6" i="1"/>
  <c r="U7" i="1"/>
  <c r="U8" i="1"/>
  <c r="U14" i="1"/>
  <c r="U15" i="1"/>
  <c r="U16" i="1"/>
  <c r="U10" i="1"/>
  <c r="U12" i="1"/>
  <c r="U13" i="1"/>
  <c r="V3" i="1"/>
  <c r="U9" i="1"/>
  <c r="U11" i="1"/>
  <c r="H147" i="1"/>
  <c r="H137" i="1"/>
  <c r="H127" i="1"/>
  <c r="H117" i="1"/>
  <c r="H107" i="1"/>
  <c r="H97" i="1"/>
  <c r="H87" i="1"/>
  <c r="H77" i="1"/>
  <c r="H67" i="1"/>
  <c r="H57" i="1"/>
  <c r="H47" i="1"/>
  <c r="C28" i="1"/>
  <c r="B29" i="1"/>
  <c r="W3" i="1" l="1"/>
  <c r="V6" i="1"/>
  <c r="V5" i="1"/>
  <c r="V9" i="1"/>
  <c r="V10" i="1"/>
  <c r="V11" i="1"/>
  <c r="V12" i="1"/>
  <c r="V13" i="1"/>
  <c r="V8" i="1"/>
  <c r="V7" i="1"/>
  <c r="V14" i="1"/>
  <c r="V15" i="1"/>
  <c r="V16" i="1"/>
  <c r="H148" i="1"/>
  <c r="D147" i="1" a="1"/>
  <c r="D147" i="1" s="1"/>
  <c r="C147" i="1" a="1"/>
  <c r="C147" i="1" s="1"/>
  <c r="C137" i="1" a="1"/>
  <c r="C137" i="1" s="1"/>
  <c r="H138" i="1"/>
  <c r="D137" i="1" a="1"/>
  <c r="D137" i="1" s="1"/>
  <c r="C127" i="1" a="1"/>
  <c r="C127" i="1" s="1"/>
  <c r="H128" i="1"/>
  <c r="D127" i="1" a="1"/>
  <c r="D127" i="1" s="1"/>
  <c r="C117" i="1" a="1"/>
  <c r="C117" i="1" s="1"/>
  <c r="D117" i="1" a="1"/>
  <c r="D117" i="1" s="1"/>
  <c r="H118" i="1"/>
  <c r="C107" i="1" a="1"/>
  <c r="C107" i="1" s="1"/>
  <c r="D107" i="1" a="1"/>
  <c r="D107" i="1" s="1"/>
  <c r="H108" i="1"/>
  <c r="C97" i="1" a="1"/>
  <c r="C97" i="1" s="1"/>
  <c r="D97" i="1" a="1"/>
  <c r="D97" i="1" s="1"/>
  <c r="H98" i="1"/>
  <c r="D26" i="1"/>
  <c r="C87" i="1" a="1"/>
  <c r="C87" i="1" s="1"/>
  <c r="H88" i="1"/>
  <c r="D87" i="1" a="1"/>
  <c r="D87" i="1" s="1"/>
  <c r="C77" i="1" a="1"/>
  <c r="C77" i="1" s="1"/>
  <c r="H78" i="1"/>
  <c r="D77" i="1" a="1"/>
  <c r="D77" i="1" s="1"/>
  <c r="C67" i="1" a="1"/>
  <c r="C67" i="1" s="1"/>
  <c r="H68" i="1"/>
  <c r="D67" i="1" a="1"/>
  <c r="D67" i="1" s="1"/>
  <c r="C57" i="1" a="1"/>
  <c r="C57" i="1" s="1"/>
  <c r="H58" i="1"/>
  <c r="D57" i="1" a="1"/>
  <c r="D57" i="1" s="1"/>
  <c r="C47" i="1" a="1"/>
  <c r="C47" i="1" s="1"/>
  <c r="H48" i="1"/>
  <c r="D47" i="1" a="1"/>
  <c r="D47" i="1" s="1"/>
  <c r="C29" i="1"/>
  <c r="B30" i="1"/>
  <c r="C30" i="1" s="1"/>
  <c r="X3" i="1" l="1"/>
  <c r="W7" i="1"/>
  <c r="W8" i="1"/>
  <c r="W6" i="1"/>
  <c r="W9" i="1"/>
  <c r="W10" i="1"/>
  <c r="W11" i="1"/>
  <c r="W12" i="1"/>
  <c r="W5" i="1"/>
  <c r="W14" i="1"/>
  <c r="W16" i="1"/>
  <c r="W13" i="1"/>
  <c r="W15" i="1"/>
  <c r="F147" i="1" a="1"/>
  <c r="F147" i="1" s="1"/>
  <c r="E147" i="1" a="1"/>
  <c r="E147" i="1" s="1"/>
  <c r="C148" i="1" a="1"/>
  <c r="C148" i="1" s="1"/>
  <c r="H149" i="1"/>
  <c r="D148" i="1" a="1"/>
  <c r="D148" i="1" s="1"/>
  <c r="B137" i="1" a="1"/>
  <c r="B137" i="1" s="1"/>
  <c r="B147" i="1" a="1"/>
  <c r="B147" i="1" s="1"/>
  <c r="E137" i="1" a="1"/>
  <c r="E137" i="1" s="1"/>
  <c r="F137" i="1" a="1"/>
  <c r="F137" i="1" s="1"/>
  <c r="C138" i="1" a="1"/>
  <c r="C138" i="1" s="1"/>
  <c r="H139" i="1"/>
  <c r="D138" i="1" a="1"/>
  <c r="D138" i="1" s="1"/>
  <c r="E127" i="1" a="1"/>
  <c r="E127" i="1" s="1"/>
  <c r="F127" i="1" a="1"/>
  <c r="F127" i="1" s="1"/>
  <c r="C128" i="1" a="1"/>
  <c r="C128" i="1" s="1"/>
  <c r="H129" i="1"/>
  <c r="D128" i="1" a="1"/>
  <c r="D128" i="1" s="1"/>
  <c r="C118" i="1" a="1"/>
  <c r="C118" i="1" s="1"/>
  <c r="H119" i="1"/>
  <c r="D118" i="1" a="1"/>
  <c r="D118" i="1" s="1"/>
  <c r="E117" i="1" a="1"/>
  <c r="E117" i="1" s="1"/>
  <c r="F117" i="1" a="1"/>
  <c r="F117" i="1" s="1"/>
  <c r="E107" i="1" a="1"/>
  <c r="E107" i="1" s="1"/>
  <c r="F107" i="1" a="1"/>
  <c r="F107" i="1" s="1"/>
  <c r="C108" i="1" a="1"/>
  <c r="C108" i="1" s="1"/>
  <c r="H109" i="1"/>
  <c r="D108" i="1" a="1"/>
  <c r="D108" i="1" s="1"/>
  <c r="D98" i="1" a="1"/>
  <c r="D98" i="1" s="1"/>
  <c r="C98" i="1" a="1"/>
  <c r="C98" i="1" s="1"/>
  <c r="H99" i="1"/>
  <c r="E97" i="1" a="1"/>
  <c r="E97" i="1" s="1"/>
  <c r="F97" i="1" a="1"/>
  <c r="F97" i="1" s="1"/>
  <c r="B97" i="1" a="1"/>
  <c r="B97" i="1" s="1"/>
  <c r="B107" i="1" a="1"/>
  <c r="B107" i="1" s="1"/>
  <c r="B117" i="1" a="1"/>
  <c r="B117" i="1" s="1"/>
  <c r="B127" i="1" a="1"/>
  <c r="B127" i="1" s="1"/>
  <c r="B57" i="1" a="1"/>
  <c r="B57" i="1" s="1"/>
  <c r="C88" i="1" a="1"/>
  <c r="C88" i="1" s="1"/>
  <c r="D88" i="1" a="1"/>
  <c r="D88" i="1" s="1"/>
  <c r="H89" i="1"/>
  <c r="E87" i="1" a="1"/>
  <c r="E87" i="1" s="1"/>
  <c r="F87" i="1" a="1"/>
  <c r="F87" i="1" s="1"/>
  <c r="C78" i="1" a="1"/>
  <c r="C78" i="1" s="1"/>
  <c r="D78" i="1" a="1"/>
  <c r="D78" i="1" s="1"/>
  <c r="H79" i="1"/>
  <c r="E77" i="1" a="1"/>
  <c r="E77" i="1" s="1"/>
  <c r="F77" i="1" a="1"/>
  <c r="F77" i="1" s="1"/>
  <c r="D68" i="1" a="1"/>
  <c r="D68" i="1" s="1"/>
  <c r="C68" i="1" a="1"/>
  <c r="C68" i="1" s="1"/>
  <c r="H69" i="1"/>
  <c r="E67" i="1" a="1"/>
  <c r="E67" i="1" s="1"/>
  <c r="F67" i="1" a="1"/>
  <c r="F67" i="1" s="1"/>
  <c r="E57" i="1" a="1"/>
  <c r="E57" i="1" s="1"/>
  <c r="F57" i="1" a="1"/>
  <c r="F57" i="1" s="1"/>
  <c r="C58" i="1" a="1"/>
  <c r="C58" i="1" s="1"/>
  <c r="H59" i="1"/>
  <c r="D58" i="1" a="1"/>
  <c r="D58" i="1" s="1"/>
  <c r="C48" i="1" a="1"/>
  <c r="C48" i="1" s="1"/>
  <c r="H49" i="1"/>
  <c r="D48" i="1" a="1"/>
  <c r="D48" i="1" s="1"/>
  <c r="E47" i="1" a="1"/>
  <c r="E47" i="1" s="1"/>
  <c r="F47" i="1" a="1"/>
  <c r="F47" i="1" s="1"/>
  <c r="X5" i="1" l="1"/>
  <c r="X6" i="1"/>
  <c r="Y3" i="1"/>
  <c r="X7" i="1"/>
  <c r="X8" i="1"/>
  <c r="X11" i="1"/>
  <c r="X13" i="1"/>
  <c r="X12" i="1"/>
  <c r="X14" i="1"/>
  <c r="X15" i="1"/>
  <c r="X9" i="1"/>
  <c r="X10" i="1"/>
  <c r="X16" i="1"/>
  <c r="E148" i="1" a="1"/>
  <c r="E148" i="1" s="1"/>
  <c r="F148" i="1" a="1"/>
  <c r="F148" i="1" s="1"/>
  <c r="C149" i="1" a="1"/>
  <c r="C149" i="1" s="1"/>
  <c r="H150" i="1"/>
  <c r="D149" i="1" a="1"/>
  <c r="D149" i="1" s="1"/>
  <c r="B87" i="1" a="1"/>
  <c r="B87" i="1" s="1"/>
  <c r="E138" i="1" a="1"/>
  <c r="E138" i="1" s="1"/>
  <c r="F138" i="1" a="1"/>
  <c r="F138" i="1" s="1"/>
  <c r="D139" i="1" a="1"/>
  <c r="D139" i="1" s="1"/>
  <c r="C139" i="1" a="1"/>
  <c r="C139" i="1" s="1"/>
  <c r="H140" i="1"/>
  <c r="E128" i="1" a="1"/>
  <c r="E128" i="1" s="1"/>
  <c r="F128" i="1" a="1"/>
  <c r="F128" i="1" s="1"/>
  <c r="D129" i="1" a="1"/>
  <c r="D129" i="1" s="1"/>
  <c r="H130" i="1"/>
  <c r="C129" i="1" a="1"/>
  <c r="C129" i="1" s="1"/>
  <c r="E118" i="1" a="1"/>
  <c r="E118" i="1" s="1"/>
  <c r="F118" i="1" a="1"/>
  <c r="F118" i="1" s="1"/>
  <c r="D119" i="1" a="1"/>
  <c r="D119" i="1" s="1"/>
  <c r="H120" i="1"/>
  <c r="C119" i="1" a="1"/>
  <c r="C119" i="1" s="1"/>
  <c r="F108" i="1" a="1"/>
  <c r="F108" i="1" s="1"/>
  <c r="E108" i="1" a="1"/>
  <c r="E108" i="1" s="1"/>
  <c r="D109" i="1" a="1"/>
  <c r="D109" i="1" s="1"/>
  <c r="C109" i="1" a="1"/>
  <c r="C109" i="1" s="1"/>
  <c r="H110" i="1"/>
  <c r="D99" i="1" a="1"/>
  <c r="D99" i="1" s="1"/>
  <c r="H100" i="1"/>
  <c r="C99" i="1" a="1"/>
  <c r="C99" i="1" s="1"/>
  <c r="E98" i="1" a="1"/>
  <c r="E98" i="1" s="1"/>
  <c r="F98" i="1" a="1"/>
  <c r="F98" i="1" s="1"/>
  <c r="B67" i="1" a="1"/>
  <c r="B67" i="1" s="1"/>
  <c r="D27" i="1"/>
  <c r="B47" i="1" a="1"/>
  <c r="B47" i="1" s="1"/>
  <c r="B77" i="1" a="1"/>
  <c r="B77" i="1" s="1"/>
  <c r="E88" i="1" a="1"/>
  <c r="E88" i="1" s="1"/>
  <c r="F88" i="1" a="1"/>
  <c r="F88" i="1" s="1"/>
  <c r="D89" i="1" a="1"/>
  <c r="D89" i="1" s="1"/>
  <c r="C89" i="1" a="1"/>
  <c r="C89" i="1" s="1"/>
  <c r="H90" i="1"/>
  <c r="E78" i="1" a="1"/>
  <c r="E78" i="1" s="1"/>
  <c r="F78" i="1" a="1"/>
  <c r="F78" i="1" s="1"/>
  <c r="D79" i="1" a="1"/>
  <c r="D79" i="1" s="1"/>
  <c r="C79" i="1" a="1"/>
  <c r="C79" i="1" s="1"/>
  <c r="H80" i="1"/>
  <c r="D69" i="1" a="1"/>
  <c r="D69" i="1" s="1"/>
  <c r="C69" i="1" a="1"/>
  <c r="C69" i="1" s="1"/>
  <c r="H70" i="1"/>
  <c r="F68" i="1" a="1"/>
  <c r="F68" i="1" s="1"/>
  <c r="E68" i="1" a="1"/>
  <c r="E68" i="1" s="1"/>
  <c r="D59" i="1" a="1"/>
  <c r="D59" i="1" s="1"/>
  <c r="H60" i="1"/>
  <c r="C59" i="1" a="1"/>
  <c r="C59" i="1" s="1"/>
  <c r="E58" i="1" a="1"/>
  <c r="E58" i="1" s="1"/>
  <c r="F58" i="1" a="1"/>
  <c r="F58" i="1" s="1"/>
  <c r="E48" i="1" a="1"/>
  <c r="E48" i="1" s="1"/>
  <c r="F48" i="1" a="1"/>
  <c r="F48" i="1" s="1"/>
  <c r="D49" i="1" a="1"/>
  <c r="D49" i="1" s="1"/>
  <c r="C49" i="1" a="1"/>
  <c r="C49" i="1" s="1"/>
  <c r="H50" i="1"/>
  <c r="Y5" i="1" l="1"/>
  <c r="Y6" i="1"/>
  <c r="Y7" i="1"/>
  <c r="Z3" i="1"/>
  <c r="Y9" i="1"/>
  <c r="Y11" i="1"/>
  <c r="Y13" i="1"/>
  <c r="Y14" i="1"/>
  <c r="Y15" i="1"/>
  <c r="Y16" i="1"/>
  <c r="Y8" i="1"/>
  <c r="Y10" i="1"/>
  <c r="Y12" i="1"/>
  <c r="D150" i="1" a="1"/>
  <c r="D150" i="1" s="1"/>
  <c r="H151" i="1"/>
  <c r="H152" i="1" s="1"/>
  <c r="C150" i="1" a="1"/>
  <c r="C150" i="1" s="1"/>
  <c r="B138" i="1" a="1"/>
  <c r="B138" i="1" s="1"/>
  <c r="B148" i="1" a="1"/>
  <c r="B148" i="1" s="1"/>
  <c r="E149" i="1" a="1"/>
  <c r="E149" i="1" s="1"/>
  <c r="F149" i="1" a="1"/>
  <c r="F149" i="1" s="1"/>
  <c r="F139" i="1" a="1"/>
  <c r="F139" i="1" s="1"/>
  <c r="E139" i="1" a="1"/>
  <c r="E139" i="1" s="1"/>
  <c r="D140" i="1" a="1"/>
  <c r="D140" i="1" s="1"/>
  <c r="C140" i="1" a="1"/>
  <c r="C140" i="1" s="1"/>
  <c r="H141" i="1"/>
  <c r="H142" i="1" s="1"/>
  <c r="F129" i="1" a="1"/>
  <c r="F129" i="1" s="1"/>
  <c r="E129" i="1" a="1"/>
  <c r="E129" i="1" s="1"/>
  <c r="B118" i="1" a="1"/>
  <c r="B118" i="1" s="1"/>
  <c r="B128" i="1" a="1"/>
  <c r="B128" i="1" s="1"/>
  <c r="D130" i="1" a="1"/>
  <c r="D130" i="1" s="1"/>
  <c r="H131" i="1"/>
  <c r="H132" i="1" s="1"/>
  <c r="C130" i="1" a="1"/>
  <c r="C130" i="1" s="1"/>
  <c r="F119" i="1" a="1"/>
  <c r="F119" i="1" s="1"/>
  <c r="E119" i="1" a="1"/>
  <c r="E119" i="1" s="1"/>
  <c r="D120" i="1" a="1"/>
  <c r="D120" i="1" s="1"/>
  <c r="H121" i="1"/>
  <c r="H122" i="1" s="1"/>
  <c r="C120" i="1" a="1"/>
  <c r="C120" i="1" s="1"/>
  <c r="B98" i="1" a="1"/>
  <c r="B98" i="1" s="1"/>
  <c r="B108" i="1" a="1"/>
  <c r="B108" i="1" s="1"/>
  <c r="F109" i="1" a="1"/>
  <c r="F109" i="1" s="1"/>
  <c r="E109" i="1" a="1"/>
  <c r="E109" i="1" s="1"/>
  <c r="C110" i="1" a="1"/>
  <c r="C110" i="1" s="1"/>
  <c r="D110" i="1" a="1"/>
  <c r="D110" i="1" s="1"/>
  <c r="H111" i="1"/>
  <c r="H112" i="1" s="1"/>
  <c r="D100" i="1" a="1"/>
  <c r="D100" i="1" s="1"/>
  <c r="H101" i="1"/>
  <c r="H102" i="1" s="1"/>
  <c r="C100" i="1" a="1"/>
  <c r="C100" i="1" s="1"/>
  <c r="F99" i="1" a="1"/>
  <c r="F99" i="1" s="1"/>
  <c r="E99" i="1" a="1"/>
  <c r="E99" i="1" s="1"/>
  <c r="B78" i="1" a="1"/>
  <c r="B78" i="1" s="1"/>
  <c r="B88" i="1" a="1"/>
  <c r="B88" i="1" s="1"/>
  <c r="B68" i="1" a="1"/>
  <c r="B68" i="1" s="1"/>
  <c r="B48" i="1" a="1"/>
  <c r="B48" i="1" s="1"/>
  <c r="B58" i="1" a="1"/>
  <c r="B58" i="1" s="1"/>
  <c r="D28" i="1"/>
  <c r="F89" i="1" a="1"/>
  <c r="F89" i="1" s="1"/>
  <c r="E89" i="1" a="1"/>
  <c r="E89" i="1" s="1"/>
  <c r="D90" i="1" a="1"/>
  <c r="D90" i="1" s="1"/>
  <c r="C90" i="1" a="1"/>
  <c r="C90" i="1" s="1"/>
  <c r="H91" i="1"/>
  <c r="H92" i="1" s="1"/>
  <c r="F79" i="1" a="1"/>
  <c r="F79" i="1" s="1"/>
  <c r="E79" i="1" a="1"/>
  <c r="E79" i="1" s="1"/>
  <c r="D80" i="1" a="1"/>
  <c r="D80" i="1" s="1"/>
  <c r="C80" i="1" a="1"/>
  <c r="C80" i="1" s="1"/>
  <c r="H81" i="1"/>
  <c r="H82" i="1" s="1"/>
  <c r="C70" i="1" a="1"/>
  <c r="C70" i="1" s="1"/>
  <c r="D70" i="1" a="1"/>
  <c r="D70" i="1" s="1"/>
  <c r="H71" i="1"/>
  <c r="H72" i="1" s="1"/>
  <c r="F69" i="1" a="1"/>
  <c r="F69" i="1" s="1"/>
  <c r="E69" i="1" a="1"/>
  <c r="E69" i="1" s="1"/>
  <c r="F59" i="1" a="1"/>
  <c r="F59" i="1" s="1"/>
  <c r="E59" i="1" a="1"/>
  <c r="E59" i="1" s="1"/>
  <c r="D60" i="1" a="1"/>
  <c r="D60" i="1" s="1"/>
  <c r="C60" i="1" a="1"/>
  <c r="C60" i="1" s="1"/>
  <c r="H61" i="1"/>
  <c r="H62" i="1" s="1"/>
  <c r="F49" i="1" a="1"/>
  <c r="F49" i="1" s="1"/>
  <c r="E49" i="1" a="1"/>
  <c r="E49" i="1" s="1"/>
  <c r="D50" i="1" a="1"/>
  <c r="D50" i="1" s="1"/>
  <c r="C50" i="1" a="1"/>
  <c r="C50" i="1" s="1"/>
  <c r="H51" i="1"/>
  <c r="H52" i="1" s="1"/>
  <c r="Z6" i="1" l="1"/>
  <c r="Z7" i="1"/>
  <c r="Z8" i="1"/>
  <c r="Z9" i="1"/>
  <c r="Z10" i="1"/>
  <c r="Z11" i="1"/>
  <c r="Z12" i="1"/>
  <c r="Z13" i="1"/>
  <c r="Z14" i="1"/>
  <c r="Z15" i="1"/>
  <c r="Z16" i="1"/>
  <c r="Z5" i="1"/>
  <c r="AA3" i="1"/>
  <c r="B139" i="1" a="1"/>
  <c r="B139" i="1" s="1"/>
  <c r="B149" i="1" a="1"/>
  <c r="B149" i="1" s="1"/>
  <c r="F150" i="1" a="1"/>
  <c r="F150" i="1" s="1"/>
  <c r="E150" i="1" a="1"/>
  <c r="E150" i="1" s="1"/>
  <c r="F140" i="1" a="1"/>
  <c r="F140" i="1" s="1"/>
  <c r="E140" i="1" a="1"/>
  <c r="E140" i="1" s="1"/>
  <c r="B119" i="1" a="1"/>
  <c r="B119" i="1" s="1"/>
  <c r="B129" i="1" a="1"/>
  <c r="B129" i="1" s="1"/>
  <c r="F130" i="1" a="1"/>
  <c r="F130" i="1" s="1"/>
  <c r="E130" i="1" a="1"/>
  <c r="E130" i="1" s="1"/>
  <c r="F120" i="1" a="1"/>
  <c r="F120" i="1" s="1"/>
  <c r="E120" i="1" a="1"/>
  <c r="E120" i="1" s="1"/>
  <c r="E110" i="1" a="1"/>
  <c r="E110" i="1" s="1"/>
  <c r="F110" i="1" a="1"/>
  <c r="F110" i="1" s="1"/>
  <c r="B99" i="1" a="1"/>
  <c r="B99" i="1" s="1"/>
  <c r="B109" i="1" a="1"/>
  <c r="B109" i="1" s="1"/>
  <c r="F100" i="1" a="1"/>
  <c r="F100" i="1" s="1"/>
  <c r="E100" i="1" a="1"/>
  <c r="E100" i="1" s="1"/>
  <c r="B89" i="1" a="1"/>
  <c r="B89" i="1" s="1"/>
  <c r="B79" i="1" a="1"/>
  <c r="B79" i="1" s="1"/>
  <c r="B59" i="1" a="1"/>
  <c r="B59" i="1" s="1"/>
  <c r="B69" i="1" a="1"/>
  <c r="B69" i="1" s="1"/>
  <c r="B49" i="1" a="1"/>
  <c r="B49" i="1" s="1"/>
  <c r="D29" i="1"/>
  <c r="F90" i="1" a="1"/>
  <c r="F90" i="1" s="1"/>
  <c r="E90" i="1" a="1"/>
  <c r="E90" i="1" s="1"/>
  <c r="F80" i="1" a="1"/>
  <c r="F80" i="1" s="1"/>
  <c r="E80" i="1" a="1"/>
  <c r="E80" i="1" s="1"/>
  <c r="E70" i="1" a="1"/>
  <c r="E70" i="1" s="1"/>
  <c r="F70" i="1" a="1"/>
  <c r="F70" i="1" s="1"/>
  <c r="F60" i="1" a="1"/>
  <c r="F60" i="1" s="1"/>
  <c r="E60" i="1" a="1"/>
  <c r="E60" i="1" s="1"/>
  <c r="F50" i="1" a="1"/>
  <c r="F50" i="1" s="1"/>
  <c r="E50" i="1" a="1"/>
  <c r="E50" i="1" s="1"/>
  <c r="AB3" i="1" l="1"/>
  <c r="AA5" i="1"/>
  <c r="AA8" i="1"/>
  <c r="AA6" i="1"/>
  <c r="AA7" i="1"/>
  <c r="AA9" i="1"/>
  <c r="AA10" i="1"/>
  <c r="AA11" i="1"/>
  <c r="AA12" i="1"/>
  <c r="AA13" i="1"/>
  <c r="AA15" i="1"/>
  <c r="AA16" i="1"/>
  <c r="AA14" i="1"/>
  <c r="B140" i="1" a="1"/>
  <c r="B140" i="1" s="1"/>
  <c r="B142" i="1" s="1"/>
  <c r="B150" i="1" a="1"/>
  <c r="B150" i="1" s="1"/>
  <c r="B152" i="1" s="1"/>
  <c r="B120" i="1" a="1"/>
  <c r="B120" i="1" s="1"/>
  <c r="B122" i="1" s="1"/>
  <c r="B130" i="1" a="1"/>
  <c r="B130" i="1" s="1"/>
  <c r="B132" i="1" s="1"/>
  <c r="B100" i="1" a="1"/>
  <c r="B100" i="1" s="1"/>
  <c r="B102" i="1" s="1"/>
  <c r="B110" i="1" a="1"/>
  <c r="B110" i="1" s="1"/>
  <c r="B112" i="1" s="1"/>
  <c r="B90" i="1" a="1"/>
  <c r="B90" i="1" s="1"/>
  <c r="B92" i="1" s="1"/>
  <c r="B60" i="1" a="1"/>
  <c r="B60" i="1" s="1"/>
  <c r="B62" i="1" s="1"/>
  <c r="B50" i="1" a="1"/>
  <c r="B50" i="1" s="1"/>
  <c r="B52" i="1" s="1"/>
  <c r="B70" i="1" a="1"/>
  <c r="B70" i="1" s="1"/>
  <c r="B72" i="1" s="1"/>
  <c r="B80" i="1" a="1"/>
  <c r="B80" i="1" s="1"/>
  <c r="B82" i="1" s="1"/>
  <c r="AB5" i="1" l="1"/>
  <c r="AB6" i="1"/>
  <c r="AC3" i="1"/>
  <c r="AB7" i="1"/>
  <c r="AB8" i="1"/>
  <c r="AB10" i="1"/>
  <c r="AB12" i="1"/>
  <c r="AB9" i="1"/>
  <c r="AB11" i="1"/>
  <c r="AB14" i="1"/>
  <c r="AB15" i="1"/>
  <c r="AB13" i="1"/>
  <c r="AB16" i="1"/>
  <c r="AC5" i="1" l="1"/>
  <c r="AC6" i="1"/>
  <c r="AC7" i="1"/>
  <c r="AD3" i="1"/>
  <c r="AC14" i="1"/>
  <c r="AC15" i="1"/>
  <c r="AC16" i="1"/>
  <c r="AC10" i="1"/>
  <c r="AC12" i="1"/>
  <c r="AC11" i="1"/>
  <c r="AC13" i="1"/>
  <c r="AC9" i="1"/>
  <c r="AC8" i="1"/>
  <c r="AE3" i="1" l="1"/>
  <c r="AD6" i="1"/>
  <c r="AD5" i="1"/>
  <c r="AD7" i="1"/>
  <c r="AD9" i="1"/>
  <c r="AD10" i="1"/>
  <c r="AD11" i="1"/>
  <c r="AD12" i="1"/>
  <c r="AD13" i="1"/>
  <c r="AD14" i="1"/>
  <c r="AD15" i="1"/>
  <c r="AD8" i="1"/>
  <c r="AD16" i="1"/>
  <c r="AF3" i="1" l="1"/>
  <c r="AE8" i="1"/>
  <c r="AE6" i="1"/>
  <c r="AE5" i="1"/>
  <c r="AE9" i="1"/>
  <c r="AE10" i="1"/>
  <c r="AE11" i="1"/>
  <c r="AE12" i="1"/>
  <c r="AE13" i="1"/>
  <c r="AE16" i="1"/>
  <c r="AE15" i="1"/>
  <c r="AE14" i="1"/>
  <c r="AE7" i="1"/>
  <c r="AF5" i="1" l="1"/>
  <c r="AF6" i="1"/>
  <c r="AG3" i="1"/>
  <c r="AF8" i="1"/>
  <c r="AF13" i="1"/>
  <c r="AF7" i="1"/>
  <c r="AF9" i="1"/>
  <c r="AF11" i="1"/>
  <c r="AF14" i="1"/>
  <c r="AF15" i="1"/>
  <c r="AF12" i="1"/>
  <c r="AF10" i="1"/>
  <c r="AF16" i="1"/>
  <c r="AG5" i="1" l="1"/>
  <c r="AG6" i="1"/>
  <c r="AG7" i="1"/>
  <c r="AH3" i="1"/>
  <c r="AG8" i="1"/>
  <c r="AG9" i="1"/>
  <c r="AG11" i="1"/>
  <c r="AG14" i="1"/>
  <c r="AG15" i="1"/>
  <c r="AG16" i="1"/>
  <c r="AG12" i="1"/>
  <c r="AG10" i="1"/>
  <c r="AG13" i="1"/>
  <c r="AH7" i="1" l="1"/>
  <c r="AH9" i="1"/>
  <c r="AH10" i="1"/>
  <c r="AH11" i="1"/>
  <c r="AH12" i="1"/>
  <c r="AH13" i="1"/>
  <c r="AI3" i="1"/>
  <c r="AH5" i="1"/>
  <c r="AH6" i="1"/>
  <c r="AH8" i="1"/>
  <c r="AH14" i="1"/>
  <c r="AH15" i="1"/>
  <c r="AH16" i="1"/>
  <c r="AJ3" i="1" l="1"/>
  <c r="AI5" i="1"/>
  <c r="AI8" i="1"/>
  <c r="AI7" i="1"/>
  <c r="AI9" i="1"/>
  <c r="AI10" i="1"/>
  <c r="AI11" i="1"/>
  <c r="AI12" i="1"/>
  <c r="AI6" i="1"/>
  <c r="AI13" i="1"/>
  <c r="AI15" i="1"/>
  <c r="AI14" i="1"/>
  <c r="AI16" i="1"/>
  <c r="AJ5" i="1" l="1"/>
  <c r="AJ6" i="1"/>
  <c r="AK3" i="1"/>
  <c r="AJ7" i="1"/>
  <c r="AJ10" i="1"/>
  <c r="AJ12" i="1"/>
  <c r="AJ13" i="1"/>
  <c r="AJ8" i="1"/>
  <c r="AJ9" i="1"/>
  <c r="AJ11" i="1"/>
  <c r="AJ14" i="1"/>
  <c r="AJ15" i="1"/>
  <c r="AJ16" i="1"/>
  <c r="AK5" i="1" l="1"/>
  <c r="AK6" i="1"/>
  <c r="AK7" i="1"/>
  <c r="AK8" i="1"/>
  <c r="AL3" i="1"/>
  <c r="AK14" i="1"/>
  <c r="AK15" i="1"/>
  <c r="AK16" i="1"/>
  <c r="AK10" i="1"/>
  <c r="AK12" i="1"/>
  <c r="AK13" i="1"/>
  <c r="AK11" i="1"/>
  <c r="AK9" i="1"/>
  <c r="AM3" i="1" l="1"/>
  <c r="AL6" i="1"/>
  <c r="AL5" i="1"/>
  <c r="AL9" i="1"/>
  <c r="AL10" i="1"/>
  <c r="AL11" i="1"/>
  <c r="AL12" i="1"/>
  <c r="AL13" i="1"/>
  <c r="AL7" i="1"/>
  <c r="AL8" i="1"/>
  <c r="AL14" i="1"/>
  <c r="AL15" i="1"/>
  <c r="AL16" i="1"/>
  <c r="AN3" i="1" l="1"/>
  <c r="AM7" i="1"/>
  <c r="AM8" i="1"/>
  <c r="AM6" i="1"/>
  <c r="AM9" i="1"/>
  <c r="AM10" i="1"/>
  <c r="AM11" i="1"/>
  <c r="AM12" i="1"/>
  <c r="AM5" i="1"/>
  <c r="AM13" i="1"/>
  <c r="AM14" i="1"/>
  <c r="AM16" i="1"/>
  <c r="AM15" i="1"/>
  <c r="AN5" i="1" l="1"/>
  <c r="AN6" i="1"/>
  <c r="AO3" i="1"/>
  <c r="AN7" i="1"/>
  <c r="AN11" i="1"/>
  <c r="AN12" i="1"/>
  <c r="AN13" i="1"/>
  <c r="AN14" i="1"/>
  <c r="AN15" i="1"/>
  <c r="AN10" i="1"/>
  <c r="AN8" i="1"/>
  <c r="AN9" i="1"/>
  <c r="AN16" i="1"/>
  <c r="AO5" i="1" l="1"/>
  <c r="AO6" i="1"/>
  <c r="AO7" i="1"/>
  <c r="AP3" i="1"/>
  <c r="AO9" i="1"/>
  <c r="AO11" i="1"/>
  <c r="AO13" i="1"/>
  <c r="AO14" i="1"/>
  <c r="AO15" i="1"/>
  <c r="AO16" i="1"/>
  <c r="AO10" i="1"/>
  <c r="AO8" i="1"/>
  <c r="AO12" i="1"/>
  <c r="AP6" i="1" l="1"/>
  <c r="AP8" i="1"/>
  <c r="AP9" i="1"/>
  <c r="AP10" i="1"/>
  <c r="AP11" i="1"/>
  <c r="AP12" i="1"/>
  <c r="AP7" i="1"/>
  <c r="AQ3" i="1"/>
  <c r="AP5" i="1"/>
  <c r="AP13" i="1"/>
  <c r="AP14" i="1"/>
  <c r="AP15" i="1"/>
  <c r="AP16" i="1"/>
  <c r="AR3" i="1" l="1"/>
  <c r="AQ5" i="1"/>
  <c r="AQ8" i="1"/>
  <c r="AQ6" i="1"/>
  <c r="AQ9" i="1"/>
  <c r="AQ10" i="1"/>
  <c r="AQ11" i="1"/>
  <c r="AQ12" i="1"/>
  <c r="AQ7" i="1"/>
  <c r="AQ15" i="1"/>
  <c r="AQ16" i="1"/>
  <c r="AQ13" i="1"/>
  <c r="AQ14" i="1"/>
  <c r="AR5" i="1" l="1"/>
  <c r="AR6" i="1"/>
  <c r="AS3" i="1"/>
  <c r="AR7" i="1"/>
  <c r="AR8" i="1"/>
  <c r="AR10" i="1"/>
  <c r="AR12" i="1"/>
  <c r="AR9" i="1"/>
  <c r="AR11" i="1"/>
  <c r="AR13" i="1"/>
  <c r="AR14" i="1"/>
  <c r="AR15" i="1"/>
  <c r="AR16" i="1"/>
  <c r="AS5" i="1" l="1"/>
  <c r="AS6" i="1"/>
  <c r="AS7" i="1"/>
  <c r="AT3" i="1"/>
  <c r="AS8" i="1"/>
  <c r="AS13" i="1"/>
  <c r="AS14" i="1"/>
  <c r="AS15" i="1"/>
  <c r="AS16" i="1"/>
  <c r="AS10" i="1"/>
  <c r="AS12" i="1"/>
  <c r="AS11" i="1"/>
  <c r="AS9" i="1"/>
  <c r="AU3" i="1" l="1"/>
  <c r="AT6" i="1"/>
  <c r="AT5" i="1"/>
  <c r="AT7" i="1"/>
  <c r="AT9" i="1"/>
  <c r="AT10" i="1"/>
  <c r="AT11" i="1"/>
  <c r="AT12" i="1"/>
  <c r="AT8" i="1"/>
  <c r="AT13" i="1"/>
  <c r="AT14" i="1"/>
  <c r="AT15" i="1"/>
  <c r="AT16" i="1"/>
  <c r="AV3" i="1" l="1"/>
  <c r="AU8" i="1"/>
  <c r="AU6" i="1"/>
  <c r="AU5" i="1"/>
  <c r="AU7" i="1"/>
  <c r="AU9" i="1"/>
  <c r="AU10" i="1"/>
  <c r="AU11" i="1"/>
  <c r="AU12" i="1"/>
  <c r="AU16" i="1"/>
  <c r="AU13" i="1"/>
  <c r="AU15" i="1"/>
  <c r="AU14" i="1"/>
  <c r="AV5" i="1" l="1"/>
  <c r="AV6" i="1"/>
  <c r="AW3" i="1"/>
  <c r="AV8" i="1"/>
  <c r="AV7" i="1"/>
  <c r="AV9" i="1"/>
  <c r="AV16" i="1"/>
  <c r="AV11" i="1"/>
  <c r="AV13" i="1"/>
  <c r="AV14" i="1"/>
  <c r="AV15" i="1"/>
  <c r="AV12" i="1"/>
  <c r="AV10" i="1"/>
  <c r="AW5" i="1" l="1"/>
  <c r="AW6" i="1"/>
  <c r="AW7" i="1"/>
  <c r="AX3" i="1"/>
  <c r="AW8" i="1"/>
  <c r="AW9" i="1"/>
  <c r="AW11" i="1"/>
  <c r="AW13" i="1"/>
  <c r="AW14" i="1"/>
  <c r="AW15" i="1"/>
  <c r="AW16" i="1"/>
  <c r="AW12" i="1"/>
  <c r="AW10" i="1"/>
  <c r="AX7" i="1" l="1"/>
  <c r="AX9" i="1"/>
  <c r="AX10" i="1"/>
  <c r="AX11" i="1"/>
  <c r="AX12" i="1"/>
  <c r="AY3" i="1"/>
  <c r="AX5" i="1"/>
  <c r="AX13" i="1"/>
  <c r="AX14" i="1"/>
  <c r="AX15" i="1"/>
  <c r="AX6" i="1"/>
  <c r="AX16" i="1"/>
  <c r="AX8" i="1"/>
  <c r="AZ3" i="1" l="1"/>
  <c r="AY5" i="1"/>
  <c r="AY8" i="1"/>
  <c r="AY7" i="1"/>
  <c r="AY9" i="1"/>
  <c r="AY10" i="1"/>
  <c r="AY11" i="1"/>
  <c r="AY12" i="1"/>
  <c r="AY6" i="1"/>
  <c r="AY13" i="1"/>
  <c r="AY15" i="1"/>
  <c r="AY14" i="1"/>
  <c r="AY16" i="1"/>
  <c r="AZ5" i="1" l="1"/>
  <c r="AZ6" i="1"/>
  <c r="BA3" i="1"/>
  <c r="AZ10" i="1"/>
  <c r="AZ12" i="1"/>
  <c r="AZ9" i="1"/>
  <c r="AZ11" i="1"/>
  <c r="AZ8" i="1"/>
  <c r="AZ13" i="1"/>
  <c r="AZ14" i="1"/>
  <c r="AZ15" i="1"/>
  <c r="AZ16" i="1"/>
  <c r="AZ7" i="1"/>
  <c r="BA5" i="1" l="1"/>
  <c r="BA6" i="1"/>
  <c r="BA7" i="1"/>
  <c r="BA8" i="1"/>
  <c r="BA13" i="1"/>
  <c r="BA14" i="1"/>
  <c r="BA15" i="1"/>
  <c r="BA16" i="1"/>
  <c r="BA10" i="1"/>
  <c r="BA12" i="1"/>
  <c r="BB3" i="1"/>
  <c r="BA9" i="1"/>
  <c r="BA11" i="1"/>
  <c r="BC3" i="1" l="1"/>
  <c r="BB6" i="1"/>
  <c r="BB5" i="1"/>
  <c r="BB9" i="1"/>
  <c r="BB10" i="1"/>
  <c r="BB11" i="1"/>
  <c r="BB12" i="1"/>
  <c r="BB8" i="1"/>
  <c r="BB13" i="1"/>
  <c r="BB14" i="1"/>
  <c r="BB15" i="1"/>
  <c r="BB7" i="1"/>
  <c r="BB16" i="1"/>
  <c r="BD3" i="1" l="1"/>
  <c r="BC7" i="1"/>
  <c r="BC8" i="1"/>
  <c r="BC6" i="1"/>
  <c r="BC9" i="1"/>
  <c r="BC10" i="1"/>
  <c r="BC11" i="1"/>
  <c r="BC12" i="1"/>
  <c r="BC13" i="1"/>
  <c r="BC14" i="1"/>
  <c r="BC5" i="1"/>
  <c r="BC16" i="1"/>
  <c r="BC15" i="1"/>
  <c r="BD5" i="1" l="1"/>
  <c r="BE3" i="1"/>
  <c r="BD7" i="1"/>
  <c r="BD6" i="1"/>
  <c r="BD8" i="1"/>
  <c r="BD11" i="1"/>
  <c r="BD9" i="1"/>
  <c r="BD13" i="1"/>
  <c r="BD14" i="1"/>
  <c r="BD15" i="1"/>
  <c r="BD12" i="1"/>
  <c r="BD10" i="1"/>
  <c r="BD16" i="1"/>
  <c r="BE5" i="1" l="1"/>
  <c r="BE6" i="1"/>
  <c r="BF3" i="1"/>
  <c r="BE7" i="1"/>
  <c r="BE9" i="1"/>
  <c r="BE11" i="1"/>
  <c r="BE13" i="1"/>
  <c r="BE14" i="1"/>
  <c r="BE15" i="1"/>
  <c r="BE16" i="1"/>
  <c r="BE8" i="1"/>
  <c r="BE10" i="1"/>
  <c r="BE12" i="1"/>
  <c r="BF8" i="1" l="1"/>
  <c r="BF9" i="1"/>
  <c r="BF10" i="1"/>
  <c r="BF11" i="1"/>
  <c r="BF12" i="1"/>
  <c r="BF6" i="1"/>
  <c r="BF7" i="1"/>
  <c r="BF13" i="1"/>
  <c r="BF14" i="1"/>
  <c r="BF15" i="1"/>
  <c r="BF16" i="1"/>
  <c r="BG3" i="1"/>
  <c r="BF5" i="1"/>
  <c r="BH3" i="1" l="1"/>
  <c r="BG5" i="1"/>
  <c r="BG6" i="1"/>
  <c r="BG7" i="1"/>
  <c r="BG8" i="1"/>
  <c r="BG9" i="1"/>
  <c r="BG10" i="1"/>
  <c r="BG11" i="1"/>
  <c r="BG12" i="1"/>
  <c r="BG16" i="1"/>
  <c r="BG13" i="1"/>
  <c r="BG15" i="1"/>
  <c r="BG14" i="1"/>
  <c r="BH5" i="1" l="1"/>
  <c r="BI3" i="1"/>
  <c r="BH6" i="1"/>
  <c r="BH7" i="1"/>
  <c r="BH8" i="1"/>
  <c r="BH10" i="1"/>
  <c r="BH9" i="1"/>
  <c r="BH11" i="1"/>
  <c r="BH12" i="1"/>
  <c r="BH13" i="1"/>
  <c r="BH14" i="1"/>
  <c r="BH15" i="1"/>
  <c r="BH16" i="1"/>
  <c r="BI5" i="1" l="1"/>
  <c r="BI6" i="1"/>
  <c r="BJ3" i="1"/>
  <c r="BI7" i="1"/>
  <c r="BI13" i="1"/>
  <c r="BI14" i="1"/>
  <c r="BI15" i="1"/>
  <c r="BI16" i="1"/>
  <c r="BI10" i="1"/>
  <c r="BI11" i="1"/>
  <c r="BI9" i="1"/>
  <c r="BI12" i="1"/>
  <c r="BI8" i="1"/>
  <c r="BK3" i="1" l="1"/>
  <c r="BJ5" i="1"/>
  <c r="BJ9" i="1"/>
  <c r="BJ10" i="1"/>
  <c r="BJ11" i="1"/>
  <c r="BJ12" i="1"/>
  <c r="BJ6" i="1"/>
  <c r="BJ7" i="1"/>
  <c r="BJ13" i="1"/>
  <c r="BJ14" i="1"/>
  <c r="BJ15" i="1"/>
  <c r="BJ8" i="1"/>
  <c r="BJ16" i="1"/>
  <c r="BL3" i="1" l="1"/>
  <c r="BK7" i="1"/>
  <c r="BK8" i="1"/>
  <c r="BK5" i="1"/>
  <c r="BK9" i="1"/>
  <c r="BK10" i="1"/>
  <c r="BK11" i="1"/>
  <c r="BK6" i="1"/>
  <c r="BK12" i="1"/>
  <c r="BK16" i="1"/>
  <c r="BK13" i="1"/>
  <c r="BK15" i="1"/>
  <c r="BK14" i="1"/>
  <c r="BL5" i="1" l="1"/>
  <c r="BM3" i="1"/>
  <c r="BL6" i="1"/>
  <c r="BL7" i="1"/>
  <c r="BL8" i="1"/>
  <c r="BL12" i="1"/>
  <c r="BL9" i="1"/>
  <c r="BL16" i="1"/>
  <c r="BL13" i="1"/>
  <c r="BL14" i="1"/>
  <c r="BL15" i="1"/>
  <c r="BL10" i="1"/>
  <c r="BL11" i="1"/>
  <c r="BM5" i="1" l="1"/>
  <c r="BM6" i="1"/>
  <c r="BN3" i="1"/>
  <c r="BM7" i="1"/>
  <c r="BM8" i="1"/>
  <c r="BM9" i="1"/>
  <c r="BM11" i="1"/>
  <c r="BM13" i="1"/>
  <c r="BM14" i="1"/>
  <c r="BM15" i="1"/>
  <c r="BM16" i="1"/>
  <c r="BM12" i="1"/>
  <c r="BM10" i="1"/>
  <c r="BN6" i="1" l="1"/>
  <c r="BN9" i="1"/>
  <c r="BN10" i="1"/>
  <c r="BN11" i="1"/>
  <c r="BN12" i="1"/>
  <c r="BO3" i="1"/>
  <c r="BN5" i="1"/>
  <c r="BN7" i="1"/>
  <c r="BN8" i="1"/>
  <c r="BN13" i="1"/>
  <c r="BN14" i="1"/>
  <c r="BN15" i="1"/>
  <c r="BN16" i="1"/>
  <c r="BP3" i="1" l="1"/>
  <c r="BO5" i="1"/>
  <c r="BO7" i="1"/>
  <c r="BO8" i="1"/>
  <c r="BO6" i="1"/>
  <c r="BO9" i="1"/>
  <c r="BO10" i="1"/>
  <c r="BO11" i="1"/>
  <c r="BO12" i="1"/>
  <c r="BO15" i="1"/>
  <c r="BO13" i="1"/>
  <c r="BO14" i="1"/>
  <c r="BO16" i="1"/>
  <c r="BP5" i="1" l="1"/>
  <c r="BQ3" i="1"/>
  <c r="BP7" i="1"/>
  <c r="BP6" i="1"/>
  <c r="BP10" i="1"/>
  <c r="BP8" i="1"/>
  <c r="BP9" i="1"/>
  <c r="BP11" i="1"/>
  <c r="BP13" i="1"/>
  <c r="BP14" i="1"/>
  <c r="BP15" i="1"/>
  <c r="BP16" i="1"/>
  <c r="BP12" i="1"/>
  <c r="BQ5" i="1" l="1"/>
  <c r="BQ6" i="1"/>
  <c r="BQ8" i="1"/>
  <c r="BR3" i="1"/>
  <c r="BQ12" i="1"/>
  <c r="BQ13" i="1"/>
  <c r="BQ14" i="1"/>
  <c r="BQ15" i="1"/>
  <c r="BQ16" i="1"/>
  <c r="BQ10" i="1"/>
  <c r="BQ9" i="1"/>
  <c r="BQ11" i="1"/>
  <c r="BQ7" i="1"/>
  <c r="BS3" i="1" l="1"/>
  <c r="BR6" i="1"/>
  <c r="BR5" i="1"/>
  <c r="BR9" i="1"/>
  <c r="BR10" i="1"/>
  <c r="BR11" i="1"/>
  <c r="BR12" i="1"/>
  <c r="BR8" i="1"/>
  <c r="BR13" i="1"/>
  <c r="BR14" i="1"/>
  <c r="BR15" i="1"/>
  <c r="BR7" i="1"/>
  <c r="BR16" i="1"/>
  <c r="BT3" i="1" l="1"/>
  <c r="BS7" i="1"/>
  <c r="BS8" i="1"/>
  <c r="BS6" i="1"/>
  <c r="BS9" i="1"/>
  <c r="BS10" i="1"/>
  <c r="BS11" i="1"/>
  <c r="BS5" i="1"/>
  <c r="BS12" i="1"/>
  <c r="BS13" i="1"/>
  <c r="BS14" i="1"/>
  <c r="BS15" i="1"/>
  <c r="BS16" i="1"/>
  <c r="BT5" i="1" l="1"/>
  <c r="BU3" i="1"/>
  <c r="BT7" i="1"/>
  <c r="BT11" i="1"/>
  <c r="BT6" i="1"/>
  <c r="BT13" i="1"/>
  <c r="BT14" i="1"/>
  <c r="BT15" i="1"/>
  <c r="BT10" i="1"/>
  <c r="BT12" i="1"/>
  <c r="BT16" i="1"/>
  <c r="BT9" i="1"/>
  <c r="BT8" i="1"/>
  <c r="BU5" i="1" l="1"/>
  <c r="BU6" i="1"/>
  <c r="BV3" i="1"/>
  <c r="BU7" i="1"/>
  <c r="BU9" i="1"/>
  <c r="BU11" i="1"/>
  <c r="BU13" i="1"/>
  <c r="BU14" i="1"/>
  <c r="BU15" i="1"/>
  <c r="BU16" i="1"/>
  <c r="BU8" i="1"/>
  <c r="BU10" i="1"/>
  <c r="BU12" i="1"/>
  <c r="BV8" i="1" l="1"/>
  <c r="BV9" i="1"/>
  <c r="BV10" i="1"/>
  <c r="BV11" i="1"/>
  <c r="BV12" i="1"/>
  <c r="BV7" i="1"/>
  <c r="BW3" i="1"/>
  <c r="BV5" i="1"/>
  <c r="BV13" i="1"/>
  <c r="BV14" i="1"/>
  <c r="BV15" i="1"/>
  <c r="BV16" i="1"/>
  <c r="BV6" i="1"/>
  <c r="BX3" i="1" l="1"/>
  <c r="BW5" i="1"/>
  <c r="BW6" i="1"/>
  <c r="BW7" i="1"/>
  <c r="BW8" i="1"/>
  <c r="BW9" i="1"/>
  <c r="BW10" i="1"/>
  <c r="BW11" i="1"/>
  <c r="BW12" i="1"/>
  <c r="BW16" i="1"/>
  <c r="BW13" i="1"/>
  <c r="BW15" i="1"/>
  <c r="BW14" i="1"/>
  <c r="BX5" i="1" l="1"/>
  <c r="BY3" i="1"/>
  <c r="BX6" i="1"/>
  <c r="BX7" i="1"/>
  <c r="BX8" i="1"/>
  <c r="BX10" i="1"/>
  <c r="BX9" i="1"/>
  <c r="BX11" i="1"/>
  <c r="BX12" i="1"/>
  <c r="BX13" i="1"/>
  <c r="BX14" i="1"/>
  <c r="BX15" i="1"/>
  <c r="BX16" i="1"/>
  <c r="BY5" i="1" l="1"/>
  <c r="BY6" i="1"/>
  <c r="BZ3" i="1"/>
  <c r="BY7" i="1"/>
  <c r="BY8" i="1"/>
  <c r="BY13" i="1"/>
  <c r="BY14" i="1"/>
  <c r="BY15" i="1"/>
  <c r="BY16" i="1"/>
  <c r="BY10" i="1"/>
  <c r="BY11" i="1"/>
  <c r="BY12" i="1"/>
  <c r="BY9" i="1"/>
  <c r="CA3" i="1" l="1"/>
  <c r="BZ5" i="1"/>
  <c r="BZ6" i="1"/>
  <c r="BZ9" i="1"/>
  <c r="BZ10" i="1"/>
  <c r="BZ11" i="1"/>
  <c r="BZ12" i="1"/>
  <c r="BZ7" i="1"/>
  <c r="BZ8" i="1"/>
  <c r="BZ13" i="1"/>
  <c r="BZ14" i="1"/>
  <c r="BZ15" i="1"/>
  <c r="BZ16" i="1"/>
  <c r="CB3" i="1" l="1"/>
  <c r="CA7" i="1"/>
  <c r="CA8" i="1"/>
  <c r="CA5" i="1"/>
  <c r="CA6" i="1"/>
  <c r="CA9" i="1"/>
  <c r="CA10" i="1"/>
  <c r="CA11" i="1"/>
  <c r="CA16" i="1"/>
  <c r="CA13" i="1"/>
  <c r="CA12" i="1"/>
  <c r="CA14" i="1"/>
  <c r="CA15" i="1"/>
  <c r="CB5" i="1" l="1"/>
  <c r="CC3" i="1"/>
  <c r="CB6" i="1"/>
  <c r="CB7" i="1"/>
  <c r="CB8" i="1"/>
  <c r="CB12" i="1"/>
  <c r="CB9" i="1"/>
  <c r="CB11" i="1"/>
  <c r="CB13" i="1"/>
  <c r="CB14" i="1"/>
  <c r="CB15" i="1"/>
  <c r="CB10" i="1"/>
  <c r="CB16" i="1"/>
  <c r="CC5" i="1" l="1"/>
  <c r="CC6" i="1"/>
  <c r="CD3" i="1"/>
  <c r="CC7" i="1"/>
  <c r="CC8" i="1"/>
  <c r="CC9" i="1"/>
  <c r="CC11" i="1"/>
  <c r="CC13" i="1"/>
  <c r="CC14" i="1"/>
  <c r="CC15" i="1"/>
  <c r="CC16" i="1"/>
  <c r="CC12" i="1"/>
  <c r="CC10" i="1"/>
  <c r="CD6" i="1" l="1"/>
  <c r="CD9" i="1"/>
  <c r="CD10" i="1"/>
  <c r="CD11" i="1"/>
  <c r="CD12" i="1"/>
  <c r="CE3" i="1"/>
  <c r="CD5" i="1"/>
  <c r="CD7" i="1"/>
  <c r="CD13" i="1"/>
  <c r="CD14" i="1"/>
  <c r="CD15" i="1"/>
  <c r="CD16" i="1"/>
  <c r="CD8" i="1"/>
  <c r="CF3" i="1" l="1"/>
  <c r="CE5" i="1"/>
  <c r="CE7" i="1"/>
  <c r="CE8" i="1"/>
  <c r="CE9" i="1"/>
  <c r="CE10" i="1"/>
  <c r="CE11" i="1"/>
  <c r="CE6" i="1"/>
  <c r="CE12" i="1"/>
  <c r="CE13" i="1"/>
  <c r="CE14" i="1"/>
  <c r="CE15" i="1"/>
  <c r="CE16" i="1"/>
  <c r="CF5" i="1" l="1"/>
  <c r="CG3" i="1"/>
  <c r="CF7" i="1"/>
  <c r="CF10" i="1"/>
  <c r="CF6" i="1"/>
  <c r="CF9" i="1"/>
  <c r="CF11" i="1"/>
  <c r="CF12" i="1"/>
  <c r="CF13" i="1"/>
  <c r="CF14" i="1"/>
  <c r="CF15" i="1"/>
  <c r="CF16" i="1"/>
  <c r="CF8" i="1"/>
  <c r="CG5" i="1" l="1"/>
  <c r="CG6" i="1"/>
  <c r="CG8" i="1"/>
  <c r="CG12" i="1"/>
  <c r="CG13" i="1"/>
  <c r="CG14" i="1"/>
  <c r="CG15" i="1"/>
  <c r="CG16" i="1"/>
  <c r="CG10" i="1"/>
  <c r="CG7" i="1"/>
  <c r="CG9" i="1"/>
  <c r="CH3" i="1"/>
  <c r="CG11" i="1"/>
  <c r="CI3" i="1" l="1"/>
  <c r="CH6" i="1"/>
  <c r="CH5" i="1"/>
  <c r="CH9" i="1"/>
  <c r="CH10" i="1"/>
  <c r="CH11" i="1"/>
  <c r="CH12" i="1"/>
  <c r="CH8" i="1"/>
  <c r="CH13" i="1"/>
  <c r="CH14" i="1"/>
  <c r="CH15" i="1"/>
  <c r="CH16" i="1"/>
  <c r="CH7" i="1"/>
  <c r="CJ3" i="1" l="1"/>
  <c r="CI7" i="1"/>
  <c r="CI8" i="1"/>
  <c r="CI6" i="1"/>
  <c r="CI9" i="1"/>
  <c r="CI10" i="1"/>
  <c r="CI11" i="1"/>
  <c r="CI12" i="1"/>
  <c r="CI5" i="1"/>
  <c r="CI13" i="1"/>
  <c r="CI14" i="1"/>
  <c r="CI16" i="1"/>
  <c r="CI15" i="1"/>
  <c r="CJ5" i="1" l="1"/>
  <c r="CK3" i="1"/>
  <c r="CJ7" i="1"/>
  <c r="CJ6" i="1"/>
  <c r="CJ8" i="1"/>
  <c r="CJ11" i="1"/>
  <c r="CJ12" i="1"/>
  <c r="CJ9" i="1"/>
  <c r="CJ13" i="1"/>
  <c r="CJ14" i="1"/>
  <c r="CJ15" i="1"/>
  <c r="CJ16" i="1"/>
  <c r="CJ10" i="1"/>
  <c r="CK5" i="1" l="1"/>
  <c r="CK6" i="1"/>
  <c r="CL3" i="1"/>
  <c r="CK7" i="1"/>
  <c r="CK9" i="1"/>
  <c r="CK11" i="1"/>
  <c r="CK13" i="1"/>
  <c r="CK14" i="1"/>
  <c r="CK15" i="1"/>
  <c r="CK16" i="1"/>
  <c r="CK8" i="1"/>
  <c r="CK10" i="1"/>
  <c r="CK12" i="1"/>
  <c r="CL8" i="1" l="1"/>
  <c r="CL9" i="1"/>
  <c r="CL10" i="1"/>
  <c r="CL11" i="1"/>
  <c r="CL12" i="1"/>
  <c r="CL6" i="1"/>
  <c r="CL7" i="1"/>
  <c r="CL13" i="1"/>
  <c r="CL14" i="1"/>
  <c r="CL15" i="1"/>
  <c r="CL16" i="1"/>
  <c r="CL5" i="1"/>
  <c r="CM3" i="1"/>
  <c r="CN3" i="1" l="1"/>
  <c r="CM5" i="1"/>
  <c r="CM6" i="1"/>
  <c r="CM7" i="1"/>
  <c r="CM8" i="1"/>
  <c r="CM9" i="1"/>
  <c r="CM10" i="1"/>
  <c r="CM11" i="1"/>
  <c r="CM12" i="1"/>
  <c r="CM13" i="1"/>
  <c r="CM15" i="1"/>
  <c r="CM16" i="1"/>
  <c r="CM14" i="1"/>
  <c r="CN5" i="1" l="1"/>
  <c r="CO3" i="1"/>
  <c r="CN6" i="1"/>
  <c r="CN7" i="1"/>
  <c r="CN10" i="1"/>
  <c r="CN9" i="1"/>
  <c r="CN11" i="1"/>
  <c r="CN12" i="1"/>
  <c r="CN13" i="1"/>
  <c r="CN14" i="1"/>
  <c r="CN15" i="1"/>
  <c r="CN8" i="1"/>
  <c r="CN16" i="1"/>
  <c r="CO5" i="1" l="1"/>
  <c r="CO6" i="1"/>
  <c r="CP3" i="1"/>
  <c r="CO7" i="1"/>
  <c r="CO13" i="1"/>
  <c r="CO14" i="1"/>
  <c r="CO15" i="1"/>
  <c r="CO16" i="1"/>
  <c r="CO10" i="1"/>
  <c r="CO8" i="1"/>
  <c r="CO11" i="1"/>
  <c r="CO9" i="1"/>
  <c r="CO12" i="1"/>
  <c r="CQ3" i="1" l="1"/>
  <c r="CP5" i="1"/>
  <c r="CP8" i="1"/>
  <c r="CP9" i="1"/>
  <c r="CP10" i="1"/>
  <c r="CP11" i="1"/>
  <c r="CP12" i="1"/>
  <c r="CP7" i="1"/>
  <c r="CP13" i="1"/>
  <c r="CP14" i="1"/>
  <c r="CP15" i="1"/>
  <c r="CP6" i="1"/>
  <c r="CP16" i="1"/>
  <c r="CR3" i="1" l="1"/>
  <c r="CQ7" i="1"/>
  <c r="CQ5" i="1"/>
  <c r="CQ8" i="1"/>
  <c r="CQ9" i="1"/>
  <c r="CQ10" i="1"/>
  <c r="CQ11" i="1"/>
  <c r="CQ12" i="1"/>
  <c r="CQ16" i="1"/>
  <c r="CQ6" i="1"/>
  <c r="CQ13" i="1"/>
  <c r="CQ15" i="1"/>
  <c r="CQ14" i="1"/>
  <c r="CR5" i="1" l="1"/>
  <c r="CS3" i="1"/>
  <c r="CR6" i="1"/>
  <c r="CR7" i="1"/>
  <c r="CR8" i="1"/>
  <c r="CR12" i="1"/>
  <c r="CR9" i="1"/>
  <c r="CR16" i="1"/>
  <c r="CR11" i="1"/>
  <c r="CR13" i="1"/>
  <c r="CR14" i="1"/>
  <c r="CR15" i="1"/>
  <c r="CR10" i="1"/>
  <c r="CS5" i="1" l="1"/>
  <c r="CS6" i="1"/>
  <c r="CT3" i="1"/>
  <c r="CS7" i="1"/>
  <c r="CS9" i="1"/>
  <c r="CS11" i="1"/>
  <c r="CS13" i="1"/>
  <c r="CS14" i="1"/>
  <c r="CS15" i="1"/>
  <c r="CS16" i="1"/>
  <c r="CS8" i="1"/>
  <c r="CS12" i="1"/>
  <c r="CS10" i="1"/>
  <c r="CT6" i="1" l="1"/>
  <c r="CT8" i="1"/>
  <c r="CT9" i="1"/>
  <c r="CT10" i="1"/>
  <c r="CT11" i="1"/>
  <c r="CT12" i="1"/>
  <c r="CU3" i="1"/>
  <c r="CT5" i="1"/>
  <c r="CT7" i="1"/>
  <c r="CT13" i="1"/>
  <c r="CT14" i="1"/>
  <c r="CT15" i="1"/>
  <c r="CT16" i="1"/>
  <c r="CV3" i="1" l="1"/>
  <c r="CU5" i="1"/>
  <c r="CU7" i="1"/>
  <c r="CU6" i="1"/>
  <c r="CU8" i="1"/>
  <c r="CU9" i="1"/>
  <c r="CU10" i="1"/>
  <c r="CU11" i="1"/>
  <c r="CU14" i="1"/>
  <c r="CU16" i="1"/>
  <c r="CU12" i="1"/>
  <c r="CU13" i="1"/>
  <c r="CU15" i="1"/>
  <c r="CV5" i="1" l="1"/>
  <c r="CW3" i="1"/>
  <c r="CV7" i="1"/>
  <c r="CV6" i="1"/>
  <c r="CV10" i="1"/>
  <c r="CV9" i="1"/>
  <c r="CV11" i="1"/>
  <c r="CV13" i="1"/>
  <c r="CV14" i="1"/>
  <c r="CV15" i="1"/>
  <c r="CV16" i="1"/>
  <c r="CV12" i="1"/>
  <c r="CV8" i="1"/>
  <c r="CW5" i="1" l="1"/>
  <c r="CW6" i="1"/>
  <c r="CX3" i="1"/>
  <c r="CW12" i="1"/>
  <c r="CW13" i="1"/>
  <c r="CW14" i="1"/>
  <c r="CW15" i="1"/>
  <c r="CW16" i="1"/>
  <c r="CW10" i="1"/>
  <c r="CW11" i="1"/>
  <c r="CW9" i="1"/>
  <c r="CW8" i="1"/>
  <c r="CW7" i="1"/>
  <c r="CY3" i="1" l="1"/>
  <c r="CX6" i="1"/>
  <c r="CX5" i="1"/>
  <c r="CX8" i="1"/>
  <c r="CX9" i="1"/>
  <c r="CX10" i="1"/>
  <c r="CX11" i="1"/>
  <c r="CX12" i="1"/>
  <c r="CX13" i="1"/>
  <c r="CX14" i="1"/>
  <c r="CX15" i="1"/>
  <c r="CX7" i="1"/>
  <c r="CX16" i="1"/>
  <c r="CZ3" i="1" l="1"/>
  <c r="CY7" i="1"/>
  <c r="CY6" i="1"/>
  <c r="CY8" i="1"/>
  <c r="CY9" i="1"/>
  <c r="CY10" i="1"/>
  <c r="CY11" i="1"/>
  <c r="CY5" i="1"/>
  <c r="CY12" i="1"/>
  <c r="CY13" i="1"/>
  <c r="CY14" i="1"/>
  <c r="CY15" i="1"/>
  <c r="CY16" i="1"/>
  <c r="CZ5" i="1" l="1"/>
  <c r="DA3" i="1"/>
  <c r="CZ7" i="1"/>
  <c r="CZ6" i="1"/>
  <c r="CZ8" i="1"/>
  <c r="CZ11" i="1"/>
  <c r="CZ13" i="1"/>
  <c r="CZ10" i="1"/>
  <c r="CZ12" i="1"/>
  <c r="CZ9" i="1"/>
  <c r="CZ14" i="1"/>
  <c r="CZ15" i="1"/>
  <c r="CZ16" i="1"/>
  <c r="DA5" i="1" l="1"/>
  <c r="DA6" i="1"/>
  <c r="DB3" i="1"/>
  <c r="DA7" i="1"/>
  <c r="DA9" i="1"/>
  <c r="DA11" i="1"/>
  <c r="DA13" i="1"/>
  <c r="DA14" i="1"/>
  <c r="DA15" i="1"/>
  <c r="DA16" i="1"/>
  <c r="DA8" i="1"/>
  <c r="DA10" i="1"/>
  <c r="DA12" i="1"/>
  <c r="DB8" i="1" l="1"/>
  <c r="DB9" i="1"/>
  <c r="DB10" i="1"/>
  <c r="DB11" i="1"/>
  <c r="DB12" i="1"/>
  <c r="DB7" i="1"/>
  <c r="DC3" i="1"/>
  <c r="DB5" i="1"/>
  <c r="DB6" i="1"/>
  <c r="DB13" i="1"/>
  <c r="DB14" i="1"/>
  <c r="DB15" i="1"/>
  <c r="DB16" i="1"/>
  <c r="DD3" i="1" l="1"/>
  <c r="DC5" i="1"/>
  <c r="DC6" i="1"/>
  <c r="DC7" i="1"/>
  <c r="DC8" i="1"/>
  <c r="DC9" i="1"/>
  <c r="DC10" i="1"/>
  <c r="DC11" i="1"/>
  <c r="DC12" i="1"/>
  <c r="DC16" i="1"/>
  <c r="DC13" i="1"/>
  <c r="DC14" i="1"/>
  <c r="DC15" i="1"/>
  <c r="DD5" i="1" l="1"/>
  <c r="DE3" i="1"/>
  <c r="DD6" i="1"/>
  <c r="DD10" i="1"/>
  <c r="DD7" i="1"/>
  <c r="DD9" i="1"/>
  <c r="DD11" i="1"/>
  <c r="DD12" i="1"/>
  <c r="DD13" i="1"/>
  <c r="DD14" i="1"/>
  <c r="DD15" i="1"/>
  <c r="DD16" i="1"/>
  <c r="DD8" i="1"/>
  <c r="DE5" i="1" l="1"/>
  <c r="DE6" i="1"/>
  <c r="DF3" i="1"/>
  <c r="DE7" i="1"/>
  <c r="DE13" i="1"/>
  <c r="DE14" i="1"/>
  <c r="DE15" i="1"/>
  <c r="DE16" i="1"/>
  <c r="DE10" i="1"/>
  <c r="DE8" i="1"/>
  <c r="DE11" i="1"/>
  <c r="DE12" i="1"/>
  <c r="DE9" i="1"/>
  <c r="DG3" i="1" l="1"/>
  <c r="DF5" i="1"/>
  <c r="DF6" i="1"/>
  <c r="DF8" i="1"/>
  <c r="DF9" i="1"/>
  <c r="DF10" i="1"/>
  <c r="DF11" i="1"/>
  <c r="DF12" i="1"/>
  <c r="DF7" i="1"/>
  <c r="DF13" i="1"/>
  <c r="DF14" i="1"/>
  <c r="DF15" i="1"/>
  <c r="DF16" i="1"/>
  <c r="DH3" i="1" l="1"/>
  <c r="DG7" i="1"/>
  <c r="DG5" i="1"/>
  <c r="DG6" i="1"/>
  <c r="DG8" i="1"/>
  <c r="DG9" i="1"/>
  <c r="DG10" i="1"/>
  <c r="DG11" i="1"/>
  <c r="DG16" i="1"/>
  <c r="DG13" i="1"/>
  <c r="DG15" i="1"/>
  <c r="DG14" i="1"/>
  <c r="DG12" i="1"/>
  <c r="DH5" i="1" l="1"/>
  <c r="DI3" i="1"/>
  <c r="DH6" i="1"/>
  <c r="DH8" i="1"/>
  <c r="DH12" i="1"/>
  <c r="DH9" i="1"/>
  <c r="DH7" i="1"/>
  <c r="DH14" i="1"/>
  <c r="DH15" i="1"/>
  <c r="DH10" i="1"/>
  <c r="DH16" i="1"/>
  <c r="DH11" i="1"/>
  <c r="DH13" i="1"/>
  <c r="DI5" i="1" l="1"/>
  <c r="DI6" i="1"/>
  <c r="DJ3" i="1"/>
  <c r="DI9" i="1"/>
  <c r="DI11" i="1"/>
  <c r="DI13" i="1"/>
  <c r="DI14" i="1"/>
  <c r="DI15" i="1"/>
  <c r="DI16" i="1"/>
  <c r="DI8" i="1"/>
  <c r="DI12" i="1"/>
  <c r="DI7" i="1"/>
  <c r="DI10" i="1"/>
  <c r="DJ6" i="1" l="1"/>
  <c r="DJ7" i="1"/>
  <c r="DJ8" i="1"/>
  <c r="DJ9" i="1"/>
  <c r="DJ10" i="1"/>
  <c r="DJ11" i="1"/>
  <c r="DJ12" i="1"/>
  <c r="DK3" i="1"/>
  <c r="DJ5" i="1"/>
  <c r="DJ13" i="1"/>
  <c r="DJ14" i="1"/>
  <c r="DJ15" i="1"/>
  <c r="DJ16" i="1"/>
  <c r="DK5" i="1" l="1"/>
  <c r="N5" i="1" s="1"/>
  <c r="DK7" i="1"/>
  <c r="N7" i="1" s="1"/>
  <c r="DK8" i="1"/>
  <c r="N8" i="1" s="1"/>
  <c r="DK9" i="1"/>
  <c r="N9" i="1" s="1"/>
  <c r="DK10" i="1"/>
  <c r="N10" i="1" s="1"/>
  <c r="DK11" i="1"/>
  <c r="N11" i="1" s="1"/>
  <c r="DK15" i="1"/>
  <c r="N15" i="1" s="1"/>
  <c r="DK6" i="1"/>
  <c r="N6" i="1" s="1"/>
  <c r="DK12" i="1"/>
  <c r="N12" i="1" s="1"/>
  <c r="DK13" i="1"/>
  <c r="N13" i="1" s="1"/>
  <c r="DK14" i="1"/>
  <c r="N14" i="1" s="1"/>
  <c r="DK16" i="1"/>
  <c r="N16" i="1" s="1"/>
  <c r="H34" i="1"/>
  <c r="G34" i="1" s="1" a="1"/>
  <c r="G34" i="1" s="1"/>
  <c r="H35" i="1" l="1"/>
  <c r="B37" i="1" l="1" a="1"/>
  <c r="B37" i="1" s="1"/>
  <c r="H36" i="1"/>
  <c r="B38" i="1" l="1" a="1"/>
  <c r="B38" i="1" s="1"/>
  <c r="H37" i="1"/>
  <c r="D37" i="1" l="1" a="1"/>
  <c r="D37" i="1" s="1"/>
  <c r="H38" i="1"/>
  <c r="C37" i="1" a="1"/>
  <c r="C37" i="1" s="1"/>
  <c r="B39" i="1" a="1"/>
  <c r="B39" i="1" s="1"/>
  <c r="B40" i="1" l="1" a="1"/>
  <c r="B40" i="1" s="1"/>
  <c r="B42" i="1" s="1"/>
  <c r="C38" i="1" a="1"/>
  <c r="C38" i="1" s="1"/>
  <c r="D38" i="1" a="1"/>
  <c r="D38" i="1" s="1"/>
  <c r="H39" i="1"/>
  <c r="E37" i="1" a="1"/>
  <c r="E37" i="1" s="1"/>
  <c r="I37" i="1" s="1"/>
  <c r="F37" i="1" a="1"/>
  <c r="F37" i="1" s="1"/>
  <c r="E38" i="1" l="1" a="1"/>
  <c r="E38" i="1" s="1"/>
  <c r="I38" i="1" s="1"/>
  <c r="F38" i="1" a="1"/>
  <c r="F38" i="1" s="1"/>
  <c r="D39" i="1" a="1"/>
  <c r="D39" i="1" s="1"/>
  <c r="H40" i="1"/>
  <c r="C39" i="1" a="1"/>
  <c r="C39" i="1" s="1"/>
  <c r="E39" i="1" l="1" a="1"/>
  <c r="E39" i="1" s="1"/>
  <c r="I39" i="1" s="1"/>
  <c r="F39" i="1" a="1"/>
  <c r="F39" i="1" s="1"/>
  <c r="C40" i="1" a="1"/>
  <c r="C40" i="1" s="1"/>
  <c r="H41" i="1"/>
  <c r="H42" i="1" s="1"/>
  <c r="D40" i="1" a="1"/>
  <c r="D40" i="1" s="1"/>
  <c r="E40" i="1" l="1" a="1"/>
  <c r="E40" i="1" s="1"/>
  <c r="I40" i="1" s="1"/>
  <c r="F40" i="1" a="1"/>
  <c r="F40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tc={543B8D47-3D6C-4AB5-B553-6EA133C862F3}</author>
    <author>tc={18585607-0571-4FFB-B291-0A4C39F81BC8}</author>
  </authors>
  <commentList>
    <comment ref="F27" authorId="0" shapeId="0" xr:uid="{543B8D47-3D6C-4AB5-B553-6EA133C862F3}">
      <text>
        <t>[Opmerkingenthread]
U kunt deze opmerkingenthread lezen in uw versie van Excel. Eventuele wijzigingen aan de thread gaan echter verloren als het bestand wordt geopend in een nieuwere versie van Excel. Meer informatie: https://go.microsoft.com/fwlink/?linkid=870924
Opmerking:
    Introduire la date d'achat dans la ligne correspondante au trimestre de l'achat. Uniquement si l'achat a lieu dans l'année comptable en cours, sinon, ne rien indiquer dans cette colonne.</t>
      </text>
    </comment>
    <comment ref="F28" authorId="1" shapeId="0" xr:uid="{18585607-0571-4FFB-B291-0A4C39F81BC8}">
      <text>
        <t>[Opmerkingenthread]
U kunt deze opmerkingenthread lezen in uw versie van Excel. Eventuele wijzigingen aan de thread gaan echter verloren als het bestand wordt geopend in een nieuwere versie van Excel. Meer informatie: https://go.microsoft.com/fwlink/?linkid=870924
Opmerking:
    Introduire la date réelle de revente dans la ligne correspondante au trimestre de revente. Uniquement si la revente a lieu dans l'année comptable en cours, sinon, ne rien indiquer dans cette colonne.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<sst xmlns="http://schemas.openxmlformats.org/spreadsheetml/2006/main" count="322" uniqueCount="148">
  <si>
    <t>AMORTISSEMENTS</t>
  </si>
  <si>
    <t>Véhicule / Machine:</t>
  </si>
  <si>
    <t>Date achat:</t>
  </si>
  <si>
    <t>Durée (mois):</t>
  </si>
  <si>
    <t>Prix HTVA:</t>
  </si>
  <si>
    <t>% util. pro.:</t>
  </si>
  <si>
    <t>% déduct.:</t>
  </si>
  <si>
    <t>Amort. Total :</t>
  </si>
  <si>
    <t>Date de fin présumée :</t>
  </si>
  <si>
    <t>Calcul</t>
  </si>
  <si>
    <t>Amort.:</t>
  </si>
  <si>
    <t>Date revente :</t>
  </si>
  <si>
    <t>Valeur résid.:</t>
  </si>
  <si>
    <t>TVA 21 %:</t>
  </si>
  <si>
    <t>Trimestre 1:</t>
  </si>
  <si>
    <t>Trimestre 2:</t>
  </si>
  <si>
    <t>Trimestre 3:</t>
  </si>
  <si>
    <t>Trimestre 4:</t>
  </si>
  <si>
    <t>Amort. Annuel :</t>
  </si>
  <si>
    <t>Voiture unetelle</t>
  </si>
  <si>
    <t>Exemple erreur 1</t>
  </si>
  <si>
    <t>Exemple erreur 2</t>
  </si>
  <si>
    <t>Date achat :</t>
  </si>
  <si>
    <t>valeur résid</t>
  </si>
  <si>
    <t>TVA 21%</t>
  </si>
  <si>
    <t>Date revente</t>
  </si>
  <si>
    <t>Date fin présumé</t>
  </si>
  <si>
    <t>trimestre</t>
  </si>
  <si>
    <t>null</t>
  </si>
  <si>
    <t>prix jour</t>
  </si>
  <si>
    <t>prix trim</t>
  </si>
  <si>
    <t>T01</t>
  </si>
  <si>
    <t>T02</t>
  </si>
  <si>
    <t>T03</t>
  </si>
  <si>
    <t>T04</t>
  </si>
  <si>
    <t>T05</t>
  </si>
  <si>
    <t>T06</t>
  </si>
  <si>
    <t>T07</t>
  </si>
  <si>
    <t>T08</t>
  </si>
  <si>
    <t>T09</t>
  </si>
  <si>
    <t>T10</t>
  </si>
  <si>
    <t>T11</t>
  </si>
  <si>
    <t>T12</t>
  </si>
  <si>
    <t>T13</t>
  </si>
  <si>
    <t>T14</t>
  </si>
  <si>
    <t>T15</t>
  </si>
  <si>
    <t>T16</t>
  </si>
  <si>
    <t>T17</t>
  </si>
  <si>
    <t>T18</t>
  </si>
  <si>
    <t>T19</t>
  </si>
  <si>
    <t>T20</t>
  </si>
  <si>
    <t>T21</t>
  </si>
  <si>
    <t>T22</t>
  </si>
  <si>
    <t>T23</t>
  </si>
  <si>
    <t>T24</t>
  </si>
  <si>
    <t>T25</t>
  </si>
  <si>
    <t>T26</t>
  </si>
  <si>
    <t>T27</t>
  </si>
  <si>
    <t>T28</t>
  </si>
  <si>
    <t>T29</t>
  </si>
  <si>
    <t>T30</t>
  </si>
  <si>
    <t>T31</t>
  </si>
  <si>
    <t>T32</t>
  </si>
  <si>
    <t>T33</t>
  </si>
  <si>
    <t>T34</t>
  </si>
  <si>
    <t>T35</t>
  </si>
  <si>
    <t>T36</t>
  </si>
  <si>
    <t>T37</t>
  </si>
  <si>
    <t>T38</t>
  </si>
  <si>
    <t>T39</t>
  </si>
  <si>
    <t>T40</t>
  </si>
  <si>
    <t>T41</t>
  </si>
  <si>
    <t>T42</t>
  </si>
  <si>
    <t>T43</t>
  </si>
  <si>
    <t>T44</t>
  </si>
  <si>
    <t>T45</t>
  </si>
  <si>
    <t>T46</t>
  </si>
  <si>
    <t>T47</t>
  </si>
  <si>
    <t>T48</t>
  </si>
  <si>
    <t>T49</t>
  </si>
  <si>
    <t>T50</t>
  </si>
  <si>
    <t>T51</t>
  </si>
  <si>
    <t>T52</t>
  </si>
  <si>
    <t>T53</t>
  </si>
  <si>
    <t>T54</t>
  </si>
  <si>
    <t>T55</t>
  </si>
  <si>
    <t>T56</t>
  </si>
  <si>
    <t>T57</t>
  </si>
  <si>
    <t>T58</t>
  </si>
  <si>
    <t>T59</t>
  </si>
  <si>
    <t>T60</t>
  </si>
  <si>
    <t>T61</t>
  </si>
  <si>
    <t>T62</t>
  </si>
  <si>
    <t>T63</t>
  </si>
  <si>
    <t>T64</t>
  </si>
  <si>
    <t>T65</t>
  </si>
  <si>
    <t>T66</t>
  </si>
  <si>
    <t>T67</t>
  </si>
  <si>
    <t>T68</t>
  </si>
  <si>
    <t>T69</t>
  </si>
  <si>
    <t>T70</t>
  </si>
  <si>
    <t>T71</t>
  </si>
  <si>
    <t>T72</t>
  </si>
  <si>
    <t>T73</t>
  </si>
  <si>
    <t>T74</t>
  </si>
  <si>
    <t>T75</t>
  </si>
  <si>
    <t>T76</t>
  </si>
  <si>
    <t>T77</t>
  </si>
  <si>
    <t>T78</t>
  </si>
  <si>
    <t>T79</t>
  </si>
  <si>
    <t>T80</t>
  </si>
  <si>
    <t>x</t>
  </si>
  <si>
    <t>Total Amor</t>
  </si>
  <si>
    <t>Année</t>
  </si>
  <si>
    <t>description</t>
  </si>
  <si>
    <t>colonne</t>
  </si>
  <si>
    <t>début</t>
  </si>
  <si>
    <t>fin</t>
  </si>
  <si>
    <t>Situation1</t>
  </si>
  <si>
    <t>Situation2</t>
  </si>
  <si>
    <t>Situation3</t>
  </si>
  <si>
    <t>Situation4</t>
  </si>
  <si>
    <t>Situation5</t>
  </si>
  <si>
    <t>Situation6</t>
  </si>
  <si>
    <t>Situation7</t>
  </si>
  <si>
    <t>Situation8</t>
  </si>
  <si>
    <t>ligne à cacher</t>
  </si>
  <si>
    <t>T81</t>
  </si>
  <si>
    <t>T82</t>
  </si>
  <si>
    <t>T83</t>
  </si>
  <si>
    <t>T84</t>
  </si>
  <si>
    <t>T85</t>
  </si>
  <si>
    <t>T86</t>
  </si>
  <si>
    <t>T87</t>
  </si>
  <si>
    <t>T88</t>
  </si>
  <si>
    <t>T89</t>
  </si>
  <si>
    <t>T90</t>
  </si>
  <si>
    <t>T91</t>
  </si>
  <si>
    <t>T92</t>
  </si>
  <si>
    <t>T93</t>
  </si>
  <si>
    <t>T94</t>
  </si>
  <si>
    <t>T95</t>
  </si>
  <si>
    <t>T96</t>
  </si>
  <si>
    <t>T97</t>
  </si>
  <si>
    <t>T98</t>
  </si>
  <si>
    <t>T99</t>
  </si>
  <si>
    <t>T100</t>
  </si>
  <si>
    <t>spécial longue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</si>
</sst>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d/mm/yyyy;@"/>
    <numFmt numFmtId="165" formatCode="0.0%"/>
    <numFmt numFmtId="166" formatCode="d/mm/yy;@"/>
    <numFmt numFmtId="167" formatCode="#,##0.00\ &quot;€&quot;;\-#,##0.00\ &quot;€&quot;;"/>
    <numFmt numFmtId="168" formatCode="dd\-mm\-yy"/>
    <numFmt numFmtId="169" formatCode="dd/mm/yyyy;;;"/>
    <numFmt numFmtId="170" formatCode="#,##0.00\ &quot;€&quot;;[Red]\-#,##0.00\ &quot;€&quot;;"/>
  </numFmts>
  <fonts count="2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b/>
      <sz val="6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theme="0" tint="-0.34998626667073579"/>
      <name val="Calibri"/>
      <family val="2"/>
      <scheme val="minor"/>
    </font>
    <font>
      <u/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medium">
        <color theme="4" tint="-0.24994659260841701"/>
      </left>
      <right/>
      <top style="medium">
        <color theme="4" tint="-0.24994659260841701"/>
      </top>
      <bottom/>
      <diagonal/>
    </border>
    <border>
      <left style="thin">
        <color theme="4" tint="-0.24994659260841701"/>
      </left>
      <right/>
      <top style="medium">
        <color theme="4" tint="-0.24994659260841701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  <border>
      <left/>
      <right/>
      <top style="medium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/>
      <top/>
      <bottom/>
      <diagonal/>
    </border>
    <border>
      <left/>
      <right style="medium">
        <color theme="4" tint="-0.24994659260841701"/>
      </right>
      <top/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medium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/>
      <top/>
      <bottom style="medium">
        <color theme="4" tint="-0.24994659260841701"/>
      </bottom>
      <diagonal/>
    </border>
    <border>
      <left/>
      <right/>
      <top/>
      <bottom style="medium">
        <color theme="4" tint="-0.24994659260841701"/>
      </bottom>
      <diagonal/>
    </border>
    <border>
      <left/>
      <right style="medium">
        <color theme="4" tint="-0.24994659260841701"/>
      </right>
      <top/>
      <bottom style="medium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3" fillId="0" borderId="0" xfId="0" applyFont="1"/>
    <xf numFmtId="0" fontId="2" fillId="2" borderId="1" xfId="0" applyFont="1" applyFill="1" applyBorder="1" applyAlignment="1">
      <alignment vertical="center"/>
    </xf>
    <xf numFmtId="0" fontId="3" fillId="0" borderId="5" xfId="0" applyFont="1" applyBorder="1"/>
    <xf numFmtId="0" fontId="8" fillId="0" borderId="5" xfId="0" applyFont="1" applyBorder="1"/>
    <xf numFmtId="0" fontId="4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vertical="center"/>
    </xf>
    <xf numFmtId="0" fontId="8" fillId="0" borderId="8" xfId="0" applyFont="1" applyBorder="1" applyAlignment="1">
      <alignment horizontal="center" vertical="center"/>
    </xf>
    <xf numFmtId="0" fontId="3" fillId="0" borderId="9" xfId="0" applyFont="1" applyBorder="1"/>
    <xf numFmtId="0" fontId="3" fillId="0" borderId="12" xfId="0" applyFont="1" applyBorder="1"/>
    <xf numFmtId="44" fontId="7" fillId="0" borderId="14" xfId="0" applyNumberFormat="1" applyFont="1" applyBorder="1"/>
    <xf numFmtId="44" fontId="7" fillId="0" borderId="15" xfId="0" applyNumberFormat="1" applyFont="1" applyBorder="1"/>
    <xf numFmtId="0" fontId="7" fillId="0" borderId="15" xfId="0" applyFont="1" applyBorder="1"/>
    <xf numFmtId="164" fontId="7" fillId="3" borderId="17" xfId="0" applyNumberFormat="1" applyFont="1" applyFill="1" applyBorder="1" applyAlignment="1">
      <alignment vertical="center"/>
    </xf>
    <xf numFmtId="0" fontId="2" fillId="0" borderId="0" xfId="0" applyFont="1" applyAlignment="1">
      <alignment horizontal="center" shrinkToFit="1"/>
    </xf>
    <xf numFmtId="0" fontId="0" fillId="0" borderId="0" xfId="0" applyAlignment="1">
      <alignment shrinkToFit="1"/>
    </xf>
    <xf numFmtId="0" fontId="0" fillId="0" borderId="0" xfId="0" applyAlignment="1">
      <alignment horizontal="center" shrinkToFit="1"/>
    </xf>
    <xf numFmtId="167" fontId="0" fillId="0" borderId="0" xfId="0" applyNumberFormat="1" applyAlignment="1">
      <alignment shrinkToFit="1"/>
    </xf>
    <xf numFmtId="167" fontId="0" fillId="0" borderId="0" xfId="0" applyNumberFormat="1" applyAlignment="1">
      <alignment horizontal="center" shrinkToFit="1"/>
    </xf>
    <xf numFmtId="0" fontId="0" fillId="0" borderId="0" xfId="0" applyAlignment="1">
      <alignment horizontal="center" vertical="center" shrinkToFit="1"/>
    </xf>
    <xf numFmtId="44" fontId="0" fillId="0" borderId="0" xfId="0" applyNumberFormat="1" applyAlignment="1" applyProtection="1">
      <alignment horizontal="right" vertical="center" shrinkToFit="1"/>
      <protection locked="0"/>
    </xf>
    <xf numFmtId="0" fontId="4" fillId="0" borderId="0" xfId="0" applyFont="1" applyAlignment="1">
      <alignment shrinkToFit="1"/>
    </xf>
    <xf numFmtId="0" fontId="4" fillId="0" borderId="0" xfId="0" applyFont="1" applyAlignment="1">
      <alignment horizontal="center" shrinkToFit="1"/>
    </xf>
    <xf numFmtId="0" fontId="4" fillId="0" borderId="0" xfId="0" applyFont="1" applyAlignment="1">
      <alignment horizontal="center" vertical="center" shrinkToFit="1"/>
    </xf>
    <xf numFmtId="0" fontId="7" fillId="0" borderId="0" xfId="0" applyFont="1" applyAlignment="1" applyProtection="1">
      <alignment shrinkToFit="1"/>
      <protection locked="0"/>
    </xf>
    <xf numFmtId="164" fontId="7" fillId="0" borderId="0" xfId="0" applyNumberFormat="1" applyFont="1" applyAlignment="1" applyProtection="1">
      <alignment horizontal="center" shrinkToFit="1"/>
      <protection locked="0"/>
    </xf>
    <xf numFmtId="0" fontId="7" fillId="0" borderId="0" xfId="0" applyFont="1" applyAlignment="1" applyProtection="1">
      <alignment horizontal="center" shrinkToFit="1"/>
      <protection locked="0"/>
    </xf>
    <xf numFmtId="44" fontId="7" fillId="0" borderId="0" xfId="0" applyNumberFormat="1" applyFont="1" applyAlignment="1" applyProtection="1">
      <alignment horizontal="right" vertical="center" shrinkToFit="1"/>
      <protection locked="0"/>
    </xf>
    <xf numFmtId="9" fontId="7" fillId="0" borderId="0" xfId="0" applyNumberFormat="1" applyFont="1" applyAlignment="1" applyProtection="1">
      <alignment horizontal="center" vertical="center" shrinkToFit="1"/>
      <protection locked="0"/>
    </xf>
    <xf numFmtId="165" fontId="7" fillId="0" borderId="0" xfId="0" applyNumberFormat="1" applyFont="1" applyAlignment="1" applyProtection="1">
      <alignment horizontal="center" vertical="center" shrinkToFit="1"/>
      <protection locked="0"/>
    </xf>
    <xf numFmtId="44" fontId="3" fillId="0" borderId="0" xfId="0" applyNumberFormat="1" applyFont="1" applyAlignment="1">
      <alignment horizontal="center" vertical="center" shrinkToFit="1"/>
    </xf>
    <xf numFmtId="44" fontId="3" fillId="0" borderId="0" xfId="0" applyNumberFormat="1" applyFont="1" applyAlignment="1" applyProtection="1">
      <alignment horizontal="right" vertical="center" shrinkToFit="1"/>
      <protection locked="0"/>
    </xf>
    <xf numFmtId="0" fontId="10" fillId="0" borderId="0" xfId="0" applyFont="1" applyAlignment="1">
      <alignment shrinkToFit="1"/>
    </xf>
    <xf numFmtId="0" fontId="12" fillId="6" borderId="0" xfId="0" applyFont="1" applyFill="1" applyAlignment="1">
      <alignment horizontal="centerContinuous" vertical="center" shrinkToFit="1"/>
    </xf>
    <xf numFmtId="44" fontId="0" fillId="0" borderId="0" xfId="0" applyNumberFormat="1" applyAlignment="1">
      <alignment shrinkToFit="1"/>
    </xf>
    <xf numFmtId="0" fontId="0" fillId="7" borderId="0" xfId="0" applyFill="1" applyAlignment="1">
      <alignment shrinkToFit="1"/>
    </xf>
    <xf numFmtId="7" fontId="0" fillId="7" borderId="0" xfId="0" applyNumberFormat="1" applyFill="1" applyAlignment="1">
      <alignment shrinkToFit="1"/>
    </xf>
    <xf numFmtId="14" fontId="0" fillId="0" borderId="0" xfId="0" applyNumberFormat="1"/>
    <xf numFmtId="14" fontId="1" fillId="0" borderId="0" xfId="0" applyNumberFormat="1" applyFont="1"/>
    <xf numFmtId="166" fontId="1" fillId="0" borderId="0" xfId="0" applyNumberFormat="1" applyFont="1"/>
    <xf numFmtId="0" fontId="0" fillId="0" borderId="6" xfId="0" applyBorder="1"/>
    <xf numFmtId="0" fontId="9" fillId="0" borderId="6" xfId="0" applyFont="1" applyBorder="1"/>
    <xf numFmtId="0" fontId="3" fillId="0" borderId="16" xfId="0" applyFont="1" applyBorder="1"/>
    <xf numFmtId="169" fontId="7" fillId="0" borderId="11" xfId="0" applyNumberFormat="1" applyFont="1" applyBorder="1" applyAlignment="1" applyProtection="1">
      <alignment horizontal="center" vertical="center"/>
      <protection locked="0"/>
    </xf>
    <xf numFmtId="170" fontId="3" fillId="3" borderId="10" xfId="0" quotePrefix="1" applyNumberFormat="1" applyFont="1" applyFill="1" applyBorder="1"/>
    <xf numFmtId="170" fontId="7" fillId="3" borderId="13" xfId="0" applyNumberFormat="1" applyFont="1" applyFill="1" applyBorder="1"/>
    <xf numFmtId="170" fontId="7" fillId="3" borderId="9" xfId="0" applyNumberFormat="1" applyFont="1" applyFill="1" applyBorder="1"/>
    <xf numFmtId="0" fontId="1" fillId="0" borderId="0" xfId="0" applyFont="1" applyAlignment="1">
      <alignment horizontal="center"/>
    </xf>
    <xf numFmtId="168" fontId="15" fillId="0" borderId="0" xfId="0" applyNumberFormat="1" applyFont="1" applyAlignment="1">
      <alignment horizontal="center" shrinkToFit="1"/>
    </xf>
    <xf numFmtId="0" fontId="16" fillId="0" borderId="0" xfId="0" applyFont="1"/>
    <xf numFmtId="0" fontId="13" fillId="5" borderId="0" xfId="0" applyFont="1" applyFill="1"/>
    <xf numFmtId="0" fontId="16" fillId="0" borderId="9" xfId="0" applyFont="1" applyBorder="1"/>
    <xf numFmtId="14" fontId="17" fillId="0" borderId="0" xfId="0" applyNumberFormat="1" applyFont="1"/>
    <xf numFmtId="166" fontId="17" fillId="0" borderId="0" xfId="0" applyNumberFormat="1" applyFont="1"/>
    <xf numFmtId="0" fontId="17" fillId="0" borderId="0" xfId="0" applyFont="1"/>
    <xf numFmtId="0" fontId="16" fillId="0" borderId="0" xfId="0" applyFont="1" applyAlignment="1">
      <alignment shrinkToFit="1"/>
    </xf>
    <xf numFmtId="0" fontId="19" fillId="0" borderId="8" xfId="0" applyFont="1" applyBorder="1" applyAlignment="1">
      <alignment vertical="center" shrinkToFit="1"/>
    </xf>
    <xf numFmtId="14" fontId="16" fillId="0" borderId="0" xfId="0" applyNumberFormat="1" applyFont="1"/>
    <xf numFmtId="0" fontId="5" fillId="4" borderId="2" xfId="0" applyFont="1" applyFill="1" applyBorder="1" applyAlignment="1">
      <alignment horizontal="left" vertical="center"/>
    </xf>
    <xf numFmtId="0" fontId="5" fillId="4" borderId="4" xfId="0" applyFont="1" applyFill="1" applyBorder="1" applyAlignment="1">
      <alignment horizontal="left" vertical="center"/>
    </xf>
    <xf numFmtId="0" fontId="5" fillId="4" borderId="3" xfId="0" applyFont="1" applyFill="1" applyBorder="1" applyAlignment="1">
      <alignment horizontal="left" vertical="center"/>
    </xf>
    <xf numFmtId="164" fontId="6" fillId="4" borderId="2" xfId="0" applyNumberFormat="1" applyFont="1" applyFill="1" applyBorder="1" applyAlignment="1">
      <alignment horizontal="center" vertical="center"/>
    </xf>
    <xf numFmtId="164" fontId="6" fillId="4" borderId="4" xfId="0" applyNumberFormat="1" applyFont="1" applyFill="1" applyBorder="1" applyAlignment="1">
      <alignment horizontal="center" vertical="center"/>
    </xf>
    <xf numFmtId="44" fontId="3" fillId="0" borderId="0" xfId="0" applyNumberFormat="1" applyFont="1" applyBorder="1" applyAlignment="1">
      <alignment horizontal="center" vertical="center" shrinkToFit="1"/>
    </xf>
    <xf numFmtId="0" fontId="12" fillId="0" borderId="0" xfId="0" applyFont="1" applyBorder="1" applyAlignment="1">
      <alignment horizontal="centerContinuous" vertical="center" shrinkToFit="1"/>
    </xf>
    <xf numFmtId="0" fontId="2" fillId="0" borderId="0" xfId="0" applyFont="1" applyBorder="1" applyAlignment="1">
      <alignment horizontal="center" shrinkToFit="1"/>
    </xf>
    <xf numFmtId="168" fontId="15" fillId="0" borderId="0" xfId="0" applyNumberFormat="1" applyFont="1" applyBorder="1" applyAlignment="1">
      <alignment horizontal="center" shrinkToFit="1"/>
    </xf>
    <xf numFmtId="0" fontId="4" fillId="0" borderId="0" xfId="0" applyFont="1" applyBorder="1" applyAlignment="1">
      <alignment horizontal="center" shrinkToFit="1"/>
    </xf>
    <xf numFmtId="164" fontId="3" fillId="0" borderId="0" xfId="0" applyNumberFormat="1" applyFont="1" applyBorder="1" applyAlignment="1" applyProtection="1">
      <alignment horizontal="center" shrinkToFit="1"/>
      <protection locked="0"/>
    </xf>
    <xf numFmtId="0" fontId="10" fillId="0" borderId="0" xfId="0" applyFont="1" applyBorder="1" applyAlignment="1">
      <alignment shrinkToFit="1"/>
    </xf>
    <xf numFmtId="0" fontId="18" fillId="0" borderId="0" xfId="0" applyFont="1" applyBorder="1" applyAlignment="1">
      <alignment horizontal="center"/>
    </xf>
    <xf numFmtId="0" fontId="14" fillId="0" borderId="0" xfId="0" applyFont="1" applyBorder="1" applyAlignment="1">
      <alignment horizontal="center"/>
    </xf>
  </cellXfs>
  <cellStyles count="1">
    <cellStyle name="Standaard" xfId="0" builtinId="0"/>
  </cellStyles>
  <dxfs count="1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4" formatCode="d/mm/yy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  <protection locked="0" hidden="0"/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1" formatCode="#,##0.00\ &quot;€&quot;;\-#,##0.00\ &quot;€&quot;"/>
      <fill>
        <patternFill patternType="solid">
          <fgColor indexed="64"/>
          <bgColor theme="5" tint="0.59999389629810485"/>
        </patternFill>
      </fill>
      <alignment textRotation="0" wrapTex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#,##0.00\ &quot;€&quot;;\-#,##0.00\ &quot;€&quot;;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1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textRotation="0" wrapTex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border diagonalUp="0" diagonalDown="0">
        <left style="thick">
          <color auto="1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4" formatCode="d/mm/yy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5" formatCode="0.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3" formatCode="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1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1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4" formatCode="d/mm/yy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textRotation="0" wrapText="0" justifyLastLine="0" shrinkToFit="1" readingOrder="0"/>
      <protection locked="0" hidden="0"/>
    </dxf>
    <dxf>
      <border outline="0">
        <left style="thin">
          <color theme="4" tint="-0.2499465926084170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1" readingOrder="0"/>
    </dxf>
    <dxf>
      <font>
        <b val="0"/>
        <i val="0"/>
        <strike val="0"/>
        <outline val="0"/>
        <shadow val="0"/>
        <vertAlign val="baseline"/>
        <sz val="8"/>
        <name val="Calibri"/>
        <family val="2"/>
        <scheme val="minor"/>
      </font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8"/>
        <color theme="1"/>
        <name val="Calibri"/>
        <family val="2"/>
        <scheme val="minor"/>
      </font>
      <alignment horizontal="general" vertical="center" textRotation="0" wrapText="0" indent="0" justifyLastLine="0" shrinkToFit="1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/>
        <vertical/>
        <horizontal/>
      </border>
    </dxf>
    <dxf>
      <font>
        <b val="0"/>
        <i val="0"/>
        <strike val="0"/>
        <outline val="0"/>
        <shadow val="0"/>
        <vertAlign val="baseline"/>
        <sz val="8"/>
        <name val="Calibri"/>
        <family val="2"/>
        <scheme val="minor"/>
      </font>
    </dxf>
    <dxf>
      <font>
        <b val="0"/>
        <i val="0"/>
        <strike val="0"/>
        <outline val="0"/>
        <shadow val="0"/>
        <vertAlign val="baseline"/>
        <sz val="8"/>
        <name val="Calibri"/>
        <family val="2"/>
        <scheme val="minor"/>
      </font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Calibri"/>
        <family val="2"/>
        <scheme val="minor"/>
      </font>
      <numFmt numFmtId="166" formatCode="d/m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Calibri"/>
        <family val="2"/>
        <scheme val="minor"/>
      </font>
      <numFmt numFmtId="19" formatCode="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>
        <left style="medium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 val="0"/>
        <i val="0"/>
        <strike val="0"/>
        <outline val="0"/>
        <shadow val="0"/>
        <vertAlign val="baseline"/>
        <sz val="8"/>
        <name val="Calibri"/>
        <family val="2"/>
        <scheme val="minor"/>
      </font>
    </dxf>
    <dxf>
      <font>
        <b val="0"/>
        <i val="0"/>
        <strike val="0"/>
        <outline val="0"/>
        <shadow val="0"/>
        <vertAlign val="baseline"/>
        <sz val="8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51289</xdr:colOff>
      <xdr:row>17</xdr:row>
      <xdr:rowOff>58617</xdr:rowOff>
    </xdr:from>
    <xdr:to>
      <xdr:col>5</xdr:col>
      <xdr:colOff>199436</xdr:colOff>
      <xdr:row>25</xdr:row>
      <xdr:rowOff>153867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98738F26-06DD-2B77-8DAE-BBEA07CAA7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1289" y="3399694"/>
          <a:ext cx="3877551" cy="1619250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Anthony Rigo" id="{447AAA9C-D340-4207-82B6-6333BC20F0F9}" userId="67b1497bf26c6090" providerId="Windows Live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FB1D140-7E9D-4776-9960-ED7797EC8782}" name="Tabel2" displayName="Tabel2" ref="A25:D30" totalsRowShown="0" headerRowDxfId="129" dataDxfId="128">
  <autoFilter ref="A25:D30" xr:uid="{5FB1D140-7E9D-4776-9960-ED7797EC8782}"/>
  <tableColumns count="4">
    <tableColumn id="1" xr3:uid="{231E5118-8B45-412C-A885-F692026D36E2}" name="trimestre" dataDxfId="127"/>
    <tableColumn id="2" xr3:uid="{DAF37EDD-357B-4C9B-A998-598A4476CFAD}" name="début" dataDxfId="126">
      <calculatedColumnFormula>EDATE(B25,3)</calculatedColumnFormula>
    </tableColumn>
    <tableColumn id="3" xr3:uid="{30B71798-8001-4EBC-938D-69DBF710F92F}" name="fin" dataDxfId="125">
      <calculatedColumnFormula>+EOMONTH(B26,2)</calculatedColumnFormula>
    </tableColumn>
    <tableColumn id="4" xr3:uid="{4DB95F96-27A1-4FF7-A93F-E47C289E0441}" name="colonne" dataDxfId="12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79B89E8-58CC-4657-A68D-45A0757D5ED1}" name="Tabel3" displayName="Tabel3" ref="F25:G30" totalsRowShown="0" headerRowDxfId="123" dataDxfId="122">
  <autoFilter ref="F25:G30" xr:uid="{B79B89E8-58CC-4657-A68D-45A0757D5ED1}"/>
  <tableColumns count="2">
    <tableColumn id="1" xr3:uid="{1BDBBBEC-43FA-4218-9181-EE5A8ED867B8}" name="description" dataDxfId="121"/>
    <tableColumn id="2" xr3:uid="{8F99C917-D47E-402A-A592-11456D6FF0AB}" name="colonne" dataDxfId="12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DE08DBF-BA8C-4B19-AEE1-E78F90F20304}" name="TBL_Véhicules" displayName="TBL_Véhicules" ref="A4:DK16" totalsRowShown="0" headerRowDxfId="119" dataDxfId="118" tableBorderDxfId="117">
  <tableColumns count="115">
    <tableColumn id="1" xr3:uid="{09D1E548-7953-4F76-A264-5CC3A8867E77}" name="Véhicule / Machine:" dataDxfId="116"/>
    <tableColumn id="2" xr3:uid="{0794F732-82B2-47F6-9B59-39F437714CCD}" name="Date achat:" dataDxfId="115"/>
    <tableColumn id="3" xr3:uid="{80EDD2B0-85A4-481C-8F61-FF520AC094E3}" name="Durée (mois):" dataDxfId="114"/>
    <tableColumn id="4" xr3:uid="{37408FF7-A4A9-499B-A111-1236689631A6}" name="Prix HTVA:" dataDxfId="113"/>
    <tableColumn id="5" xr3:uid="{2681C543-74BC-43BA-AF98-9C0BBD41EA21}" name="% util. pro.:" dataDxfId="112"/>
    <tableColumn id="6" xr3:uid="{B25571D5-6C1E-498E-BC65-87043D01E974}" name="% déduct.:" dataDxfId="111"/>
    <tableColumn id="99" xr3:uid="{C5CCF459-BF4D-4865-82B5-A5468F64FCD6}" name="Date revente" dataDxfId="110"/>
    <tableColumn id="100" xr3:uid="{0434DFF0-DA71-46FB-B49C-66C89454B364}" name="Date fin présumé" dataDxfId="0">
      <calculatedColumnFormula>IF(C5&gt;0,+EDATE(B5,C5),"-")</calculatedColumnFormula>
    </tableColumn>
    <tableColumn id="7" xr3:uid="{4F1189EE-AC6A-429B-B160-EAD8EE0B1079}" name="Amort. Total :" dataDxfId="109">
      <calculatedColumnFormula>IF(D5,TRUNC(D5*E5*F5,2),"")</calculatedColumnFormula>
    </tableColumn>
    <tableColumn id="10" xr3:uid="{E0DEE9D4-613B-4340-82C8-C8D92E3E2F24}" name="valeur résid" dataDxfId="108">
      <calculatedColumnFormula>MAX(0,IF(G5&gt;B5,TRUNC(I5*(H5-G5)/(H5-B5),2),0))</calculatedColumnFormula>
    </tableColumn>
    <tableColumn id="11" xr3:uid="{5166B54D-E55A-411B-83D6-EE424409EBC5}" name="TVA 21%" dataDxfId="107">
      <calculatedColumnFormula>TRUNC(J5*0.21,2)</calculatedColumnFormula>
    </tableColumn>
    <tableColumn id="12" xr3:uid="{ADF48B14-5077-4657-AD5D-3EDD363F1DAC}" name="prix jour" dataDxfId="106">
      <calculatedColumnFormula>IFERROR(+I5/(H5-B5),"-")</calculatedColumnFormula>
    </tableColumn>
    <tableColumn id="13" xr3:uid="{027B3F4E-C56B-434F-B872-943AE66586D3}" name="prix trim" dataDxfId="105">
      <calculatedColumnFormula>IFERROR(TRUNC(+I5/C5*3,2),"-")</calculatedColumnFormula>
    </tableColumn>
    <tableColumn id="16" xr3:uid="{A70BBAEF-8B3F-411A-9862-4E4EBDD31103}" name="Total Amor" dataDxfId="104">
      <calculatedColumnFormula>SUM(P5:DK5)</calculatedColumnFormula>
    </tableColumn>
    <tableColumn id="18" xr3:uid="{D7DFC336-AE64-4B1C-9F5C-055203B9F056}" name="null" dataDxfId="103">
      <calculatedColumnFormula>0+0</calculatedColumnFormula>
    </tableColumn>
    <tableColumn id="19" xr3:uid="{B3D5637F-AF50-4ACC-B684-C209B25741AD}" name="T01" dataDxfId="102">
      <calculatedColumnFormula>IF(MEDIAN(P$3,EDATE(P$3,3)-1,MIN($G5,$H5))=MIN($G5,$H5),
$I5-$J5-SUM($O5:O5),
IF(MEDIAN(P$3,EDATE(P$3,3)-1,$B5)=$B5,
TRUNC((MIN(EDATE(P$3,3),$H5,$G5)-$B5)/(EDATE(P$3,3)-P$3)*$M5,2),
IF(OR($B5&gt;P$3,MIN($G5:$H5)&lt;P$3),0,
$M5)))</calculatedColumnFormula>
    </tableColumn>
    <tableColumn id="20" xr3:uid="{4FF1CFC8-355B-41CA-9C16-265159940942}" name="T02" dataDxfId="101">
      <calculatedColumnFormula>IF(MEDIAN(Q$3,EDATE(Q$3,3)-1,MIN($G5,$H5))=MIN($G5,$H5),
$I5-$J5-SUM($O5:P5),
IF(MEDIAN(Q$3,EDATE(Q$3,3)-1,$B5)=$B5,
TRUNC((MIN(EDATE(Q$3,3),$H5,$G5)-$B5)/(EDATE(Q$3,3)-Q$3)*$M5,2),
IF(OR($B5&gt;Q$3,MIN($G5:$H5)&lt;Q$3),0,
$M5)))</calculatedColumnFormula>
    </tableColumn>
    <tableColumn id="21" xr3:uid="{A38C5424-A98A-4E9B-A9C5-00C442B9C89F}" name="T03" dataDxfId="100">
      <calculatedColumnFormula>IF(MEDIAN(R$3,EDATE(R$3,3)-1,MIN($G5,$H5))=MIN($G5,$H5),
$I5-$J5-SUM($O5:Q5),
IF(MEDIAN(R$3,EDATE(R$3,3)-1,$B5)=$B5,
TRUNC((MIN(EDATE(R$3,3),$H5,$G5)-$B5)/(EDATE(R$3,3)-R$3)*$M5,2),
IF(OR($B5&gt;R$3,MIN($G5:$H5)&lt;R$3),0,
$M5)))</calculatedColumnFormula>
    </tableColumn>
    <tableColumn id="22" xr3:uid="{CC00D1FE-7CEF-4921-AE05-6694E92C2E0E}" name="T04" dataDxfId="99">
      <calculatedColumnFormula>IF(MEDIAN(S$3,EDATE(S$3,3)-1,MIN($G5,$H5))=MIN($G5,$H5),
$I5-$J5-SUM($O5:R5),
IF(MEDIAN(S$3,EDATE(S$3,3)-1,$B5)=$B5,
TRUNC((MIN(EDATE(S$3,3),$H5,$G5)-$B5)/(EDATE(S$3,3)-S$3)*$M5,2),
IF(OR($B5&gt;S$3,MIN($G5:$H5)&lt;S$3),0,
$M5)))</calculatedColumnFormula>
    </tableColumn>
    <tableColumn id="23" xr3:uid="{4E0D9C2A-9232-4143-A0B5-DAE244372BC6}" name="T05" dataDxfId="98">
      <calculatedColumnFormula>IF(MEDIAN(T$3,EDATE(T$3,3)-1,MIN($G5,$H5))=MIN($G5,$H5),
$I5-$J5-SUM($O5:S5),
IF(MEDIAN(T$3,EDATE(T$3,3)-1,$B5)=$B5,
TRUNC((MIN(EDATE(T$3,3),$H5,$G5)-$B5)/(EDATE(T$3,3)-T$3)*$M5,2),
IF(OR($B5&gt;T$3,MIN($G5:$H5)&lt;T$3),0,
$M5)))</calculatedColumnFormula>
    </tableColumn>
    <tableColumn id="24" xr3:uid="{287D8EE7-1D9B-47D1-8506-542928CDABDC}" name="T06" dataDxfId="97">
      <calculatedColumnFormula>IF(MEDIAN(U$3,EDATE(U$3,3)-1,MIN($G5,$H5))=MIN($G5,$H5),
$I5-$J5-SUM($O5:T5),
IF(MEDIAN(U$3,EDATE(U$3,3)-1,$B5)=$B5,
TRUNC((MIN(EDATE(U$3,3),$H5,$G5)-$B5)/(EDATE(U$3,3)-U$3)*$M5,2),
IF(OR($B5&gt;U$3,MIN($G5:$H5)&lt;U$3),0,
$M5)))</calculatedColumnFormula>
    </tableColumn>
    <tableColumn id="25" xr3:uid="{6FF37659-6ED3-452D-9D46-C3A09384DF6A}" name="T07" dataDxfId="96">
      <calculatedColumnFormula>IF(MEDIAN(V$3,EDATE(V$3,3)-1,MIN($G5,$H5))=MIN($G5,$H5),
$I5-$J5-SUM($O5:U5),
IF(MEDIAN(V$3,EDATE(V$3,3)-1,$B5)=$B5,
TRUNC((MIN(EDATE(V$3,3),$H5,$G5)-$B5)/(EDATE(V$3,3)-V$3)*$M5,2),
IF(OR($B5&gt;V$3,MIN($G5:$H5)&lt;V$3),0,
$M5)))</calculatedColumnFormula>
    </tableColumn>
    <tableColumn id="26" xr3:uid="{95A59CDF-9269-4C9A-8B9F-E0A864F7592C}" name="T08" dataDxfId="95">
      <calculatedColumnFormula>IF(MEDIAN(W$3,EDATE(W$3,3)-1,MIN($G5,$H5))=MIN($G5,$H5),
$I5-$J5-SUM($O5:V5),
IF(MEDIAN(W$3,EDATE(W$3,3)-1,$B5)=$B5,
TRUNC((MIN(EDATE(W$3,3),$H5,$G5)-$B5)/(EDATE(W$3,3)-W$3)*$M5,2),
IF(OR($B5&gt;W$3,MIN($G5:$H5)&lt;W$3),0,
$M5)))</calculatedColumnFormula>
    </tableColumn>
    <tableColumn id="27" xr3:uid="{E2E5242C-B8A1-4F6C-98A1-AC65116E8D29}" name="T09" dataDxfId="94">
      <calculatedColumnFormula>IF(MEDIAN(X$3,EDATE(X$3,3)-1,MIN($G5,$H5))=MIN($G5,$H5),
$I5-$J5-SUM($O5:W5),
IF(MEDIAN(X$3,EDATE(X$3,3)-1,$B5)=$B5,
TRUNC((MIN(EDATE(X$3,3),$H5,$G5)-$B5)/(EDATE(X$3,3)-X$3)*$M5,2),
IF(OR($B5&gt;X$3,MIN($G5:$H5)&lt;X$3),0,
$M5)))</calculatedColumnFormula>
    </tableColumn>
    <tableColumn id="28" xr3:uid="{FD01EC01-019E-41BE-9A6F-53010BF0F880}" name="T10" dataDxfId="93">
      <calculatedColumnFormula>IF(MEDIAN(Y$3,EDATE(Y$3,3)-1,MIN($G5,$H5))=MIN($G5,$H5),
$I5-$J5-SUM($O5:X5),
IF(MEDIAN(Y$3,EDATE(Y$3,3)-1,$B5)=$B5,
TRUNC((MIN(EDATE(Y$3,3),$H5,$G5)-$B5)/(EDATE(Y$3,3)-Y$3)*$M5,2),
IF(OR($B5&gt;Y$3,MIN($G5:$H5)&lt;Y$3),0,
$M5)))</calculatedColumnFormula>
    </tableColumn>
    <tableColumn id="29" xr3:uid="{6F6FE5DE-C2AE-41EE-AECD-6CF336FF6D3B}" name="T11" dataDxfId="92">
      <calculatedColumnFormula>IF(MEDIAN(Z$3,EDATE(Z$3,3)-1,MIN($G5,$H5))=MIN($G5,$H5),
$I5-$J5-SUM($O5:Y5),
IF(MEDIAN(Z$3,EDATE(Z$3,3)-1,$B5)=$B5,
TRUNC((MIN(EDATE(Z$3,3),$H5,$G5)-$B5)/(EDATE(Z$3,3)-Z$3)*$M5,2),
IF(OR($B5&gt;Z$3,MIN($G5:$H5)&lt;Z$3),0,
$M5)))</calculatedColumnFormula>
    </tableColumn>
    <tableColumn id="30" xr3:uid="{5BCEE49B-369B-48FC-AFD7-DD2998D8C33E}" name="T12" dataDxfId="91">
      <calculatedColumnFormula>IF(MEDIAN(AA$3,EDATE(AA$3,3)-1,MIN($G5,$H5))=MIN($G5,$H5),
$I5-$J5-SUM($O5:Z5),
IF(MEDIAN(AA$3,EDATE(AA$3,3)-1,$B5)=$B5,
TRUNC((MIN(EDATE(AA$3,3),$H5,$G5)-$B5)/(EDATE(AA$3,3)-AA$3)*$M5,2),
IF(OR($B5&gt;AA$3,MIN($G5:$H5)&lt;AA$3),0,
$M5)))</calculatedColumnFormula>
    </tableColumn>
    <tableColumn id="31" xr3:uid="{D0A44E41-51B2-4406-A414-D0E2C974F395}" name="T13" dataDxfId="90">
      <calculatedColumnFormula>IF(MEDIAN(AB$3,EDATE(AB$3,3)-1,MIN($G5,$H5))=MIN($G5,$H5),
$I5-$J5-SUM($O5:AA5),
IF(MEDIAN(AB$3,EDATE(AB$3,3)-1,$B5)=$B5,
TRUNC((MIN(EDATE(AB$3,3),$H5,$G5)-$B5)/(EDATE(AB$3,3)-AB$3)*$M5,2),
IF(OR($B5&gt;AB$3,MIN($G5:$H5)&lt;AB$3),0,
$M5)))</calculatedColumnFormula>
    </tableColumn>
    <tableColumn id="32" xr3:uid="{AD5F45C3-3548-47FE-A52C-56465843BC30}" name="T14" dataDxfId="89">
      <calculatedColumnFormula>IF(MEDIAN(AC$3,EDATE(AC$3,3)-1,MIN($G5,$H5))=MIN($G5,$H5),
$I5-$J5-SUM($O5:AB5),
IF(MEDIAN(AC$3,EDATE(AC$3,3)-1,$B5)=$B5,
TRUNC((MIN(EDATE(AC$3,3),$H5,$G5)-$B5)/(EDATE(AC$3,3)-AC$3)*$M5,2),
IF(OR($B5&gt;AC$3,MIN($G5:$H5)&lt;AC$3),0,
$M5)))</calculatedColumnFormula>
    </tableColumn>
    <tableColumn id="33" xr3:uid="{6C3793D1-D45B-4FC9-AFFB-1838FA08CEA1}" name="T15" dataDxfId="88">
      <calculatedColumnFormula>IF(MEDIAN(AD$3,EDATE(AD$3,3)-1,MIN($G5,$H5))=MIN($G5,$H5),
$I5-$J5-SUM($O5:AC5),
IF(MEDIAN(AD$3,EDATE(AD$3,3)-1,$B5)=$B5,
TRUNC((MIN(EDATE(AD$3,3),$H5,$G5)-$B5)/(EDATE(AD$3,3)-AD$3)*$M5,2),
IF(OR($B5&gt;AD$3,MIN($G5:$H5)&lt;AD$3),0,
$M5)))</calculatedColumnFormula>
    </tableColumn>
    <tableColumn id="34" xr3:uid="{C724FFA2-7CA7-4048-AEBF-9B27C0A07A4F}" name="T16" dataDxfId="87">
      <calculatedColumnFormula>IF(MEDIAN(AE$3,EDATE(AE$3,3)-1,MIN($G5,$H5))=MIN($G5,$H5),
$I5-$J5-SUM($O5:AD5),
IF(MEDIAN(AE$3,EDATE(AE$3,3)-1,$B5)=$B5,
TRUNC((MIN(EDATE(AE$3,3),$H5,$G5)-$B5)/(EDATE(AE$3,3)-AE$3)*$M5,2),
IF(OR($B5&gt;AE$3,MIN($G5:$H5)&lt;AE$3),0,
$M5)))</calculatedColumnFormula>
    </tableColumn>
    <tableColumn id="35" xr3:uid="{4495D72C-923E-400E-8732-B4BE79BC9C11}" name="T17" dataDxfId="86">
      <calculatedColumnFormula>IF(MEDIAN(AF$3,EDATE(AF$3,3)-1,MIN($G5,$H5))=MIN($G5,$H5),
$I5-$J5-SUM($O5:AE5),
IF(MEDIAN(AF$3,EDATE(AF$3,3)-1,$B5)=$B5,
TRUNC((MIN(EDATE(AF$3,3),$H5,$G5)-$B5)/(EDATE(AF$3,3)-AF$3)*$M5,2),
IF(OR($B5&gt;AF$3,MIN($G5:$H5)&lt;AF$3),0,
$M5)))</calculatedColumnFormula>
    </tableColumn>
    <tableColumn id="36" xr3:uid="{A99C750D-AA35-4674-AA95-1E468BFFA4B7}" name="T18" dataDxfId="85">
      <calculatedColumnFormula>IF(MEDIAN(AG$3,EDATE(AG$3,3)-1,MIN($G5,$H5))=MIN($G5,$H5),
$I5-$J5-SUM($O5:AF5),
IF(MEDIAN(AG$3,EDATE(AG$3,3)-1,$B5)=$B5,
TRUNC((MIN(EDATE(AG$3,3),$H5,$G5)-$B5)/(EDATE(AG$3,3)-AG$3)*$M5,2),
IF(OR($B5&gt;AG$3,MIN($G5:$H5)&lt;AG$3),0,
$M5)))</calculatedColumnFormula>
    </tableColumn>
    <tableColumn id="37" xr3:uid="{EBF2B6CF-E251-4FAD-8B2E-52BBCE809090}" name="T19" dataDxfId="84">
      <calculatedColumnFormula>IF(MEDIAN(AH$3,EDATE(AH$3,3)-1,MIN($G5,$H5))=MIN($G5,$H5),
$I5-$J5-SUM($O5:AG5),
IF(MEDIAN(AH$3,EDATE(AH$3,3)-1,$B5)=$B5,
TRUNC((MIN(EDATE(AH$3,3),$H5,$G5)-$B5)/(EDATE(AH$3,3)-AH$3)*$M5,2),
IF(OR($B5&gt;AH$3,MIN($G5:$H5)&lt;AH$3),0,
$M5)))</calculatedColumnFormula>
    </tableColumn>
    <tableColumn id="38" xr3:uid="{3BA6E530-E52D-400C-9062-6C5BEBE83EB5}" name="T20" dataDxfId="83">
      <calculatedColumnFormula>IF(MEDIAN(AI$3,EDATE(AI$3,3)-1,MIN($G5,$H5))=MIN($G5,$H5),
$I5-$J5-SUM($O5:AH5),
IF(MEDIAN(AI$3,EDATE(AI$3,3)-1,$B5)=$B5,
TRUNC((MIN(EDATE(AI$3,3),$H5,$G5)-$B5)/(EDATE(AI$3,3)-AI$3)*$M5,2),
IF(OR($B5&gt;AI$3,MIN($G5:$H5)&lt;AI$3),0,
$M5)))</calculatedColumnFormula>
    </tableColumn>
    <tableColumn id="39" xr3:uid="{7631F962-A608-475A-9945-70CF6F4B5860}" name="T21" dataDxfId="82">
      <calculatedColumnFormula>IF(MEDIAN(AJ$3,EDATE(AJ$3,3)-1,MIN($G5,$H5))=MIN($G5,$H5),
$I5-$J5-SUM($O5:AI5),
IF(MEDIAN(AJ$3,EDATE(AJ$3,3)-1,$B5)=$B5,
TRUNC((MIN(EDATE(AJ$3,3),$H5,$G5)-$B5)/(EDATE(AJ$3,3)-AJ$3)*$M5,2),
IF(OR($B5&gt;AJ$3,MIN($G5:$H5)&lt;AJ$3),0,
$M5)))</calculatedColumnFormula>
    </tableColumn>
    <tableColumn id="40" xr3:uid="{14CA7D8A-4C4B-4A16-81F6-3E95E6CC999C}" name="T22" dataDxfId="81">
      <calculatedColumnFormula>IF(MEDIAN(AK$3,EDATE(AK$3,3)-1,MIN($G5,$H5))=MIN($G5,$H5),
$I5-$J5-SUM($O5:AJ5),
IF(MEDIAN(AK$3,EDATE(AK$3,3)-1,$B5)=$B5,
TRUNC((MIN(EDATE(AK$3,3),$H5,$G5)-$B5)/(EDATE(AK$3,3)-AK$3)*$M5,2),
IF(OR($B5&gt;AK$3,MIN($G5:$H5)&lt;AK$3),0,
$M5)))</calculatedColumnFormula>
    </tableColumn>
    <tableColumn id="41" xr3:uid="{0A16611C-B4BE-4CA5-9427-E75A59024198}" name="T23" dataDxfId="80">
      <calculatedColumnFormula>IF(MEDIAN(AL$3,EDATE(AL$3,3)-1,MIN($G5,$H5))=MIN($G5,$H5),
$I5-$J5-SUM($O5:AK5),
IF(MEDIAN(AL$3,EDATE(AL$3,3)-1,$B5)=$B5,
TRUNC((MIN(EDATE(AL$3,3),$H5,$G5)-$B5)/(EDATE(AL$3,3)-AL$3)*$M5,2),
IF(OR($B5&gt;AL$3,MIN($G5:$H5)&lt;AL$3),0,
$M5)))</calculatedColumnFormula>
    </tableColumn>
    <tableColumn id="42" xr3:uid="{F636076F-5613-47A8-BBF0-23D10D47842B}" name="T24" dataDxfId="79">
      <calculatedColumnFormula>IF(MEDIAN(AM$3,EDATE(AM$3,3)-1,MIN($G5,$H5))=MIN($G5,$H5),
$I5-$J5-SUM($O5:AL5),
IF(MEDIAN(AM$3,EDATE(AM$3,3)-1,$B5)=$B5,
TRUNC((MIN(EDATE(AM$3,3),$H5,$G5)-$B5)/(EDATE(AM$3,3)-AM$3)*$M5,2),
IF(OR($B5&gt;AM$3,MIN($G5:$H5)&lt;AM$3),0,
$M5)))</calculatedColumnFormula>
    </tableColumn>
    <tableColumn id="43" xr3:uid="{B913076D-FF07-4A29-9D1E-840035D475B8}" name="T25" dataDxfId="78">
      <calculatedColumnFormula>IF(MEDIAN(AN$3,EDATE(AN$3,3)-1,MIN($G5,$H5))=MIN($G5,$H5),
$I5-$J5-SUM($O5:AM5),
IF(MEDIAN(AN$3,EDATE(AN$3,3)-1,$B5)=$B5,
TRUNC((MIN(EDATE(AN$3,3),$H5,$G5)-$B5)/(EDATE(AN$3,3)-AN$3)*$M5,2),
IF(OR($B5&gt;AN$3,MIN($G5:$H5)&lt;AN$3),0,
$M5)))</calculatedColumnFormula>
    </tableColumn>
    <tableColumn id="44" xr3:uid="{8B3A8530-6D95-4184-AFB7-BAEFDA88E310}" name="T26" dataDxfId="77">
      <calculatedColumnFormula>IF(MEDIAN(AO$3,EDATE(AO$3,3)-1,MIN($G5,$H5))=MIN($G5,$H5),
$I5-$J5-SUM($O5:AN5),
IF(MEDIAN(AO$3,EDATE(AO$3,3)-1,$B5)=$B5,
TRUNC((MIN(EDATE(AO$3,3),$H5,$G5)-$B5)/(EDATE(AO$3,3)-AO$3)*$M5,2),
IF(OR($B5&gt;AO$3,MIN($G5:$H5)&lt;AO$3),0,
$M5)))</calculatedColumnFormula>
    </tableColumn>
    <tableColumn id="45" xr3:uid="{30D97FA9-BABF-4BAA-B010-C5BFB215E37B}" name="T27" dataDxfId="76">
      <calculatedColumnFormula>IF(MEDIAN(AP$3,EDATE(AP$3,3)-1,MIN($G5,$H5))=MIN($G5,$H5),
$I5-$J5-SUM($O5:AO5),
IF(MEDIAN(AP$3,EDATE(AP$3,3)-1,$B5)=$B5,
TRUNC((MIN(EDATE(AP$3,3),$H5,$G5)-$B5)/(EDATE(AP$3,3)-AP$3)*$M5,2),
IF(OR($B5&gt;AP$3,MIN($G5:$H5)&lt;AP$3),0,
$M5)))</calculatedColumnFormula>
    </tableColumn>
    <tableColumn id="46" xr3:uid="{470B693F-17CE-4DBE-8AE5-0EB1DE2819E4}" name="T28" dataDxfId="75">
      <calculatedColumnFormula>IF(MEDIAN(AQ$3,EDATE(AQ$3,3)-1,MIN($G5,$H5))=MIN($G5,$H5),
$I5-$J5-SUM($O5:AP5),
IF(MEDIAN(AQ$3,EDATE(AQ$3,3)-1,$B5)=$B5,
TRUNC((MIN(EDATE(AQ$3,3),$H5,$G5)-$B5)/(EDATE(AQ$3,3)-AQ$3)*$M5,2),
IF(OR($B5&gt;AQ$3,MIN($G5:$H5)&lt;AQ$3),0,
$M5)))</calculatedColumnFormula>
    </tableColumn>
    <tableColumn id="47" xr3:uid="{3BF52910-B5A1-4B9E-BD32-2C7B3425F25A}" name="T29" dataDxfId="74">
      <calculatedColumnFormula>IF(MEDIAN(AR$3,EDATE(AR$3,3)-1,MIN($G5,$H5))=MIN($G5,$H5),
$I5-$J5-SUM($O5:AQ5),
IF(MEDIAN(AR$3,EDATE(AR$3,3)-1,$B5)=$B5,
TRUNC((MIN(EDATE(AR$3,3),$H5,$G5)-$B5)/(EDATE(AR$3,3)-AR$3)*$M5,2),
IF(OR($B5&gt;AR$3,MIN($G5:$H5)&lt;AR$3),0,
$M5)))</calculatedColumnFormula>
    </tableColumn>
    <tableColumn id="48" xr3:uid="{27C007EB-9C8B-4C14-BD80-C6CFECC1E27E}" name="T30" dataDxfId="73">
      <calculatedColumnFormula>IF(MEDIAN(AS$3,EDATE(AS$3,3)-1,MIN($G5,$H5))=MIN($G5,$H5),
$I5-$J5-SUM($O5:AR5),
IF(MEDIAN(AS$3,EDATE(AS$3,3)-1,$B5)=$B5,
TRUNC((MIN(EDATE(AS$3,3),$H5,$G5)-$B5)/(EDATE(AS$3,3)-AS$3)*$M5,2),
IF(OR($B5&gt;AS$3,MIN($G5:$H5)&lt;AS$3),0,
$M5)))</calculatedColumnFormula>
    </tableColumn>
    <tableColumn id="49" xr3:uid="{B7B47B03-36B6-4D3A-9611-BA0703B2A929}" name="T31" dataDxfId="72">
      <calculatedColumnFormula>IF(MEDIAN(AT$3,EDATE(AT$3,3)-1,MIN($G5,$H5))=MIN($G5,$H5),
$I5-$J5-SUM($O5:AS5),
IF(MEDIAN(AT$3,EDATE(AT$3,3)-1,$B5)=$B5,
TRUNC((MIN(EDATE(AT$3,3),$H5,$G5)-$B5)/(EDATE(AT$3,3)-AT$3)*$M5,2),
IF(OR($B5&gt;AT$3,MIN($G5:$H5)&lt;AT$3),0,
$M5)))</calculatedColumnFormula>
    </tableColumn>
    <tableColumn id="50" xr3:uid="{768F1337-4D01-472D-97D1-F0E4E5741C04}" name="T32" dataDxfId="71">
      <calculatedColumnFormula>IF(MEDIAN(AU$3,EDATE(AU$3,3)-1,MIN($G5,$H5))=MIN($G5,$H5),
$I5-$J5-SUM($O5:AT5),
IF(MEDIAN(AU$3,EDATE(AU$3,3)-1,$B5)=$B5,
TRUNC((MIN(EDATE(AU$3,3),$H5,$G5)-$B5)/(EDATE(AU$3,3)-AU$3)*$M5,2),
IF(OR($B5&gt;AU$3,MIN($G5:$H5)&lt;AU$3),0,
$M5)))</calculatedColumnFormula>
    </tableColumn>
    <tableColumn id="51" xr3:uid="{C70AC8FF-5826-42BE-8378-DC372BC8C217}" name="T33" dataDxfId="70">
      <calculatedColumnFormula>IF(MEDIAN(AV$3,EDATE(AV$3,3)-1,MIN($G5,$H5))=MIN($G5,$H5),
$I5-$J5-SUM($O5:AU5),
IF(MEDIAN(AV$3,EDATE(AV$3,3)-1,$B5)=$B5,
TRUNC((MIN(EDATE(AV$3,3),$H5,$G5)-$B5)/(EDATE(AV$3,3)-AV$3)*$M5,2),
IF(OR($B5&gt;AV$3,MIN($G5:$H5)&lt;AV$3),0,
$M5)))</calculatedColumnFormula>
    </tableColumn>
    <tableColumn id="52" xr3:uid="{37BAAA0E-81CD-4CFC-9D10-458C7281981B}" name="T34" dataDxfId="69">
      <calculatedColumnFormula>IF(MEDIAN(AW$3,EDATE(AW$3,3)-1,MIN($G5,$H5))=MIN($G5,$H5),
$I5-$J5-SUM($O5:AV5),
IF(MEDIAN(AW$3,EDATE(AW$3,3)-1,$B5)=$B5,
TRUNC((MIN(EDATE(AW$3,3),$H5,$G5)-$B5)/(EDATE(AW$3,3)-AW$3)*$M5,2),
IF(OR($B5&gt;AW$3,MIN($G5:$H5)&lt;AW$3),0,
$M5)))</calculatedColumnFormula>
    </tableColumn>
    <tableColumn id="53" xr3:uid="{6DC4D946-3CA4-4600-8808-F870092536F0}" name="T35" dataDxfId="68">
      <calculatedColumnFormula>IF(MEDIAN(AX$3,EDATE(AX$3,3)-1,MIN($G5,$H5))=MIN($G5,$H5),
$I5-$J5-SUM($O5:AW5),
IF(MEDIAN(AX$3,EDATE(AX$3,3)-1,$B5)=$B5,
TRUNC((MIN(EDATE(AX$3,3),$H5,$G5)-$B5)/(EDATE(AX$3,3)-AX$3)*$M5,2),
IF(OR($B5&gt;AX$3,MIN($G5:$H5)&lt;AX$3),0,
$M5)))</calculatedColumnFormula>
    </tableColumn>
    <tableColumn id="54" xr3:uid="{003F7BFD-6BA9-4109-BEC3-51EB8F809793}" name="T36" dataDxfId="67">
      <calculatedColumnFormula>IF(MEDIAN(AY$3,EDATE(AY$3,3)-1,MIN($G5,$H5))=MIN($G5,$H5),
$I5-$J5-SUM($O5:AX5),
IF(MEDIAN(AY$3,EDATE(AY$3,3)-1,$B5)=$B5,
TRUNC((MIN(EDATE(AY$3,3),$H5,$G5)-$B5)/(EDATE(AY$3,3)-AY$3)*$M5,2),
IF(OR($B5&gt;AY$3,MIN($G5:$H5)&lt;AY$3),0,
$M5)))</calculatedColumnFormula>
    </tableColumn>
    <tableColumn id="55" xr3:uid="{AB8E09AB-8795-4916-AF3D-05CFA906B5AB}" name="T37" dataDxfId="66">
      <calculatedColumnFormula>IF(MEDIAN(AZ$3,EDATE(AZ$3,3)-1,MIN($G5,$H5))=MIN($G5,$H5),
$I5-$J5-SUM($O5:AY5),
IF(MEDIAN(AZ$3,EDATE(AZ$3,3)-1,$B5)=$B5,
TRUNC((MIN(EDATE(AZ$3,3),$H5,$G5)-$B5)/(EDATE(AZ$3,3)-AZ$3)*$M5,2),
IF(OR($B5&gt;AZ$3,MIN($G5:$H5)&lt;AZ$3),0,
$M5)))</calculatedColumnFormula>
    </tableColumn>
    <tableColumn id="56" xr3:uid="{BC3D2B33-F304-4B88-AB33-DA0EA7053E83}" name="T38" dataDxfId="65">
      <calculatedColumnFormula>IF(MEDIAN(BA$3,EDATE(BA$3,3)-1,MIN($G5,$H5))=MIN($G5,$H5),
$I5-$J5-SUM($O5:AZ5),
IF(MEDIAN(BA$3,EDATE(BA$3,3)-1,$B5)=$B5,
TRUNC((MIN(EDATE(BA$3,3),$H5,$G5)-$B5)/(EDATE(BA$3,3)-BA$3)*$M5,2),
IF(OR($B5&gt;BA$3,MIN($G5:$H5)&lt;BA$3),0,
$M5)))</calculatedColumnFormula>
    </tableColumn>
    <tableColumn id="57" xr3:uid="{768D00CF-81C8-435F-AAA3-C501E107BA89}" name="T39" dataDxfId="64">
      <calculatedColumnFormula>IF(MEDIAN(BB$3,EDATE(BB$3,3)-1,MIN($G5,$H5))=MIN($G5,$H5),
$I5-$J5-SUM($O5:BA5),
IF(MEDIAN(BB$3,EDATE(BB$3,3)-1,$B5)=$B5,
TRUNC((MIN(EDATE(BB$3,3),$H5,$G5)-$B5)/(EDATE(BB$3,3)-BB$3)*$M5,2),
IF(OR($B5&gt;BB$3,MIN($G5:$H5)&lt;BB$3),0,
$M5)))</calculatedColumnFormula>
    </tableColumn>
    <tableColumn id="58" xr3:uid="{033E1B15-A6A6-4718-96CC-38D064AC33A6}" name="T40" dataDxfId="63">
      <calculatedColumnFormula>IF(MEDIAN(BC$3,EDATE(BC$3,3)-1,MIN($G5,$H5))=MIN($G5,$H5),
$I5-$J5-SUM($O5:BB5),
IF(MEDIAN(BC$3,EDATE(BC$3,3)-1,$B5)=$B5,
TRUNC((MIN(EDATE(BC$3,3),$H5,$G5)-$B5)/(EDATE(BC$3,3)-BC$3)*$M5,2),
IF(OR($B5&gt;BC$3,MIN($G5:$H5)&lt;BC$3),0,
$M5)))</calculatedColumnFormula>
    </tableColumn>
    <tableColumn id="59" xr3:uid="{E78947B7-1092-4E46-BDD1-1B27CADA9EDD}" name="T41" dataDxfId="62">
      <calculatedColumnFormula>IF(MEDIAN(BD$3,EDATE(BD$3,3)-1,MIN($G5,$H5))=MIN($G5,$H5),
$I5-$J5-SUM($O5:BC5),
IF(MEDIAN(BD$3,EDATE(BD$3,3)-1,$B5)=$B5,
TRUNC((MIN(EDATE(BD$3,3),$H5,$G5)-$B5)/(EDATE(BD$3,3)-BD$3)*$M5,2),
IF(OR($B5&gt;BD$3,MIN($G5:$H5)&lt;BD$3),0,
$M5)))</calculatedColumnFormula>
    </tableColumn>
    <tableColumn id="60" xr3:uid="{F7E8C3DF-1170-49E9-947D-D06016B774CA}" name="T42" dataDxfId="61">
      <calculatedColumnFormula>IF(MEDIAN(BE$3,EDATE(BE$3,3)-1,MIN($G5,$H5))=MIN($G5,$H5),
$I5-$J5-SUM($O5:BD5),
IF(MEDIAN(BE$3,EDATE(BE$3,3)-1,$B5)=$B5,
TRUNC((MIN(EDATE(BE$3,3),$H5,$G5)-$B5)/(EDATE(BE$3,3)-BE$3)*$M5,2),
IF(OR($B5&gt;BE$3,MIN($G5:$H5)&lt;BE$3),0,
$M5)))</calculatedColumnFormula>
    </tableColumn>
    <tableColumn id="61" xr3:uid="{BD95F453-7F0F-45ED-915F-DBCA603ED185}" name="T43" dataDxfId="60">
      <calculatedColumnFormula>IF(MEDIAN(BF$3,EDATE(BF$3,3)-1,MIN($G5,$H5))=MIN($G5,$H5),
$I5-$J5-SUM($O5:BE5),
IF(MEDIAN(BF$3,EDATE(BF$3,3)-1,$B5)=$B5,
TRUNC((MIN(EDATE(BF$3,3),$H5,$G5)-$B5)/(EDATE(BF$3,3)-BF$3)*$M5,2),
IF(OR($B5&gt;BF$3,MIN($G5:$H5)&lt;BF$3),0,
$M5)))</calculatedColumnFormula>
    </tableColumn>
    <tableColumn id="62" xr3:uid="{F64FE39D-6479-4B6B-BE83-7E03FB468A6D}" name="T44" dataDxfId="59">
      <calculatedColumnFormula>IF(MEDIAN(BG$3,EDATE(BG$3,3)-1,MIN($G5,$H5))=MIN($G5,$H5),
$I5-$J5-SUM($O5:BF5),
IF(MEDIAN(BG$3,EDATE(BG$3,3)-1,$B5)=$B5,
TRUNC((MIN(EDATE(BG$3,3),$H5,$G5)-$B5)/(EDATE(BG$3,3)-BG$3)*$M5,2),
IF(OR($B5&gt;BG$3,MIN($G5:$H5)&lt;BG$3),0,
$M5)))</calculatedColumnFormula>
    </tableColumn>
    <tableColumn id="63" xr3:uid="{B2C40038-8D7D-43C9-9993-A519F78DC393}" name="T45" dataDxfId="58">
      <calculatedColumnFormula>IF(MEDIAN(BH$3,EDATE(BH$3,3)-1,MIN($G5,$H5))=MIN($G5,$H5),
$I5-$J5-SUM($O5:BG5),
IF(MEDIAN(BH$3,EDATE(BH$3,3)-1,$B5)=$B5,
TRUNC((MIN(EDATE(BH$3,3),$H5,$G5)-$B5)/(EDATE(BH$3,3)-BH$3)*$M5,2),
IF(OR($B5&gt;BH$3,MIN($G5:$H5)&lt;BH$3),0,
$M5)))</calculatedColumnFormula>
    </tableColumn>
    <tableColumn id="64" xr3:uid="{A307B22F-297F-43CF-A3AC-9ADC54111B48}" name="T46" dataDxfId="57">
      <calculatedColumnFormula>IF(MEDIAN(BI$3,EDATE(BI$3,3)-1,MIN($G5,$H5))=MIN($G5,$H5),
$I5-$J5-SUM($O5:BH5),
IF(MEDIAN(BI$3,EDATE(BI$3,3)-1,$B5)=$B5,
TRUNC((MIN(EDATE(BI$3,3),$H5,$G5)-$B5)/(EDATE(BI$3,3)-BI$3)*$M5,2),
IF(OR($B5&gt;BI$3,MIN($G5:$H5)&lt;BI$3),0,
$M5)))</calculatedColumnFormula>
    </tableColumn>
    <tableColumn id="65" xr3:uid="{3E0527D5-3AB8-4150-B653-CE55A54B8480}" name="T47" dataDxfId="56">
      <calculatedColumnFormula>IF(MEDIAN(BJ$3,EDATE(BJ$3,3)-1,MIN($G5,$H5))=MIN($G5,$H5),
$I5-$J5-SUM($O5:BI5),
IF(MEDIAN(BJ$3,EDATE(BJ$3,3)-1,$B5)=$B5,
TRUNC((MIN(EDATE(BJ$3,3),$H5,$G5)-$B5)/(EDATE(BJ$3,3)-BJ$3)*$M5,2),
IF(OR($B5&gt;BJ$3,MIN($G5:$H5)&lt;BJ$3),0,
$M5)))</calculatedColumnFormula>
    </tableColumn>
    <tableColumn id="66" xr3:uid="{AAFF91F3-CD35-410C-B951-8C1DE0291331}" name="T48" dataDxfId="55">
      <calculatedColumnFormula>IF(MEDIAN(BK$3,EDATE(BK$3,3)-1,MIN($G5,$H5))=MIN($G5,$H5),
$I5-$J5-SUM($O5:BJ5),
IF(MEDIAN(BK$3,EDATE(BK$3,3)-1,$B5)=$B5,
TRUNC((MIN(EDATE(BK$3,3),$H5,$G5)-$B5)/(EDATE(BK$3,3)-BK$3)*$M5,2),
IF(OR($B5&gt;BK$3,MIN($G5:$H5)&lt;BK$3),0,
$M5)))</calculatedColumnFormula>
    </tableColumn>
    <tableColumn id="67" xr3:uid="{07F40CD8-D930-4A2F-84A1-7D5C01FBE69B}" name="T49" dataDxfId="54">
      <calculatedColumnFormula>IF(MEDIAN(BL$3,EDATE(BL$3,3)-1,MIN($G5,$H5))=MIN($G5,$H5),
$I5-$J5-SUM($O5:BK5),
IF(MEDIAN(BL$3,EDATE(BL$3,3)-1,$B5)=$B5,
TRUNC((MIN(EDATE(BL$3,3),$H5,$G5)-$B5)/(EDATE(BL$3,3)-BL$3)*$M5,2),
IF(OR($B5&gt;BL$3,MIN($G5:$H5)&lt;BL$3),0,
$M5)))</calculatedColumnFormula>
    </tableColumn>
    <tableColumn id="68" xr3:uid="{6EF5A570-97CA-452C-8631-88CAFF692D6B}" name="T50" dataDxfId="53">
      <calculatedColumnFormula>IF(MEDIAN(BM$3,EDATE(BM$3,3)-1,MIN($G5,$H5))=MIN($G5,$H5),
$I5-$J5-SUM($O5:BL5),
IF(MEDIAN(BM$3,EDATE(BM$3,3)-1,$B5)=$B5,
TRUNC((MIN(EDATE(BM$3,3),$H5,$G5)-$B5)/(EDATE(BM$3,3)-BM$3)*$M5,2),
IF(OR($B5&gt;BM$3,MIN($G5:$H5)&lt;BM$3),0,
$M5)))</calculatedColumnFormula>
    </tableColumn>
    <tableColumn id="69" xr3:uid="{F7DBFD41-BB39-466E-82C4-2B1550D1F5D8}" name="T51" dataDxfId="52">
      <calculatedColumnFormula>IF(MEDIAN(BN$3,EDATE(BN$3,3)-1,MIN($G5,$H5))=MIN($G5,$H5),
$I5-$J5-SUM($O5:BM5),
IF(MEDIAN(BN$3,EDATE(BN$3,3)-1,$B5)=$B5,
TRUNC((MIN(EDATE(BN$3,3),$H5,$G5)-$B5)/(EDATE(BN$3,3)-BN$3)*$M5,2),
IF(OR($B5&gt;BN$3,MIN($G5:$H5)&lt;BN$3),0,
$M5)))</calculatedColumnFormula>
    </tableColumn>
    <tableColumn id="70" xr3:uid="{0458145A-264D-4378-A0D1-51788BA05F10}" name="T52" dataDxfId="51">
      <calculatedColumnFormula>IF(MEDIAN(BO$3,EDATE(BO$3,3)-1,MIN($G5,$H5))=MIN($G5,$H5),
$I5-$J5-SUM($O5:BN5),
IF(MEDIAN(BO$3,EDATE(BO$3,3)-1,$B5)=$B5,
TRUNC((MIN(EDATE(BO$3,3),$H5,$G5)-$B5)/(EDATE(BO$3,3)-BO$3)*$M5,2),
IF(OR($B5&gt;BO$3,MIN($G5:$H5)&lt;BO$3),0,
$M5)))</calculatedColumnFormula>
    </tableColumn>
    <tableColumn id="71" xr3:uid="{51213150-21E0-43AD-89EB-73EADA80593D}" name="T53" dataDxfId="50">
      <calculatedColumnFormula>IF(MEDIAN(BP$3,EDATE(BP$3,3)-1,MIN($G5,$H5))=MIN($G5,$H5),
$I5-$J5-SUM($O5:BO5),
IF(MEDIAN(BP$3,EDATE(BP$3,3)-1,$B5)=$B5,
TRUNC((MIN(EDATE(BP$3,3),$H5,$G5)-$B5)/(EDATE(BP$3,3)-BP$3)*$M5,2),
IF(OR($B5&gt;BP$3,MIN($G5:$H5)&lt;BP$3),0,
$M5)))</calculatedColumnFormula>
    </tableColumn>
    <tableColumn id="72" xr3:uid="{E5ACC9F4-0CEE-49D4-A894-6D71C01826A0}" name="T54" dataDxfId="49">
      <calculatedColumnFormula>IF(MEDIAN(BQ$3,EDATE(BQ$3,3)-1,MIN($G5,$H5))=MIN($G5,$H5),
$I5-$J5-SUM($O5:BP5),
IF(MEDIAN(BQ$3,EDATE(BQ$3,3)-1,$B5)=$B5,
TRUNC((MIN(EDATE(BQ$3,3),$H5,$G5)-$B5)/(EDATE(BQ$3,3)-BQ$3)*$M5,2),
IF(OR($B5&gt;BQ$3,MIN($G5:$H5)&lt;BQ$3),0,
$M5)))</calculatedColumnFormula>
    </tableColumn>
    <tableColumn id="73" xr3:uid="{FC2756D9-F00A-4B1D-922A-642F29548C50}" name="T55" dataDxfId="48">
      <calculatedColumnFormula>IF(MEDIAN(BR$3,EDATE(BR$3,3)-1,MIN($G5,$H5))=MIN($G5,$H5),
$I5-$J5-SUM($O5:BQ5),
IF(MEDIAN(BR$3,EDATE(BR$3,3)-1,$B5)=$B5,
TRUNC((MIN(EDATE(BR$3,3),$H5,$G5)-$B5)/(EDATE(BR$3,3)-BR$3)*$M5,2),
IF(OR($B5&gt;BR$3,MIN($G5:$H5)&lt;BR$3),0,
$M5)))</calculatedColumnFormula>
    </tableColumn>
    <tableColumn id="74" xr3:uid="{DCEFF867-868D-431C-932F-3CDF33E7A9CA}" name="T56" dataDxfId="47">
      <calculatedColumnFormula>IF(MEDIAN(BS$3,EDATE(BS$3,3)-1,MIN($G5,$H5))=MIN($G5,$H5),
$I5-$J5-SUM($O5:BR5),
IF(MEDIAN(BS$3,EDATE(BS$3,3)-1,$B5)=$B5,
TRUNC((MIN(EDATE(BS$3,3),$H5,$G5)-$B5)/(EDATE(BS$3,3)-BS$3)*$M5,2),
IF(OR($B5&gt;BS$3,MIN($G5:$H5)&lt;BS$3),0,
$M5)))</calculatedColumnFormula>
    </tableColumn>
    <tableColumn id="75" xr3:uid="{15460F2F-FAE6-4E21-8B0F-5673F3BC61D5}" name="T57" dataDxfId="46">
      <calculatedColumnFormula>IF(MEDIAN(BT$3,EDATE(BT$3,3)-1,MIN($G5,$H5))=MIN($G5,$H5),
$I5-$J5-SUM($O5:BS5),
IF(MEDIAN(BT$3,EDATE(BT$3,3)-1,$B5)=$B5,
TRUNC((MIN(EDATE(BT$3,3),$H5,$G5)-$B5)/(EDATE(BT$3,3)-BT$3)*$M5,2),
IF(OR($B5&gt;BT$3,MIN($G5:$H5)&lt;BT$3),0,
$M5)))</calculatedColumnFormula>
    </tableColumn>
    <tableColumn id="76" xr3:uid="{00EFE286-0A10-469C-953D-4C6575E5E8A0}" name="T58" dataDxfId="45">
      <calculatedColumnFormula>IF(MEDIAN(BU$3,EDATE(BU$3,3)-1,MIN($G5,$H5))=MIN($G5,$H5),
$I5-$J5-SUM($O5:BT5),
IF(MEDIAN(BU$3,EDATE(BU$3,3)-1,$B5)=$B5,
TRUNC((MIN(EDATE(BU$3,3),$H5,$G5)-$B5)/(EDATE(BU$3,3)-BU$3)*$M5,2),
IF(OR($B5&gt;BU$3,MIN($G5:$H5)&lt;BU$3),0,
$M5)))</calculatedColumnFormula>
    </tableColumn>
    <tableColumn id="77" xr3:uid="{9D9394B5-7AE5-4DCB-9899-868D2FEFCAC5}" name="T59" dataDxfId="44">
      <calculatedColumnFormula>IF(MEDIAN(BV$3,EDATE(BV$3,3)-1,MIN($G5,$H5))=MIN($G5,$H5),
$I5-$J5-SUM($O5:BU5),
IF(MEDIAN(BV$3,EDATE(BV$3,3)-1,$B5)=$B5,
TRUNC((MIN(EDATE(BV$3,3),$H5,$G5)-$B5)/(EDATE(BV$3,3)-BV$3)*$M5,2),
IF(OR($B5&gt;BV$3,MIN($G5:$H5)&lt;BV$3),0,
$M5)))</calculatedColumnFormula>
    </tableColumn>
    <tableColumn id="78" xr3:uid="{0925EF16-DAA8-4020-AB80-8D8512E592D6}" name="T60" dataDxfId="43">
      <calculatedColumnFormula>IF(MEDIAN(BW$3,EDATE(BW$3,3)-1,MIN($G5,$H5))=MIN($G5,$H5),
$I5-$J5-SUM($O5:BV5),
IF(MEDIAN(BW$3,EDATE(BW$3,3)-1,$B5)=$B5,
TRUNC((MIN(EDATE(BW$3,3),$H5,$G5)-$B5)/(EDATE(BW$3,3)-BW$3)*$M5,2),
IF(OR($B5&gt;BW$3,MIN($G5:$H5)&lt;BW$3),0,
$M5)))</calculatedColumnFormula>
    </tableColumn>
    <tableColumn id="79" xr3:uid="{E32B3DED-5456-40AD-91DA-E9E402878C5F}" name="T61" dataDxfId="42">
      <calculatedColumnFormula>IF(MEDIAN(BX$3,EDATE(BX$3,3)-1,MIN($G5,$H5))=MIN($G5,$H5),
$I5-$J5-SUM($O5:BW5),
IF(MEDIAN(BX$3,EDATE(BX$3,3)-1,$B5)=$B5,
TRUNC((MIN(EDATE(BX$3,3),$H5,$G5)-$B5)/(EDATE(BX$3,3)-BX$3)*$M5,2),
IF(OR($B5&gt;BX$3,MIN($G5:$H5)&lt;BX$3),0,
$M5)))</calculatedColumnFormula>
    </tableColumn>
    <tableColumn id="80" xr3:uid="{4CC618A3-5E99-4D78-9C74-A50A45269399}" name="T62" dataDxfId="41">
      <calculatedColumnFormula>IF(MEDIAN(BY$3,EDATE(BY$3,3)-1,MIN($G5,$H5))=MIN($G5,$H5),
$I5-$J5-SUM($O5:BX5),
IF(MEDIAN(BY$3,EDATE(BY$3,3)-1,$B5)=$B5,
TRUNC((MIN(EDATE(BY$3,3),$H5,$G5)-$B5)/(EDATE(BY$3,3)-BY$3)*$M5,2),
IF(OR($B5&gt;BY$3,MIN($G5:$H5)&lt;BY$3),0,
$M5)))</calculatedColumnFormula>
    </tableColumn>
    <tableColumn id="81" xr3:uid="{B2F53A31-B417-417B-BBDB-F40E77FE28C7}" name="T63" dataDxfId="40">
      <calculatedColumnFormula>IF(MEDIAN(BZ$3,EDATE(BZ$3,3)-1,MIN($G5,$H5))=MIN($G5,$H5),
$I5-$J5-SUM($O5:BY5),
IF(MEDIAN(BZ$3,EDATE(BZ$3,3)-1,$B5)=$B5,
TRUNC((MIN(EDATE(BZ$3,3),$H5,$G5)-$B5)/(EDATE(BZ$3,3)-BZ$3)*$M5,2),
IF(OR($B5&gt;BZ$3,MIN($G5:$H5)&lt;BZ$3),0,
$M5)))</calculatedColumnFormula>
    </tableColumn>
    <tableColumn id="82" xr3:uid="{BE5C8F12-3342-4B38-8679-9AE33BF522C3}" name="T64" dataDxfId="39">
      <calculatedColumnFormula>IF(MEDIAN(CA$3,EDATE(CA$3,3)-1,MIN($G5,$H5))=MIN($G5,$H5),
$I5-$J5-SUM($O5:BZ5),
IF(MEDIAN(CA$3,EDATE(CA$3,3)-1,$B5)=$B5,
TRUNC((MIN(EDATE(CA$3,3),$H5,$G5)-$B5)/(EDATE(CA$3,3)-CA$3)*$M5,2),
IF(OR($B5&gt;CA$3,MIN($G5:$H5)&lt;CA$3),0,
$M5)))</calculatedColumnFormula>
    </tableColumn>
    <tableColumn id="83" xr3:uid="{4DC19058-DC0C-4D4E-AF3B-12B04FB7ADD2}" name="T65" dataDxfId="38">
      <calculatedColumnFormula>IF(MEDIAN(CB$3,EDATE(CB$3,3)-1,MIN($G5,$H5))=MIN($G5,$H5),
$I5-$J5-SUM($O5:CA5),
IF(MEDIAN(CB$3,EDATE(CB$3,3)-1,$B5)=$B5,
TRUNC((MIN(EDATE(CB$3,3),$H5,$G5)-$B5)/(EDATE(CB$3,3)-CB$3)*$M5,2),
IF(OR($B5&gt;CB$3,MIN($G5:$H5)&lt;CB$3),0,
$M5)))</calculatedColumnFormula>
    </tableColumn>
    <tableColumn id="84" xr3:uid="{F351C5CB-2C83-4573-B3D9-A92E5DF85B58}" name="T66" dataDxfId="37">
      <calculatedColumnFormula>IF(MEDIAN(CC$3,EDATE(CC$3,3)-1,MIN($G5,$H5))=MIN($G5,$H5),
$I5-$J5-SUM($O5:CB5),
IF(MEDIAN(CC$3,EDATE(CC$3,3)-1,$B5)=$B5,
TRUNC((MIN(EDATE(CC$3,3),$H5,$G5)-$B5)/(EDATE(CC$3,3)-CC$3)*$M5,2),
IF(OR($B5&gt;CC$3,MIN($G5:$H5)&lt;CC$3),0,
$M5)))</calculatedColumnFormula>
    </tableColumn>
    <tableColumn id="85" xr3:uid="{EBD82983-9AA9-43AB-A417-64FEF01583ED}" name="T67" dataDxfId="36">
      <calculatedColumnFormula>IF(MEDIAN(CD$3,EDATE(CD$3,3)-1,MIN($G5,$H5))=MIN($G5,$H5),
$I5-$J5-SUM($O5:CC5),
IF(MEDIAN(CD$3,EDATE(CD$3,3)-1,$B5)=$B5,
TRUNC((MIN(EDATE(CD$3,3),$H5,$G5)-$B5)/(EDATE(CD$3,3)-CD$3)*$M5,2),
IF(OR($B5&gt;CD$3,MIN($G5:$H5)&lt;CD$3),0,
$M5)))</calculatedColumnFormula>
    </tableColumn>
    <tableColumn id="86" xr3:uid="{4FC6A1E5-BA40-4218-BE56-64EF94E60B74}" name="T68" dataDxfId="35">
      <calculatedColumnFormula>IF(MEDIAN(CE$3,EDATE(CE$3,3)-1,MIN($G5,$H5))=MIN($G5,$H5),
$I5-$J5-SUM($O5:CD5),
IF(MEDIAN(CE$3,EDATE(CE$3,3)-1,$B5)=$B5,
TRUNC((MIN(EDATE(CE$3,3),$H5,$G5)-$B5)/(EDATE(CE$3,3)-CE$3)*$M5,2),
IF(OR($B5&gt;CE$3,MIN($G5:$H5)&lt;CE$3),0,
$M5)))</calculatedColumnFormula>
    </tableColumn>
    <tableColumn id="87" xr3:uid="{8FA5EB1E-1158-419B-A894-BA5BF43FF6B5}" name="T69" dataDxfId="34">
      <calculatedColumnFormula>IF(MEDIAN(CF$3,EDATE(CF$3,3)-1,MIN($G5,$H5))=MIN($G5,$H5),
$I5-$J5-SUM($O5:CE5),
IF(MEDIAN(CF$3,EDATE(CF$3,3)-1,$B5)=$B5,
TRUNC((MIN(EDATE(CF$3,3),$H5,$G5)-$B5)/(EDATE(CF$3,3)-CF$3)*$M5,2),
IF(OR($B5&gt;CF$3,MIN($G5:$H5)&lt;CF$3),0,
$M5)))</calculatedColumnFormula>
    </tableColumn>
    <tableColumn id="88" xr3:uid="{46C784B8-E3A7-48C7-A4B3-D07F72536274}" name="T70" dataDxfId="33">
      <calculatedColumnFormula>IF(MEDIAN(CG$3,EDATE(CG$3,3)-1,MIN($G5,$H5))=MIN($G5,$H5),
$I5-$J5-SUM($O5:CF5),
IF(MEDIAN(CG$3,EDATE(CG$3,3)-1,$B5)=$B5,
TRUNC((MIN(EDATE(CG$3,3),$H5,$G5)-$B5)/(EDATE(CG$3,3)-CG$3)*$M5,2),
IF(OR($B5&gt;CG$3,MIN($G5:$H5)&lt;CG$3),0,
$M5)))</calculatedColumnFormula>
    </tableColumn>
    <tableColumn id="89" xr3:uid="{A19295FF-41CE-4F53-8F28-FD4FA2F36AD9}" name="T71" dataDxfId="32">
      <calculatedColumnFormula>IF(MEDIAN(CH$3,EDATE(CH$3,3)-1,MIN($G5,$H5))=MIN($G5,$H5),
$I5-$J5-SUM($O5:CG5),
IF(MEDIAN(CH$3,EDATE(CH$3,3)-1,$B5)=$B5,
TRUNC((MIN(EDATE(CH$3,3),$H5,$G5)-$B5)/(EDATE(CH$3,3)-CH$3)*$M5,2),
IF(OR($B5&gt;CH$3,MIN($G5:$H5)&lt;CH$3),0,
$M5)))</calculatedColumnFormula>
    </tableColumn>
    <tableColumn id="90" xr3:uid="{2A57C793-CA18-45E2-9541-4B4E79CCC95A}" name="T72" dataDxfId="31">
      <calculatedColumnFormula>IF(MEDIAN(CI$3,EDATE(CI$3,3)-1,MIN($G5,$H5))=MIN($G5,$H5),
$I5-$J5-SUM($O5:CH5),
IF(MEDIAN(CI$3,EDATE(CI$3,3)-1,$B5)=$B5,
TRUNC((MIN(EDATE(CI$3,3),$H5,$G5)-$B5)/(EDATE(CI$3,3)-CI$3)*$M5,2),
IF(OR($B5&gt;CI$3,MIN($G5:$H5)&lt;CI$3),0,
$M5)))</calculatedColumnFormula>
    </tableColumn>
    <tableColumn id="91" xr3:uid="{D93A81D5-CCDC-4ABA-A120-1D29609E32A6}" name="T73" dataDxfId="30">
      <calculatedColumnFormula>IF(MEDIAN(CJ$3,EDATE(CJ$3,3)-1,MIN($G5,$H5))=MIN($G5,$H5),
$I5-$J5-SUM($O5:CI5),
IF(MEDIAN(CJ$3,EDATE(CJ$3,3)-1,$B5)=$B5,
TRUNC((MIN(EDATE(CJ$3,3),$H5,$G5)-$B5)/(EDATE(CJ$3,3)-CJ$3)*$M5,2),
IF(OR($B5&gt;CJ$3,MIN($G5:$H5)&lt;CJ$3),0,
$M5)))</calculatedColumnFormula>
    </tableColumn>
    <tableColumn id="92" xr3:uid="{94036EC2-27E8-4B57-9D32-511BA3E8259A}" name="T74" dataDxfId="29">
      <calculatedColumnFormula>IF(MEDIAN(CK$3,EDATE(CK$3,3)-1,MIN($G5,$H5))=MIN($G5,$H5),
$I5-$J5-SUM($O5:CJ5),
IF(MEDIAN(CK$3,EDATE(CK$3,3)-1,$B5)=$B5,
TRUNC((MIN(EDATE(CK$3,3),$H5,$G5)-$B5)/(EDATE(CK$3,3)-CK$3)*$M5,2),
IF(OR($B5&gt;CK$3,MIN($G5:$H5)&lt;CK$3),0,
$M5)))</calculatedColumnFormula>
    </tableColumn>
    <tableColumn id="93" xr3:uid="{031B4476-DBE9-4EE8-9D43-E518ED2D57D3}" name="T75" dataDxfId="28">
      <calculatedColumnFormula>IF(MEDIAN(CL$3,EDATE(CL$3,3)-1,MIN($G5,$H5))=MIN($G5,$H5),
$I5-$J5-SUM($O5:CK5),
IF(MEDIAN(CL$3,EDATE(CL$3,3)-1,$B5)=$B5,
TRUNC((MIN(EDATE(CL$3,3),$H5,$G5)-$B5)/(EDATE(CL$3,3)-CL$3)*$M5,2),
IF(OR($B5&gt;CL$3,MIN($G5:$H5)&lt;CL$3),0,
$M5)))</calculatedColumnFormula>
    </tableColumn>
    <tableColumn id="94" xr3:uid="{47556C63-B4FA-4003-944C-7C1D88483EAD}" name="T76" dataDxfId="27">
      <calculatedColumnFormula>IF(MEDIAN(CM$3,EDATE(CM$3,3)-1,MIN($G5,$H5))=MIN($G5,$H5),
$I5-$J5-SUM($O5:CL5),
IF(MEDIAN(CM$3,EDATE(CM$3,3)-1,$B5)=$B5,
TRUNC((MIN(EDATE(CM$3,3),$H5,$G5)-$B5)/(EDATE(CM$3,3)-CM$3)*$M5,2),
IF(OR($B5&gt;CM$3,MIN($G5:$H5)&lt;CM$3),0,
$M5)))</calculatedColumnFormula>
    </tableColumn>
    <tableColumn id="95" xr3:uid="{B16C39A9-8F83-4DA0-863D-AD8665A9A2C0}" name="T77" dataDxfId="26">
      <calculatedColumnFormula>IF(MEDIAN(CN$3,EDATE(CN$3,3)-1,MIN($G5,$H5))=MIN($G5,$H5),
$I5-$J5-SUM($O5:CM5),
IF(MEDIAN(CN$3,EDATE(CN$3,3)-1,$B5)=$B5,
TRUNC((MIN(EDATE(CN$3,3),$H5,$G5)-$B5)/(EDATE(CN$3,3)-CN$3)*$M5,2),
IF(OR($B5&gt;CN$3,MIN($G5:$H5)&lt;CN$3),0,
$M5)))</calculatedColumnFormula>
    </tableColumn>
    <tableColumn id="96" xr3:uid="{F04C8A2A-449E-4910-A9AC-29BF6ECB45B7}" name="T78" dataDxfId="25">
      <calculatedColumnFormula>IF(MEDIAN(CO$3,EDATE(CO$3,3)-1,MIN($G5,$H5))=MIN($G5,$H5),
$I5-$J5-SUM($O5:CN5),
IF(MEDIAN(CO$3,EDATE(CO$3,3)-1,$B5)=$B5,
TRUNC((MIN(EDATE(CO$3,3),$H5,$G5)-$B5)/(EDATE(CO$3,3)-CO$3)*$M5,2),
IF(OR($B5&gt;CO$3,MIN($G5:$H5)&lt;CO$3),0,
$M5)))</calculatedColumnFormula>
    </tableColumn>
    <tableColumn id="97" xr3:uid="{76E27103-5925-41AC-94F7-057CF3F4F5C2}" name="T79" dataDxfId="24">
      <calculatedColumnFormula>IF(MEDIAN(CP$3,EDATE(CP$3,3)-1,MIN($G5,$H5))=MIN($G5,$H5),
$I5-$J5-SUM($O5:CO5),
IF(MEDIAN(CP$3,EDATE(CP$3,3)-1,$B5)=$B5,
TRUNC((MIN(EDATE(CP$3,3),$H5,$G5)-$B5)/(EDATE(CP$3,3)-CP$3)*$M5,2),
IF(OR($B5&gt;CP$3,MIN($G5:$H5)&lt;CP$3),0,
$M5)))</calculatedColumnFormula>
    </tableColumn>
    <tableColumn id="101" xr3:uid="{23D3042D-ACD7-487E-BF06-2324F7362051}" name="T80" dataDxfId="23">
      <calculatedColumnFormula>IF(MEDIAN(CQ$3,EDATE(CQ$3,3)-1,MIN($G5,$H5))=MIN($G5,$H5),
$I5-$J5-SUM($O5:CP5),
IF(MEDIAN(CQ$3,EDATE(CQ$3,3)-1,$B5)=$B5,
TRUNC((MIN(EDATE(CQ$3,3),$H5,$G5)-$B5)/(EDATE(CQ$3,3)-CQ$3)*$M5,2),
IF(OR($B5&gt;CQ$3,MIN($G5:$H5)&lt;CQ$3),0,
$M5)))</calculatedColumnFormula>
    </tableColumn>
    <tableColumn id="102" xr3:uid="{751CD3E2-4EF1-488A-BEAC-33603BD7D94D}" name="T81" dataDxfId="22">
      <calculatedColumnFormula>IF(MEDIAN(CR$3,EDATE(CR$3,3)-1,MIN($G5,$H5))=MIN($G5,$H5),
$I5-$J5-SUM($O5:CQ5),
IF(MEDIAN(CR$3,EDATE(CR$3,3)-1,$B5)=$B5,
TRUNC((MIN(EDATE(CR$3,3),$H5,$G5)-$B5)/(EDATE(CR$3,3)-CR$3)*$M5,2),
IF(OR($B5&gt;CR$3,MIN($G5:$H5)&lt;CR$3),0,
$M5)))</calculatedColumnFormula>
    </tableColumn>
    <tableColumn id="103" xr3:uid="{D505BA82-4CE1-4CDD-B5CC-D051FE87FF53}" name="T82" dataDxfId="21">
      <calculatedColumnFormula>IF(MEDIAN(CS$3,EDATE(CS$3,3)-1,MIN($G5,$H5))=MIN($G5,$H5),
$I5-$J5-SUM($O5:CR5),
IF(MEDIAN(CS$3,EDATE(CS$3,3)-1,$B5)=$B5,
TRUNC((MIN(EDATE(CS$3,3),$H5,$G5)-$B5)/(EDATE(CS$3,3)-CS$3)*$M5,2),
IF(OR($B5&gt;CS$3,MIN($G5:$H5)&lt;CS$3),0,
$M5)))</calculatedColumnFormula>
    </tableColumn>
    <tableColumn id="104" xr3:uid="{1A104F8C-7354-4E20-A4BD-6FFDF58D66A2}" name="T83" dataDxfId="20">
      <calculatedColumnFormula>IF(MEDIAN(CT$3,EDATE(CT$3,3)-1,MIN($G5,$H5))=MIN($G5,$H5),
$I5-$J5-SUM($O5:CS5),
IF(MEDIAN(CT$3,EDATE(CT$3,3)-1,$B5)=$B5,
TRUNC((MIN(EDATE(CT$3,3),$H5,$G5)-$B5)/(EDATE(CT$3,3)-CT$3)*$M5,2),
IF(OR($B5&gt;CT$3,MIN($G5:$H5)&lt;CT$3),0,
$M5)))</calculatedColumnFormula>
    </tableColumn>
    <tableColumn id="105" xr3:uid="{46CD173B-72DB-4726-BFB2-98D98646C7CE}" name="T84" dataDxfId="19">
      <calculatedColumnFormula>IF(MEDIAN(CU$3,EDATE(CU$3,3)-1,MIN($G5,$H5))=MIN($G5,$H5),
$I5-$J5-SUM($O5:CT5),
IF(MEDIAN(CU$3,EDATE(CU$3,3)-1,$B5)=$B5,
TRUNC((MIN(EDATE(CU$3,3),$H5,$G5)-$B5)/(EDATE(CU$3,3)-CU$3)*$M5,2),
IF(OR($B5&gt;CU$3,MIN($G5:$H5)&lt;CU$3),0,
$M5)))</calculatedColumnFormula>
    </tableColumn>
    <tableColumn id="106" xr3:uid="{02A09981-648F-42D7-83D1-6A6B6B406852}" name="T85" dataDxfId="18">
      <calculatedColumnFormula>IF(MEDIAN(CV$3,EDATE(CV$3,3)-1,MIN($G5,$H5))=MIN($G5,$H5),
$I5-$J5-SUM($O5:CU5),
IF(MEDIAN(CV$3,EDATE(CV$3,3)-1,$B5)=$B5,
TRUNC((MIN(EDATE(CV$3,3),$H5,$G5)-$B5)/(EDATE(CV$3,3)-CV$3)*$M5,2),
IF(OR($B5&gt;CV$3,MIN($G5:$H5)&lt;CV$3),0,
$M5)))</calculatedColumnFormula>
    </tableColumn>
    <tableColumn id="107" xr3:uid="{9AFAAC64-24AF-4651-A40D-510351DAF834}" name="T86" dataDxfId="17">
      <calculatedColumnFormula>IF(MEDIAN(CW$3,EDATE(CW$3,3)-1,MIN($G5,$H5))=MIN($G5,$H5),
$I5-$J5-SUM($O5:CV5),
IF(MEDIAN(CW$3,EDATE(CW$3,3)-1,$B5)=$B5,
TRUNC((MIN(EDATE(CW$3,3),$H5,$G5)-$B5)/(EDATE(CW$3,3)-CW$3)*$M5,2),
IF(OR($B5&gt;CW$3,MIN($G5:$H5)&lt;CW$3),0,
$M5)))</calculatedColumnFormula>
    </tableColumn>
    <tableColumn id="108" xr3:uid="{D6C7FE4F-312D-4E07-84C4-E9FB049D6E7C}" name="T87" dataDxfId="16">
      <calculatedColumnFormula>IF(MEDIAN(CX$3,EDATE(CX$3,3)-1,MIN($G5,$H5))=MIN($G5,$H5),
$I5-$J5-SUM($O5:CW5),
IF(MEDIAN(CX$3,EDATE(CX$3,3)-1,$B5)=$B5,
TRUNC((MIN(EDATE(CX$3,3),$H5,$G5)-$B5)/(EDATE(CX$3,3)-CX$3)*$M5,2),
IF(OR($B5&gt;CX$3,MIN($G5:$H5)&lt;CX$3),0,
$M5)))</calculatedColumnFormula>
    </tableColumn>
    <tableColumn id="109" xr3:uid="{04CCBDBA-200F-4076-A8FE-14DD2B15DCB4}" name="T88" dataDxfId="15">
      <calculatedColumnFormula>IF(MEDIAN(CY$3,EDATE(CY$3,3)-1,MIN($G5,$H5))=MIN($G5,$H5),
$I5-$J5-SUM($O5:CX5),
IF(MEDIAN(CY$3,EDATE(CY$3,3)-1,$B5)=$B5,
TRUNC((MIN(EDATE(CY$3,3),$H5,$G5)-$B5)/(EDATE(CY$3,3)-CY$3)*$M5,2),
IF(OR($B5&gt;CY$3,MIN($G5:$H5)&lt;CY$3),0,
$M5)))</calculatedColumnFormula>
    </tableColumn>
    <tableColumn id="110" xr3:uid="{0935D32D-3681-4B3F-B5D2-9561796337F2}" name="T89" dataDxfId="14">
      <calculatedColumnFormula>IF(MEDIAN(CZ$3,EDATE(CZ$3,3)-1,MIN($G5,$H5))=MIN($G5,$H5),
$I5-$J5-SUM($O5:CY5),
IF(MEDIAN(CZ$3,EDATE(CZ$3,3)-1,$B5)=$B5,
TRUNC((MIN(EDATE(CZ$3,3),$H5,$G5)-$B5)/(EDATE(CZ$3,3)-CZ$3)*$M5,2),
IF(OR($B5&gt;CZ$3,MIN($G5:$H5)&lt;CZ$3),0,
$M5)))</calculatedColumnFormula>
    </tableColumn>
    <tableColumn id="111" xr3:uid="{72F84C3D-57FE-477E-A990-B07F34ACED2C}" name="T90" dataDxfId="13">
      <calculatedColumnFormula>IF(MEDIAN(DA$3,EDATE(DA$3,3)-1,MIN($G5,$H5))=MIN($G5,$H5),
$I5-$J5-SUM($O5:CZ5),
IF(MEDIAN(DA$3,EDATE(DA$3,3)-1,$B5)=$B5,
TRUNC((MIN(EDATE(DA$3,3),$H5,$G5)-$B5)/(EDATE(DA$3,3)-DA$3)*$M5,2),
IF(OR($B5&gt;DA$3,MIN($G5:$H5)&lt;DA$3),0,
$M5)))</calculatedColumnFormula>
    </tableColumn>
    <tableColumn id="112" xr3:uid="{F43C2A5D-99AC-4509-A230-611C23D7EFC1}" name="T91" dataDxfId="12">
      <calculatedColumnFormula>IF(MEDIAN(DB$3,EDATE(DB$3,3)-1,MIN($G5,$H5))=MIN($G5,$H5),
$I5-$J5-SUM($O5:DA5),
IF(MEDIAN(DB$3,EDATE(DB$3,3)-1,$B5)=$B5,
TRUNC((MIN(EDATE(DB$3,3),$H5,$G5)-$B5)/(EDATE(DB$3,3)-DB$3)*$M5,2),
IF(OR($B5&gt;DB$3,MIN($G5:$H5)&lt;DB$3),0,
$M5)))</calculatedColumnFormula>
    </tableColumn>
    <tableColumn id="113" xr3:uid="{8F0689E1-D5FC-4BBC-BFD8-4ACF000C3A12}" name="T92" dataDxfId="11">
      <calculatedColumnFormula>IF(MEDIAN(DC$3,EDATE(DC$3,3)-1,MIN($G5,$H5))=MIN($G5,$H5),
$I5-$J5-SUM($O5:DB5),
IF(MEDIAN(DC$3,EDATE(DC$3,3)-1,$B5)=$B5,
TRUNC((MIN(EDATE(DC$3,3),$H5,$G5)-$B5)/(EDATE(DC$3,3)-DC$3)*$M5,2),
IF(OR($B5&gt;DC$3,MIN($G5:$H5)&lt;DC$3),0,
$M5)))</calculatedColumnFormula>
    </tableColumn>
    <tableColumn id="114" xr3:uid="{D5417075-C6BA-4677-90DD-C80E581103FE}" name="T93" dataDxfId="10">
      <calculatedColumnFormula>IF(MEDIAN(DD$3,EDATE(DD$3,3)-1,MIN($G5,$H5))=MIN($G5,$H5),
$I5-$J5-SUM($O5:DC5),
IF(MEDIAN(DD$3,EDATE(DD$3,3)-1,$B5)=$B5,
TRUNC((MIN(EDATE(DD$3,3),$H5,$G5)-$B5)/(EDATE(DD$3,3)-DD$3)*$M5,2),
IF(OR($B5&gt;DD$3,MIN($G5:$H5)&lt;DD$3),0,
$M5)))</calculatedColumnFormula>
    </tableColumn>
    <tableColumn id="115" xr3:uid="{CECD709D-46C3-4582-AEFF-B508D5782BD7}" name="T94" dataDxfId="9">
      <calculatedColumnFormula>IF(MEDIAN(DE$3,EDATE(DE$3,3)-1,MIN($G5,$H5))=MIN($G5,$H5),
$I5-$J5-SUM($O5:DD5),
IF(MEDIAN(DE$3,EDATE(DE$3,3)-1,$B5)=$B5,
TRUNC((MIN(EDATE(DE$3,3),$H5,$G5)-$B5)/(EDATE(DE$3,3)-DE$3)*$M5,2),
IF(OR($B5&gt;DE$3,MIN($G5:$H5)&lt;DE$3),0,
$M5)))</calculatedColumnFormula>
    </tableColumn>
    <tableColumn id="116" xr3:uid="{3A36CE07-61A7-40D6-8672-FCC1A2C03E9D}" name="T95" dataDxfId="8">
      <calculatedColumnFormula>IF(MEDIAN(DF$3,EDATE(DF$3,3)-1,MIN($G5,$H5))=MIN($G5,$H5),
$I5-$J5-SUM($O5:DE5),
IF(MEDIAN(DF$3,EDATE(DF$3,3)-1,$B5)=$B5,
TRUNC((MIN(EDATE(DF$3,3),$H5,$G5)-$B5)/(EDATE(DF$3,3)-DF$3)*$M5,2),
IF(OR($B5&gt;DF$3,MIN($G5:$H5)&lt;DF$3),0,
$M5)))</calculatedColumnFormula>
    </tableColumn>
    <tableColumn id="117" xr3:uid="{7131FD93-DA8B-47CE-94C2-0BAA5FACD300}" name="T96" dataDxfId="7">
      <calculatedColumnFormula>IF(MEDIAN(DG$3,EDATE(DG$3,3)-1,MIN($G5,$H5))=MIN($G5,$H5),
$I5-$J5-SUM($O5:DF5),
IF(MEDIAN(DG$3,EDATE(DG$3,3)-1,$B5)=$B5,
TRUNC((MIN(EDATE(DG$3,3),$H5,$G5)-$B5)/(EDATE(DG$3,3)-DG$3)*$M5,2),
IF(OR($B5&gt;DG$3,MIN($G5:$H5)&lt;DG$3),0,
$M5)))</calculatedColumnFormula>
    </tableColumn>
    <tableColumn id="118" xr3:uid="{6EAC7DC1-E120-4843-94C2-47EA65D9FD23}" name="T97" dataDxfId="6">
      <calculatedColumnFormula>IF(MEDIAN(DH$3,EDATE(DH$3,3)-1,MIN($G5,$H5))=MIN($G5,$H5),
$I5-$J5-SUM($O5:DG5),
IF(MEDIAN(DH$3,EDATE(DH$3,3)-1,$B5)=$B5,
TRUNC((MIN(EDATE(DH$3,3),$H5,$G5)-$B5)/(EDATE(DH$3,3)-DH$3)*$M5,2),
IF(OR($B5&gt;DH$3,MIN($G5:$H5)&lt;DH$3),0,
$M5)))</calculatedColumnFormula>
    </tableColumn>
    <tableColumn id="119" xr3:uid="{CF83A904-7E32-43D3-9417-05740A3E998A}" name="T98" dataDxfId="5">
      <calculatedColumnFormula>IF(MEDIAN(DI$3,EDATE(DI$3,3)-1,MIN($G5,$H5))=MIN($G5,$H5),
$I5-$J5-SUM($O5:DH5),
IF(MEDIAN(DI$3,EDATE(DI$3,3)-1,$B5)=$B5,
TRUNC((MIN(EDATE(DI$3,3),$H5,$G5)-$B5)/(EDATE(DI$3,3)-DI$3)*$M5,2),
IF(OR($B5&gt;DI$3,MIN($G5:$H5)&lt;DI$3),0,
$M5)))</calculatedColumnFormula>
    </tableColumn>
    <tableColumn id="120" xr3:uid="{B72C6994-F6B5-4D45-B535-3490F421FD77}" name="T99" dataDxfId="4">
      <calculatedColumnFormula>IF(MEDIAN(DJ$3,EDATE(DJ$3,3)-1,MIN($G5,$H5))=MIN($G5,$H5),
$I5-$J5-SUM($O5:DI5),
IF(MEDIAN(DJ$3,EDATE(DJ$3,3)-1,$B5)=$B5,
TRUNC((MIN(EDATE(DJ$3,3),$H5,$G5)-$B5)/(EDATE(DJ$3,3)-DJ$3)*$M5,2),
IF(OR($B5&gt;DJ$3,MIN($G5:$H5)&lt;DJ$3),0,
$M5)))</calculatedColumnFormula>
    </tableColumn>
    <tableColumn id="98" xr3:uid="{8545C802-8FF4-4C01-92FB-6748B864C813}" name="T100" dataDxfId="3">
      <calculatedColumnFormula>IF(MEDIAN(DK$3,EDATE(DK$3,3)-1,MIN($G5,$H5))=MIN($G5,$H5),
$I5-$J5-SUM($O5:DJ5),
IF(MEDIAN(DK$3,EDATE(DK$3,3)-1,$B5)=$B5,
TRUNC((MIN(EDATE(DK$3,3),$H5,$G5)-$B5)/(EDATE(DK$3,3)-DK$3)*$M5,2),
IF(OR($B5&gt;DK$3,MIN($G5:$H5)&lt;DK$3),0,
$M5)))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F27" dT="2024-02-06T20:45:48.68" personId="{447AAA9C-D340-4207-82B6-6333BC20F0F9}" id="{543B8D47-3D6C-4AB5-B553-6EA133C862F3}">
    <text>Introduire la date d'achat dans la ligne correspondante au trimestre de l'achat. Uniquement si l'achat a lieu dans l'année comptable en cours, sinon, ne rien indiquer dans cette colonne.</text>
  </threadedComment>
  <threadedComment ref="F28" dT="2024-02-06T20:46:38.23" personId="{447AAA9C-D340-4207-82B6-6333BC20F0F9}" id="{18585607-0571-4FFB-B291-0A4C39F81BC8}">
    <text>Introduire la date réelle de revente dans la ligne correspondante au trimestre de revente. Uniquement si la revente a lieu dans l'année comptable en cours, sinon, ne rien indiquer dans cette colonne.</text>
  </threadedComment>
</ThreadedComment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7" Type="http://schemas.microsoft.com/office/2017/10/relationships/threadedComment" Target="../threadedComments/threadedComment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0FE66E-9D97-4D49-BA7D-11C9237B9E49}">
  <sheetPr codeName="Blad2"/>
  <dimension ref="A18:N18"/>
  <sheetViews>
    <sheetView zoomScale="130" zoomScaleNormal="130" workbookViewId="0">
      <pane xSplit="8" ySplit="4" topLeftCell="R5" activePane="bottomRight" state="frozen"/>
      <selection pane="topRight" activeCell="I1" sqref="I1"/>
      <selection pane="bottomLeft" activeCell="A5" sqref="A5"/>
      <selection pane="bottomRight" sqref="A1:XFD17"/>
    </sheetView>
  </sheetViews>
  <sheetFormatPr defaultColWidth="8.85546875" defaultRowHeight="15" x14ac:dyDescent="0.25"/>
  <cols>
    <col min="1" max="1" width="15.85546875" style="32" bestFit="1" customWidth="1"/>
    <col min="2" max="2" width="9.42578125" style="32" bestFit="1" customWidth="1"/>
    <col min="3" max="3" width="10.85546875" style="32" bestFit="1" customWidth="1"/>
    <col min="4" max="4" width="10.28515625" style="32" bestFit="1" customWidth="1"/>
    <col min="5" max="5" width="9.42578125" style="32" bestFit="1" customWidth="1"/>
    <col min="6" max="6" width="8.7109375" style="32" bestFit="1" customWidth="1"/>
    <col min="7" max="7" width="10.5703125" style="32" bestFit="1" customWidth="1"/>
    <col min="8" max="8" width="12.140625" style="32" customWidth="1"/>
    <col min="9" max="9" width="11.28515625" style="15" bestFit="1" customWidth="1"/>
    <col min="10" max="10" width="9.5703125" style="15" bestFit="1" customWidth="1"/>
    <col min="11" max="11" width="9.42578125" style="15" bestFit="1" customWidth="1"/>
    <col min="12" max="12" width="8.42578125" style="15" bestFit="1" customWidth="1"/>
    <col min="13" max="13" width="8.5703125" style="15" bestFit="1" customWidth="1"/>
    <col min="14" max="14" width="10.28515625" style="15" bestFit="1" customWidth="1"/>
    <col min="15" max="15" width="6.42578125" style="15" bestFit="1" customWidth="1"/>
    <col min="16" max="94" width="9" style="15" bestFit="1" customWidth="1"/>
    <col min="95" max="114" width="9" style="15" customWidth="1"/>
    <col min="115" max="115" width="9" style="15" bestFit="1" customWidth="1"/>
    <col min="116" max="16384" width="8.85546875" style="15"/>
  </cols>
  <sheetData>
    <row r="18" spans="14:14" x14ac:dyDescent="0.25">
      <c r="N18" s="34"/>
    </row>
  </sheetData>
  <phoneticPr fontId="11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DK152"/>
  <sheetViews>
    <sheetView tabSelected="1" topLeftCell="A136" zoomScale="130" zoomScaleNormal="130" workbookViewId="0">
      <selection activeCell="A154" sqref="A154"/>
    </sheetView>
  </sheetViews>
  <sheetFormatPr defaultColWidth="8.85546875" defaultRowHeight="15" x14ac:dyDescent="0.25"/>
  <cols>
    <col min="1" max="1" width="15.5703125" customWidth="1"/>
    <col min="2" max="5" width="10.7109375" customWidth="1"/>
    <col min="6" max="6" width="12.28515625" customWidth="1"/>
    <col min="7" max="7" width="10.7109375" customWidth="1"/>
    <col min="8" max="8" width="8.85546875" style="71"/>
    <col min="9" max="9" width="10.28515625" bestFit="1" customWidth="1"/>
  </cols>
  <sheetData>
    <row r="1" spans="1:115" s="15" customFormat="1" ht="36" customHeight="1" x14ac:dyDescent="0.25">
      <c r="A1" s="33" t="s">
        <v>0</v>
      </c>
      <c r="B1" s="33"/>
      <c r="C1" s="33"/>
      <c r="D1" s="33"/>
      <c r="E1" s="33"/>
      <c r="F1" s="33"/>
      <c r="G1" s="33"/>
      <c r="H1" s="64"/>
      <c r="I1" s="14"/>
    </row>
    <row r="2" spans="1:115" s="15" customFormat="1" ht="9" customHeight="1" x14ac:dyDescent="0.25">
      <c r="A2" s="14"/>
      <c r="B2" s="14"/>
      <c r="C2" s="14"/>
      <c r="D2" s="14"/>
      <c r="E2" s="14"/>
      <c r="F2" s="14"/>
      <c r="G2" s="14"/>
      <c r="H2" s="65"/>
      <c r="I2" s="14"/>
    </row>
    <row r="3" spans="1:115" s="48" customFormat="1" ht="8.25" customHeight="1" x14ac:dyDescent="0.15">
      <c r="A3" s="48" t="s">
        <v>111</v>
      </c>
      <c r="B3" s="48" t="s">
        <v>111</v>
      </c>
      <c r="C3" s="48" t="s">
        <v>111</v>
      </c>
      <c r="D3" s="48" t="s">
        <v>111</v>
      </c>
      <c r="E3" s="48" t="s">
        <v>111</v>
      </c>
      <c r="F3" s="48" t="s">
        <v>111</v>
      </c>
      <c r="G3" s="48" t="s">
        <v>111</v>
      </c>
      <c r="H3" s="66" t="s">
        <v>111</v>
      </c>
      <c r="I3" s="48" t="s">
        <v>111</v>
      </c>
      <c r="J3" s="48" t="s">
        <v>111</v>
      </c>
      <c r="K3" s="48" t="s">
        <v>111</v>
      </c>
      <c r="L3" s="48" t="s">
        <v>111</v>
      </c>
      <c r="M3" s="48" t="s">
        <v>111</v>
      </c>
      <c r="N3" s="48" t="s">
        <v>111</v>
      </c>
      <c r="O3" s="48" t="s">
        <v>28</v>
      </c>
      <c r="P3" s="48">
        <f>EOMONTH(MIN(TBL_Véhicules[Date achat:]),-MOD(MONTH(MIN(TBL_Véhicules[Date achat:])),3))+1</f>
        <v>44835</v>
      </c>
      <c r="Q3" s="48">
        <f>+EDATE(P3,3)</f>
        <v>44927</v>
      </c>
      <c r="R3" s="48">
        <f>+EDATE(Q3,3)</f>
        <v>45017</v>
      </c>
      <c r="S3" s="48">
        <f>+EDATE(R3,3)</f>
        <v>45108</v>
      </c>
      <c r="T3" s="48">
        <f>+EDATE(S3,3)</f>
        <v>45200</v>
      </c>
      <c r="U3" s="48">
        <f>+EDATE(T3,3)</f>
        <v>45292</v>
      </c>
      <c r="V3" s="48">
        <f>+EDATE(U3,3)</f>
        <v>45383</v>
      </c>
      <c r="W3" s="48">
        <f>+EDATE(V3,3)</f>
        <v>45474</v>
      </c>
      <c r="X3" s="48">
        <f>+EDATE(W3,3)</f>
        <v>45566</v>
      </c>
      <c r="Y3" s="48">
        <f>+EDATE(X3,3)</f>
        <v>45658</v>
      </c>
      <c r="Z3" s="48">
        <f>+EDATE(Y3,3)</f>
        <v>45748</v>
      </c>
      <c r="AA3" s="48">
        <f>+EDATE(Z3,3)</f>
        <v>45839</v>
      </c>
      <c r="AB3" s="48">
        <f>+EDATE(AA3,3)</f>
        <v>45931</v>
      </c>
      <c r="AC3" s="48">
        <f>+EDATE(AB3,3)</f>
        <v>46023</v>
      </c>
      <c r="AD3" s="48">
        <f>+EDATE(AC3,3)</f>
        <v>46113</v>
      </c>
      <c r="AE3" s="48">
        <f>+EDATE(AD3,3)</f>
        <v>46204</v>
      </c>
      <c r="AF3" s="48">
        <f>+EDATE(AE3,3)</f>
        <v>46296</v>
      </c>
      <c r="AG3" s="48">
        <f>+EDATE(AF3,3)</f>
        <v>46388</v>
      </c>
      <c r="AH3" s="48">
        <f>+EDATE(AG3,3)</f>
        <v>46478</v>
      </c>
      <c r="AI3" s="48">
        <f>+EDATE(AH3,3)</f>
        <v>46569</v>
      </c>
      <c r="AJ3" s="48">
        <f>+EDATE(AI3,3)</f>
        <v>46661</v>
      </c>
      <c r="AK3" s="48">
        <f>+EDATE(AJ3,3)</f>
        <v>46753</v>
      </c>
      <c r="AL3" s="48">
        <f>+EDATE(AK3,3)</f>
        <v>46844</v>
      </c>
      <c r="AM3" s="48">
        <f>+EDATE(AL3,3)</f>
        <v>46935</v>
      </c>
      <c r="AN3" s="48">
        <f>+EDATE(AM3,3)</f>
        <v>47027</v>
      </c>
      <c r="AO3" s="48">
        <f>+EDATE(AN3,3)</f>
        <v>47119</v>
      </c>
      <c r="AP3" s="48">
        <f>+EDATE(AO3,3)</f>
        <v>47209</v>
      </c>
      <c r="AQ3" s="48">
        <f>+EDATE(AP3,3)</f>
        <v>47300</v>
      </c>
      <c r="AR3" s="48">
        <f>+EDATE(AQ3,3)</f>
        <v>47392</v>
      </c>
      <c r="AS3" s="48">
        <f>+EDATE(AR3,3)</f>
        <v>47484</v>
      </c>
      <c r="AT3" s="48">
        <f>+EDATE(AS3,3)</f>
        <v>47574</v>
      </c>
      <c r="AU3" s="48">
        <f>+EDATE(AT3,3)</f>
        <v>47665</v>
      </c>
      <c r="AV3" s="48">
        <f>+EDATE(AU3,3)</f>
        <v>47757</v>
      </c>
      <c r="AW3" s="48">
        <f>+EDATE(AV3,3)</f>
        <v>47849</v>
      </c>
      <c r="AX3" s="48">
        <f>+EDATE(AW3,3)</f>
        <v>47939</v>
      </c>
      <c r="AY3" s="48">
        <f>+EDATE(AX3,3)</f>
        <v>48030</v>
      </c>
      <c r="AZ3" s="48">
        <f>+EDATE(AY3,3)</f>
        <v>48122</v>
      </c>
      <c r="BA3" s="48">
        <f>+EDATE(AZ3,3)</f>
        <v>48214</v>
      </c>
      <c r="BB3" s="48">
        <f>+EDATE(BA3,3)</f>
        <v>48305</v>
      </c>
      <c r="BC3" s="48">
        <f>+EDATE(BB3,3)</f>
        <v>48396</v>
      </c>
      <c r="BD3" s="48">
        <f>+EDATE(BC3,3)</f>
        <v>48488</v>
      </c>
      <c r="BE3" s="48">
        <f>+EDATE(BD3,3)</f>
        <v>48580</v>
      </c>
      <c r="BF3" s="48">
        <f>+EDATE(BE3,3)</f>
        <v>48670</v>
      </c>
      <c r="BG3" s="48">
        <f>+EDATE(BF3,3)</f>
        <v>48761</v>
      </c>
      <c r="BH3" s="48">
        <f>+EDATE(BG3,3)</f>
        <v>48853</v>
      </c>
      <c r="BI3" s="48">
        <f>+EDATE(BH3,3)</f>
        <v>48945</v>
      </c>
      <c r="BJ3" s="48">
        <f>+EDATE(BI3,3)</f>
        <v>49035</v>
      </c>
      <c r="BK3" s="48">
        <f>+EDATE(BJ3,3)</f>
        <v>49126</v>
      </c>
      <c r="BL3" s="48">
        <f>+EDATE(BK3,3)</f>
        <v>49218</v>
      </c>
      <c r="BM3" s="48">
        <f>+EDATE(BL3,3)</f>
        <v>49310</v>
      </c>
      <c r="BN3" s="48">
        <f>+EDATE(BM3,3)</f>
        <v>49400</v>
      </c>
      <c r="BO3" s="48">
        <f>+EDATE(BN3,3)</f>
        <v>49491</v>
      </c>
      <c r="BP3" s="48">
        <f>+EDATE(BO3,3)</f>
        <v>49583</v>
      </c>
      <c r="BQ3" s="48">
        <f>+EDATE(BP3,3)</f>
        <v>49675</v>
      </c>
      <c r="BR3" s="48">
        <f>+EDATE(BQ3,3)</f>
        <v>49766</v>
      </c>
      <c r="BS3" s="48">
        <f>+EDATE(BR3,3)</f>
        <v>49857</v>
      </c>
      <c r="BT3" s="48">
        <f>+EDATE(BS3,3)</f>
        <v>49949</v>
      </c>
      <c r="BU3" s="48">
        <f>+EDATE(BT3,3)</f>
        <v>50041</v>
      </c>
      <c r="BV3" s="48">
        <f>+EDATE(BU3,3)</f>
        <v>50131</v>
      </c>
      <c r="BW3" s="48">
        <f>+EDATE(BV3,3)</f>
        <v>50222</v>
      </c>
      <c r="BX3" s="48">
        <f>+EDATE(BW3,3)</f>
        <v>50314</v>
      </c>
      <c r="BY3" s="48">
        <f>+EDATE(BX3,3)</f>
        <v>50406</v>
      </c>
      <c r="BZ3" s="48">
        <f>+EDATE(BY3,3)</f>
        <v>50496</v>
      </c>
      <c r="CA3" s="48">
        <f>+EDATE(BZ3,3)</f>
        <v>50587</v>
      </c>
      <c r="CB3" s="48">
        <f>+EDATE(CA3,3)</f>
        <v>50679</v>
      </c>
      <c r="CC3" s="48">
        <f>+EDATE(CB3,3)</f>
        <v>50771</v>
      </c>
      <c r="CD3" s="48">
        <f>+EDATE(CC3,3)</f>
        <v>50861</v>
      </c>
      <c r="CE3" s="48">
        <f>+EDATE(CD3,3)</f>
        <v>50952</v>
      </c>
      <c r="CF3" s="48">
        <f>+EDATE(CE3,3)</f>
        <v>51044</v>
      </c>
      <c r="CG3" s="48">
        <f>+EDATE(CF3,3)</f>
        <v>51136</v>
      </c>
      <c r="CH3" s="48">
        <f>+EDATE(CG3,3)</f>
        <v>51227</v>
      </c>
      <c r="CI3" s="48">
        <f>+EDATE(CH3,3)</f>
        <v>51318</v>
      </c>
      <c r="CJ3" s="48">
        <f>+EDATE(CI3,3)</f>
        <v>51410</v>
      </c>
      <c r="CK3" s="48">
        <f>+EDATE(CJ3,3)</f>
        <v>51502</v>
      </c>
      <c r="CL3" s="48">
        <f>+EDATE(CK3,3)</f>
        <v>51592</v>
      </c>
      <c r="CM3" s="48">
        <f>+EDATE(CL3,3)</f>
        <v>51683</v>
      </c>
      <c r="CN3" s="48">
        <f>+EDATE(CM3,3)</f>
        <v>51775</v>
      </c>
      <c r="CO3" s="48">
        <f>+EDATE(CN3,3)</f>
        <v>51867</v>
      </c>
      <c r="CP3" s="48">
        <f>+EDATE(CO3,3)</f>
        <v>51957</v>
      </c>
      <c r="CQ3" s="48">
        <f>+EDATE(CP3,3)</f>
        <v>52048</v>
      </c>
      <c r="CR3" s="48">
        <f>+EDATE(CQ3,3)</f>
        <v>52140</v>
      </c>
      <c r="CS3" s="48">
        <f>+EDATE(CR3,3)</f>
        <v>52232</v>
      </c>
      <c r="CT3" s="48">
        <f>+EDATE(CS3,3)</f>
        <v>52322</v>
      </c>
      <c r="CU3" s="48">
        <f>+EDATE(CT3,3)</f>
        <v>52413</v>
      </c>
      <c r="CV3" s="48">
        <f>+EDATE(CU3,3)</f>
        <v>52505</v>
      </c>
      <c r="CW3" s="48">
        <f>+EDATE(CV3,3)</f>
        <v>52597</v>
      </c>
      <c r="CX3" s="48">
        <f>+EDATE(CW3,3)</f>
        <v>52688</v>
      </c>
      <c r="CY3" s="48">
        <f>+EDATE(CX3,3)</f>
        <v>52779</v>
      </c>
      <c r="CZ3" s="48">
        <f>+EDATE(CY3,3)</f>
        <v>52871</v>
      </c>
      <c r="DA3" s="48">
        <f>+EDATE(CZ3,3)</f>
        <v>52963</v>
      </c>
      <c r="DB3" s="48">
        <f>+EDATE(DA3,3)</f>
        <v>53053</v>
      </c>
      <c r="DC3" s="48">
        <f>+EDATE(DB3,3)</f>
        <v>53144</v>
      </c>
      <c r="DD3" s="48">
        <f>+EDATE(DC3,3)</f>
        <v>53236</v>
      </c>
      <c r="DE3" s="48">
        <f>+EDATE(DD3,3)</f>
        <v>53328</v>
      </c>
      <c r="DF3" s="48">
        <f>+EDATE(DE3,3)</f>
        <v>53418</v>
      </c>
      <c r="DG3" s="48">
        <f>+EDATE(DF3,3)</f>
        <v>53509</v>
      </c>
      <c r="DH3" s="48">
        <f>+EDATE(DG3,3)</f>
        <v>53601</v>
      </c>
      <c r="DI3" s="48">
        <f>+EDATE(DH3,3)</f>
        <v>53693</v>
      </c>
      <c r="DJ3" s="48">
        <f>+EDATE(DI3,3)</f>
        <v>53783</v>
      </c>
      <c r="DK3" s="48">
        <f>+EDATE(DJ3,3)</f>
        <v>53874</v>
      </c>
    </row>
    <row r="4" spans="1:115" s="15" customFormat="1" x14ac:dyDescent="0.25">
      <c r="A4" s="21" t="s">
        <v>1</v>
      </c>
      <c r="B4" s="22" t="s">
        <v>2</v>
      </c>
      <c r="C4" s="22" t="s">
        <v>3</v>
      </c>
      <c r="D4" s="23" t="s">
        <v>4</v>
      </c>
      <c r="E4" s="23" t="s">
        <v>5</v>
      </c>
      <c r="F4" s="23" t="s">
        <v>6</v>
      </c>
      <c r="G4" s="22" t="s">
        <v>25</v>
      </c>
      <c r="H4" s="67" t="s">
        <v>26</v>
      </c>
      <c r="I4" s="23" t="s">
        <v>7</v>
      </c>
      <c r="J4" s="23" t="s">
        <v>23</v>
      </c>
      <c r="K4" s="23" t="s">
        <v>24</v>
      </c>
      <c r="L4" s="19" t="s">
        <v>29</v>
      </c>
      <c r="M4" s="19" t="s">
        <v>30</v>
      </c>
      <c r="N4" s="15" t="s">
        <v>112</v>
      </c>
      <c r="O4" s="35" t="s">
        <v>28</v>
      </c>
      <c r="P4" s="16" t="s">
        <v>31</v>
      </c>
      <c r="Q4" s="16" t="s">
        <v>32</v>
      </c>
      <c r="R4" s="16" t="s">
        <v>33</v>
      </c>
      <c r="S4" s="16" t="s">
        <v>34</v>
      </c>
      <c r="T4" s="16" t="s">
        <v>35</v>
      </c>
      <c r="U4" s="16" t="s">
        <v>36</v>
      </c>
      <c r="V4" s="16" t="s">
        <v>37</v>
      </c>
      <c r="W4" s="16" t="s">
        <v>38</v>
      </c>
      <c r="X4" s="16" t="s">
        <v>39</v>
      </c>
      <c r="Y4" s="16" t="s">
        <v>40</v>
      </c>
      <c r="Z4" s="16" t="s">
        <v>41</v>
      </c>
      <c r="AA4" s="16" t="s">
        <v>42</v>
      </c>
      <c r="AB4" s="16" t="s">
        <v>43</v>
      </c>
      <c r="AC4" s="16" t="s">
        <v>44</v>
      </c>
      <c r="AD4" s="16" t="s">
        <v>45</v>
      </c>
      <c r="AE4" s="16" t="s">
        <v>46</v>
      </c>
      <c r="AF4" s="16" t="s">
        <v>47</v>
      </c>
      <c r="AG4" s="16" t="s">
        <v>48</v>
      </c>
      <c r="AH4" s="16" t="s">
        <v>49</v>
      </c>
      <c r="AI4" s="16" t="s">
        <v>50</v>
      </c>
      <c r="AJ4" s="16" t="s">
        <v>51</v>
      </c>
      <c r="AK4" s="16" t="s">
        <v>52</v>
      </c>
      <c r="AL4" s="16" t="s">
        <v>53</v>
      </c>
      <c r="AM4" s="16" t="s">
        <v>54</v>
      </c>
      <c r="AN4" s="16" t="s">
        <v>55</v>
      </c>
      <c r="AO4" s="16" t="s">
        <v>56</v>
      </c>
      <c r="AP4" s="16" t="s">
        <v>57</v>
      </c>
      <c r="AQ4" s="16" t="s">
        <v>58</v>
      </c>
      <c r="AR4" s="16" t="s">
        <v>59</v>
      </c>
      <c r="AS4" s="16" t="s">
        <v>60</v>
      </c>
      <c r="AT4" s="16" t="s">
        <v>61</v>
      </c>
      <c r="AU4" s="16" t="s">
        <v>62</v>
      </c>
      <c r="AV4" s="16" t="s">
        <v>63</v>
      </c>
      <c r="AW4" s="16" t="s">
        <v>64</v>
      </c>
      <c r="AX4" s="16" t="s">
        <v>65</v>
      </c>
      <c r="AY4" s="16" t="s">
        <v>66</v>
      </c>
      <c r="AZ4" s="16" t="s">
        <v>67</v>
      </c>
      <c r="BA4" s="16" t="s">
        <v>68</v>
      </c>
      <c r="BB4" s="16" t="s">
        <v>69</v>
      </c>
      <c r="BC4" s="16" t="s">
        <v>70</v>
      </c>
      <c r="BD4" s="16" t="s">
        <v>71</v>
      </c>
      <c r="BE4" s="16" t="s">
        <v>72</v>
      </c>
      <c r="BF4" s="16" t="s">
        <v>73</v>
      </c>
      <c r="BG4" s="16" t="s">
        <v>74</v>
      </c>
      <c r="BH4" s="16" t="s">
        <v>75</v>
      </c>
      <c r="BI4" s="16" t="s">
        <v>76</v>
      </c>
      <c r="BJ4" s="16" t="s">
        <v>77</v>
      </c>
      <c r="BK4" s="16" t="s">
        <v>78</v>
      </c>
      <c r="BL4" s="16" t="s">
        <v>79</v>
      </c>
      <c r="BM4" s="16" t="s">
        <v>80</v>
      </c>
      <c r="BN4" s="16" t="s">
        <v>81</v>
      </c>
      <c r="BO4" s="16" t="s">
        <v>82</v>
      </c>
      <c r="BP4" s="16" t="s">
        <v>83</v>
      </c>
      <c r="BQ4" s="16" t="s">
        <v>84</v>
      </c>
      <c r="BR4" s="16" t="s">
        <v>85</v>
      </c>
      <c r="BS4" s="16" t="s">
        <v>86</v>
      </c>
      <c r="BT4" s="16" t="s">
        <v>87</v>
      </c>
      <c r="BU4" s="16" t="s">
        <v>88</v>
      </c>
      <c r="BV4" s="16" t="s">
        <v>89</v>
      </c>
      <c r="BW4" s="16" t="s">
        <v>90</v>
      </c>
      <c r="BX4" s="16" t="s">
        <v>91</v>
      </c>
      <c r="BY4" s="16" t="s">
        <v>92</v>
      </c>
      <c r="BZ4" s="16" t="s">
        <v>93</v>
      </c>
      <c r="CA4" s="16" t="s">
        <v>94</v>
      </c>
      <c r="CB4" s="16" t="s">
        <v>95</v>
      </c>
      <c r="CC4" s="16" t="s">
        <v>96</v>
      </c>
      <c r="CD4" s="16" t="s">
        <v>97</v>
      </c>
      <c r="CE4" s="16" t="s">
        <v>98</v>
      </c>
      <c r="CF4" s="16" t="s">
        <v>99</v>
      </c>
      <c r="CG4" s="16" t="s">
        <v>100</v>
      </c>
      <c r="CH4" s="16" t="s">
        <v>101</v>
      </c>
      <c r="CI4" s="16" t="s">
        <v>102</v>
      </c>
      <c r="CJ4" s="16" t="s">
        <v>103</v>
      </c>
      <c r="CK4" s="16" t="s">
        <v>104</v>
      </c>
      <c r="CL4" s="16" t="s">
        <v>105</v>
      </c>
      <c r="CM4" s="16" t="s">
        <v>106</v>
      </c>
      <c r="CN4" s="16" t="s">
        <v>107</v>
      </c>
      <c r="CO4" s="16" t="s">
        <v>108</v>
      </c>
      <c r="CP4" s="16" t="s">
        <v>109</v>
      </c>
      <c r="CQ4" s="16" t="s">
        <v>110</v>
      </c>
      <c r="CR4" s="16" t="s">
        <v>127</v>
      </c>
      <c r="CS4" s="16" t="s">
        <v>128</v>
      </c>
      <c r="CT4" s="16" t="s">
        <v>129</v>
      </c>
      <c r="CU4" s="16" t="s">
        <v>130</v>
      </c>
      <c r="CV4" s="16" t="s">
        <v>131</v>
      </c>
      <c r="CW4" s="16" t="s">
        <v>132</v>
      </c>
      <c r="CX4" s="16" t="s">
        <v>133</v>
      </c>
      <c r="CY4" s="16" t="s">
        <v>134</v>
      </c>
      <c r="CZ4" s="16" t="s">
        <v>135</v>
      </c>
      <c r="DA4" s="16" t="s">
        <v>136</v>
      </c>
      <c r="DB4" s="16" t="s">
        <v>137</v>
      </c>
      <c r="DC4" s="16" t="s">
        <v>138</v>
      </c>
      <c r="DD4" s="16" t="s">
        <v>139</v>
      </c>
      <c r="DE4" s="16" t="s">
        <v>140</v>
      </c>
      <c r="DF4" s="16" t="s">
        <v>141</v>
      </c>
      <c r="DG4" s="16" t="s">
        <v>142</v>
      </c>
      <c r="DH4" s="16" t="s">
        <v>143</v>
      </c>
      <c r="DI4" s="16" t="s">
        <v>144</v>
      </c>
      <c r="DJ4" s="16" t="s">
        <v>145</v>
      </c>
      <c r="DK4" s="16" t="s">
        <v>146</v>
      </c>
    </row>
    <row r="5" spans="1:115" s="15" customFormat="1" x14ac:dyDescent="0.25">
      <c r="A5" s="24" t="s">
        <v>19</v>
      </c>
      <c r="B5" s="25">
        <v>44887</v>
      </c>
      <c r="C5" s="26">
        <v>36</v>
      </c>
      <c r="D5" s="27">
        <v>14000</v>
      </c>
      <c r="E5" s="28">
        <v>0.75</v>
      </c>
      <c r="F5" s="29">
        <v>0.67</v>
      </c>
      <c r="G5" s="25"/>
      <c r="H5" s="68">
        <f>IF(C5&gt;0,+EDATE(B5,C5),"-")</f>
        <v>45983</v>
      </c>
      <c r="I5" s="30">
        <f>IF(D5,TRUNC(D5*E5*F5,2),"")</f>
        <v>7035</v>
      </c>
      <c r="J5" s="31">
        <f>MAX(0,IF(G5&gt;B5,TRUNC(I5*(H5-G5)/(H5-B5),2),0))</f>
        <v>0</v>
      </c>
      <c r="K5" s="31">
        <f>TRUNC(J5*0.21,2)</f>
        <v>0</v>
      </c>
      <c r="L5" s="20">
        <f>IFERROR(+I5/(H5-B5),"-")</f>
        <v>6.4187956204379564</v>
      </c>
      <c r="M5" s="15">
        <f>IFERROR(TRUNC(+I5/C5*3,2),"-")</f>
        <v>586.25</v>
      </c>
      <c r="N5" s="17">
        <f>SUM(P5:DK5)</f>
        <v>7035</v>
      </c>
      <c r="O5" s="36">
        <f>0+0</f>
        <v>0</v>
      </c>
      <c r="P5" s="18">
        <f>IF(MEDIAN(P$3,EDATE(P$3,3)-1,MIN($G5,$H5))=MIN($G5,$H5),
$I5-$J5-SUM($O5:O5),
IF(MEDIAN(P$3,EDATE(P$3,3)-1,$B5)=$B5,
TRUNC((MIN(EDATE(P$3,3),$H5,$G5)-$B5)/(EDATE(P$3,3)-P$3)*$M5,2),
IF(OR($B5&gt;P$3,MIN($G5:$H5)&lt;P$3),0,
$M5)))</f>
        <v>254.89</v>
      </c>
      <c r="Q5" s="18">
        <f>IF(MEDIAN(Q$3,EDATE(Q$3,3)-1,MIN($G5,$H5))=MIN($G5,$H5),
$I5-$J5-SUM($O5:P5),
IF(MEDIAN(Q$3,EDATE(Q$3,3)-1,$B5)=$B5,
TRUNC((MIN(EDATE(Q$3,3),$H5,$G5)-$B5)/(EDATE(Q$3,3)-Q$3)*$M5,2),
IF(OR($B5&gt;Q$3,MIN($G5:$H5)&lt;Q$3),0,
$M5)))</f>
        <v>586.25</v>
      </c>
      <c r="R5" s="18">
        <f>IF(MEDIAN(R$3,EDATE(R$3,3)-1,MIN($G5,$H5))=MIN($G5,$H5),
$I5-$J5-SUM($O5:Q5),
IF(MEDIAN(R$3,EDATE(R$3,3)-1,$B5)=$B5,
TRUNC((MIN(EDATE(R$3,3),$H5,$G5)-$B5)/(EDATE(R$3,3)-R$3)*$M5,2),
IF(OR($B5&gt;R$3,MIN($G5:$H5)&lt;R$3),0,
$M5)))</f>
        <v>586.25</v>
      </c>
      <c r="S5" s="18">
        <f>IF(MEDIAN(S$3,EDATE(S$3,3)-1,MIN($G5,$H5))=MIN($G5,$H5),
$I5-$J5-SUM($O5:R5),
IF(MEDIAN(S$3,EDATE(S$3,3)-1,$B5)=$B5,
TRUNC((MIN(EDATE(S$3,3),$H5,$G5)-$B5)/(EDATE(S$3,3)-S$3)*$M5,2),
IF(OR($B5&gt;S$3,MIN($G5:$H5)&lt;S$3),0,
$M5)))</f>
        <v>586.25</v>
      </c>
      <c r="T5" s="18">
        <f>IF(MEDIAN(T$3,EDATE(T$3,3)-1,MIN($G5,$H5))=MIN($G5,$H5),
$I5-$J5-SUM($O5:S5),
IF(MEDIAN(T$3,EDATE(T$3,3)-1,$B5)=$B5,
TRUNC((MIN(EDATE(T$3,3),$H5,$G5)-$B5)/(EDATE(T$3,3)-T$3)*$M5,2),
IF(OR($B5&gt;T$3,MIN($G5:$H5)&lt;T$3),0,
$M5)))</f>
        <v>586.25</v>
      </c>
      <c r="U5" s="18">
        <f>IF(MEDIAN(U$3,EDATE(U$3,3)-1,MIN($G5,$H5))=MIN($G5,$H5),
$I5-$J5-SUM($O5:T5),
IF(MEDIAN(U$3,EDATE(U$3,3)-1,$B5)=$B5,
TRUNC((MIN(EDATE(U$3,3),$H5,$G5)-$B5)/(EDATE(U$3,3)-U$3)*$M5,2),
IF(OR($B5&gt;U$3,MIN($G5:$H5)&lt;U$3),0,
$M5)))</f>
        <v>586.25</v>
      </c>
      <c r="V5" s="18">
        <f>IF(MEDIAN(V$3,EDATE(V$3,3)-1,MIN($G5,$H5))=MIN($G5,$H5),
$I5-$J5-SUM($O5:U5),
IF(MEDIAN(V$3,EDATE(V$3,3)-1,$B5)=$B5,
TRUNC((MIN(EDATE(V$3,3),$H5,$G5)-$B5)/(EDATE(V$3,3)-V$3)*$M5,2),
IF(OR($B5&gt;V$3,MIN($G5:$H5)&lt;V$3),0,
$M5)))</f>
        <v>586.25</v>
      </c>
      <c r="W5" s="18">
        <f>IF(MEDIAN(W$3,EDATE(W$3,3)-1,MIN($G5,$H5))=MIN($G5,$H5),
$I5-$J5-SUM($O5:V5),
IF(MEDIAN(W$3,EDATE(W$3,3)-1,$B5)=$B5,
TRUNC((MIN(EDATE(W$3,3),$H5,$G5)-$B5)/(EDATE(W$3,3)-W$3)*$M5,2),
IF(OR($B5&gt;W$3,MIN($G5:$H5)&lt;W$3),0,
$M5)))</f>
        <v>586.25</v>
      </c>
      <c r="X5" s="18">
        <f>IF(MEDIAN(X$3,EDATE(X$3,3)-1,MIN($G5,$H5))=MIN($G5,$H5),
$I5-$J5-SUM($O5:W5),
IF(MEDIAN(X$3,EDATE(X$3,3)-1,$B5)=$B5,
TRUNC((MIN(EDATE(X$3,3),$H5,$G5)-$B5)/(EDATE(X$3,3)-X$3)*$M5,2),
IF(OR($B5&gt;X$3,MIN($G5:$H5)&lt;X$3),0,
$M5)))</f>
        <v>586.25</v>
      </c>
      <c r="Y5" s="18">
        <f>IF(MEDIAN(Y$3,EDATE(Y$3,3)-1,MIN($G5,$H5))=MIN($G5,$H5),
$I5-$J5-SUM($O5:X5),
IF(MEDIAN(Y$3,EDATE(Y$3,3)-1,$B5)=$B5,
TRUNC((MIN(EDATE(Y$3,3),$H5,$G5)-$B5)/(EDATE(Y$3,3)-Y$3)*$M5,2),
IF(OR($B5&gt;Y$3,MIN($G5:$H5)&lt;Y$3),0,
$M5)))</f>
        <v>586.25</v>
      </c>
      <c r="Z5" s="18">
        <f>IF(MEDIAN(Z$3,EDATE(Z$3,3)-1,MIN($G5,$H5))=MIN($G5,$H5),
$I5-$J5-SUM($O5:Y5),
IF(MEDIAN(Z$3,EDATE(Z$3,3)-1,$B5)=$B5,
TRUNC((MIN(EDATE(Z$3,3),$H5,$G5)-$B5)/(EDATE(Z$3,3)-Z$3)*$M5,2),
IF(OR($B5&gt;Z$3,MIN($G5:$H5)&lt;Z$3),0,
$M5)))</f>
        <v>586.25</v>
      </c>
      <c r="AA5" s="18">
        <f>IF(MEDIAN(AA$3,EDATE(AA$3,3)-1,MIN($G5,$H5))=MIN($G5,$H5),
$I5-$J5-SUM($O5:Z5),
IF(MEDIAN(AA$3,EDATE(AA$3,3)-1,$B5)=$B5,
TRUNC((MIN(EDATE(AA$3,3),$H5,$G5)-$B5)/(EDATE(AA$3,3)-AA$3)*$M5,2),
IF(OR($B5&gt;AA$3,MIN($G5:$H5)&lt;AA$3),0,
$M5)))</f>
        <v>586.25</v>
      </c>
      <c r="AB5" s="18">
        <f>IF(MEDIAN(AB$3,EDATE(AB$3,3)-1,MIN($G5,$H5))=MIN($G5,$H5),
$I5-$J5-SUM($O5:AA5),
IF(MEDIAN(AB$3,EDATE(AB$3,3)-1,$B5)=$B5,
TRUNC((MIN(EDATE(AB$3,3),$H5,$G5)-$B5)/(EDATE(AB$3,3)-AB$3)*$M5,2),
IF(OR($B5&gt;AB$3,MIN($G5:$H5)&lt;AB$3),0,
$M5)))</f>
        <v>331.36000000000058</v>
      </c>
      <c r="AC5" s="18">
        <f>IF(MEDIAN(AC$3,EDATE(AC$3,3)-1,MIN($G5,$H5))=MIN($G5,$H5),
$I5-$J5-SUM($O5:AB5),
IF(MEDIAN(AC$3,EDATE(AC$3,3)-1,$B5)=$B5,
TRUNC((MIN(EDATE(AC$3,3),$H5,$G5)-$B5)/(EDATE(AC$3,3)-AC$3)*$M5,2),
IF(OR($B5&gt;AC$3,MIN($G5:$H5)&lt;AC$3),0,
$M5)))</f>
        <v>0</v>
      </c>
      <c r="AD5" s="18">
        <f>IF(MEDIAN(AD$3,EDATE(AD$3,3)-1,MIN($G5,$H5))=MIN($G5,$H5),
$I5-$J5-SUM($O5:AC5),
IF(MEDIAN(AD$3,EDATE(AD$3,3)-1,$B5)=$B5,
TRUNC((MIN(EDATE(AD$3,3),$H5,$G5)-$B5)/(EDATE(AD$3,3)-AD$3)*$M5,2),
IF(OR($B5&gt;AD$3,MIN($G5:$H5)&lt;AD$3),0,
$M5)))</f>
        <v>0</v>
      </c>
      <c r="AE5" s="18">
        <f>IF(MEDIAN(AE$3,EDATE(AE$3,3)-1,MIN($G5,$H5))=MIN($G5,$H5),
$I5-$J5-SUM($O5:AD5),
IF(MEDIAN(AE$3,EDATE(AE$3,3)-1,$B5)=$B5,
TRUNC((MIN(EDATE(AE$3,3),$H5,$G5)-$B5)/(EDATE(AE$3,3)-AE$3)*$M5,2),
IF(OR($B5&gt;AE$3,MIN($G5:$H5)&lt;AE$3),0,
$M5)))</f>
        <v>0</v>
      </c>
      <c r="AF5" s="18">
        <f>IF(MEDIAN(AF$3,EDATE(AF$3,3)-1,MIN($G5,$H5))=MIN($G5,$H5),
$I5-$J5-SUM($O5:AE5),
IF(MEDIAN(AF$3,EDATE(AF$3,3)-1,$B5)=$B5,
TRUNC((MIN(EDATE(AF$3,3),$H5,$G5)-$B5)/(EDATE(AF$3,3)-AF$3)*$M5,2),
IF(OR($B5&gt;AF$3,MIN($G5:$H5)&lt;AF$3),0,
$M5)))</f>
        <v>0</v>
      </c>
      <c r="AG5" s="18">
        <f>IF(MEDIAN(AG$3,EDATE(AG$3,3)-1,MIN($G5,$H5))=MIN($G5,$H5),
$I5-$J5-SUM($O5:AF5),
IF(MEDIAN(AG$3,EDATE(AG$3,3)-1,$B5)=$B5,
TRUNC((MIN(EDATE(AG$3,3),$H5,$G5)-$B5)/(EDATE(AG$3,3)-AG$3)*$M5,2),
IF(OR($B5&gt;AG$3,MIN($G5:$H5)&lt;AG$3),0,
$M5)))</f>
        <v>0</v>
      </c>
      <c r="AH5" s="18">
        <f>IF(MEDIAN(AH$3,EDATE(AH$3,3)-1,MIN($G5,$H5))=MIN($G5,$H5),
$I5-$J5-SUM($O5:AG5),
IF(MEDIAN(AH$3,EDATE(AH$3,3)-1,$B5)=$B5,
TRUNC((MIN(EDATE(AH$3,3),$H5,$G5)-$B5)/(EDATE(AH$3,3)-AH$3)*$M5,2),
IF(OR($B5&gt;AH$3,MIN($G5:$H5)&lt;AH$3),0,
$M5)))</f>
        <v>0</v>
      </c>
      <c r="AI5" s="18">
        <f>IF(MEDIAN(AI$3,EDATE(AI$3,3)-1,MIN($G5,$H5))=MIN($G5,$H5),
$I5-$J5-SUM($O5:AH5),
IF(MEDIAN(AI$3,EDATE(AI$3,3)-1,$B5)=$B5,
TRUNC((MIN(EDATE(AI$3,3),$H5,$G5)-$B5)/(EDATE(AI$3,3)-AI$3)*$M5,2),
IF(OR($B5&gt;AI$3,MIN($G5:$H5)&lt;AI$3),0,
$M5)))</f>
        <v>0</v>
      </c>
      <c r="AJ5" s="18">
        <f>IF(MEDIAN(AJ$3,EDATE(AJ$3,3)-1,MIN($G5,$H5))=MIN($G5,$H5),
$I5-$J5-SUM($O5:AI5),
IF(MEDIAN(AJ$3,EDATE(AJ$3,3)-1,$B5)=$B5,
TRUNC((MIN(EDATE(AJ$3,3),$H5,$G5)-$B5)/(EDATE(AJ$3,3)-AJ$3)*$M5,2),
IF(OR($B5&gt;AJ$3,MIN($G5:$H5)&lt;AJ$3),0,
$M5)))</f>
        <v>0</v>
      </c>
      <c r="AK5" s="18">
        <f>IF(MEDIAN(AK$3,EDATE(AK$3,3)-1,MIN($G5,$H5))=MIN($G5,$H5),
$I5-$J5-SUM($O5:AJ5),
IF(MEDIAN(AK$3,EDATE(AK$3,3)-1,$B5)=$B5,
TRUNC((MIN(EDATE(AK$3,3),$H5,$G5)-$B5)/(EDATE(AK$3,3)-AK$3)*$M5,2),
IF(OR($B5&gt;AK$3,MIN($G5:$H5)&lt;AK$3),0,
$M5)))</f>
        <v>0</v>
      </c>
      <c r="AL5" s="18">
        <f>IF(MEDIAN(AL$3,EDATE(AL$3,3)-1,MIN($G5,$H5))=MIN($G5,$H5),
$I5-$J5-SUM($O5:AK5),
IF(MEDIAN(AL$3,EDATE(AL$3,3)-1,$B5)=$B5,
TRUNC((MIN(EDATE(AL$3,3),$H5,$G5)-$B5)/(EDATE(AL$3,3)-AL$3)*$M5,2),
IF(OR($B5&gt;AL$3,MIN($G5:$H5)&lt;AL$3),0,
$M5)))</f>
        <v>0</v>
      </c>
      <c r="AM5" s="18">
        <f>IF(MEDIAN(AM$3,EDATE(AM$3,3)-1,MIN($G5,$H5))=MIN($G5,$H5),
$I5-$J5-SUM($O5:AL5),
IF(MEDIAN(AM$3,EDATE(AM$3,3)-1,$B5)=$B5,
TRUNC((MIN(EDATE(AM$3,3),$H5,$G5)-$B5)/(EDATE(AM$3,3)-AM$3)*$M5,2),
IF(OR($B5&gt;AM$3,MIN($G5:$H5)&lt;AM$3),0,
$M5)))</f>
        <v>0</v>
      </c>
      <c r="AN5" s="18">
        <f>IF(MEDIAN(AN$3,EDATE(AN$3,3)-1,MIN($G5,$H5))=MIN($G5,$H5),
$I5-$J5-SUM($O5:AM5),
IF(MEDIAN(AN$3,EDATE(AN$3,3)-1,$B5)=$B5,
TRUNC((MIN(EDATE(AN$3,3),$H5,$G5)-$B5)/(EDATE(AN$3,3)-AN$3)*$M5,2),
IF(OR($B5&gt;AN$3,MIN($G5:$H5)&lt;AN$3),0,
$M5)))</f>
        <v>0</v>
      </c>
      <c r="AO5" s="18">
        <f>IF(MEDIAN(AO$3,EDATE(AO$3,3)-1,MIN($G5,$H5))=MIN($G5,$H5),
$I5-$J5-SUM($O5:AN5),
IF(MEDIAN(AO$3,EDATE(AO$3,3)-1,$B5)=$B5,
TRUNC((MIN(EDATE(AO$3,3),$H5,$G5)-$B5)/(EDATE(AO$3,3)-AO$3)*$M5,2),
IF(OR($B5&gt;AO$3,MIN($G5:$H5)&lt;AO$3),0,
$M5)))</f>
        <v>0</v>
      </c>
      <c r="AP5" s="18">
        <f>IF(MEDIAN(AP$3,EDATE(AP$3,3)-1,MIN($G5,$H5))=MIN($G5,$H5),
$I5-$J5-SUM($O5:AO5),
IF(MEDIAN(AP$3,EDATE(AP$3,3)-1,$B5)=$B5,
TRUNC((MIN(EDATE(AP$3,3),$H5,$G5)-$B5)/(EDATE(AP$3,3)-AP$3)*$M5,2),
IF(OR($B5&gt;AP$3,MIN($G5:$H5)&lt;AP$3),0,
$M5)))</f>
        <v>0</v>
      </c>
      <c r="AQ5" s="18">
        <f>IF(MEDIAN(AQ$3,EDATE(AQ$3,3)-1,MIN($G5,$H5))=MIN($G5,$H5),
$I5-$J5-SUM($O5:AP5),
IF(MEDIAN(AQ$3,EDATE(AQ$3,3)-1,$B5)=$B5,
TRUNC((MIN(EDATE(AQ$3,3),$H5,$G5)-$B5)/(EDATE(AQ$3,3)-AQ$3)*$M5,2),
IF(OR($B5&gt;AQ$3,MIN($G5:$H5)&lt;AQ$3),0,
$M5)))</f>
        <v>0</v>
      </c>
      <c r="AR5" s="18">
        <f>IF(MEDIAN(AR$3,EDATE(AR$3,3)-1,MIN($G5,$H5))=MIN($G5,$H5),
$I5-$J5-SUM($O5:AQ5),
IF(MEDIAN(AR$3,EDATE(AR$3,3)-1,$B5)=$B5,
TRUNC((MIN(EDATE(AR$3,3),$H5,$G5)-$B5)/(EDATE(AR$3,3)-AR$3)*$M5,2),
IF(OR($B5&gt;AR$3,MIN($G5:$H5)&lt;AR$3),0,
$M5)))</f>
        <v>0</v>
      </c>
      <c r="AS5" s="18">
        <f>IF(MEDIAN(AS$3,EDATE(AS$3,3)-1,MIN($G5,$H5))=MIN($G5,$H5),
$I5-$J5-SUM($O5:AR5),
IF(MEDIAN(AS$3,EDATE(AS$3,3)-1,$B5)=$B5,
TRUNC((MIN(EDATE(AS$3,3),$H5,$G5)-$B5)/(EDATE(AS$3,3)-AS$3)*$M5,2),
IF(OR($B5&gt;AS$3,MIN($G5:$H5)&lt;AS$3),0,
$M5)))</f>
        <v>0</v>
      </c>
      <c r="AT5" s="18">
        <f>IF(MEDIAN(AT$3,EDATE(AT$3,3)-1,MIN($G5,$H5))=MIN($G5,$H5),
$I5-$J5-SUM($O5:AS5),
IF(MEDIAN(AT$3,EDATE(AT$3,3)-1,$B5)=$B5,
TRUNC((MIN(EDATE(AT$3,3),$H5,$G5)-$B5)/(EDATE(AT$3,3)-AT$3)*$M5,2),
IF(OR($B5&gt;AT$3,MIN($G5:$H5)&lt;AT$3),0,
$M5)))</f>
        <v>0</v>
      </c>
      <c r="AU5" s="18">
        <f>IF(MEDIAN(AU$3,EDATE(AU$3,3)-1,MIN($G5,$H5))=MIN($G5,$H5),
$I5-$J5-SUM($O5:AT5),
IF(MEDIAN(AU$3,EDATE(AU$3,3)-1,$B5)=$B5,
TRUNC((MIN(EDATE(AU$3,3),$H5,$G5)-$B5)/(EDATE(AU$3,3)-AU$3)*$M5,2),
IF(OR($B5&gt;AU$3,MIN($G5:$H5)&lt;AU$3),0,
$M5)))</f>
        <v>0</v>
      </c>
      <c r="AV5" s="18">
        <f>IF(MEDIAN(AV$3,EDATE(AV$3,3)-1,MIN($G5,$H5))=MIN($G5,$H5),
$I5-$J5-SUM($O5:AU5),
IF(MEDIAN(AV$3,EDATE(AV$3,3)-1,$B5)=$B5,
TRUNC((MIN(EDATE(AV$3,3),$H5,$G5)-$B5)/(EDATE(AV$3,3)-AV$3)*$M5,2),
IF(OR($B5&gt;AV$3,MIN($G5:$H5)&lt;AV$3),0,
$M5)))</f>
        <v>0</v>
      </c>
      <c r="AW5" s="18">
        <f>IF(MEDIAN(AW$3,EDATE(AW$3,3)-1,MIN($G5,$H5))=MIN($G5,$H5),
$I5-$J5-SUM($O5:AV5),
IF(MEDIAN(AW$3,EDATE(AW$3,3)-1,$B5)=$B5,
TRUNC((MIN(EDATE(AW$3,3),$H5,$G5)-$B5)/(EDATE(AW$3,3)-AW$3)*$M5,2),
IF(OR($B5&gt;AW$3,MIN($G5:$H5)&lt;AW$3),0,
$M5)))</f>
        <v>0</v>
      </c>
      <c r="AX5" s="18">
        <f>IF(MEDIAN(AX$3,EDATE(AX$3,3)-1,MIN($G5,$H5))=MIN($G5,$H5),
$I5-$J5-SUM($O5:AW5),
IF(MEDIAN(AX$3,EDATE(AX$3,3)-1,$B5)=$B5,
TRUNC((MIN(EDATE(AX$3,3),$H5,$G5)-$B5)/(EDATE(AX$3,3)-AX$3)*$M5,2),
IF(OR($B5&gt;AX$3,MIN($G5:$H5)&lt;AX$3),0,
$M5)))</f>
        <v>0</v>
      </c>
      <c r="AY5" s="18">
        <f>IF(MEDIAN(AY$3,EDATE(AY$3,3)-1,MIN($G5,$H5))=MIN($G5,$H5),
$I5-$J5-SUM($O5:AX5),
IF(MEDIAN(AY$3,EDATE(AY$3,3)-1,$B5)=$B5,
TRUNC((MIN(EDATE(AY$3,3),$H5,$G5)-$B5)/(EDATE(AY$3,3)-AY$3)*$M5,2),
IF(OR($B5&gt;AY$3,MIN($G5:$H5)&lt;AY$3),0,
$M5)))</f>
        <v>0</v>
      </c>
      <c r="AZ5" s="18">
        <f>IF(MEDIAN(AZ$3,EDATE(AZ$3,3)-1,MIN($G5,$H5))=MIN($G5,$H5),
$I5-$J5-SUM($O5:AY5),
IF(MEDIAN(AZ$3,EDATE(AZ$3,3)-1,$B5)=$B5,
TRUNC((MIN(EDATE(AZ$3,3),$H5,$G5)-$B5)/(EDATE(AZ$3,3)-AZ$3)*$M5,2),
IF(OR($B5&gt;AZ$3,MIN($G5:$H5)&lt;AZ$3),0,
$M5)))</f>
        <v>0</v>
      </c>
      <c r="BA5" s="18">
        <f>IF(MEDIAN(BA$3,EDATE(BA$3,3)-1,MIN($G5,$H5))=MIN($G5,$H5),
$I5-$J5-SUM($O5:AZ5),
IF(MEDIAN(BA$3,EDATE(BA$3,3)-1,$B5)=$B5,
TRUNC((MIN(EDATE(BA$3,3),$H5,$G5)-$B5)/(EDATE(BA$3,3)-BA$3)*$M5,2),
IF(OR($B5&gt;BA$3,MIN($G5:$H5)&lt;BA$3),0,
$M5)))</f>
        <v>0</v>
      </c>
      <c r="BB5" s="18">
        <f>IF(MEDIAN(BB$3,EDATE(BB$3,3)-1,MIN($G5,$H5))=MIN($G5,$H5),
$I5-$J5-SUM($O5:BA5),
IF(MEDIAN(BB$3,EDATE(BB$3,3)-1,$B5)=$B5,
TRUNC((MIN(EDATE(BB$3,3),$H5,$G5)-$B5)/(EDATE(BB$3,3)-BB$3)*$M5,2),
IF(OR($B5&gt;BB$3,MIN($G5:$H5)&lt;BB$3),0,
$M5)))</f>
        <v>0</v>
      </c>
      <c r="BC5" s="18">
        <f>IF(MEDIAN(BC$3,EDATE(BC$3,3)-1,MIN($G5,$H5))=MIN($G5,$H5),
$I5-$J5-SUM($O5:BB5),
IF(MEDIAN(BC$3,EDATE(BC$3,3)-1,$B5)=$B5,
TRUNC((MIN(EDATE(BC$3,3),$H5,$G5)-$B5)/(EDATE(BC$3,3)-BC$3)*$M5,2),
IF(OR($B5&gt;BC$3,MIN($G5:$H5)&lt;BC$3),0,
$M5)))</f>
        <v>0</v>
      </c>
      <c r="BD5" s="18">
        <f>IF(MEDIAN(BD$3,EDATE(BD$3,3)-1,MIN($G5,$H5))=MIN($G5,$H5),
$I5-$J5-SUM($O5:BC5),
IF(MEDIAN(BD$3,EDATE(BD$3,3)-1,$B5)=$B5,
TRUNC((MIN(EDATE(BD$3,3),$H5,$G5)-$B5)/(EDATE(BD$3,3)-BD$3)*$M5,2),
IF(OR($B5&gt;BD$3,MIN($G5:$H5)&lt;BD$3),0,
$M5)))</f>
        <v>0</v>
      </c>
      <c r="BE5" s="18">
        <f>IF(MEDIAN(BE$3,EDATE(BE$3,3)-1,MIN($G5,$H5))=MIN($G5,$H5),
$I5-$J5-SUM($O5:BD5),
IF(MEDIAN(BE$3,EDATE(BE$3,3)-1,$B5)=$B5,
TRUNC((MIN(EDATE(BE$3,3),$H5,$G5)-$B5)/(EDATE(BE$3,3)-BE$3)*$M5,2),
IF(OR($B5&gt;BE$3,MIN($G5:$H5)&lt;BE$3),0,
$M5)))</f>
        <v>0</v>
      </c>
      <c r="BF5" s="18">
        <f>IF(MEDIAN(BF$3,EDATE(BF$3,3)-1,MIN($G5,$H5))=MIN($G5,$H5),
$I5-$J5-SUM($O5:BE5),
IF(MEDIAN(BF$3,EDATE(BF$3,3)-1,$B5)=$B5,
TRUNC((MIN(EDATE(BF$3,3),$H5,$G5)-$B5)/(EDATE(BF$3,3)-BF$3)*$M5,2),
IF(OR($B5&gt;BF$3,MIN($G5:$H5)&lt;BF$3),0,
$M5)))</f>
        <v>0</v>
      </c>
      <c r="BG5" s="18">
        <f>IF(MEDIAN(BG$3,EDATE(BG$3,3)-1,MIN($G5,$H5))=MIN($G5,$H5),
$I5-$J5-SUM($O5:BF5),
IF(MEDIAN(BG$3,EDATE(BG$3,3)-1,$B5)=$B5,
TRUNC((MIN(EDATE(BG$3,3),$H5,$G5)-$B5)/(EDATE(BG$3,3)-BG$3)*$M5,2),
IF(OR($B5&gt;BG$3,MIN($G5:$H5)&lt;BG$3),0,
$M5)))</f>
        <v>0</v>
      </c>
      <c r="BH5" s="18">
        <f>IF(MEDIAN(BH$3,EDATE(BH$3,3)-1,MIN($G5,$H5))=MIN($G5,$H5),
$I5-$J5-SUM($O5:BG5),
IF(MEDIAN(BH$3,EDATE(BH$3,3)-1,$B5)=$B5,
TRUNC((MIN(EDATE(BH$3,3),$H5,$G5)-$B5)/(EDATE(BH$3,3)-BH$3)*$M5,2),
IF(OR($B5&gt;BH$3,MIN($G5:$H5)&lt;BH$3),0,
$M5)))</f>
        <v>0</v>
      </c>
      <c r="BI5" s="18">
        <f>IF(MEDIAN(BI$3,EDATE(BI$3,3)-1,MIN($G5,$H5))=MIN($G5,$H5),
$I5-$J5-SUM($O5:BH5),
IF(MEDIAN(BI$3,EDATE(BI$3,3)-1,$B5)=$B5,
TRUNC((MIN(EDATE(BI$3,3),$H5,$G5)-$B5)/(EDATE(BI$3,3)-BI$3)*$M5,2),
IF(OR($B5&gt;BI$3,MIN($G5:$H5)&lt;BI$3),0,
$M5)))</f>
        <v>0</v>
      </c>
      <c r="BJ5" s="18">
        <f>IF(MEDIAN(BJ$3,EDATE(BJ$3,3)-1,MIN($G5,$H5))=MIN($G5,$H5),
$I5-$J5-SUM($O5:BI5),
IF(MEDIAN(BJ$3,EDATE(BJ$3,3)-1,$B5)=$B5,
TRUNC((MIN(EDATE(BJ$3,3),$H5,$G5)-$B5)/(EDATE(BJ$3,3)-BJ$3)*$M5,2),
IF(OR($B5&gt;BJ$3,MIN($G5:$H5)&lt;BJ$3),0,
$M5)))</f>
        <v>0</v>
      </c>
      <c r="BK5" s="18">
        <f>IF(MEDIAN(BK$3,EDATE(BK$3,3)-1,MIN($G5,$H5))=MIN($G5,$H5),
$I5-$J5-SUM($O5:BJ5),
IF(MEDIAN(BK$3,EDATE(BK$3,3)-1,$B5)=$B5,
TRUNC((MIN(EDATE(BK$3,3),$H5,$G5)-$B5)/(EDATE(BK$3,3)-BK$3)*$M5,2),
IF(OR($B5&gt;BK$3,MIN($G5:$H5)&lt;BK$3),0,
$M5)))</f>
        <v>0</v>
      </c>
      <c r="BL5" s="18">
        <f>IF(MEDIAN(BL$3,EDATE(BL$3,3)-1,MIN($G5,$H5))=MIN($G5,$H5),
$I5-$J5-SUM($O5:BK5),
IF(MEDIAN(BL$3,EDATE(BL$3,3)-1,$B5)=$B5,
TRUNC((MIN(EDATE(BL$3,3),$H5,$G5)-$B5)/(EDATE(BL$3,3)-BL$3)*$M5,2),
IF(OR($B5&gt;BL$3,MIN($G5:$H5)&lt;BL$3),0,
$M5)))</f>
        <v>0</v>
      </c>
      <c r="BM5" s="18">
        <f>IF(MEDIAN(BM$3,EDATE(BM$3,3)-1,MIN($G5,$H5))=MIN($G5,$H5),
$I5-$J5-SUM($O5:BL5),
IF(MEDIAN(BM$3,EDATE(BM$3,3)-1,$B5)=$B5,
TRUNC((MIN(EDATE(BM$3,3),$H5,$G5)-$B5)/(EDATE(BM$3,3)-BM$3)*$M5,2),
IF(OR($B5&gt;BM$3,MIN($G5:$H5)&lt;BM$3),0,
$M5)))</f>
        <v>0</v>
      </c>
      <c r="BN5" s="18">
        <f>IF(MEDIAN(BN$3,EDATE(BN$3,3)-1,MIN($G5,$H5))=MIN($G5,$H5),
$I5-$J5-SUM($O5:BM5),
IF(MEDIAN(BN$3,EDATE(BN$3,3)-1,$B5)=$B5,
TRUNC((MIN(EDATE(BN$3,3),$H5,$G5)-$B5)/(EDATE(BN$3,3)-BN$3)*$M5,2),
IF(OR($B5&gt;BN$3,MIN($G5:$H5)&lt;BN$3),0,
$M5)))</f>
        <v>0</v>
      </c>
      <c r="BO5" s="18">
        <f>IF(MEDIAN(BO$3,EDATE(BO$3,3)-1,MIN($G5,$H5))=MIN($G5,$H5),
$I5-$J5-SUM($O5:BN5),
IF(MEDIAN(BO$3,EDATE(BO$3,3)-1,$B5)=$B5,
TRUNC((MIN(EDATE(BO$3,3),$H5,$G5)-$B5)/(EDATE(BO$3,3)-BO$3)*$M5,2),
IF(OR($B5&gt;BO$3,MIN($G5:$H5)&lt;BO$3),0,
$M5)))</f>
        <v>0</v>
      </c>
      <c r="BP5" s="18">
        <f>IF(MEDIAN(BP$3,EDATE(BP$3,3)-1,MIN($G5,$H5))=MIN($G5,$H5),
$I5-$J5-SUM($O5:BO5),
IF(MEDIAN(BP$3,EDATE(BP$3,3)-1,$B5)=$B5,
TRUNC((MIN(EDATE(BP$3,3),$H5,$G5)-$B5)/(EDATE(BP$3,3)-BP$3)*$M5,2),
IF(OR($B5&gt;BP$3,MIN($G5:$H5)&lt;BP$3),0,
$M5)))</f>
        <v>0</v>
      </c>
      <c r="BQ5" s="18">
        <f>IF(MEDIAN(BQ$3,EDATE(BQ$3,3)-1,MIN($G5,$H5))=MIN($G5,$H5),
$I5-$J5-SUM($O5:BP5),
IF(MEDIAN(BQ$3,EDATE(BQ$3,3)-1,$B5)=$B5,
TRUNC((MIN(EDATE(BQ$3,3),$H5,$G5)-$B5)/(EDATE(BQ$3,3)-BQ$3)*$M5,2),
IF(OR($B5&gt;BQ$3,MIN($G5:$H5)&lt;BQ$3),0,
$M5)))</f>
        <v>0</v>
      </c>
      <c r="BR5" s="18">
        <f>IF(MEDIAN(BR$3,EDATE(BR$3,3)-1,MIN($G5,$H5))=MIN($G5,$H5),
$I5-$J5-SUM($O5:BQ5),
IF(MEDIAN(BR$3,EDATE(BR$3,3)-1,$B5)=$B5,
TRUNC((MIN(EDATE(BR$3,3),$H5,$G5)-$B5)/(EDATE(BR$3,3)-BR$3)*$M5,2),
IF(OR($B5&gt;BR$3,MIN($G5:$H5)&lt;BR$3),0,
$M5)))</f>
        <v>0</v>
      </c>
      <c r="BS5" s="18">
        <f>IF(MEDIAN(BS$3,EDATE(BS$3,3)-1,MIN($G5,$H5))=MIN($G5,$H5),
$I5-$J5-SUM($O5:BR5),
IF(MEDIAN(BS$3,EDATE(BS$3,3)-1,$B5)=$B5,
TRUNC((MIN(EDATE(BS$3,3),$H5,$G5)-$B5)/(EDATE(BS$3,3)-BS$3)*$M5,2),
IF(OR($B5&gt;BS$3,MIN($G5:$H5)&lt;BS$3),0,
$M5)))</f>
        <v>0</v>
      </c>
      <c r="BT5" s="18">
        <f>IF(MEDIAN(BT$3,EDATE(BT$3,3)-1,MIN($G5,$H5))=MIN($G5,$H5),
$I5-$J5-SUM($O5:BS5),
IF(MEDIAN(BT$3,EDATE(BT$3,3)-1,$B5)=$B5,
TRUNC((MIN(EDATE(BT$3,3),$H5,$G5)-$B5)/(EDATE(BT$3,3)-BT$3)*$M5,2),
IF(OR($B5&gt;BT$3,MIN($G5:$H5)&lt;BT$3),0,
$M5)))</f>
        <v>0</v>
      </c>
      <c r="BU5" s="18">
        <f>IF(MEDIAN(BU$3,EDATE(BU$3,3)-1,MIN($G5,$H5))=MIN($G5,$H5),
$I5-$J5-SUM($O5:BT5),
IF(MEDIAN(BU$3,EDATE(BU$3,3)-1,$B5)=$B5,
TRUNC((MIN(EDATE(BU$3,3),$H5,$G5)-$B5)/(EDATE(BU$3,3)-BU$3)*$M5,2),
IF(OR($B5&gt;BU$3,MIN($G5:$H5)&lt;BU$3),0,
$M5)))</f>
        <v>0</v>
      </c>
      <c r="BV5" s="18">
        <f>IF(MEDIAN(BV$3,EDATE(BV$3,3)-1,MIN($G5,$H5))=MIN($G5,$H5),
$I5-$J5-SUM($O5:BU5),
IF(MEDIAN(BV$3,EDATE(BV$3,3)-1,$B5)=$B5,
TRUNC((MIN(EDATE(BV$3,3),$H5,$G5)-$B5)/(EDATE(BV$3,3)-BV$3)*$M5,2),
IF(OR($B5&gt;BV$3,MIN($G5:$H5)&lt;BV$3),0,
$M5)))</f>
        <v>0</v>
      </c>
      <c r="BW5" s="18">
        <f>IF(MEDIAN(BW$3,EDATE(BW$3,3)-1,MIN($G5,$H5))=MIN($G5,$H5),
$I5-$J5-SUM($O5:BV5),
IF(MEDIAN(BW$3,EDATE(BW$3,3)-1,$B5)=$B5,
TRUNC((MIN(EDATE(BW$3,3),$H5,$G5)-$B5)/(EDATE(BW$3,3)-BW$3)*$M5,2),
IF(OR($B5&gt;BW$3,MIN($G5:$H5)&lt;BW$3),0,
$M5)))</f>
        <v>0</v>
      </c>
      <c r="BX5" s="18">
        <f>IF(MEDIAN(BX$3,EDATE(BX$3,3)-1,MIN($G5,$H5))=MIN($G5,$H5),
$I5-$J5-SUM($O5:BW5),
IF(MEDIAN(BX$3,EDATE(BX$3,3)-1,$B5)=$B5,
TRUNC((MIN(EDATE(BX$3,3),$H5,$G5)-$B5)/(EDATE(BX$3,3)-BX$3)*$M5,2),
IF(OR($B5&gt;BX$3,MIN($G5:$H5)&lt;BX$3),0,
$M5)))</f>
        <v>0</v>
      </c>
      <c r="BY5" s="18">
        <f>IF(MEDIAN(BY$3,EDATE(BY$3,3)-1,MIN($G5,$H5))=MIN($G5,$H5),
$I5-$J5-SUM($O5:BX5),
IF(MEDIAN(BY$3,EDATE(BY$3,3)-1,$B5)=$B5,
TRUNC((MIN(EDATE(BY$3,3),$H5,$G5)-$B5)/(EDATE(BY$3,3)-BY$3)*$M5,2),
IF(OR($B5&gt;BY$3,MIN($G5:$H5)&lt;BY$3),0,
$M5)))</f>
        <v>0</v>
      </c>
      <c r="BZ5" s="18">
        <f>IF(MEDIAN(BZ$3,EDATE(BZ$3,3)-1,MIN($G5,$H5))=MIN($G5,$H5),
$I5-$J5-SUM($O5:BY5),
IF(MEDIAN(BZ$3,EDATE(BZ$3,3)-1,$B5)=$B5,
TRUNC((MIN(EDATE(BZ$3,3),$H5,$G5)-$B5)/(EDATE(BZ$3,3)-BZ$3)*$M5,2),
IF(OR($B5&gt;BZ$3,MIN($G5:$H5)&lt;BZ$3),0,
$M5)))</f>
        <v>0</v>
      </c>
      <c r="CA5" s="18">
        <f>IF(MEDIAN(CA$3,EDATE(CA$3,3)-1,MIN($G5,$H5))=MIN($G5,$H5),
$I5-$J5-SUM($O5:BZ5),
IF(MEDIAN(CA$3,EDATE(CA$3,3)-1,$B5)=$B5,
TRUNC((MIN(EDATE(CA$3,3),$H5,$G5)-$B5)/(EDATE(CA$3,3)-CA$3)*$M5,2),
IF(OR($B5&gt;CA$3,MIN($G5:$H5)&lt;CA$3),0,
$M5)))</f>
        <v>0</v>
      </c>
      <c r="CB5" s="18">
        <f>IF(MEDIAN(CB$3,EDATE(CB$3,3)-1,MIN($G5,$H5))=MIN($G5,$H5),
$I5-$J5-SUM($O5:CA5),
IF(MEDIAN(CB$3,EDATE(CB$3,3)-1,$B5)=$B5,
TRUNC((MIN(EDATE(CB$3,3),$H5,$G5)-$B5)/(EDATE(CB$3,3)-CB$3)*$M5,2),
IF(OR($B5&gt;CB$3,MIN($G5:$H5)&lt;CB$3),0,
$M5)))</f>
        <v>0</v>
      </c>
      <c r="CC5" s="18">
        <f>IF(MEDIAN(CC$3,EDATE(CC$3,3)-1,MIN($G5,$H5))=MIN($G5,$H5),
$I5-$J5-SUM($O5:CB5),
IF(MEDIAN(CC$3,EDATE(CC$3,3)-1,$B5)=$B5,
TRUNC((MIN(EDATE(CC$3,3),$H5,$G5)-$B5)/(EDATE(CC$3,3)-CC$3)*$M5,2),
IF(OR($B5&gt;CC$3,MIN($G5:$H5)&lt;CC$3),0,
$M5)))</f>
        <v>0</v>
      </c>
      <c r="CD5" s="18">
        <f>IF(MEDIAN(CD$3,EDATE(CD$3,3)-1,MIN($G5,$H5))=MIN($G5,$H5),
$I5-$J5-SUM($O5:CC5),
IF(MEDIAN(CD$3,EDATE(CD$3,3)-1,$B5)=$B5,
TRUNC((MIN(EDATE(CD$3,3),$H5,$G5)-$B5)/(EDATE(CD$3,3)-CD$3)*$M5,2),
IF(OR($B5&gt;CD$3,MIN($G5:$H5)&lt;CD$3),0,
$M5)))</f>
        <v>0</v>
      </c>
      <c r="CE5" s="18">
        <f>IF(MEDIAN(CE$3,EDATE(CE$3,3)-1,MIN($G5,$H5))=MIN($G5,$H5),
$I5-$J5-SUM($O5:CD5),
IF(MEDIAN(CE$3,EDATE(CE$3,3)-1,$B5)=$B5,
TRUNC((MIN(EDATE(CE$3,3),$H5,$G5)-$B5)/(EDATE(CE$3,3)-CE$3)*$M5,2),
IF(OR($B5&gt;CE$3,MIN($G5:$H5)&lt;CE$3),0,
$M5)))</f>
        <v>0</v>
      </c>
      <c r="CF5" s="18">
        <f>IF(MEDIAN(CF$3,EDATE(CF$3,3)-1,MIN($G5,$H5))=MIN($G5,$H5),
$I5-$J5-SUM($O5:CE5),
IF(MEDIAN(CF$3,EDATE(CF$3,3)-1,$B5)=$B5,
TRUNC((MIN(EDATE(CF$3,3),$H5,$G5)-$B5)/(EDATE(CF$3,3)-CF$3)*$M5,2),
IF(OR($B5&gt;CF$3,MIN($G5:$H5)&lt;CF$3),0,
$M5)))</f>
        <v>0</v>
      </c>
      <c r="CG5" s="18">
        <f>IF(MEDIAN(CG$3,EDATE(CG$3,3)-1,MIN($G5,$H5))=MIN($G5,$H5),
$I5-$J5-SUM($O5:CF5),
IF(MEDIAN(CG$3,EDATE(CG$3,3)-1,$B5)=$B5,
TRUNC((MIN(EDATE(CG$3,3),$H5,$G5)-$B5)/(EDATE(CG$3,3)-CG$3)*$M5,2),
IF(OR($B5&gt;CG$3,MIN($G5:$H5)&lt;CG$3),0,
$M5)))</f>
        <v>0</v>
      </c>
      <c r="CH5" s="18">
        <f>IF(MEDIAN(CH$3,EDATE(CH$3,3)-1,MIN($G5,$H5))=MIN($G5,$H5),
$I5-$J5-SUM($O5:CG5),
IF(MEDIAN(CH$3,EDATE(CH$3,3)-1,$B5)=$B5,
TRUNC((MIN(EDATE(CH$3,3),$H5,$G5)-$B5)/(EDATE(CH$3,3)-CH$3)*$M5,2),
IF(OR($B5&gt;CH$3,MIN($G5:$H5)&lt;CH$3),0,
$M5)))</f>
        <v>0</v>
      </c>
      <c r="CI5" s="18">
        <f>IF(MEDIAN(CI$3,EDATE(CI$3,3)-1,MIN($G5,$H5))=MIN($G5,$H5),
$I5-$J5-SUM($O5:CH5),
IF(MEDIAN(CI$3,EDATE(CI$3,3)-1,$B5)=$B5,
TRUNC((MIN(EDATE(CI$3,3),$H5,$G5)-$B5)/(EDATE(CI$3,3)-CI$3)*$M5,2),
IF(OR($B5&gt;CI$3,MIN($G5:$H5)&lt;CI$3),0,
$M5)))</f>
        <v>0</v>
      </c>
      <c r="CJ5" s="18">
        <f>IF(MEDIAN(CJ$3,EDATE(CJ$3,3)-1,MIN($G5,$H5))=MIN($G5,$H5),
$I5-$J5-SUM($O5:CI5),
IF(MEDIAN(CJ$3,EDATE(CJ$3,3)-1,$B5)=$B5,
TRUNC((MIN(EDATE(CJ$3,3),$H5,$G5)-$B5)/(EDATE(CJ$3,3)-CJ$3)*$M5,2),
IF(OR($B5&gt;CJ$3,MIN($G5:$H5)&lt;CJ$3),0,
$M5)))</f>
        <v>0</v>
      </c>
      <c r="CK5" s="18">
        <f>IF(MEDIAN(CK$3,EDATE(CK$3,3)-1,MIN($G5,$H5))=MIN($G5,$H5),
$I5-$J5-SUM($O5:CJ5),
IF(MEDIAN(CK$3,EDATE(CK$3,3)-1,$B5)=$B5,
TRUNC((MIN(EDATE(CK$3,3),$H5,$G5)-$B5)/(EDATE(CK$3,3)-CK$3)*$M5,2),
IF(OR($B5&gt;CK$3,MIN($G5:$H5)&lt;CK$3),0,
$M5)))</f>
        <v>0</v>
      </c>
      <c r="CL5" s="18">
        <f>IF(MEDIAN(CL$3,EDATE(CL$3,3)-1,MIN($G5,$H5))=MIN($G5,$H5),
$I5-$J5-SUM($O5:CK5),
IF(MEDIAN(CL$3,EDATE(CL$3,3)-1,$B5)=$B5,
TRUNC((MIN(EDATE(CL$3,3),$H5,$G5)-$B5)/(EDATE(CL$3,3)-CL$3)*$M5,2),
IF(OR($B5&gt;CL$3,MIN($G5:$H5)&lt;CL$3),0,
$M5)))</f>
        <v>0</v>
      </c>
      <c r="CM5" s="18">
        <f>IF(MEDIAN(CM$3,EDATE(CM$3,3)-1,MIN($G5,$H5))=MIN($G5,$H5),
$I5-$J5-SUM($O5:CL5),
IF(MEDIAN(CM$3,EDATE(CM$3,3)-1,$B5)=$B5,
TRUNC((MIN(EDATE(CM$3,3),$H5,$G5)-$B5)/(EDATE(CM$3,3)-CM$3)*$M5,2),
IF(OR($B5&gt;CM$3,MIN($G5:$H5)&lt;CM$3),0,
$M5)))</f>
        <v>0</v>
      </c>
      <c r="CN5" s="18">
        <f>IF(MEDIAN(CN$3,EDATE(CN$3,3)-1,MIN($G5,$H5))=MIN($G5,$H5),
$I5-$J5-SUM($O5:CM5),
IF(MEDIAN(CN$3,EDATE(CN$3,3)-1,$B5)=$B5,
TRUNC((MIN(EDATE(CN$3,3),$H5,$G5)-$B5)/(EDATE(CN$3,3)-CN$3)*$M5,2),
IF(OR($B5&gt;CN$3,MIN($G5:$H5)&lt;CN$3),0,
$M5)))</f>
        <v>0</v>
      </c>
      <c r="CO5" s="18">
        <f>IF(MEDIAN(CO$3,EDATE(CO$3,3)-1,MIN($G5,$H5))=MIN($G5,$H5),
$I5-$J5-SUM($O5:CN5),
IF(MEDIAN(CO$3,EDATE(CO$3,3)-1,$B5)=$B5,
TRUNC((MIN(EDATE(CO$3,3),$H5,$G5)-$B5)/(EDATE(CO$3,3)-CO$3)*$M5,2),
IF(OR($B5&gt;CO$3,MIN($G5:$H5)&lt;CO$3),0,
$M5)))</f>
        <v>0</v>
      </c>
      <c r="CP5" s="18">
        <f>IF(MEDIAN(CP$3,EDATE(CP$3,3)-1,MIN($G5,$H5))=MIN($G5,$H5),
$I5-$J5-SUM($O5:CO5),
IF(MEDIAN(CP$3,EDATE(CP$3,3)-1,$B5)=$B5,
TRUNC((MIN(EDATE(CP$3,3),$H5,$G5)-$B5)/(EDATE(CP$3,3)-CP$3)*$M5,2),
IF(OR($B5&gt;CP$3,MIN($G5:$H5)&lt;CP$3),0,
$M5)))</f>
        <v>0</v>
      </c>
      <c r="CQ5" s="18">
        <f>IF(MEDIAN(CQ$3,EDATE(CQ$3,3)-1,MIN($G5,$H5))=MIN($G5,$H5),
$I5-$J5-SUM($O5:CP5),
IF(MEDIAN(CQ$3,EDATE(CQ$3,3)-1,$B5)=$B5,
TRUNC((MIN(EDATE(CQ$3,3),$H5,$G5)-$B5)/(EDATE(CQ$3,3)-CQ$3)*$M5,2),
IF(OR($B5&gt;CQ$3,MIN($G5:$H5)&lt;CQ$3),0,
$M5)))</f>
        <v>0</v>
      </c>
      <c r="CR5" s="18">
        <f>IF(MEDIAN(CR$3,EDATE(CR$3,3)-1,MIN($G5,$H5))=MIN($G5,$H5),
$I5-$J5-SUM($O5:CQ5),
IF(MEDIAN(CR$3,EDATE(CR$3,3)-1,$B5)=$B5,
TRUNC((MIN(EDATE(CR$3,3),$H5,$G5)-$B5)/(EDATE(CR$3,3)-CR$3)*$M5,2),
IF(OR($B5&gt;CR$3,MIN($G5:$H5)&lt;CR$3),0,
$M5)))</f>
        <v>0</v>
      </c>
      <c r="CS5" s="18">
        <f>IF(MEDIAN(CS$3,EDATE(CS$3,3)-1,MIN($G5,$H5))=MIN($G5,$H5),
$I5-$J5-SUM($O5:CR5),
IF(MEDIAN(CS$3,EDATE(CS$3,3)-1,$B5)=$B5,
TRUNC((MIN(EDATE(CS$3,3),$H5,$G5)-$B5)/(EDATE(CS$3,3)-CS$3)*$M5,2),
IF(OR($B5&gt;CS$3,MIN($G5:$H5)&lt;CS$3),0,
$M5)))</f>
        <v>0</v>
      </c>
      <c r="CT5" s="18">
        <f>IF(MEDIAN(CT$3,EDATE(CT$3,3)-1,MIN($G5,$H5))=MIN($G5,$H5),
$I5-$J5-SUM($O5:CS5),
IF(MEDIAN(CT$3,EDATE(CT$3,3)-1,$B5)=$B5,
TRUNC((MIN(EDATE(CT$3,3),$H5,$G5)-$B5)/(EDATE(CT$3,3)-CT$3)*$M5,2),
IF(OR($B5&gt;CT$3,MIN($G5:$H5)&lt;CT$3),0,
$M5)))</f>
        <v>0</v>
      </c>
      <c r="CU5" s="18">
        <f>IF(MEDIAN(CU$3,EDATE(CU$3,3)-1,MIN($G5,$H5))=MIN($G5,$H5),
$I5-$J5-SUM($O5:CT5),
IF(MEDIAN(CU$3,EDATE(CU$3,3)-1,$B5)=$B5,
TRUNC((MIN(EDATE(CU$3,3),$H5,$G5)-$B5)/(EDATE(CU$3,3)-CU$3)*$M5,2),
IF(OR($B5&gt;CU$3,MIN($G5:$H5)&lt;CU$3),0,
$M5)))</f>
        <v>0</v>
      </c>
      <c r="CV5" s="18">
        <f>IF(MEDIAN(CV$3,EDATE(CV$3,3)-1,MIN($G5,$H5))=MIN($G5,$H5),
$I5-$J5-SUM($O5:CU5),
IF(MEDIAN(CV$3,EDATE(CV$3,3)-1,$B5)=$B5,
TRUNC((MIN(EDATE(CV$3,3),$H5,$G5)-$B5)/(EDATE(CV$3,3)-CV$3)*$M5,2),
IF(OR($B5&gt;CV$3,MIN($G5:$H5)&lt;CV$3),0,
$M5)))</f>
        <v>0</v>
      </c>
      <c r="CW5" s="18">
        <f>IF(MEDIAN(CW$3,EDATE(CW$3,3)-1,MIN($G5,$H5))=MIN($G5,$H5),
$I5-$J5-SUM($O5:CV5),
IF(MEDIAN(CW$3,EDATE(CW$3,3)-1,$B5)=$B5,
TRUNC((MIN(EDATE(CW$3,3),$H5,$G5)-$B5)/(EDATE(CW$3,3)-CW$3)*$M5,2),
IF(OR($B5&gt;CW$3,MIN($G5:$H5)&lt;CW$3),0,
$M5)))</f>
        <v>0</v>
      </c>
      <c r="CX5" s="18">
        <f>IF(MEDIAN(CX$3,EDATE(CX$3,3)-1,MIN($G5,$H5))=MIN($G5,$H5),
$I5-$J5-SUM($O5:CW5),
IF(MEDIAN(CX$3,EDATE(CX$3,3)-1,$B5)=$B5,
TRUNC((MIN(EDATE(CX$3,3),$H5,$G5)-$B5)/(EDATE(CX$3,3)-CX$3)*$M5,2),
IF(OR($B5&gt;CX$3,MIN($G5:$H5)&lt;CX$3),0,
$M5)))</f>
        <v>0</v>
      </c>
      <c r="CY5" s="18">
        <f>IF(MEDIAN(CY$3,EDATE(CY$3,3)-1,MIN($G5,$H5))=MIN($G5,$H5),
$I5-$J5-SUM($O5:CX5),
IF(MEDIAN(CY$3,EDATE(CY$3,3)-1,$B5)=$B5,
TRUNC((MIN(EDATE(CY$3,3),$H5,$G5)-$B5)/(EDATE(CY$3,3)-CY$3)*$M5,2),
IF(OR($B5&gt;CY$3,MIN($G5:$H5)&lt;CY$3),0,
$M5)))</f>
        <v>0</v>
      </c>
      <c r="CZ5" s="18">
        <f>IF(MEDIAN(CZ$3,EDATE(CZ$3,3)-1,MIN($G5,$H5))=MIN($G5,$H5),
$I5-$J5-SUM($O5:CY5),
IF(MEDIAN(CZ$3,EDATE(CZ$3,3)-1,$B5)=$B5,
TRUNC((MIN(EDATE(CZ$3,3),$H5,$G5)-$B5)/(EDATE(CZ$3,3)-CZ$3)*$M5,2),
IF(OR($B5&gt;CZ$3,MIN($G5:$H5)&lt;CZ$3),0,
$M5)))</f>
        <v>0</v>
      </c>
      <c r="DA5" s="18">
        <f>IF(MEDIAN(DA$3,EDATE(DA$3,3)-1,MIN($G5,$H5))=MIN($G5,$H5),
$I5-$J5-SUM($O5:CZ5),
IF(MEDIAN(DA$3,EDATE(DA$3,3)-1,$B5)=$B5,
TRUNC((MIN(EDATE(DA$3,3),$H5,$G5)-$B5)/(EDATE(DA$3,3)-DA$3)*$M5,2),
IF(OR($B5&gt;DA$3,MIN($G5:$H5)&lt;DA$3),0,
$M5)))</f>
        <v>0</v>
      </c>
      <c r="DB5" s="18">
        <f>IF(MEDIAN(DB$3,EDATE(DB$3,3)-1,MIN($G5,$H5))=MIN($G5,$H5),
$I5-$J5-SUM($O5:DA5),
IF(MEDIAN(DB$3,EDATE(DB$3,3)-1,$B5)=$B5,
TRUNC((MIN(EDATE(DB$3,3),$H5,$G5)-$B5)/(EDATE(DB$3,3)-DB$3)*$M5,2),
IF(OR($B5&gt;DB$3,MIN($G5:$H5)&lt;DB$3),0,
$M5)))</f>
        <v>0</v>
      </c>
      <c r="DC5" s="18">
        <f>IF(MEDIAN(DC$3,EDATE(DC$3,3)-1,MIN($G5,$H5))=MIN($G5,$H5),
$I5-$J5-SUM($O5:DB5),
IF(MEDIAN(DC$3,EDATE(DC$3,3)-1,$B5)=$B5,
TRUNC((MIN(EDATE(DC$3,3),$H5,$G5)-$B5)/(EDATE(DC$3,3)-DC$3)*$M5,2),
IF(OR($B5&gt;DC$3,MIN($G5:$H5)&lt;DC$3),0,
$M5)))</f>
        <v>0</v>
      </c>
      <c r="DD5" s="18">
        <f>IF(MEDIAN(DD$3,EDATE(DD$3,3)-1,MIN($G5,$H5))=MIN($G5,$H5),
$I5-$J5-SUM($O5:DC5),
IF(MEDIAN(DD$3,EDATE(DD$3,3)-1,$B5)=$B5,
TRUNC((MIN(EDATE(DD$3,3),$H5,$G5)-$B5)/(EDATE(DD$3,3)-DD$3)*$M5,2),
IF(OR($B5&gt;DD$3,MIN($G5:$H5)&lt;DD$3),0,
$M5)))</f>
        <v>0</v>
      </c>
      <c r="DE5" s="18">
        <f>IF(MEDIAN(DE$3,EDATE(DE$3,3)-1,MIN($G5,$H5))=MIN($G5,$H5),
$I5-$J5-SUM($O5:DD5),
IF(MEDIAN(DE$3,EDATE(DE$3,3)-1,$B5)=$B5,
TRUNC((MIN(EDATE(DE$3,3),$H5,$G5)-$B5)/(EDATE(DE$3,3)-DE$3)*$M5,2),
IF(OR($B5&gt;DE$3,MIN($G5:$H5)&lt;DE$3),0,
$M5)))</f>
        <v>0</v>
      </c>
      <c r="DF5" s="18">
        <f>IF(MEDIAN(DF$3,EDATE(DF$3,3)-1,MIN($G5,$H5))=MIN($G5,$H5),
$I5-$J5-SUM($O5:DE5),
IF(MEDIAN(DF$3,EDATE(DF$3,3)-1,$B5)=$B5,
TRUNC((MIN(EDATE(DF$3,3),$H5,$G5)-$B5)/(EDATE(DF$3,3)-DF$3)*$M5,2),
IF(OR($B5&gt;DF$3,MIN($G5:$H5)&lt;DF$3),0,
$M5)))</f>
        <v>0</v>
      </c>
      <c r="DG5" s="18">
        <f>IF(MEDIAN(DG$3,EDATE(DG$3,3)-1,MIN($G5,$H5))=MIN($G5,$H5),
$I5-$J5-SUM($O5:DF5),
IF(MEDIAN(DG$3,EDATE(DG$3,3)-1,$B5)=$B5,
TRUNC((MIN(EDATE(DG$3,3),$H5,$G5)-$B5)/(EDATE(DG$3,3)-DG$3)*$M5,2),
IF(OR($B5&gt;DG$3,MIN($G5:$H5)&lt;DG$3),0,
$M5)))</f>
        <v>0</v>
      </c>
      <c r="DH5" s="18">
        <f>IF(MEDIAN(DH$3,EDATE(DH$3,3)-1,MIN($G5,$H5))=MIN($G5,$H5),
$I5-$J5-SUM($O5:DG5),
IF(MEDIAN(DH$3,EDATE(DH$3,3)-1,$B5)=$B5,
TRUNC((MIN(EDATE(DH$3,3),$H5,$G5)-$B5)/(EDATE(DH$3,3)-DH$3)*$M5,2),
IF(OR($B5&gt;DH$3,MIN($G5:$H5)&lt;DH$3),0,
$M5)))</f>
        <v>0</v>
      </c>
      <c r="DI5" s="18">
        <f>IF(MEDIAN(DI$3,EDATE(DI$3,3)-1,MIN($G5,$H5))=MIN($G5,$H5),
$I5-$J5-SUM($O5:DH5),
IF(MEDIAN(DI$3,EDATE(DI$3,3)-1,$B5)=$B5,
TRUNC((MIN(EDATE(DI$3,3),$H5,$G5)-$B5)/(EDATE(DI$3,3)-DI$3)*$M5,2),
IF(OR($B5&gt;DI$3,MIN($G5:$H5)&lt;DI$3),0,
$M5)))</f>
        <v>0</v>
      </c>
      <c r="DJ5" s="18">
        <f>IF(MEDIAN(DJ$3,EDATE(DJ$3,3)-1,MIN($G5,$H5))=MIN($G5,$H5),
$I5-$J5-SUM($O5:DI5),
IF(MEDIAN(DJ$3,EDATE(DJ$3,3)-1,$B5)=$B5,
TRUNC((MIN(EDATE(DJ$3,3),$H5,$G5)-$B5)/(EDATE(DJ$3,3)-DJ$3)*$M5,2),
IF(OR($B5&gt;DJ$3,MIN($G5:$H5)&lt;DJ$3),0,
$M5)))</f>
        <v>0</v>
      </c>
      <c r="DK5" s="18">
        <f>IF(MEDIAN(DK$3,EDATE(DK$3,3)-1,MIN($G5,$H5))=MIN($G5,$H5),
$I5-$J5-SUM($O5:DJ5),
IF(MEDIAN(DK$3,EDATE(DK$3,3)-1,$B5)=$B5,
TRUNC((MIN(EDATE(DK$3,3),$H5,$G5)-$B5)/(EDATE(DK$3,3)-DK$3)*$M5,2),
IF(OR($B5&gt;DK$3,MIN($G5:$H5)&lt;DK$3),0,
$M5)))</f>
        <v>0</v>
      </c>
    </row>
    <row r="6" spans="1:115" s="15" customFormat="1" x14ac:dyDescent="0.25">
      <c r="A6" s="24" t="s">
        <v>20</v>
      </c>
      <c r="B6" s="25">
        <v>45297</v>
      </c>
      <c r="C6" s="26">
        <v>36</v>
      </c>
      <c r="D6" s="27">
        <v>14000</v>
      </c>
      <c r="E6" s="28">
        <v>0.75</v>
      </c>
      <c r="F6" s="29">
        <v>0.67</v>
      </c>
      <c r="G6" s="25">
        <v>45473</v>
      </c>
      <c r="H6" s="68">
        <f>IF(C6&gt;0,+EDATE(B6,C6),"-")</f>
        <v>46393</v>
      </c>
      <c r="I6" s="30">
        <f>IF(D6,TRUNC(D6*E6*F6,2),"")</f>
        <v>7035</v>
      </c>
      <c r="J6" s="31">
        <f>MAX(0,IF(G6&gt;B6,TRUNC(I6*(H6-G6)/(H6-B6),2),0))</f>
        <v>5905.29</v>
      </c>
      <c r="K6" s="31">
        <f>TRUNC(J6*0.21,2)</f>
        <v>1240.1099999999999</v>
      </c>
      <c r="L6" s="20">
        <f>IFERROR(+I6/(H6-B6),"-")</f>
        <v>6.4187956204379564</v>
      </c>
      <c r="M6" s="15">
        <f>IFERROR(TRUNC(+I6/C6*3,2),"-")</f>
        <v>586.25</v>
      </c>
      <c r="N6" s="17">
        <f>SUM(P6:DK6)</f>
        <v>1129.71</v>
      </c>
      <c r="O6" s="36">
        <f>0+0</f>
        <v>0</v>
      </c>
      <c r="P6" s="18">
        <f>IF(MEDIAN(P$3,EDATE(P$3,3)-1,MIN($G6,$H6))=MIN($G6,$H6),
$I6-$J6-SUM($O6:O6),
IF(MEDIAN(P$3,EDATE(P$3,3)-1,$B6)=$B6,
TRUNC((MIN(EDATE(P$3,3),$H6,$G6)-$B6)/(EDATE(P$3,3)-P$3)*$M6,2),
IF(OR($B6&gt;P$3,MIN($G6:$H6)&lt;P$3),0,
$M6)))</f>
        <v>0</v>
      </c>
      <c r="Q6" s="18">
        <f>IF(MEDIAN(Q$3,EDATE(Q$3,3)-1,MIN($G6,$H6))=MIN($G6,$H6),
$I6-$J6-SUM($O6:P6),
IF(MEDIAN(Q$3,EDATE(Q$3,3)-1,$B6)=$B6,
TRUNC((MIN(EDATE(Q$3,3),$H6,$G6)-$B6)/(EDATE(Q$3,3)-Q$3)*$M6,2),
IF(OR($B6&gt;Q$3,MIN($G6:$H6)&lt;Q$3),0,
$M6)))</f>
        <v>0</v>
      </c>
      <c r="R6" s="18">
        <f>IF(MEDIAN(R$3,EDATE(R$3,3)-1,MIN($G6,$H6))=MIN($G6,$H6),
$I6-$J6-SUM($O6:Q6),
IF(MEDIAN(R$3,EDATE(R$3,3)-1,$B6)=$B6,
TRUNC((MIN(EDATE(R$3,3),$H6,$G6)-$B6)/(EDATE(R$3,3)-R$3)*$M6,2),
IF(OR($B6&gt;R$3,MIN($G6:$H6)&lt;R$3),0,
$M6)))</f>
        <v>0</v>
      </c>
      <c r="S6" s="18">
        <f>IF(MEDIAN(S$3,EDATE(S$3,3)-1,MIN($G6,$H6))=MIN($G6,$H6),
$I6-$J6-SUM($O6:R6),
IF(MEDIAN(S$3,EDATE(S$3,3)-1,$B6)=$B6,
TRUNC((MIN(EDATE(S$3,3),$H6,$G6)-$B6)/(EDATE(S$3,3)-S$3)*$M6,2),
IF(OR($B6&gt;S$3,MIN($G6:$H6)&lt;S$3),0,
$M6)))</f>
        <v>0</v>
      </c>
      <c r="T6" s="18">
        <f>IF(MEDIAN(T$3,EDATE(T$3,3)-1,MIN($G6,$H6))=MIN($G6,$H6),
$I6-$J6-SUM($O6:S6),
IF(MEDIAN(T$3,EDATE(T$3,3)-1,$B6)=$B6,
TRUNC((MIN(EDATE(T$3,3),$H6,$G6)-$B6)/(EDATE(T$3,3)-T$3)*$M6,2),
IF(OR($B6&gt;T$3,MIN($G6:$H6)&lt;T$3),0,
$M6)))</f>
        <v>0</v>
      </c>
      <c r="U6" s="18">
        <f>IF(MEDIAN(U$3,EDATE(U$3,3)-1,MIN($G6,$H6))=MIN($G6,$H6),
$I6-$J6-SUM($O6:T6),
IF(MEDIAN(U$3,EDATE(U$3,3)-1,$B6)=$B6,
TRUNC((MIN(EDATE(U$3,3),$H6,$G6)-$B6)/(EDATE(U$3,3)-U$3)*$M6,2),
IF(OR($B6&gt;U$3,MIN($G6:$H6)&lt;U$3),0,
$M6)))</f>
        <v>554.03</v>
      </c>
      <c r="V6" s="18">
        <f>IF(MEDIAN(V$3,EDATE(V$3,3)-1,MIN($G6,$H6))=MIN($G6,$H6),
$I6-$J6-SUM($O6:U6),
IF(MEDIAN(V$3,EDATE(V$3,3)-1,$B6)=$B6,
TRUNC((MIN(EDATE(V$3,3),$H6,$G6)-$B6)/(EDATE(V$3,3)-V$3)*$M6,2),
IF(OR($B6&gt;V$3,MIN($G6:$H6)&lt;V$3),0,
$M6)))</f>
        <v>575.68000000000006</v>
      </c>
      <c r="W6" s="18">
        <f>IF(MEDIAN(W$3,EDATE(W$3,3)-1,MIN($G6,$H6))=MIN($G6,$H6),
$I6-$J6-SUM($O6:V6),
IF(MEDIAN(W$3,EDATE(W$3,3)-1,$B6)=$B6,
TRUNC((MIN(EDATE(W$3,3),$H6,$G6)-$B6)/(EDATE(W$3,3)-W$3)*$M6,2),
IF(OR($B6&gt;W$3,MIN($G6:$H6)&lt;W$3),0,
$M6)))</f>
        <v>0</v>
      </c>
      <c r="X6" s="18">
        <f>IF(MEDIAN(X$3,EDATE(X$3,3)-1,MIN($G6,$H6))=MIN($G6,$H6),
$I6-$J6-SUM($O6:W6),
IF(MEDIAN(X$3,EDATE(X$3,3)-1,$B6)=$B6,
TRUNC((MIN(EDATE(X$3,3),$H6,$G6)-$B6)/(EDATE(X$3,3)-X$3)*$M6,2),
IF(OR($B6&gt;X$3,MIN($G6:$H6)&lt;X$3),0,
$M6)))</f>
        <v>0</v>
      </c>
      <c r="Y6" s="18">
        <f>IF(MEDIAN(Y$3,EDATE(Y$3,3)-1,MIN($G6,$H6))=MIN($G6,$H6),
$I6-$J6-SUM($O6:X6),
IF(MEDIAN(Y$3,EDATE(Y$3,3)-1,$B6)=$B6,
TRUNC((MIN(EDATE(Y$3,3),$H6,$G6)-$B6)/(EDATE(Y$3,3)-Y$3)*$M6,2),
IF(OR($B6&gt;Y$3,MIN($G6:$H6)&lt;Y$3),0,
$M6)))</f>
        <v>0</v>
      </c>
      <c r="Z6" s="18">
        <f>IF(MEDIAN(Z$3,EDATE(Z$3,3)-1,MIN($G6,$H6))=MIN($G6,$H6),
$I6-$J6-SUM($O6:Y6),
IF(MEDIAN(Z$3,EDATE(Z$3,3)-1,$B6)=$B6,
TRUNC((MIN(EDATE(Z$3,3),$H6,$G6)-$B6)/(EDATE(Z$3,3)-Z$3)*$M6,2),
IF(OR($B6&gt;Z$3,MIN($G6:$H6)&lt;Z$3),0,
$M6)))</f>
        <v>0</v>
      </c>
      <c r="AA6" s="18">
        <f>IF(MEDIAN(AA$3,EDATE(AA$3,3)-1,MIN($G6,$H6))=MIN($G6,$H6),
$I6-$J6-SUM($O6:Z6),
IF(MEDIAN(AA$3,EDATE(AA$3,3)-1,$B6)=$B6,
TRUNC((MIN(EDATE(AA$3,3),$H6,$G6)-$B6)/(EDATE(AA$3,3)-AA$3)*$M6,2),
IF(OR($B6&gt;AA$3,MIN($G6:$H6)&lt;AA$3),0,
$M6)))</f>
        <v>0</v>
      </c>
      <c r="AB6" s="18">
        <f>IF(MEDIAN(AB$3,EDATE(AB$3,3)-1,MIN($G6,$H6))=MIN($G6,$H6),
$I6-$J6-SUM($O6:AA6),
IF(MEDIAN(AB$3,EDATE(AB$3,3)-1,$B6)=$B6,
TRUNC((MIN(EDATE(AB$3,3),$H6,$G6)-$B6)/(EDATE(AB$3,3)-AB$3)*$M6,2),
IF(OR($B6&gt;AB$3,MIN($G6:$H6)&lt;AB$3),0,
$M6)))</f>
        <v>0</v>
      </c>
      <c r="AC6" s="18">
        <f>IF(MEDIAN(AC$3,EDATE(AC$3,3)-1,MIN($G6,$H6))=MIN($G6,$H6),
$I6-$J6-SUM($O6:AB6),
IF(MEDIAN(AC$3,EDATE(AC$3,3)-1,$B6)=$B6,
TRUNC((MIN(EDATE(AC$3,3),$H6,$G6)-$B6)/(EDATE(AC$3,3)-AC$3)*$M6,2),
IF(OR($B6&gt;AC$3,MIN($G6:$H6)&lt;AC$3),0,
$M6)))</f>
        <v>0</v>
      </c>
      <c r="AD6" s="18">
        <f>IF(MEDIAN(AD$3,EDATE(AD$3,3)-1,MIN($G6,$H6))=MIN($G6,$H6),
$I6-$J6-SUM($O6:AC6),
IF(MEDIAN(AD$3,EDATE(AD$3,3)-1,$B6)=$B6,
TRUNC((MIN(EDATE(AD$3,3),$H6,$G6)-$B6)/(EDATE(AD$3,3)-AD$3)*$M6,2),
IF(OR($B6&gt;AD$3,MIN($G6:$H6)&lt;AD$3),0,
$M6)))</f>
        <v>0</v>
      </c>
      <c r="AE6" s="18">
        <f>IF(MEDIAN(AE$3,EDATE(AE$3,3)-1,MIN($G6,$H6))=MIN($G6,$H6),
$I6-$J6-SUM($O6:AD6),
IF(MEDIAN(AE$3,EDATE(AE$3,3)-1,$B6)=$B6,
TRUNC((MIN(EDATE(AE$3,3),$H6,$G6)-$B6)/(EDATE(AE$3,3)-AE$3)*$M6,2),
IF(OR($B6&gt;AE$3,MIN($G6:$H6)&lt;AE$3),0,
$M6)))</f>
        <v>0</v>
      </c>
      <c r="AF6" s="18">
        <f>IF(MEDIAN(AF$3,EDATE(AF$3,3)-1,MIN($G6,$H6))=MIN($G6,$H6),
$I6-$J6-SUM($O6:AE6),
IF(MEDIAN(AF$3,EDATE(AF$3,3)-1,$B6)=$B6,
TRUNC((MIN(EDATE(AF$3,3),$H6,$G6)-$B6)/(EDATE(AF$3,3)-AF$3)*$M6,2),
IF(OR($B6&gt;AF$3,MIN($G6:$H6)&lt;AF$3),0,
$M6)))</f>
        <v>0</v>
      </c>
      <c r="AG6" s="18">
        <f>IF(MEDIAN(AG$3,EDATE(AG$3,3)-1,MIN($G6,$H6))=MIN($G6,$H6),
$I6-$J6-SUM($O6:AF6),
IF(MEDIAN(AG$3,EDATE(AG$3,3)-1,$B6)=$B6,
TRUNC((MIN(EDATE(AG$3,3),$H6,$G6)-$B6)/(EDATE(AG$3,3)-AG$3)*$M6,2),
IF(OR($B6&gt;AG$3,MIN($G6:$H6)&lt;AG$3),0,
$M6)))</f>
        <v>0</v>
      </c>
      <c r="AH6" s="18">
        <f>IF(MEDIAN(AH$3,EDATE(AH$3,3)-1,MIN($G6,$H6))=MIN($G6,$H6),
$I6-$J6-SUM($O6:AG6),
IF(MEDIAN(AH$3,EDATE(AH$3,3)-1,$B6)=$B6,
TRUNC((MIN(EDATE(AH$3,3),$H6,$G6)-$B6)/(EDATE(AH$3,3)-AH$3)*$M6,2),
IF(OR($B6&gt;AH$3,MIN($G6:$H6)&lt;AH$3),0,
$M6)))</f>
        <v>0</v>
      </c>
      <c r="AI6" s="18">
        <f>IF(MEDIAN(AI$3,EDATE(AI$3,3)-1,MIN($G6,$H6))=MIN($G6,$H6),
$I6-$J6-SUM($O6:AH6),
IF(MEDIAN(AI$3,EDATE(AI$3,3)-1,$B6)=$B6,
TRUNC((MIN(EDATE(AI$3,3),$H6,$G6)-$B6)/(EDATE(AI$3,3)-AI$3)*$M6,2),
IF(OR($B6&gt;AI$3,MIN($G6:$H6)&lt;AI$3),0,
$M6)))</f>
        <v>0</v>
      </c>
      <c r="AJ6" s="18">
        <f>IF(MEDIAN(AJ$3,EDATE(AJ$3,3)-1,MIN($G6,$H6))=MIN($G6,$H6),
$I6-$J6-SUM($O6:AI6),
IF(MEDIAN(AJ$3,EDATE(AJ$3,3)-1,$B6)=$B6,
TRUNC((MIN(EDATE(AJ$3,3),$H6,$G6)-$B6)/(EDATE(AJ$3,3)-AJ$3)*$M6,2),
IF(OR($B6&gt;AJ$3,MIN($G6:$H6)&lt;AJ$3),0,
$M6)))</f>
        <v>0</v>
      </c>
      <c r="AK6" s="18">
        <f>IF(MEDIAN(AK$3,EDATE(AK$3,3)-1,MIN($G6,$H6))=MIN($G6,$H6),
$I6-$J6-SUM($O6:AJ6),
IF(MEDIAN(AK$3,EDATE(AK$3,3)-1,$B6)=$B6,
TRUNC((MIN(EDATE(AK$3,3),$H6,$G6)-$B6)/(EDATE(AK$3,3)-AK$3)*$M6,2),
IF(OR($B6&gt;AK$3,MIN($G6:$H6)&lt;AK$3),0,
$M6)))</f>
        <v>0</v>
      </c>
      <c r="AL6" s="18">
        <f>IF(MEDIAN(AL$3,EDATE(AL$3,3)-1,MIN($G6,$H6))=MIN($G6,$H6),
$I6-$J6-SUM($O6:AK6),
IF(MEDIAN(AL$3,EDATE(AL$3,3)-1,$B6)=$B6,
TRUNC((MIN(EDATE(AL$3,3),$H6,$G6)-$B6)/(EDATE(AL$3,3)-AL$3)*$M6,2),
IF(OR($B6&gt;AL$3,MIN($G6:$H6)&lt;AL$3),0,
$M6)))</f>
        <v>0</v>
      </c>
      <c r="AM6" s="18">
        <f>IF(MEDIAN(AM$3,EDATE(AM$3,3)-1,MIN($G6,$H6))=MIN($G6,$H6),
$I6-$J6-SUM($O6:AL6),
IF(MEDIAN(AM$3,EDATE(AM$3,3)-1,$B6)=$B6,
TRUNC((MIN(EDATE(AM$3,3),$H6,$G6)-$B6)/(EDATE(AM$3,3)-AM$3)*$M6,2),
IF(OR($B6&gt;AM$3,MIN($G6:$H6)&lt;AM$3),0,
$M6)))</f>
        <v>0</v>
      </c>
      <c r="AN6" s="18">
        <f>IF(MEDIAN(AN$3,EDATE(AN$3,3)-1,MIN($G6,$H6))=MIN($G6,$H6),
$I6-$J6-SUM($O6:AM6),
IF(MEDIAN(AN$3,EDATE(AN$3,3)-1,$B6)=$B6,
TRUNC((MIN(EDATE(AN$3,3),$H6,$G6)-$B6)/(EDATE(AN$3,3)-AN$3)*$M6,2),
IF(OR($B6&gt;AN$3,MIN($G6:$H6)&lt;AN$3),0,
$M6)))</f>
        <v>0</v>
      </c>
      <c r="AO6" s="18">
        <f>IF(MEDIAN(AO$3,EDATE(AO$3,3)-1,MIN($G6,$H6))=MIN($G6,$H6),
$I6-$J6-SUM($O6:AN6),
IF(MEDIAN(AO$3,EDATE(AO$3,3)-1,$B6)=$B6,
TRUNC((MIN(EDATE(AO$3,3),$H6,$G6)-$B6)/(EDATE(AO$3,3)-AO$3)*$M6,2),
IF(OR($B6&gt;AO$3,MIN($G6:$H6)&lt;AO$3),0,
$M6)))</f>
        <v>0</v>
      </c>
      <c r="AP6" s="18">
        <f>IF(MEDIAN(AP$3,EDATE(AP$3,3)-1,MIN($G6,$H6))=MIN($G6,$H6),
$I6-$J6-SUM($O6:AO6),
IF(MEDIAN(AP$3,EDATE(AP$3,3)-1,$B6)=$B6,
TRUNC((MIN(EDATE(AP$3,3),$H6,$G6)-$B6)/(EDATE(AP$3,3)-AP$3)*$M6,2),
IF(OR($B6&gt;AP$3,MIN($G6:$H6)&lt;AP$3),0,
$M6)))</f>
        <v>0</v>
      </c>
      <c r="AQ6" s="18">
        <f>IF(MEDIAN(AQ$3,EDATE(AQ$3,3)-1,MIN($G6,$H6))=MIN($G6,$H6),
$I6-$J6-SUM($O6:AP6),
IF(MEDIAN(AQ$3,EDATE(AQ$3,3)-1,$B6)=$B6,
TRUNC((MIN(EDATE(AQ$3,3),$H6,$G6)-$B6)/(EDATE(AQ$3,3)-AQ$3)*$M6,2),
IF(OR($B6&gt;AQ$3,MIN($G6:$H6)&lt;AQ$3),0,
$M6)))</f>
        <v>0</v>
      </c>
      <c r="AR6" s="18">
        <f>IF(MEDIAN(AR$3,EDATE(AR$3,3)-1,MIN($G6,$H6))=MIN($G6,$H6),
$I6-$J6-SUM($O6:AQ6),
IF(MEDIAN(AR$3,EDATE(AR$3,3)-1,$B6)=$B6,
TRUNC((MIN(EDATE(AR$3,3),$H6,$G6)-$B6)/(EDATE(AR$3,3)-AR$3)*$M6,2),
IF(OR($B6&gt;AR$3,MIN($G6:$H6)&lt;AR$3),0,
$M6)))</f>
        <v>0</v>
      </c>
      <c r="AS6" s="18">
        <f>IF(MEDIAN(AS$3,EDATE(AS$3,3)-1,MIN($G6,$H6))=MIN($G6,$H6),
$I6-$J6-SUM($O6:AR6),
IF(MEDIAN(AS$3,EDATE(AS$3,3)-1,$B6)=$B6,
TRUNC((MIN(EDATE(AS$3,3),$H6,$G6)-$B6)/(EDATE(AS$3,3)-AS$3)*$M6,2),
IF(OR($B6&gt;AS$3,MIN($G6:$H6)&lt;AS$3),0,
$M6)))</f>
        <v>0</v>
      </c>
      <c r="AT6" s="18">
        <f>IF(MEDIAN(AT$3,EDATE(AT$3,3)-1,MIN($G6,$H6))=MIN($G6,$H6),
$I6-$J6-SUM($O6:AS6),
IF(MEDIAN(AT$3,EDATE(AT$3,3)-1,$B6)=$B6,
TRUNC((MIN(EDATE(AT$3,3),$H6,$G6)-$B6)/(EDATE(AT$3,3)-AT$3)*$M6,2),
IF(OR($B6&gt;AT$3,MIN($G6:$H6)&lt;AT$3),0,
$M6)))</f>
        <v>0</v>
      </c>
      <c r="AU6" s="18">
        <f>IF(MEDIAN(AU$3,EDATE(AU$3,3)-1,MIN($G6,$H6))=MIN($G6,$H6),
$I6-$J6-SUM($O6:AT6),
IF(MEDIAN(AU$3,EDATE(AU$3,3)-1,$B6)=$B6,
TRUNC((MIN(EDATE(AU$3,3),$H6,$G6)-$B6)/(EDATE(AU$3,3)-AU$3)*$M6,2),
IF(OR($B6&gt;AU$3,MIN($G6:$H6)&lt;AU$3),0,
$M6)))</f>
        <v>0</v>
      </c>
      <c r="AV6" s="18">
        <f>IF(MEDIAN(AV$3,EDATE(AV$3,3)-1,MIN($G6,$H6))=MIN($G6,$H6),
$I6-$J6-SUM($O6:AU6),
IF(MEDIAN(AV$3,EDATE(AV$3,3)-1,$B6)=$B6,
TRUNC((MIN(EDATE(AV$3,3),$H6,$G6)-$B6)/(EDATE(AV$3,3)-AV$3)*$M6,2),
IF(OR($B6&gt;AV$3,MIN($G6:$H6)&lt;AV$3),0,
$M6)))</f>
        <v>0</v>
      </c>
      <c r="AW6" s="18">
        <f>IF(MEDIAN(AW$3,EDATE(AW$3,3)-1,MIN($G6,$H6))=MIN($G6,$H6),
$I6-$J6-SUM($O6:AV6),
IF(MEDIAN(AW$3,EDATE(AW$3,3)-1,$B6)=$B6,
TRUNC((MIN(EDATE(AW$3,3),$H6,$G6)-$B6)/(EDATE(AW$3,3)-AW$3)*$M6,2),
IF(OR($B6&gt;AW$3,MIN($G6:$H6)&lt;AW$3),0,
$M6)))</f>
        <v>0</v>
      </c>
      <c r="AX6" s="18">
        <f>IF(MEDIAN(AX$3,EDATE(AX$3,3)-1,MIN($G6,$H6))=MIN($G6,$H6),
$I6-$J6-SUM($O6:AW6),
IF(MEDIAN(AX$3,EDATE(AX$3,3)-1,$B6)=$B6,
TRUNC((MIN(EDATE(AX$3,3),$H6,$G6)-$B6)/(EDATE(AX$3,3)-AX$3)*$M6,2),
IF(OR($B6&gt;AX$3,MIN($G6:$H6)&lt;AX$3),0,
$M6)))</f>
        <v>0</v>
      </c>
      <c r="AY6" s="18">
        <f>IF(MEDIAN(AY$3,EDATE(AY$3,3)-1,MIN($G6,$H6))=MIN($G6,$H6),
$I6-$J6-SUM($O6:AX6),
IF(MEDIAN(AY$3,EDATE(AY$3,3)-1,$B6)=$B6,
TRUNC((MIN(EDATE(AY$3,3),$H6,$G6)-$B6)/(EDATE(AY$3,3)-AY$3)*$M6,2),
IF(OR($B6&gt;AY$3,MIN($G6:$H6)&lt;AY$3),0,
$M6)))</f>
        <v>0</v>
      </c>
      <c r="AZ6" s="18">
        <f>IF(MEDIAN(AZ$3,EDATE(AZ$3,3)-1,MIN($G6,$H6))=MIN($G6,$H6),
$I6-$J6-SUM($O6:AY6),
IF(MEDIAN(AZ$3,EDATE(AZ$3,3)-1,$B6)=$B6,
TRUNC((MIN(EDATE(AZ$3,3),$H6,$G6)-$B6)/(EDATE(AZ$3,3)-AZ$3)*$M6,2),
IF(OR($B6&gt;AZ$3,MIN($G6:$H6)&lt;AZ$3),0,
$M6)))</f>
        <v>0</v>
      </c>
      <c r="BA6" s="18">
        <f>IF(MEDIAN(BA$3,EDATE(BA$3,3)-1,MIN($G6,$H6))=MIN($G6,$H6),
$I6-$J6-SUM($O6:AZ6),
IF(MEDIAN(BA$3,EDATE(BA$3,3)-1,$B6)=$B6,
TRUNC((MIN(EDATE(BA$3,3),$H6,$G6)-$B6)/(EDATE(BA$3,3)-BA$3)*$M6,2),
IF(OR($B6&gt;BA$3,MIN($G6:$H6)&lt;BA$3),0,
$M6)))</f>
        <v>0</v>
      </c>
      <c r="BB6" s="18">
        <f>IF(MEDIAN(BB$3,EDATE(BB$3,3)-1,MIN($G6,$H6))=MIN($G6,$H6),
$I6-$J6-SUM($O6:BA6),
IF(MEDIAN(BB$3,EDATE(BB$3,3)-1,$B6)=$B6,
TRUNC((MIN(EDATE(BB$3,3),$H6,$G6)-$B6)/(EDATE(BB$3,3)-BB$3)*$M6,2),
IF(OR($B6&gt;BB$3,MIN($G6:$H6)&lt;BB$3),0,
$M6)))</f>
        <v>0</v>
      </c>
      <c r="BC6" s="18">
        <f>IF(MEDIAN(BC$3,EDATE(BC$3,3)-1,MIN($G6,$H6))=MIN($G6,$H6),
$I6-$J6-SUM($O6:BB6),
IF(MEDIAN(BC$3,EDATE(BC$3,3)-1,$B6)=$B6,
TRUNC((MIN(EDATE(BC$3,3),$H6,$G6)-$B6)/(EDATE(BC$3,3)-BC$3)*$M6,2),
IF(OR($B6&gt;BC$3,MIN($G6:$H6)&lt;BC$3),0,
$M6)))</f>
        <v>0</v>
      </c>
      <c r="BD6" s="18">
        <f>IF(MEDIAN(BD$3,EDATE(BD$3,3)-1,MIN($G6,$H6))=MIN($G6,$H6),
$I6-$J6-SUM($O6:BC6),
IF(MEDIAN(BD$3,EDATE(BD$3,3)-1,$B6)=$B6,
TRUNC((MIN(EDATE(BD$3,3),$H6,$G6)-$B6)/(EDATE(BD$3,3)-BD$3)*$M6,2),
IF(OR($B6&gt;BD$3,MIN($G6:$H6)&lt;BD$3),0,
$M6)))</f>
        <v>0</v>
      </c>
      <c r="BE6" s="18">
        <f>IF(MEDIAN(BE$3,EDATE(BE$3,3)-1,MIN($G6,$H6))=MIN($G6,$H6),
$I6-$J6-SUM($O6:BD6),
IF(MEDIAN(BE$3,EDATE(BE$3,3)-1,$B6)=$B6,
TRUNC((MIN(EDATE(BE$3,3),$H6,$G6)-$B6)/(EDATE(BE$3,3)-BE$3)*$M6,2),
IF(OR($B6&gt;BE$3,MIN($G6:$H6)&lt;BE$3),0,
$M6)))</f>
        <v>0</v>
      </c>
      <c r="BF6" s="18">
        <f>IF(MEDIAN(BF$3,EDATE(BF$3,3)-1,MIN($G6,$H6))=MIN($G6,$H6),
$I6-$J6-SUM($O6:BE6),
IF(MEDIAN(BF$3,EDATE(BF$3,3)-1,$B6)=$B6,
TRUNC((MIN(EDATE(BF$3,3),$H6,$G6)-$B6)/(EDATE(BF$3,3)-BF$3)*$M6,2),
IF(OR($B6&gt;BF$3,MIN($G6:$H6)&lt;BF$3),0,
$M6)))</f>
        <v>0</v>
      </c>
      <c r="BG6" s="18">
        <f>IF(MEDIAN(BG$3,EDATE(BG$3,3)-1,MIN($G6,$H6))=MIN($G6,$H6),
$I6-$J6-SUM($O6:BF6),
IF(MEDIAN(BG$3,EDATE(BG$3,3)-1,$B6)=$B6,
TRUNC((MIN(EDATE(BG$3,3),$H6,$G6)-$B6)/(EDATE(BG$3,3)-BG$3)*$M6,2),
IF(OR($B6&gt;BG$3,MIN($G6:$H6)&lt;BG$3),0,
$M6)))</f>
        <v>0</v>
      </c>
      <c r="BH6" s="18">
        <f>IF(MEDIAN(BH$3,EDATE(BH$3,3)-1,MIN($G6,$H6))=MIN($G6,$H6),
$I6-$J6-SUM($O6:BG6),
IF(MEDIAN(BH$3,EDATE(BH$3,3)-1,$B6)=$B6,
TRUNC((MIN(EDATE(BH$3,3),$H6,$G6)-$B6)/(EDATE(BH$3,3)-BH$3)*$M6,2),
IF(OR($B6&gt;BH$3,MIN($G6:$H6)&lt;BH$3),0,
$M6)))</f>
        <v>0</v>
      </c>
      <c r="BI6" s="18">
        <f>IF(MEDIAN(BI$3,EDATE(BI$3,3)-1,MIN($G6,$H6))=MIN($G6,$H6),
$I6-$J6-SUM($O6:BH6),
IF(MEDIAN(BI$3,EDATE(BI$3,3)-1,$B6)=$B6,
TRUNC((MIN(EDATE(BI$3,3),$H6,$G6)-$B6)/(EDATE(BI$3,3)-BI$3)*$M6,2),
IF(OR($B6&gt;BI$3,MIN($G6:$H6)&lt;BI$3),0,
$M6)))</f>
        <v>0</v>
      </c>
      <c r="BJ6" s="18">
        <f>IF(MEDIAN(BJ$3,EDATE(BJ$3,3)-1,MIN($G6,$H6))=MIN($G6,$H6),
$I6-$J6-SUM($O6:BI6),
IF(MEDIAN(BJ$3,EDATE(BJ$3,3)-1,$B6)=$B6,
TRUNC((MIN(EDATE(BJ$3,3),$H6,$G6)-$B6)/(EDATE(BJ$3,3)-BJ$3)*$M6,2),
IF(OR($B6&gt;BJ$3,MIN($G6:$H6)&lt;BJ$3),0,
$M6)))</f>
        <v>0</v>
      </c>
      <c r="BK6" s="18">
        <f>IF(MEDIAN(BK$3,EDATE(BK$3,3)-1,MIN($G6,$H6))=MIN($G6,$H6),
$I6-$J6-SUM($O6:BJ6),
IF(MEDIAN(BK$3,EDATE(BK$3,3)-1,$B6)=$B6,
TRUNC((MIN(EDATE(BK$3,3),$H6,$G6)-$B6)/(EDATE(BK$3,3)-BK$3)*$M6,2),
IF(OR($B6&gt;BK$3,MIN($G6:$H6)&lt;BK$3),0,
$M6)))</f>
        <v>0</v>
      </c>
      <c r="BL6" s="18">
        <f>IF(MEDIAN(BL$3,EDATE(BL$3,3)-1,MIN($G6,$H6))=MIN($G6,$H6),
$I6-$J6-SUM($O6:BK6),
IF(MEDIAN(BL$3,EDATE(BL$3,3)-1,$B6)=$B6,
TRUNC((MIN(EDATE(BL$3,3),$H6,$G6)-$B6)/(EDATE(BL$3,3)-BL$3)*$M6,2),
IF(OR($B6&gt;BL$3,MIN($G6:$H6)&lt;BL$3),0,
$M6)))</f>
        <v>0</v>
      </c>
      <c r="BM6" s="18">
        <f>IF(MEDIAN(BM$3,EDATE(BM$3,3)-1,MIN($G6,$H6))=MIN($G6,$H6),
$I6-$J6-SUM($O6:BL6),
IF(MEDIAN(BM$3,EDATE(BM$3,3)-1,$B6)=$B6,
TRUNC((MIN(EDATE(BM$3,3),$H6,$G6)-$B6)/(EDATE(BM$3,3)-BM$3)*$M6,2),
IF(OR($B6&gt;BM$3,MIN($G6:$H6)&lt;BM$3),0,
$M6)))</f>
        <v>0</v>
      </c>
      <c r="BN6" s="18">
        <f>IF(MEDIAN(BN$3,EDATE(BN$3,3)-1,MIN($G6,$H6))=MIN($G6,$H6),
$I6-$J6-SUM($O6:BM6),
IF(MEDIAN(BN$3,EDATE(BN$3,3)-1,$B6)=$B6,
TRUNC((MIN(EDATE(BN$3,3),$H6,$G6)-$B6)/(EDATE(BN$3,3)-BN$3)*$M6,2),
IF(OR($B6&gt;BN$3,MIN($G6:$H6)&lt;BN$3),0,
$M6)))</f>
        <v>0</v>
      </c>
      <c r="BO6" s="18">
        <f>IF(MEDIAN(BO$3,EDATE(BO$3,3)-1,MIN($G6,$H6))=MIN($G6,$H6),
$I6-$J6-SUM($O6:BN6),
IF(MEDIAN(BO$3,EDATE(BO$3,3)-1,$B6)=$B6,
TRUNC((MIN(EDATE(BO$3,3),$H6,$G6)-$B6)/(EDATE(BO$3,3)-BO$3)*$M6,2),
IF(OR($B6&gt;BO$3,MIN($G6:$H6)&lt;BO$3),0,
$M6)))</f>
        <v>0</v>
      </c>
      <c r="BP6" s="18">
        <f>IF(MEDIAN(BP$3,EDATE(BP$3,3)-1,MIN($G6,$H6))=MIN($G6,$H6),
$I6-$J6-SUM($O6:BO6),
IF(MEDIAN(BP$3,EDATE(BP$3,3)-1,$B6)=$B6,
TRUNC((MIN(EDATE(BP$3,3),$H6,$G6)-$B6)/(EDATE(BP$3,3)-BP$3)*$M6,2),
IF(OR($B6&gt;BP$3,MIN($G6:$H6)&lt;BP$3),0,
$M6)))</f>
        <v>0</v>
      </c>
      <c r="BQ6" s="18">
        <f>IF(MEDIAN(BQ$3,EDATE(BQ$3,3)-1,MIN($G6,$H6))=MIN($G6,$H6),
$I6-$J6-SUM($O6:BP6),
IF(MEDIAN(BQ$3,EDATE(BQ$3,3)-1,$B6)=$B6,
TRUNC((MIN(EDATE(BQ$3,3),$H6,$G6)-$B6)/(EDATE(BQ$3,3)-BQ$3)*$M6,2),
IF(OR($B6&gt;BQ$3,MIN($G6:$H6)&lt;BQ$3),0,
$M6)))</f>
        <v>0</v>
      </c>
      <c r="BR6" s="18">
        <f>IF(MEDIAN(BR$3,EDATE(BR$3,3)-1,MIN($G6,$H6))=MIN($G6,$H6),
$I6-$J6-SUM($O6:BQ6),
IF(MEDIAN(BR$3,EDATE(BR$3,3)-1,$B6)=$B6,
TRUNC((MIN(EDATE(BR$3,3),$H6,$G6)-$B6)/(EDATE(BR$3,3)-BR$3)*$M6,2),
IF(OR($B6&gt;BR$3,MIN($G6:$H6)&lt;BR$3),0,
$M6)))</f>
        <v>0</v>
      </c>
      <c r="BS6" s="18">
        <f>IF(MEDIAN(BS$3,EDATE(BS$3,3)-1,MIN($G6,$H6))=MIN($G6,$H6),
$I6-$J6-SUM($O6:BR6),
IF(MEDIAN(BS$3,EDATE(BS$3,3)-1,$B6)=$B6,
TRUNC((MIN(EDATE(BS$3,3),$H6,$G6)-$B6)/(EDATE(BS$3,3)-BS$3)*$M6,2),
IF(OR($B6&gt;BS$3,MIN($G6:$H6)&lt;BS$3),0,
$M6)))</f>
        <v>0</v>
      </c>
      <c r="BT6" s="18">
        <f>IF(MEDIAN(BT$3,EDATE(BT$3,3)-1,MIN($G6,$H6))=MIN($G6,$H6),
$I6-$J6-SUM($O6:BS6),
IF(MEDIAN(BT$3,EDATE(BT$3,3)-1,$B6)=$B6,
TRUNC((MIN(EDATE(BT$3,3),$H6,$G6)-$B6)/(EDATE(BT$3,3)-BT$3)*$M6,2),
IF(OR($B6&gt;BT$3,MIN($G6:$H6)&lt;BT$3),0,
$M6)))</f>
        <v>0</v>
      </c>
      <c r="BU6" s="18">
        <f>IF(MEDIAN(BU$3,EDATE(BU$3,3)-1,MIN($G6,$H6))=MIN($G6,$H6),
$I6-$J6-SUM($O6:BT6),
IF(MEDIAN(BU$3,EDATE(BU$3,3)-1,$B6)=$B6,
TRUNC((MIN(EDATE(BU$3,3),$H6,$G6)-$B6)/(EDATE(BU$3,3)-BU$3)*$M6,2),
IF(OR($B6&gt;BU$3,MIN($G6:$H6)&lt;BU$3),0,
$M6)))</f>
        <v>0</v>
      </c>
      <c r="BV6" s="18">
        <f>IF(MEDIAN(BV$3,EDATE(BV$3,3)-1,MIN($G6,$H6))=MIN($G6,$H6),
$I6-$J6-SUM($O6:BU6),
IF(MEDIAN(BV$3,EDATE(BV$3,3)-1,$B6)=$B6,
TRUNC((MIN(EDATE(BV$3,3),$H6,$G6)-$B6)/(EDATE(BV$3,3)-BV$3)*$M6,2),
IF(OR($B6&gt;BV$3,MIN($G6:$H6)&lt;BV$3),0,
$M6)))</f>
        <v>0</v>
      </c>
      <c r="BW6" s="18">
        <f>IF(MEDIAN(BW$3,EDATE(BW$3,3)-1,MIN($G6,$H6))=MIN($G6,$H6),
$I6-$J6-SUM($O6:BV6),
IF(MEDIAN(BW$3,EDATE(BW$3,3)-1,$B6)=$B6,
TRUNC((MIN(EDATE(BW$3,3),$H6,$G6)-$B6)/(EDATE(BW$3,3)-BW$3)*$M6,2),
IF(OR($B6&gt;BW$3,MIN($G6:$H6)&lt;BW$3),0,
$M6)))</f>
        <v>0</v>
      </c>
      <c r="BX6" s="18">
        <f>IF(MEDIAN(BX$3,EDATE(BX$3,3)-1,MIN($G6,$H6))=MIN($G6,$H6),
$I6-$J6-SUM($O6:BW6),
IF(MEDIAN(BX$3,EDATE(BX$3,3)-1,$B6)=$B6,
TRUNC((MIN(EDATE(BX$3,3),$H6,$G6)-$B6)/(EDATE(BX$3,3)-BX$3)*$M6,2),
IF(OR($B6&gt;BX$3,MIN($G6:$H6)&lt;BX$3),0,
$M6)))</f>
        <v>0</v>
      </c>
      <c r="BY6" s="18">
        <f>IF(MEDIAN(BY$3,EDATE(BY$3,3)-1,MIN($G6,$H6))=MIN($G6,$H6),
$I6-$J6-SUM($O6:BX6),
IF(MEDIAN(BY$3,EDATE(BY$3,3)-1,$B6)=$B6,
TRUNC((MIN(EDATE(BY$3,3),$H6,$G6)-$B6)/(EDATE(BY$3,3)-BY$3)*$M6,2),
IF(OR($B6&gt;BY$3,MIN($G6:$H6)&lt;BY$3),0,
$M6)))</f>
        <v>0</v>
      </c>
      <c r="BZ6" s="18">
        <f>IF(MEDIAN(BZ$3,EDATE(BZ$3,3)-1,MIN($G6,$H6))=MIN($G6,$H6),
$I6-$J6-SUM($O6:BY6),
IF(MEDIAN(BZ$3,EDATE(BZ$3,3)-1,$B6)=$B6,
TRUNC((MIN(EDATE(BZ$3,3),$H6,$G6)-$B6)/(EDATE(BZ$3,3)-BZ$3)*$M6,2),
IF(OR($B6&gt;BZ$3,MIN($G6:$H6)&lt;BZ$3),0,
$M6)))</f>
        <v>0</v>
      </c>
      <c r="CA6" s="18">
        <f>IF(MEDIAN(CA$3,EDATE(CA$3,3)-1,MIN($G6,$H6))=MIN($G6,$H6),
$I6-$J6-SUM($O6:BZ6),
IF(MEDIAN(CA$3,EDATE(CA$3,3)-1,$B6)=$B6,
TRUNC((MIN(EDATE(CA$3,3),$H6,$G6)-$B6)/(EDATE(CA$3,3)-CA$3)*$M6,2),
IF(OR($B6&gt;CA$3,MIN($G6:$H6)&lt;CA$3),0,
$M6)))</f>
        <v>0</v>
      </c>
      <c r="CB6" s="18">
        <f>IF(MEDIAN(CB$3,EDATE(CB$3,3)-1,MIN($G6,$H6))=MIN($G6,$H6),
$I6-$J6-SUM($O6:CA6),
IF(MEDIAN(CB$3,EDATE(CB$3,3)-1,$B6)=$B6,
TRUNC((MIN(EDATE(CB$3,3),$H6,$G6)-$B6)/(EDATE(CB$3,3)-CB$3)*$M6,2),
IF(OR($B6&gt;CB$3,MIN($G6:$H6)&lt;CB$3),0,
$M6)))</f>
        <v>0</v>
      </c>
      <c r="CC6" s="18">
        <f>IF(MEDIAN(CC$3,EDATE(CC$3,3)-1,MIN($G6,$H6))=MIN($G6,$H6),
$I6-$J6-SUM($O6:CB6),
IF(MEDIAN(CC$3,EDATE(CC$3,3)-1,$B6)=$B6,
TRUNC((MIN(EDATE(CC$3,3),$H6,$G6)-$B6)/(EDATE(CC$3,3)-CC$3)*$M6,2),
IF(OR($B6&gt;CC$3,MIN($G6:$H6)&lt;CC$3),0,
$M6)))</f>
        <v>0</v>
      </c>
      <c r="CD6" s="18">
        <f>IF(MEDIAN(CD$3,EDATE(CD$3,3)-1,MIN($G6,$H6))=MIN($G6,$H6),
$I6-$J6-SUM($O6:CC6),
IF(MEDIAN(CD$3,EDATE(CD$3,3)-1,$B6)=$B6,
TRUNC((MIN(EDATE(CD$3,3),$H6,$G6)-$B6)/(EDATE(CD$3,3)-CD$3)*$M6,2),
IF(OR($B6&gt;CD$3,MIN($G6:$H6)&lt;CD$3),0,
$M6)))</f>
        <v>0</v>
      </c>
      <c r="CE6" s="18">
        <f>IF(MEDIAN(CE$3,EDATE(CE$3,3)-1,MIN($G6,$H6))=MIN($G6,$H6),
$I6-$J6-SUM($O6:CD6),
IF(MEDIAN(CE$3,EDATE(CE$3,3)-1,$B6)=$B6,
TRUNC((MIN(EDATE(CE$3,3),$H6,$G6)-$B6)/(EDATE(CE$3,3)-CE$3)*$M6,2),
IF(OR($B6&gt;CE$3,MIN($G6:$H6)&lt;CE$3),0,
$M6)))</f>
        <v>0</v>
      </c>
      <c r="CF6" s="18">
        <f>IF(MEDIAN(CF$3,EDATE(CF$3,3)-1,MIN($G6,$H6))=MIN($G6,$H6),
$I6-$J6-SUM($O6:CE6),
IF(MEDIAN(CF$3,EDATE(CF$3,3)-1,$B6)=$B6,
TRUNC((MIN(EDATE(CF$3,3),$H6,$G6)-$B6)/(EDATE(CF$3,3)-CF$3)*$M6,2),
IF(OR($B6&gt;CF$3,MIN($G6:$H6)&lt;CF$3),0,
$M6)))</f>
        <v>0</v>
      </c>
      <c r="CG6" s="18">
        <f>IF(MEDIAN(CG$3,EDATE(CG$3,3)-1,MIN($G6,$H6))=MIN($G6,$H6),
$I6-$J6-SUM($O6:CF6),
IF(MEDIAN(CG$3,EDATE(CG$3,3)-1,$B6)=$B6,
TRUNC((MIN(EDATE(CG$3,3),$H6,$G6)-$B6)/(EDATE(CG$3,3)-CG$3)*$M6,2),
IF(OR($B6&gt;CG$3,MIN($G6:$H6)&lt;CG$3),0,
$M6)))</f>
        <v>0</v>
      </c>
      <c r="CH6" s="18">
        <f>IF(MEDIAN(CH$3,EDATE(CH$3,3)-1,MIN($G6,$H6))=MIN($G6,$H6),
$I6-$J6-SUM($O6:CG6),
IF(MEDIAN(CH$3,EDATE(CH$3,3)-1,$B6)=$B6,
TRUNC((MIN(EDATE(CH$3,3),$H6,$G6)-$B6)/(EDATE(CH$3,3)-CH$3)*$M6,2),
IF(OR($B6&gt;CH$3,MIN($G6:$H6)&lt;CH$3),0,
$M6)))</f>
        <v>0</v>
      </c>
      <c r="CI6" s="18">
        <f>IF(MEDIAN(CI$3,EDATE(CI$3,3)-1,MIN($G6,$H6))=MIN($G6,$H6),
$I6-$J6-SUM($O6:CH6),
IF(MEDIAN(CI$3,EDATE(CI$3,3)-1,$B6)=$B6,
TRUNC((MIN(EDATE(CI$3,3),$H6,$G6)-$B6)/(EDATE(CI$3,3)-CI$3)*$M6,2),
IF(OR($B6&gt;CI$3,MIN($G6:$H6)&lt;CI$3),0,
$M6)))</f>
        <v>0</v>
      </c>
      <c r="CJ6" s="18">
        <f>IF(MEDIAN(CJ$3,EDATE(CJ$3,3)-1,MIN($G6,$H6))=MIN($G6,$H6),
$I6-$J6-SUM($O6:CI6),
IF(MEDIAN(CJ$3,EDATE(CJ$3,3)-1,$B6)=$B6,
TRUNC((MIN(EDATE(CJ$3,3),$H6,$G6)-$B6)/(EDATE(CJ$3,3)-CJ$3)*$M6,2),
IF(OR($B6&gt;CJ$3,MIN($G6:$H6)&lt;CJ$3),0,
$M6)))</f>
        <v>0</v>
      </c>
      <c r="CK6" s="18">
        <f>IF(MEDIAN(CK$3,EDATE(CK$3,3)-1,MIN($G6,$H6))=MIN($G6,$H6),
$I6-$J6-SUM($O6:CJ6),
IF(MEDIAN(CK$3,EDATE(CK$3,3)-1,$B6)=$B6,
TRUNC((MIN(EDATE(CK$3,3),$H6,$G6)-$B6)/(EDATE(CK$3,3)-CK$3)*$M6,2),
IF(OR($B6&gt;CK$3,MIN($G6:$H6)&lt;CK$3),0,
$M6)))</f>
        <v>0</v>
      </c>
      <c r="CL6" s="18">
        <f>IF(MEDIAN(CL$3,EDATE(CL$3,3)-1,MIN($G6,$H6))=MIN($G6,$H6),
$I6-$J6-SUM($O6:CK6),
IF(MEDIAN(CL$3,EDATE(CL$3,3)-1,$B6)=$B6,
TRUNC((MIN(EDATE(CL$3,3),$H6,$G6)-$B6)/(EDATE(CL$3,3)-CL$3)*$M6,2),
IF(OR($B6&gt;CL$3,MIN($G6:$H6)&lt;CL$3),0,
$M6)))</f>
        <v>0</v>
      </c>
      <c r="CM6" s="18">
        <f>IF(MEDIAN(CM$3,EDATE(CM$3,3)-1,MIN($G6,$H6))=MIN($G6,$H6),
$I6-$J6-SUM($O6:CL6),
IF(MEDIAN(CM$3,EDATE(CM$3,3)-1,$B6)=$B6,
TRUNC((MIN(EDATE(CM$3,3),$H6,$G6)-$B6)/(EDATE(CM$3,3)-CM$3)*$M6,2),
IF(OR($B6&gt;CM$3,MIN($G6:$H6)&lt;CM$3),0,
$M6)))</f>
        <v>0</v>
      </c>
      <c r="CN6" s="18">
        <f>IF(MEDIAN(CN$3,EDATE(CN$3,3)-1,MIN($G6,$H6))=MIN($G6,$H6),
$I6-$J6-SUM($O6:CM6),
IF(MEDIAN(CN$3,EDATE(CN$3,3)-1,$B6)=$B6,
TRUNC((MIN(EDATE(CN$3,3),$H6,$G6)-$B6)/(EDATE(CN$3,3)-CN$3)*$M6,2),
IF(OR($B6&gt;CN$3,MIN($G6:$H6)&lt;CN$3),0,
$M6)))</f>
        <v>0</v>
      </c>
      <c r="CO6" s="18">
        <f>IF(MEDIAN(CO$3,EDATE(CO$3,3)-1,MIN($G6,$H6))=MIN($G6,$H6),
$I6-$J6-SUM($O6:CN6),
IF(MEDIAN(CO$3,EDATE(CO$3,3)-1,$B6)=$B6,
TRUNC((MIN(EDATE(CO$3,3),$H6,$G6)-$B6)/(EDATE(CO$3,3)-CO$3)*$M6,2),
IF(OR($B6&gt;CO$3,MIN($G6:$H6)&lt;CO$3),0,
$M6)))</f>
        <v>0</v>
      </c>
      <c r="CP6" s="18">
        <f>IF(MEDIAN(CP$3,EDATE(CP$3,3)-1,MIN($G6,$H6))=MIN($G6,$H6),
$I6-$J6-SUM($O6:CO6),
IF(MEDIAN(CP$3,EDATE(CP$3,3)-1,$B6)=$B6,
TRUNC((MIN(EDATE(CP$3,3),$H6,$G6)-$B6)/(EDATE(CP$3,3)-CP$3)*$M6,2),
IF(OR($B6&gt;CP$3,MIN($G6:$H6)&lt;CP$3),0,
$M6)))</f>
        <v>0</v>
      </c>
      <c r="CQ6" s="18">
        <f>IF(MEDIAN(CQ$3,EDATE(CQ$3,3)-1,MIN($G6,$H6))=MIN($G6,$H6),
$I6-$J6-SUM($O6:CP6),
IF(MEDIAN(CQ$3,EDATE(CQ$3,3)-1,$B6)=$B6,
TRUNC((MIN(EDATE(CQ$3,3),$H6,$G6)-$B6)/(EDATE(CQ$3,3)-CQ$3)*$M6,2),
IF(OR($B6&gt;CQ$3,MIN($G6:$H6)&lt;CQ$3),0,
$M6)))</f>
        <v>0</v>
      </c>
      <c r="CR6" s="18">
        <f>IF(MEDIAN(CR$3,EDATE(CR$3,3)-1,MIN($G6,$H6))=MIN($G6,$H6),
$I6-$J6-SUM($O6:CQ6),
IF(MEDIAN(CR$3,EDATE(CR$3,3)-1,$B6)=$B6,
TRUNC((MIN(EDATE(CR$3,3),$H6,$G6)-$B6)/(EDATE(CR$3,3)-CR$3)*$M6,2),
IF(OR($B6&gt;CR$3,MIN($G6:$H6)&lt;CR$3),0,
$M6)))</f>
        <v>0</v>
      </c>
      <c r="CS6" s="18">
        <f>IF(MEDIAN(CS$3,EDATE(CS$3,3)-1,MIN($G6,$H6))=MIN($G6,$H6),
$I6-$J6-SUM($O6:CR6),
IF(MEDIAN(CS$3,EDATE(CS$3,3)-1,$B6)=$B6,
TRUNC((MIN(EDATE(CS$3,3),$H6,$G6)-$B6)/(EDATE(CS$3,3)-CS$3)*$M6,2),
IF(OR($B6&gt;CS$3,MIN($G6:$H6)&lt;CS$3),0,
$M6)))</f>
        <v>0</v>
      </c>
      <c r="CT6" s="18">
        <f>IF(MEDIAN(CT$3,EDATE(CT$3,3)-1,MIN($G6,$H6))=MIN($G6,$H6),
$I6-$J6-SUM($O6:CS6),
IF(MEDIAN(CT$3,EDATE(CT$3,3)-1,$B6)=$B6,
TRUNC((MIN(EDATE(CT$3,3),$H6,$G6)-$B6)/(EDATE(CT$3,3)-CT$3)*$M6,2),
IF(OR($B6&gt;CT$3,MIN($G6:$H6)&lt;CT$3),0,
$M6)))</f>
        <v>0</v>
      </c>
      <c r="CU6" s="18">
        <f>IF(MEDIAN(CU$3,EDATE(CU$3,3)-1,MIN($G6,$H6))=MIN($G6,$H6),
$I6-$J6-SUM($O6:CT6),
IF(MEDIAN(CU$3,EDATE(CU$3,3)-1,$B6)=$B6,
TRUNC((MIN(EDATE(CU$3,3),$H6,$G6)-$B6)/(EDATE(CU$3,3)-CU$3)*$M6,2),
IF(OR($B6&gt;CU$3,MIN($G6:$H6)&lt;CU$3),0,
$M6)))</f>
        <v>0</v>
      </c>
      <c r="CV6" s="18">
        <f>IF(MEDIAN(CV$3,EDATE(CV$3,3)-1,MIN($G6,$H6))=MIN($G6,$H6),
$I6-$J6-SUM($O6:CU6),
IF(MEDIAN(CV$3,EDATE(CV$3,3)-1,$B6)=$B6,
TRUNC((MIN(EDATE(CV$3,3),$H6,$G6)-$B6)/(EDATE(CV$3,3)-CV$3)*$M6,2),
IF(OR($B6&gt;CV$3,MIN($G6:$H6)&lt;CV$3),0,
$M6)))</f>
        <v>0</v>
      </c>
      <c r="CW6" s="18">
        <f>IF(MEDIAN(CW$3,EDATE(CW$3,3)-1,MIN($G6,$H6))=MIN($G6,$H6),
$I6-$J6-SUM($O6:CV6),
IF(MEDIAN(CW$3,EDATE(CW$3,3)-1,$B6)=$B6,
TRUNC((MIN(EDATE(CW$3,3),$H6,$G6)-$B6)/(EDATE(CW$3,3)-CW$3)*$M6,2),
IF(OR($B6&gt;CW$3,MIN($G6:$H6)&lt;CW$3),0,
$M6)))</f>
        <v>0</v>
      </c>
      <c r="CX6" s="18">
        <f>IF(MEDIAN(CX$3,EDATE(CX$3,3)-1,MIN($G6,$H6))=MIN($G6,$H6),
$I6-$J6-SUM($O6:CW6),
IF(MEDIAN(CX$3,EDATE(CX$3,3)-1,$B6)=$B6,
TRUNC((MIN(EDATE(CX$3,3),$H6,$G6)-$B6)/(EDATE(CX$3,3)-CX$3)*$M6,2),
IF(OR($B6&gt;CX$3,MIN($G6:$H6)&lt;CX$3),0,
$M6)))</f>
        <v>0</v>
      </c>
      <c r="CY6" s="18">
        <f>IF(MEDIAN(CY$3,EDATE(CY$3,3)-1,MIN($G6,$H6))=MIN($G6,$H6),
$I6-$J6-SUM($O6:CX6),
IF(MEDIAN(CY$3,EDATE(CY$3,3)-1,$B6)=$B6,
TRUNC((MIN(EDATE(CY$3,3),$H6,$G6)-$B6)/(EDATE(CY$3,3)-CY$3)*$M6,2),
IF(OR($B6&gt;CY$3,MIN($G6:$H6)&lt;CY$3),0,
$M6)))</f>
        <v>0</v>
      </c>
      <c r="CZ6" s="18">
        <f>IF(MEDIAN(CZ$3,EDATE(CZ$3,3)-1,MIN($G6,$H6))=MIN($G6,$H6),
$I6-$J6-SUM($O6:CY6),
IF(MEDIAN(CZ$3,EDATE(CZ$3,3)-1,$B6)=$B6,
TRUNC((MIN(EDATE(CZ$3,3),$H6,$G6)-$B6)/(EDATE(CZ$3,3)-CZ$3)*$M6,2),
IF(OR($B6&gt;CZ$3,MIN($G6:$H6)&lt;CZ$3),0,
$M6)))</f>
        <v>0</v>
      </c>
      <c r="DA6" s="18">
        <f>IF(MEDIAN(DA$3,EDATE(DA$3,3)-1,MIN($G6,$H6))=MIN($G6,$H6),
$I6-$J6-SUM($O6:CZ6),
IF(MEDIAN(DA$3,EDATE(DA$3,3)-1,$B6)=$B6,
TRUNC((MIN(EDATE(DA$3,3),$H6,$G6)-$B6)/(EDATE(DA$3,3)-DA$3)*$M6,2),
IF(OR($B6&gt;DA$3,MIN($G6:$H6)&lt;DA$3),0,
$M6)))</f>
        <v>0</v>
      </c>
      <c r="DB6" s="18">
        <f>IF(MEDIAN(DB$3,EDATE(DB$3,3)-1,MIN($G6,$H6))=MIN($G6,$H6),
$I6-$J6-SUM($O6:DA6),
IF(MEDIAN(DB$3,EDATE(DB$3,3)-1,$B6)=$B6,
TRUNC((MIN(EDATE(DB$3,3),$H6,$G6)-$B6)/(EDATE(DB$3,3)-DB$3)*$M6,2),
IF(OR($B6&gt;DB$3,MIN($G6:$H6)&lt;DB$3),0,
$M6)))</f>
        <v>0</v>
      </c>
      <c r="DC6" s="18">
        <f>IF(MEDIAN(DC$3,EDATE(DC$3,3)-1,MIN($G6,$H6))=MIN($G6,$H6),
$I6-$J6-SUM($O6:DB6),
IF(MEDIAN(DC$3,EDATE(DC$3,3)-1,$B6)=$B6,
TRUNC((MIN(EDATE(DC$3,3),$H6,$G6)-$B6)/(EDATE(DC$3,3)-DC$3)*$M6,2),
IF(OR($B6&gt;DC$3,MIN($G6:$H6)&lt;DC$3),0,
$M6)))</f>
        <v>0</v>
      </c>
      <c r="DD6" s="18">
        <f>IF(MEDIAN(DD$3,EDATE(DD$3,3)-1,MIN($G6,$H6))=MIN($G6,$H6),
$I6-$J6-SUM($O6:DC6),
IF(MEDIAN(DD$3,EDATE(DD$3,3)-1,$B6)=$B6,
TRUNC((MIN(EDATE(DD$3,3),$H6,$G6)-$B6)/(EDATE(DD$3,3)-DD$3)*$M6,2),
IF(OR($B6&gt;DD$3,MIN($G6:$H6)&lt;DD$3),0,
$M6)))</f>
        <v>0</v>
      </c>
      <c r="DE6" s="18">
        <f>IF(MEDIAN(DE$3,EDATE(DE$3,3)-1,MIN($G6,$H6))=MIN($G6,$H6),
$I6-$J6-SUM($O6:DD6),
IF(MEDIAN(DE$3,EDATE(DE$3,3)-1,$B6)=$B6,
TRUNC((MIN(EDATE(DE$3,3),$H6,$G6)-$B6)/(EDATE(DE$3,3)-DE$3)*$M6,2),
IF(OR($B6&gt;DE$3,MIN($G6:$H6)&lt;DE$3),0,
$M6)))</f>
        <v>0</v>
      </c>
      <c r="DF6" s="18">
        <f>IF(MEDIAN(DF$3,EDATE(DF$3,3)-1,MIN($G6,$H6))=MIN($G6,$H6),
$I6-$J6-SUM($O6:DE6),
IF(MEDIAN(DF$3,EDATE(DF$3,3)-1,$B6)=$B6,
TRUNC((MIN(EDATE(DF$3,3),$H6,$G6)-$B6)/(EDATE(DF$3,3)-DF$3)*$M6,2),
IF(OR($B6&gt;DF$3,MIN($G6:$H6)&lt;DF$3),0,
$M6)))</f>
        <v>0</v>
      </c>
      <c r="DG6" s="18">
        <f>IF(MEDIAN(DG$3,EDATE(DG$3,3)-1,MIN($G6,$H6))=MIN($G6,$H6),
$I6-$J6-SUM($O6:DF6),
IF(MEDIAN(DG$3,EDATE(DG$3,3)-1,$B6)=$B6,
TRUNC((MIN(EDATE(DG$3,3),$H6,$G6)-$B6)/(EDATE(DG$3,3)-DG$3)*$M6,2),
IF(OR($B6&gt;DG$3,MIN($G6:$H6)&lt;DG$3),0,
$M6)))</f>
        <v>0</v>
      </c>
      <c r="DH6" s="18">
        <f>IF(MEDIAN(DH$3,EDATE(DH$3,3)-1,MIN($G6,$H6))=MIN($G6,$H6),
$I6-$J6-SUM($O6:DG6),
IF(MEDIAN(DH$3,EDATE(DH$3,3)-1,$B6)=$B6,
TRUNC((MIN(EDATE(DH$3,3),$H6,$G6)-$B6)/(EDATE(DH$3,3)-DH$3)*$M6,2),
IF(OR($B6&gt;DH$3,MIN($G6:$H6)&lt;DH$3),0,
$M6)))</f>
        <v>0</v>
      </c>
      <c r="DI6" s="18">
        <f>IF(MEDIAN(DI$3,EDATE(DI$3,3)-1,MIN($G6,$H6))=MIN($G6,$H6),
$I6-$J6-SUM($O6:DH6),
IF(MEDIAN(DI$3,EDATE(DI$3,3)-1,$B6)=$B6,
TRUNC((MIN(EDATE(DI$3,3),$H6,$G6)-$B6)/(EDATE(DI$3,3)-DI$3)*$M6,2),
IF(OR($B6&gt;DI$3,MIN($G6:$H6)&lt;DI$3),0,
$M6)))</f>
        <v>0</v>
      </c>
      <c r="DJ6" s="18">
        <f>IF(MEDIAN(DJ$3,EDATE(DJ$3,3)-1,MIN($G6,$H6))=MIN($G6,$H6),
$I6-$J6-SUM($O6:DI6),
IF(MEDIAN(DJ$3,EDATE(DJ$3,3)-1,$B6)=$B6,
TRUNC((MIN(EDATE(DJ$3,3),$H6,$G6)-$B6)/(EDATE(DJ$3,3)-DJ$3)*$M6,2),
IF(OR($B6&gt;DJ$3,MIN($G6:$H6)&lt;DJ$3),0,
$M6)))</f>
        <v>0</v>
      </c>
      <c r="DK6" s="18">
        <f>IF(MEDIAN(DK$3,EDATE(DK$3,3)-1,MIN($G6,$H6))=MIN($G6,$H6),
$I6-$J6-SUM($O6:DJ6),
IF(MEDIAN(DK$3,EDATE(DK$3,3)-1,$B6)=$B6,
TRUNC((MIN(EDATE(DK$3,3),$H6,$G6)-$B6)/(EDATE(DK$3,3)-DK$3)*$M6,2),
IF(OR($B6&gt;DK$3,MIN($G6:$H6)&lt;DK$3),0,
$M6)))</f>
        <v>0</v>
      </c>
    </row>
    <row r="7" spans="1:115" s="15" customFormat="1" x14ac:dyDescent="0.25">
      <c r="A7" s="24" t="s">
        <v>21</v>
      </c>
      <c r="B7" s="25">
        <v>45297</v>
      </c>
      <c r="C7" s="26">
        <v>36</v>
      </c>
      <c r="D7" s="27">
        <v>14000</v>
      </c>
      <c r="E7" s="28">
        <v>0.75</v>
      </c>
      <c r="F7" s="29">
        <v>0.67</v>
      </c>
      <c r="G7" s="25">
        <v>45298</v>
      </c>
      <c r="H7" s="68">
        <f>IF(C7&gt;0,+EDATE(B7,C7),"-")</f>
        <v>46393</v>
      </c>
      <c r="I7" s="30">
        <f>IF(D7,TRUNC(D7*E7*F7,2),"")</f>
        <v>7035</v>
      </c>
      <c r="J7" s="31">
        <f>MAX(0,IF(G7&gt;B7,TRUNC(I7*(H7-G7)/(H7-B7),2),0))</f>
        <v>7028.58</v>
      </c>
      <c r="K7" s="31">
        <f>TRUNC(J7*0.21,2)</f>
        <v>1476</v>
      </c>
      <c r="L7" s="20">
        <f>IFERROR(+I7/(H7-B7),"-")</f>
        <v>6.4187956204379564</v>
      </c>
      <c r="M7" s="15">
        <f>IFERROR(TRUNC(+I7/C7*3,2),"-")</f>
        <v>586.25</v>
      </c>
      <c r="N7" s="17">
        <f>SUM(P7:DK7)</f>
        <v>6.4200000000000728</v>
      </c>
      <c r="O7" s="36">
        <f>0+0</f>
        <v>0</v>
      </c>
      <c r="P7" s="18">
        <f>IF(MEDIAN(P$3,EDATE(P$3,3)-1,MIN($G7,$H7))=MIN($G7,$H7),
$I7-$J7-SUM($O7:O7),
IF(MEDIAN(P$3,EDATE(P$3,3)-1,$B7)=$B7,
TRUNC((MIN(EDATE(P$3,3),$H7,$G7)-$B7)/(EDATE(P$3,3)-P$3)*$M7,2),
IF(OR($B7&gt;P$3,MIN($G7:$H7)&lt;P$3),0,
$M7)))</f>
        <v>0</v>
      </c>
      <c r="Q7" s="18">
        <f>IF(MEDIAN(Q$3,EDATE(Q$3,3)-1,MIN($G7,$H7))=MIN($G7,$H7),
$I7-$J7-SUM($O7:P7),
IF(MEDIAN(Q$3,EDATE(Q$3,3)-1,$B7)=$B7,
TRUNC((MIN(EDATE(Q$3,3),$H7,$G7)-$B7)/(EDATE(Q$3,3)-Q$3)*$M7,2),
IF(OR($B7&gt;Q$3,MIN($G7:$H7)&lt;Q$3),0,
$M7)))</f>
        <v>0</v>
      </c>
      <c r="R7" s="18">
        <f>IF(MEDIAN(R$3,EDATE(R$3,3)-1,MIN($G7,$H7))=MIN($G7,$H7),
$I7-$J7-SUM($O7:Q7),
IF(MEDIAN(R$3,EDATE(R$3,3)-1,$B7)=$B7,
TRUNC((MIN(EDATE(R$3,3),$H7,$G7)-$B7)/(EDATE(R$3,3)-R$3)*$M7,2),
IF(OR($B7&gt;R$3,MIN($G7:$H7)&lt;R$3),0,
$M7)))</f>
        <v>0</v>
      </c>
      <c r="S7" s="18">
        <f>IF(MEDIAN(S$3,EDATE(S$3,3)-1,MIN($G7,$H7))=MIN($G7,$H7),
$I7-$J7-SUM($O7:R7),
IF(MEDIAN(S$3,EDATE(S$3,3)-1,$B7)=$B7,
TRUNC((MIN(EDATE(S$3,3),$H7,$G7)-$B7)/(EDATE(S$3,3)-S$3)*$M7,2),
IF(OR($B7&gt;S$3,MIN($G7:$H7)&lt;S$3),0,
$M7)))</f>
        <v>0</v>
      </c>
      <c r="T7" s="18">
        <f>IF(MEDIAN(T$3,EDATE(T$3,3)-1,MIN($G7,$H7))=MIN($G7,$H7),
$I7-$J7-SUM($O7:S7),
IF(MEDIAN(T$3,EDATE(T$3,3)-1,$B7)=$B7,
TRUNC((MIN(EDATE(T$3,3),$H7,$G7)-$B7)/(EDATE(T$3,3)-T$3)*$M7,2),
IF(OR($B7&gt;T$3,MIN($G7:$H7)&lt;T$3),0,
$M7)))</f>
        <v>0</v>
      </c>
      <c r="U7" s="18">
        <f>IF(MEDIAN(U$3,EDATE(U$3,3)-1,MIN($G7,$H7))=MIN($G7,$H7),
$I7-$J7-SUM($O7:T7),
IF(MEDIAN(U$3,EDATE(U$3,3)-1,$B7)=$B7,
TRUNC((MIN(EDATE(U$3,3),$H7,$G7)-$B7)/(EDATE(U$3,3)-U$3)*$M7,2),
IF(OR($B7&gt;U$3,MIN($G7:$H7)&lt;U$3),0,
$M7)))</f>
        <v>6.4200000000000728</v>
      </c>
      <c r="V7" s="18">
        <f>IF(MEDIAN(V$3,EDATE(V$3,3)-1,MIN($G7,$H7))=MIN($G7,$H7),
$I7-$J7-SUM($O7:U7),
IF(MEDIAN(V$3,EDATE(V$3,3)-1,$B7)=$B7,
TRUNC((MIN(EDATE(V$3,3),$H7,$G7)-$B7)/(EDATE(V$3,3)-V$3)*$M7,2),
IF(OR($B7&gt;V$3,MIN($G7:$H7)&lt;V$3),0,
$M7)))</f>
        <v>0</v>
      </c>
      <c r="W7" s="18">
        <f>IF(MEDIAN(W$3,EDATE(W$3,3)-1,MIN($G7,$H7))=MIN($G7,$H7),
$I7-$J7-SUM($O7:V7),
IF(MEDIAN(W$3,EDATE(W$3,3)-1,$B7)=$B7,
TRUNC((MIN(EDATE(W$3,3),$H7,$G7)-$B7)/(EDATE(W$3,3)-W$3)*$M7,2),
IF(OR($B7&gt;W$3,MIN($G7:$H7)&lt;W$3),0,
$M7)))</f>
        <v>0</v>
      </c>
      <c r="X7" s="18">
        <f>IF(MEDIAN(X$3,EDATE(X$3,3)-1,MIN($G7,$H7))=MIN($G7,$H7),
$I7-$J7-SUM($O7:W7),
IF(MEDIAN(X$3,EDATE(X$3,3)-1,$B7)=$B7,
TRUNC((MIN(EDATE(X$3,3),$H7,$G7)-$B7)/(EDATE(X$3,3)-X$3)*$M7,2),
IF(OR($B7&gt;X$3,MIN($G7:$H7)&lt;X$3),0,
$M7)))</f>
        <v>0</v>
      </c>
      <c r="Y7" s="18">
        <f>IF(MEDIAN(Y$3,EDATE(Y$3,3)-1,MIN($G7,$H7))=MIN($G7,$H7),
$I7-$J7-SUM($O7:X7),
IF(MEDIAN(Y$3,EDATE(Y$3,3)-1,$B7)=$B7,
TRUNC((MIN(EDATE(Y$3,3),$H7,$G7)-$B7)/(EDATE(Y$3,3)-Y$3)*$M7,2),
IF(OR($B7&gt;Y$3,MIN($G7:$H7)&lt;Y$3),0,
$M7)))</f>
        <v>0</v>
      </c>
      <c r="Z7" s="18">
        <f>IF(MEDIAN(Z$3,EDATE(Z$3,3)-1,MIN($G7,$H7))=MIN($G7,$H7),
$I7-$J7-SUM($O7:Y7),
IF(MEDIAN(Z$3,EDATE(Z$3,3)-1,$B7)=$B7,
TRUNC((MIN(EDATE(Z$3,3),$H7,$G7)-$B7)/(EDATE(Z$3,3)-Z$3)*$M7,2),
IF(OR($B7&gt;Z$3,MIN($G7:$H7)&lt;Z$3),0,
$M7)))</f>
        <v>0</v>
      </c>
      <c r="AA7" s="18">
        <f>IF(MEDIAN(AA$3,EDATE(AA$3,3)-1,MIN($G7,$H7))=MIN($G7,$H7),
$I7-$J7-SUM($O7:Z7),
IF(MEDIAN(AA$3,EDATE(AA$3,3)-1,$B7)=$B7,
TRUNC((MIN(EDATE(AA$3,3),$H7,$G7)-$B7)/(EDATE(AA$3,3)-AA$3)*$M7,2),
IF(OR($B7&gt;AA$3,MIN($G7:$H7)&lt;AA$3),0,
$M7)))</f>
        <v>0</v>
      </c>
      <c r="AB7" s="18">
        <f>IF(MEDIAN(AB$3,EDATE(AB$3,3)-1,MIN($G7,$H7))=MIN($G7,$H7),
$I7-$J7-SUM($O7:AA7),
IF(MEDIAN(AB$3,EDATE(AB$3,3)-1,$B7)=$B7,
TRUNC((MIN(EDATE(AB$3,3),$H7,$G7)-$B7)/(EDATE(AB$3,3)-AB$3)*$M7,2),
IF(OR($B7&gt;AB$3,MIN($G7:$H7)&lt;AB$3),0,
$M7)))</f>
        <v>0</v>
      </c>
      <c r="AC7" s="18">
        <f>IF(MEDIAN(AC$3,EDATE(AC$3,3)-1,MIN($G7,$H7))=MIN($G7,$H7),
$I7-$J7-SUM($O7:AB7),
IF(MEDIAN(AC$3,EDATE(AC$3,3)-1,$B7)=$B7,
TRUNC((MIN(EDATE(AC$3,3),$H7,$G7)-$B7)/(EDATE(AC$3,3)-AC$3)*$M7,2),
IF(OR($B7&gt;AC$3,MIN($G7:$H7)&lt;AC$3),0,
$M7)))</f>
        <v>0</v>
      </c>
      <c r="AD7" s="18">
        <f>IF(MEDIAN(AD$3,EDATE(AD$3,3)-1,MIN($G7,$H7))=MIN($G7,$H7),
$I7-$J7-SUM($O7:AC7),
IF(MEDIAN(AD$3,EDATE(AD$3,3)-1,$B7)=$B7,
TRUNC((MIN(EDATE(AD$3,3),$H7,$G7)-$B7)/(EDATE(AD$3,3)-AD$3)*$M7,2),
IF(OR($B7&gt;AD$3,MIN($G7:$H7)&lt;AD$3),0,
$M7)))</f>
        <v>0</v>
      </c>
      <c r="AE7" s="18">
        <f>IF(MEDIAN(AE$3,EDATE(AE$3,3)-1,MIN($G7,$H7))=MIN($G7,$H7),
$I7-$J7-SUM($O7:AD7),
IF(MEDIAN(AE$3,EDATE(AE$3,3)-1,$B7)=$B7,
TRUNC((MIN(EDATE(AE$3,3),$H7,$G7)-$B7)/(EDATE(AE$3,3)-AE$3)*$M7,2),
IF(OR($B7&gt;AE$3,MIN($G7:$H7)&lt;AE$3),0,
$M7)))</f>
        <v>0</v>
      </c>
      <c r="AF7" s="18">
        <f>IF(MEDIAN(AF$3,EDATE(AF$3,3)-1,MIN($G7,$H7))=MIN($G7,$H7),
$I7-$J7-SUM($O7:AE7),
IF(MEDIAN(AF$3,EDATE(AF$3,3)-1,$B7)=$B7,
TRUNC((MIN(EDATE(AF$3,3),$H7,$G7)-$B7)/(EDATE(AF$3,3)-AF$3)*$M7,2),
IF(OR($B7&gt;AF$3,MIN($G7:$H7)&lt;AF$3),0,
$M7)))</f>
        <v>0</v>
      </c>
      <c r="AG7" s="18">
        <f>IF(MEDIAN(AG$3,EDATE(AG$3,3)-1,MIN($G7,$H7))=MIN($G7,$H7),
$I7-$J7-SUM($O7:AF7),
IF(MEDIAN(AG$3,EDATE(AG$3,3)-1,$B7)=$B7,
TRUNC((MIN(EDATE(AG$3,3),$H7,$G7)-$B7)/(EDATE(AG$3,3)-AG$3)*$M7,2),
IF(OR($B7&gt;AG$3,MIN($G7:$H7)&lt;AG$3),0,
$M7)))</f>
        <v>0</v>
      </c>
      <c r="AH7" s="18">
        <f>IF(MEDIAN(AH$3,EDATE(AH$3,3)-1,MIN($G7,$H7))=MIN($G7,$H7),
$I7-$J7-SUM($O7:AG7),
IF(MEDIAN(AH$3,EDATE(AH$3,3)-1,$B7)=$B7,
TRUNC((MIN(EDATE(AH$3,3),$H7,$G7)-$B7)/(EDATE(AH$3,3)-AH$3)*$M7,2),
IF(OR($B7&gt;AH$3,MIN($G7:$H7)&lt;AH$3),0,
$M7)))</f>
        <v>0</v>
      </c>
      <c r="AI7" s="18">
        <f>IF(MEDIAN(AI$3,EDATE(AI$3,3)-1,MIN($G7,$H7))=MIN($G7,$H7),
$I7-$J7-SUM($O7:AH7),
IF(MEDIAN(AI$3,EDATE(AI$3,3)-1,$B7)=$B7,
TRUNC((MIN(EDATE(AI$3,3),$H7,$G7)-$B7)/(EDATE(AI$3,3)-AI$3)*$M7,2),
IF(OR($B7&gt;AI$3,MIN($G7:$H7)&lt;AI$3),0,
$M7)))</f>
        <v>0</v>
      </c>
      <c r="AJ7" s="18">
        <f>IF(MEDIAN(AJ$3,EDATE(AJ$3,3)-1,MIN($G7,$H7))=MIN($G7,$H7),
$I7-$J7-SUM($O7:AI7),
IF(MEDIAN(AJ$3,EDATE(AJ$3,3)-1,$B7)=$B7,
TRUNC((MIN(EDATE(AJ$3,3),$H7,$G7)-$B7)/(EDATE(AJ$3,3)-AJ$3)*$M7,2),
IF(OR($B7&gt;AJ$3,MIN($G7:$H7)&lt;AJ$3),0,
$M7)))</f>
        <v>0</v>
      </c>
      <c r="AK7" s="18">
        <f>IF(MEDIAN(AK$3,EDATE(AK$3,3)-1,MIN($G7,$H7))=MIN($G7,$H7),
$I7-$J7-SUM($O7:AJ7),
IF(MEDIAN(AK$3,EDATE(AK$3,3)-1,$B7)=$B7,
TRUNC((MIN(EDATE(AK$3,3),$H7,$G7)-$B7)/(EDATE(AK$3,3)-AK$3)*$M7,2),
IF(OR($B7&gt;AK$3,MIN($G7:$H7)&lt;AK$3),0,
$M7)))</f>
        <v>0</v>
      </c>
      <c r="AL7" s="18">
        <f>IF(MEDIAN(AL$3,EDATE(AL$3,3)-1,MIN($G7,$H7))=MIN($G7,$H7),
$I7-$J7-SUM($O7:AK7),
IF(MEDIAN(AL$3,EDATE(AL$3,3)-1,$B7)=$B7,
TRUNC((MIN(EDATE(AL$3,3),$H7,$G7)-$B7)/(EDATE(AL$3,3)-AL$3)*$M7,2),
IF(OR($B7&gt;AL$3,MIN($G7:$H7)&lt;AL$3),0,
$M7)))</f>
        <v>0</v>
      </c>
      <c r="AM7" s="18">
        <f>IF(MEDIAN(AM$3,EDATE(AM$3,3)-1,MIN($G7,$H7))=MIN($G7,$H7),
$I7-$J7-SUM($O7:AL7),
IF(MEDIAN(AM$3,EDATE(AM$3,3)-1,$B7)=$B7,
TRUNC((MIN(EDATE(AM$3,3),$H7,$G7)-$B7)/(EDATE(AM$3,3)-AM$3)*$M7,2),
IF(OR($B7&gt;AM$3,MIN($G7:$H7)&lt;AM$3),0,
$M7)))</f>
        <v>0</v>
      </c>
      <c r="AN7" s="18">
        <f>IF(MEDIAN(AN$3,EDATE(AN$3,3)-1,MIN($G7,$H7))=MIN($G7,$H7),
$I7-$J7-SUM($O7:AM7),
IF(MEDIAN(AN$3,EDATE(AN$3,3)-1,$B7)=$B7,
TRUNC((MIN(EDATE(AN$3,3),$H7,$G7)-$B7)/(EDATE(AN$3,3)-AN$3)*$M7,2),
IF(OR($B7&gt;AN$3,MIN($G7:$H7)&lt;AN$3),0,
$M7)))</f>
        <v>0</v>
      </c>
      <c r="AO7" s="18">
        <f>IF(MEDIAN(AO$3,EDATE(AO$3,3)-1,MIN($G7,$H7))=MIN($G7,$H7),
$I7-$J7-SUM($O7:AN7),
IF(MEDIAN(AO$3,EDATE(AO$3,3)-1,$B7)=$B7,
TRUNC((MIN(EDATE(AO$3,3),$H7,$G7)-$B7)/(EDATE(AO$3,3)-AO$3)*$M7,2),
IF(OR($B7&gt;AO$3,MIN($G7:$H7)&lt;AO$3),0,
$M7)))</f>
        <v>0</v>
      </c>
      <c r="AP7" s="18">
        <f>IF(MEDIAN(AP$3,EDATE(AP$3,3)-1,MIN($G7,$H7))=MIN($G7,$H7),
$I7-$J7-SUM($O7:AO7),
IF(MEDIAN(AP$3,EDATE(AP$3,3)-1,$B7)=$B7,
TRUNC((MIN(EDATE(AP$3,3),$H7,$G7)-$B7)/(EDATE(AP$3,3)-AP$3)*$M7,2),
IF(OR($B7&gt;AP$3,MIN($G7:$H7)&lt;AP$3),0,
$M7)))</f>
        <v>0</v>
      </c>
      <c r="AQ7" s="18">
        <f>IF(MEDIAN(AQ$3,EDATE(AQ$3,3)-1,MIN($G7,$H7))=MIN($G7,$H7),
$I7-$J7-SUM($O7:AP7),
IF(MEDIAN(AQ$3,EDATE(AQ$3,3)-1,$B7)=$B7,
TRUNC((MIN(EDATE(AQ$3,3),$H7,$G7)-$B7)/(EDATE(AQ$3,3)-AQ$3)*$M7,2),
IF(OR($B7&gt;AQ$3,MIN($G7:$H7)&lt;AQ$3),0,
$M7)))</f>
        <v>0</v>
      </c>
      <c r="AR7" s="18">
        <f>IF(MEDIAN(AR$3,EDATE(AR$3,3)-1,MIN($G7,$H7))=MIN($G7,$H7),
$I7-$J7-SUM($O7:AQ7),
IF(MEDIAN(AR$3,EDATE(AR$3,3)-1,$B7)=$B7,
TRUNC((MIN(EDATE(AR$3,3),$H7,$G7)-$B7)/(EDATE(AR$3,3)-AR$3)*$M7,2),
IF(OR($B7&gt;AR$3,MIN($G7:$H7)&lt;AR$3),0,
$M7)))</f>
        <v>0</v>
      </c>
      <c r="AS7" s="18">
        <f>IF(MEDIAN(AS$3,EDATE(AS$3,3)-1,MIN($G7,$H7))=MIN($G7,$H7),
$I7-$J7-SUM($O7:AR7),
IF(MEDIAN(AS$3,EDATE(AS$3,3)-1,$B7)=$B7,
TRUNC((MIN(EDATE(AS$3,3),$H7,$G7)-$B7)/(EDATE(AS$3,3)-AS$3)*$M7,2),
IF(OR($B7&gt;AS$3,MIN($G7:$H7)&lt;AS$3),0,
$M7)))</f>
        <v>0</v>
      </c>
      <c r="AT7" s="18">
        <f>IF(MEDIAN(AT$3,EDATE(AT$3,3)-1,MIN($G7,$H7))=MIN($G7,$H7),
$I7-$J7-SUM($O7:AS7),
IF(MEDIAN(AT$3,EDATE(AT$3,3)-1,$B7)=$B7,
TRUNC((MIN(EDATE(AT$3,3),$H7,$G7)-$B7)/(EDATE(AT$3,3)-AT$3)*$M7,2),
IF(OR($B7&gt;AT$3,MIN($G7:$H7)&lt;AT$3),0,
$M7)))</f>
        <v>0</v>
      </c>
      <c r="AU7" s="18">
        <f>IF(MEDIAN(AU$3,EDATE(AU$3,3)-1,MIN($G7,$H7))=MIN($G7,$H7),
$I7-$J7-SUM($O7:AT7),
IF(MEDIAN(AU$3,EDATE(AU$3,3)-1,$B7)=$B7,
TRUNC((MIN(EDATE(AU$3,3),$H7,$G7)-$B7)/(EDATE(AU$3,3)-AU$3)*$M7,2),
IF(OR($B7&gt;AU$3,MIN($G7:$H7)&lt;AU$3),0,
$M7)))</f>
        <v>0</v>
      </c>
      <c r="AV7" s="18">
        <f>IF(MEDIAN(AV$3,EDATE(AV$3,3)-1,MIN($G7,$H7))=MIN($G7,$H7),
$I7-$J7-SUM($O7:AU7),
IF(MEDIAN(AV$3,EDATE(AV$3,3)-1,$B7)=$B7,
TRUNC((MIN(EDATE(AV$3,3),$H7,$G7)-$B7)/(EDATE(AV$3,3)-AV$3)*$M7,2),
IF(OR($B7&gt;AV$3,MIN($G7:$H7)&lt;AV$3),0,
$M7)))</f>
        <v>0</v>
      </c>
      <c r="AW7" s="18">
        <f>IF(MEDIAN(AW$3,EDATE(AW$3,3)-1,MIN($G7,$H7))=MIN($G7,$H7),
$I7-$J7-SUM($O7:AV7),
IF(MEDIAN(AW$3,EDATE(AW$3,3)-1,$B7)=$B7,
TRUNC((MIN(EDATE(AW$3,3),$H7,$G7)-$B7)/(EDATE(AW$3,3)-AW$3)*$M7,2),
IF(OR($B7&gt;AW$3,MIN($G7:$H7)&lt;AW$3),0,
$M7)))</f>
        <v>0</v>
      </c>
      <c r="AX7" s="18">
        <f>IF(MEDIAN(AX$3,EDATE(AX$3,3)-1,MIN($G7,$H7))=MIN($G7,$H7),
$I7-$J7-SUM($O7:AW7),
IF(MEDIAN(AX$3,EDATE(AX$3,3)-1,$B7)=$B7,
TRUNC((MIN(EDATE(AX$3,3),$H7,$G7)-$B7)/(EDATE(AX$3,3)-AX$3)*$M7,2),
IF(OR($B7&gt;AX$3,MIN($G7:$H7)&lt;AX$3),0,
$M7)))</f>
        <v>0</v>
      </c>
      <c r="AY7" s="18">
        <f>IF(MEDIAN(AY$3,EDATE(AY$3,3)-1,MIN($G7,$H7))=MIN($G7,$H7),
$I7-$J7-SUM($O7:AX7),
IF(MEDIAN(AY$3,EDATE(AY$3,3)-1,$B7)=$B7,
TRUNC((MIN(EDATE(AY$3,3),$H7,$G7)-$B7)/(EDATE(AY$3,3)-AY$3)*$M7,2),
IF(OR($B7&gt;AY$3,MIN($G7:$H7)&lt;AY$3),0,
$M7)))</f>
        <v>0</v>
      </c>
      <c r="AZ7" s="18">
        <f>IF(MEDIAN(AZ$3,EDATE(AZ$3,3)-1,MIN($G7,$H7))=MIN($G7,$H7),
$I7-$J7-SUM($O7:AY7),
IF(MEDIAN(AZ$3,EDATE(AZ$3,3)-1,$B7)=$B7,
TRUNC((MIN(EDATE(AZ$3,3),$H7,$G7)-$B7)/(EDATE(AZ$3,3)-AZ$3)*$M7,2),
IF(OR($B7&gt;AZ$3,MIN($G7:$H7)&lt;AZ$3),0,
$M7)))</f>
        <v>0</v>
      </c>
      <c r="BA7" s="18">
        <f>IF(MEDIAN(BA$3,EDATE(BA$3,3)-1,MIN($G7,$H7))=MIN($G7,$H7),
$I7-$J7-SUM($O7:AZ7),
IF(MEDIAN(BA$3,EDATE(BA$3,3)-1,$B7)=$B7,
TRUNC((MIN(EDATE(BA$3,3),$H7,$G7)-$B7)/(EDATE(BA$3,3)-BA$3)*$M7,2),
IF(OR($B7&gt;BA$3,MIN($G7:$H7)&lt;BA$3),0,
$M7)))</f>
        <v>0</v>
      </c>
      <c r="BB7" s="18">
        <f>IF(MEDIAN(BB$3,EDATE(BB$3,3)-1,MIN($G7,$H7))=MIN($G7,$H7),
$I7-$J7-SUM($O7:BA7),
IF(MEDIAN(BB$3,EDATE(BB$3,3)-1,$B7)=$B7,
TRUNC((MIN(EDATE(BB$3,3),$H7,$G7)-$B7)/(EDATE(BB$3,3)-BB$3)*$M7,2),
IF(OR($B7&gt;BB$3,MIN($G7:$H7)&lt;BB$3),0,
$M7)))</f>
        <v>0</v>
      </c>
      <c r="BC7" s="18">
        <f>IF(MEDIAN(BC$3,EDATE(BC$3,3)-1,MIN($G7,$H7))=MIN($G7,$H7),
$I7-$J7-SUM($O7:BB7),
IF(MEDIAN(BC$3,EDATE(BC$3,3)-1,$B7)=$B7,
TRUNC((MIN(EDATE(BC$3,3),$H7,$G7)-$B7)/(EDATE(BC$3,3)-BC$3)*$M7,2),
IF(OR($B7&gt;BC$3,MIN($G7:$H7)&lt;BC$3),0,
$M7)))</f>
        <v>0</v>
      </c>
      <c r="BD7" s="18">
        <f>IF(MEDIAN(BD$3,EDATE(BD$3,3)-1,MIN($G7,$H7))=MIN($G7,$H7),
$I7-$J7-SUM($O7:BC7),
IF(MEDIAN(BD$3,EDATE(BD$3,3)-1,$B7)=$B7,
TRUNC((MIN(EDATE(BD$3,3),$H7,$G7)-$B7)/(EDATE(BD$3,3)-BD$3)*$M7,2),
IF(OR($B7&gt;BD$3,MIN($G7:$H7)&lt;BD$3),0,
$M7)))</f>
        <v>0</v>
      </c>
      <c r="BE7" s="18">
        <f>IF(MEDIAN(BE$3,EDATE(BE$3,3)-1,MIN($G7,$H7))=MIN($G7,$H7),
$I7-$J7-SUM($O7:BD7),
IF(MEDIAN(BE$3,EDATE(BE$3,3)-1,$B7)=$B7,
TRUNC((MIN(EDATE(BE$3,3),$H7,$G7)-$B7)/(EDATE(BE$3,3)-BE$3)*$M7,2),
IF(OR($B7&gt;BE$3,MIN($G7:$H7)&lt;BE$3),0,
$M7)))</f>
        <v>0</v>
      </c>
      <c r="BF7" s="18">
        <f>IF(MEDIAN(BF$3,EDATE(BF$3,3)-1,MIN($G7,$H7))=MIN($G7,$H7),
$I7-$J7-SUM($O7:BE7),
IF(MEDIAN(BF$3,EDATE(BF$3,3)-1,$B7)=$B7,
TRUNC((MIN(EDATE(BF$3,3),$H7,$G7)-$B7)/(EDATE(BF$3,3)-BF$3)*$M7,2),
IF(OR($B7&gt;BF$3,MIN($G7:$H7)&lt;BF$3),0,
$M7)))</f>
        <v>0</v>
      </c>
      <c r="BG7" s="18">
        <f>IF(MEDIAN(BG$3,EDATE(BG$3,3)-1,MIN($G7,$H7))=MIN($G7,$H7),
$I7-$J7-SUM($O7:BF7),
IF(MEDIAN(BG$3,EDATE(BG$3,3)-1,$B7)=$B7,
TRUNC((MIN(EDATE(BG$3,3),$H7,$G7)-$B7)/(EDATE(BG$3,3)-BG$3)*$M7,2),
IF(OR($B7&gt;BG$3,MIN($G7:$H7)&lt;BG$3),0,
$M7)))</f>
        <v>0</v>
      </c>
      <c r="BH7" s="18">
        <f>IF(MEDIAN(BH$3,EDATE(BH$3,3)-1,MIN($G7,$H7))=MIN($G7,$H7),
$I7-$J7-SUM($O7:BG7),
IF(MEDIAN(BH$3,EDATE(BH$3,3)-1,$B7)=$B7,
TRUNC((MIN(EDATE(BH$3,3),$H7,$G7)-$B7)/(EDATE(BH$3,3)-BH$3)*$M7,2),
IF(OR($B7&gt;BH$3,MIN($G7:$H7)&lt;BH$3),0,
$M7)))</f>
        <v>0</v>
      </c>
      <c r="BI7" s="18">
        <f>IF(MEDIAN(BI$3,EDATE(BI$3,3)-1,MIN($G7,$H7))=MIN($G7,$H7),
$I7-$J7-SUM($O7:BH7),
IF(MEDIAN(BI$3,EDATE(BI$3,3)-1,$B7)=$B7,
TRUNC((MIN(EDATE(BI$3,3),$H7,$G7)-$B7)/(EDATE(BI$3,3)-BI$3)*$M7,2),
IF(OR($B7&gt;BI$3,MIN($G7:$H7)&lt;BI$3),0,
$M7)))</f>
        <v>0</v>
      </c>
      <c r="BJ7" s="18">
        <f>IF(MEDIAN(BJ$3,EDATE(BJ$3,3)-1,MIN($G7,$H7))=MIN($G7,$H7),
$I7-$J7-SUM($O7:BI7),
IF(MEDIAN(BJ$3,EDATE(BJ$3,3)-1,$B7)=$B7,
TRUNC((MIN(EDATE(BJ$3,3),$H7,$G7)-$B7)/(EDATE(BJ$3,3)-BJ$3)*$M7,2),
IF(OR($B7&gt;BJ$3,MIN($G7:$H7)&lt;BJ$3),0,
$M7)))</f>
        <v>0</v>
      </c>
      <c r="BK7" s="18">
        <f>IF(MEDIAN(BK$3,EDATE(BK$3,3)-1,MIN($G7,$H7))=MIN($G7,$H7),
$I7-$J7-SUM($O7:BJ7),
IF(MEDIAN(BK$3,EDATE(BK$3,3)-1,$B7)=$B7,
TRUNC((MIN(EDATE(BK$3,3),$H7,$G7)-$B7)/(EDATE(BK$3,3)-BK$3)*$M7,2),
IF(OR($B7&gt;BK$3,MIN($G7:$H7)&lt;BK$3),0,
$M7)))</f>
        <v>0</v>
      </c>
      <c r="BL7" s="18">
        <f>IF(MEDIAN(BL$3,EDATE(BL$3,3)-1,MIN($G7,$H7))=MIN($G7,$H7),
$I7-$J7-SUM($O7:BK7),
IF(MEDIAN(BL$3,EDATE(BL$3,3)-1,$B7)=$B7,
TRUNC((MIN(EDATE(BL$3,3),$H7,$G7)-$B7)/(EDATE(BL$3,3)-BL$3)*$M7,2),
IF(OR($B7&gt;BL$3,MIN($G7:$H7)&lt;BL$3),0,
$M7)))</f>
        <v>0</v>
      </c>
      <c r="BM7" s="18">
        <f>IF(MEDIAN(BM$3,EDATE(BM$3,3)-1,MIN($G7,$H7))=MIN($G7,$H7),
$I7-$J7-SUM($O7:BL7),
IF(MEDIAN(BM$3,EDATE(BM$3,3)-1,$B7)=$B7,
TRUNC((MIN(EDATE(BM$3,3),$H7,$G7)-$B7)/(EDATE(BM$3,3)-BM$3)*$M7,2),
IF(OR($B7&gt;BM$3,MIN($G7:$H7)&lt;BM$3),0,
$M7)))</f>
        <v>0</v>
      </c>
      <c r="BN7" s="18">
        <f>IF(MEDIAN(BN$3,EDATE(BN$3,3)-1,MIN($G7,$H7))=MIN($G7,$H7),
$I7-$J7-SUM($O7:BM7),
IF(MEDIAN(BN$3,EDATE(BN$3,3)-1,$B7)=$B7,
TRUNC((MIN(EDATE(BN$3,3),$H7,$G7)-$B7)/(EDATE(BN$3,3)-BN$3)*$M7,2),
IF(OR($B7&gt;BN$3,MIN($G7:$H7)&lt;BN$3),0,
$M7)))</f>
        <v>0</v>
      </c>
      <c r="BO7" s="18">
        <f>IF(MEDIAN(BO$3,EDATE(BO$3,3)-1,MIN($G7,$H7))=MIN($G7,$H7),
$I7-$J7-SUM($O7:BN7),
IF(MEDIAN(BO$3,EDATE(BO$3,3)-1,$B7)=$B7,
TRUNC((MIN(EDATE(BO$3,3),$H7,$G7)-$B7)/(EDATE(BO$3,3)-BO$3)*$M7,2),
IF(OR($B7&gt;BO$3,MIN($G7:$H7)&lt;BO$3),0,
$M7)))</f>
        <v>0</v>
      </c>
      <c r="BP7" s="18">
        <f>IF(MEDIAN(BP$3,EDATE(BP$3,3)-1,MIN($G7,$H7))=MIN($G7,$H7),
$I7-$J7-SUM($O7:BO7),
IF(MEDIAN(BP$3,EDATE(BP$3,3)-1,$B7)=$B7,
TRUNC((MIN(EDATE(BP$3,3),$H7,$G7)-$B7)/(EDATE(BP$3,3)-BP$3)*$M7,2),
IF(OR($B7&gt;BP$3,MIN($G7:$H7)&lt;BP$3),0,
$M7)))</f>
        <v>0</v>
      </c>
      <c r="BQ7" s="18">
        <f>IF(MEDIAN(BQ$3,EDATE(BQ$3,3)-1,MIN($G7,$H7))=MIN($G7,$H7),
$I7-$J7-SUM($O7:BP7),
IF(MEDIAN(BQ$3,EDATE(BQ$3,3)-1,$B7)=$B7,
TRUNC((MIN(EDATE(BQ$3,3),$H7,$G7)-$B7)/(EDATE(BQ$3,3)-BQ$3)*$M7,2),
IF(OR($B7&gt;BQ$3,MIN($G7:$H7)&lt;BQ$3),0,
$M7)))</f>
        <v>0</v>
      </c>
      <c r="BR7" s="18">
        <f>IF(MEDIAN(BR$3,EDATE(BR$3,3)-1,MIN($G7,$H7))=MIN($G7,$H7),
$I7-$J7-SUM($O7:BQ7),
IF(MEDIAN(BR$3,EDATE(BR$3,3)-1,$B7)=$B7,
TRUNC((MIN(EDATE(BR$3,3),$H7,$G7)-$B7)/(EDATE(BR$3,3)-BR$3)*$M7,2),
IF(OR($B7&gt;BR$3,MIN($G7:$H7)&lt;BR$3),0,
$M7)))</f>
        <v>0</v>
      </c>
      <c r="BS7" s="18">
        <f>IF(MEDIAN(BS$3,EDATE(BS$3,3)-1,MIN($G7,$H7))=MIN($G7,$H7),
$I7-$J7-SUM($O7:BR7),
IF(MEDIAN(BS$3,EDATE(BS$3,3)-1,$B7)=$B7,
TRUNC((MIN(EDATE(BS$3,3),$H7,$G7)-$B7)/(EDATE(BS$3,3)-BS$3)*$M7,2),
IF(OR($B7&gt;BS$3,MIN($G7:$H7)&lt;BS$3),0,
$M7)))</f>
        <v>0</v>
      </c>
      <c r="BT7" s="18">
        <f>IF(MEDIAN(BT$3,EDATE(BT$3,3)-1,MIN($G7,$H7))=MIN($G7,$H7),
$I7-$J7-SUM($O7:BS7),
IF(MEDIAN(BT$3,EDATE(BT$3,3)-1,$B7)=$B7,
TRUNC((MIN(EDATE(BT$3,3),$H7,$G7)-$B7)/(EDATE(BT$3,3)-BT$3)*$M7,2),
IF(OR($B7&gt;BT$3,MIN($G7:$H7)&lt;BT$3),0,
$M7)))</f>
        <v>0</v>
      </c>
      <c r="BU7" s="18">
        <f>IF(MEDIAN(BU$3,EDATE(BU$3,3)-1,MIN($G7,$H7))=MIN($G7,$H7),
$I7-$J7-SUM($O7:BT7),
IF(MEDIAN(BU$3,EDATE(BU$3,3)-1,$B7)=$B7,
TRUNC((MIN(EDATE(BU$3,3),$H7,$G7)-$B7)/(EDATE(BU$3,3)-BU$3)*$M7,2),
IF(OR($B7&gt;BU$3,MIN($G7:$H7)&lt;BU$3),0,
$M7)))</f>
        <v>0</v>
      </c>
      <c r="BV7" s="18">
        <f>IF(MEDIAN(BV$3,EDATE(BV$3,3)-1,MIN($G7,$H7))=MIN($G7,$H7),
$I7-$J7-SUM($O7:BU7),
IF(MEDIAN(BV$3,EDATE(BV$3,3)-1,$B7)=$B7,
TRUNC((MIN(EDATE(BV$3,3),$H7,$G7)-$B7)/(EDATE(BV$3,3)-BV$3)*$M7,2),
IF(OR($B7&gt;BV$3,MIN($G7:$H7)&lt;BV$3),0,
$M7)))</f>
        <v>0</v>
      </c>
      <c r="BW7" s="18">
        <f>IF(MEDIAN(BW$3,EDATE(BW$3,3)-1,MIN($G7,$H7))=MIN($G7,$H7),
$I7-$J7-SUM($O7:BV7),
IF(MEDIAN(BW$3,EDATE(BW$3,3)-1,$B7)=$B7,
TRUNC((MIN(EDATE(BW$3,3),$H7,$G7)-$B7)/(EDATE(BW$3,3)-BW$3)*$M7,2),
IF(OR($B7&gt;BW$3,MIN($G7:$H7)&lt;BW$3),0,
$M7)))</f>
        <v>0</v>
      </c>
      <c r="BX7" s="18">
        <f>IF(MEDIAN(BX$3,EDATE(BX$3,3)-1,MIN($G7,$H7))=MIN($G7,$H7),
$I7-$J7-SUM($O7:BW7),
IF(MEDIAN(BX$3,EDATE(BX$3,3)-1,$B7)=$B7,
TRUNC((MIN(EDATE(BX$3,3),$H7,$G7)-$B7)/(EDATE(BX$3,3)-BX$3)*$M7,2),
IF(OR($B7&gt;BX$3,MIN($G7:$H7)&lt;BX$3),0,
$M7)))</f>
        <v>0</v>
      </c>
      <c r="BY7" s="18">
        <f>IF(MEDIAN(BY$3,EDATE(BY$3,3)-1,MIN($G7,$H7))=MIN($G7,$H7),
$I7-$J7-SUM($O7:BX7),
IF(MEDIAN(BY$3,EDATE(BY$3,3)-1,$B7)=$B7,
TRUNC((MIN(EDATE(BY$3,3),$H7,$G7)-$B7)/(EDATE(BY$3,3)-BY$3)*$M7,2),
IF(OR($B7&gt;BY$3,MIN($G7:$H7)&lt;BY$3),0,
$M7)))</f>
        <v>0</v>
      </c>
      <c r="BZ7" s="18">
        <f>IF(MEDIAN(BZ$3,EDATE(BZ$3,3)-1,MIN($G7,$H7))=MIN($G7,$H7),
$I7-$J7-SUM($O7:BY7),
IF(MEDIAN(BZ$3,EDATE(BZ$3,3)-1,$B7)=$B7,
TRUNC((MIN(EDATE(BZ$3,3),$H7,$G7)-$B7)/(EDATE(BZ$3,3)-BZ$3)*$M7,2),
IF(OR($B7&gt;BZ$3,MIN($G7:$H7)&lt;BZ$3),0,
$M7)))</f>
        <v>0</v>
      </c>
      <c r="CA7" s="18">
        <f>IF(MEDIAN(CA$3,EDATE(CA$3,3)-1,MIN($G7,$H7))=MIN($G7,$H7),
$I7-$J7-SUM($O7:BZ7),
IF(MEDIAN(CA$3,EDATE(CA$3,3)-1,$B7)=$B7,
TRUNC((MIN(EDATE(CA$3,3),$H7,$G7)-$B7)/(EDATE(CA$3,3)-CA$3)*$M7,2),
IF(OR($B7&gt;CA$3,MIN($G7:$H7)&lt;CA$3),0,
$M7)))</f>
        <v>0</v>
      </c>
      <c r="CB7" s="18">
        <f>IF(MEDIAN(CB$3,EDATE(CB$3,3)-1,MIN($G7,$H7))=MIN($G7,$H7),
$I7-$J7-SUM($O7:CA7),
IF(MEDIAN(CB$3,EDATE(CB$3,3)-1,$B7)=$B7,
TRUNC((MIN(EDATE(CB$3,3),$H7,$G7)-$B7)/(EDATE(CB$3,3)-CB$3)*$M7,2),
IF(OR($B7&gt;CB$3,MIN($G7:$H7)&lt;CB$3),0,
$M7)))</f>
        <v>0</v>
      </c>
      <c r="CC7" s="18">
        <f>IF(MEDIAN(CC$3,EDATE(CC$3,3)-1,MIN($G7,$H7))=MIN($G7,$H7),
$I7-$J7-SUM($O7:CB7),
IF(MEDIAN(CC$3,EDATE(CC$3,3)-1,$B7)=$B7,
TRUNC((MIN(EDATE(CC$3,3),$H7,$G7)-$B7)/(EDATE(CC$3,3)-CC$3)*$M7,2),
IF(OR($B7&gt;CC$3,MIN($G7:$H7)&lt;CC$3),0,
$M7)))</f>
        <v>0</v>
      </c>
      <c r="CD7" s="18">
        <f>IF(MEDIAN(CD$3,EDATE(CD$3,3)-1,MIN($G7,$H7))=MIN($G7,$H7),
$I7-$J7-SUM($O7:CC7),
IF(MEDIAN(CD$3,EDATE(CD$3,3)-1,$B7)=$B7,
TRUNC((MIN(EDATE(CD$3,3),$H7,$G7)-$B7)/(EDATE(CD$3,3)-CD$3)*$M7,2),
IF(OR($B7&gt;CD$3,MIN($G7:$H7)&lt;CD$3),0,
$M7)))</f>
        <v>0</v>
      </c>
      <c r="CE7" s="18">
        <f>IF(MEDIAN(CE$3,EDATE(CE$3,3)-1,MIN($G7,$H7))=MIN($G7,$H7),
$I7-$J7-SUM($O7:CD7),
IF(MEDIAN(CE$3,EDATE(CE$3,3)-1,$B7)=$B7,
TRUNC((MIN(EDATE(CE$3,3),$H7,$G7)-$B7)/(EDATE(CE$3,3)-CE$3)*$M7,2),
IF(OR($B7&gt;CE$3,MIN($G7:$H7)&lt;CE$3),0,
$M7)))</f>
        <v>0</v>
      </c>
      <c r="CF7" s="18">
        <f>IF(MEDIAN(CF$3,EDATE(CF$3,3)-1,MIN($G7,$H7))=MIN($G7,$H7),
$I7-$J7-SUM($O7:CE7),
IF(MEDIAN(CF$3,EDATE(CF$3,3)-1,$B7)=$B7,
TRUNC((MIN(EDATE(CF$3,3),$H7,$G7)-$B7)/(EDATE(CF$3,3)-CF$3)*$M7,2),
IF(OR($B7&gt;CF$3,MIN($G7:$H7)&lt;CF$3),0,
$M7)))</f>
        <v>0</v>
      </c>
      <c r="CG7" s="18">
        <f>IF(MEDIAN(CG$3,EDATE(CG$3,3)-1,MIN($G7,$H7))=MIN($G7,$H7),
$I7-$J7-SUM($O7:CF7),
IF(MEDIAN(CG$3,EDATE(CG$3,3)-1,$B7)=$B7,
TRUNC((MIN(EDATE(CG$3,3),$H7,$G7)-$B7)/(EDATE(CG$3,3)-CG$3)*$M7,2),
IF(OR($B7&gt;CG$3,MIN($G7:$H7)&lt;CG$3),0,
$M7)))</f>
        <v>0</v>
      </c>
      <c r="CH7" s="18">
        <f>IF(MEDIAN(CH$3,EDATE(CH$3,3)-1,MIN($G7,$H7))=MIN($G7,$H7),
$I7-$J7-SUM($O7:CG7),
IF(MEDIAN(CH$3,EDATE(CH$3,3)-1,$B7)=$B7,
TRUNC((MIN(EDATE(CH$3,3),$H7,$G7)-$B7)/(EDATE(CH$3,3)-CH$3)*$M7,2),
IF(OR($B7&gt;CH$3,MIN($G7:$H7)&lt;CH$3),0,
$M7)))</f>
        <v>0</v>
      </c>
      <c r="CI7" s="18">
        <f>IF(MEDIAN(CI$3,EDATE(CI$3,3)-1,MIN($G7,$H7))=MIN($G7,$H7),
$I7-$J7-SUM($O7:CH7),
IF(MEDIAN(CI$3,EDATE(CI$3,3)-1,$B7)=$B7,
TRUNC((MIN(EDATE(CI$3,3),$H7,$G7)-$B7)/(EDATE(CI$3,3)-CI$3)*$M7,2),
IF(OR($B7&gt;CI$3,MIN($G7:$H7)&lt;CI$3),0,
$M7)))</f>
        <v>0</v>
      </c>
      <c r="CJ7" s="18">
        <f>IF(MEDIAN(CJ$3,EDATE(CJ$3,3)-1,MIN($G7,$H7))=MIN($G7,$H7),
$I7-$J7-SUM($O7:CI7),
IF(MEDIAN(CJ$3,EDATE(CJ$3,3)-1,$B7)=$B7,
TRUNC((MIN(EDATE(CJ$3,3),$H7,$G7)-$B7)/(EDATE(CJ$3,3)-CJ$3)*$M7,2),
IF(OR($B7&gt;CJ$3,MIN($G7:$H7)&lt;CJ$3),0,
$M7)))</f>
        <v>0</v>
      </c>
      <c r="CK7" s="18">
        <f>IF(MEDIAN(CK$3,EDATE(CK$3,3)-1,MIN($G7,$H7))=MIN($G7,$H7),
$I7-$J7-SUM($O7:CJ7),
IF(MEDIAN(CK$3,EDATE(CK$3,3)-1,$B7)=$B7,
TRUNC((MIN(EDATE(CK$3,3),$H7,$G7)-$B7)/(EDATE(CK$3,3)-CK$3)*$M7,2),
IF(OR($B7&gt;CK$3,MIN($G7:$H7)&lt;CK$3),0,
$M7)))</f>
        <v>0</v>
      </c>
      <c r="CL7" s="18">
        <f>IF(MEDIAN(CL$3,EDATE(CL$3,3)-1,MIN($G7,$H7))=MIN($G7,$H7),
$I7-$J7-SUM($O7:CK7),
IF(MEDIAN(CL$3,EDATE(CL$3,3)-1,$B7)=$B7,
TRUNC((MIN(EDATE(CL$3,3),$H7,$G7)-$B7)/(EDATE(CL$3,3)-CL$3)*$M7,2),
IF(OR($B7&gt;CL$3,MIN($G7:$H7)&lt;CL$3),0,
$M7)))</f>
        <v>0</v>
      </c>
      <c r="CM7" s="18">
        <f>IF(MEDIAN(CM$3,EDATE(CM$3,3)-1,MIN($G7,$H7))=MIN($G7,$H7),
$I7-$J7-SUM($O7:CL7),
IF(MEDIAN(CM$3,EDATE(CM$3,3)-1,$B7)=$B7,
TRUNC((MIN(EDATE(CM$3,3),$H7,$G7)-$B7)/(EDATE(CM$3,3)-CM$3)*$M7,2),
IF(OR($B7&gt;CM$3,MIN($G7:$H7)&lt;CM$3),0,
$M7)))</f>
        <v>0</v>
      </c>
      <c r="CN7" s="18">
        <f>IF(MEDIAN(CN$3,EDATE(CN$3,3)-1,MIN($G7,$H7))=MIN($G7,$H7),
$I7-$J7-SUM($O7:CM7),
IF(MEDIAN(CN$3,EDATE(CN$3,3)-1,$B7)=$B7,
TRUNC((MIN(EDATE(CN$3,3),$H7,$G7)-$B7)/(EDATE(CN$3,3)-CN$3)*$M7,2),
IF(OR($B7&gt;CN$3,MIN($G7:$H7)&lt;CN$3),0,
$M7)))</f>
        <v>0</v>
      </c>
      <c r="CO7" s="18">
        <f>IF(MEDIAN(CO$3,EDATE(CO$3,3)-1,MIN($G7,$H7))=MIN($G7,$H7),
$I7-$J7-SUM($O7:CN7),
IF(MEDIAN(CO$3,EDATE(CO$3,3)-1,$B7)=$B7,
TRUNC((MIN(EDATE(CO$3,3),$H7,$G7)-$B7)/(EDATE(CO$3,3)-CO$3)*$M7,2),
IF(OR($B7&gt;CO$3,MIN($G7:$H7)&lt;CO$3),0,
$M7)))</f>
        <v>0</v>
      </c>
      <c r="CP7" s="18">
        <f>IF(MEDIAN(CP$3,EDATE(CP$3,3)-1,MIN($G7,$H7))=MIN($G7,$H7),
$I7-$J7-SUM($O7:CO7),
IF(MEDIAN(CP$3,EDATE(CP$3,3)-1,$B7)=$B7,
TRUNC((MIN(EDATE(CP$3,3),$H7,$G7)-$B7)/(EDATE(CP$3,3)-CP$3)*$M7,2),
IF(OR($B7&gt;CP$3,MIN($G7:$H7)&lt;CP$3),0,
$M7)))</f>
        <v>0</v>
      </c>
      <c r="CQ7" s="18">
        <f>IF(MEDIAN(CQ$3,EDATE(CQ$3,3)-1,MIN($G7,$H7))=MIN($G7,$H7),
$I7-$J7-SUM($O7:CP7),
IF(MEDIAN(CQ$3,EDATE(CQ$3,3)-1,$B7)=$B7,
TRUNC((MIN(EDATE(CQ$3,3),$H7,$G7)-$B7)/(EDATE(CQ$3,3)-CQ$3)*$M7,2),
IF(OR($B7&gt;CQ$3,MIN($G7:$H7)&lt;CQ$3),0,
$M7)))</f>
        <v>0</v>
      </c>
      <c r="CR7" s="18">
        <f>IF(MEDIAN(CR$3,EDATE(CR$3,3)-1,MIN($G7,$H7))=MIN($G7,$H7),
$I7-$J7-SUM($O7:CQ7),
IF(MEDIAN(CR$3,EDATE(CR$3,3)-1,$B7)=$B7,
TRUNC((MIN(EDATE(CR$3,3),$H7,$G7)-$B7)/(EDATE(CR$3,3)-CR$3)*$M7,2),
IF(OR($B7&gt;CR$3,MIN($G7:$H7)&lt;CR$3),0,
$M7)))</f>
        <v>0</v>
      </c>
      <c r="CS7" s="18">
        <f>IF(MEDIAN(CS$3,EDATE(CS$3,3)-1,MIN($G7,$H7))=MIN($G7,$H7),
$I7-$J7-SUM($O7:CR7),
IF(MEDIAN(CS$3,EDATE(CS$3,3)-1,$B7)=$B7,
TRUNC((MIN(EDATE(CS$3,3),$H7,$G7)-$B7)/(EDATE(CS$3,3)-CS$3)*$M7,2),
IF(OR($B7&gt;CS$3,MIN($G7:$H7)&lt;CS$3),0,
$M7)))</f>
        <v>0</v>
      </c>
      <c r="CT7" s="18">
        <f>IF(MEDIAN(CT$3,EDATE(CT$3,3)-1,MIN($G7,$H7))=MIN($G7,$H7),
$I7-$J7-SUM($O7:CS7),
IF(MEDIAN(CT$3,EDATE(CT$3,3)-1,$B7)=$B7,
TRUNC((MIN(EDATE(CT$3,3),$H7,$G7)-$B7)/(EDATE(CT$3,3)-CT$3)*$M7,2),
IF(OR($B7&gt;CT$3,MIN($G7:$H7)&lt;CT$3),0,
$M7)))</f>
        <v>0</v>
      </c>
      <c r="CU7" s="18">
        <f>IF(MEDIAN(CU$3,EDATE(CU$3,3)-1,MIN($G7,$H7))=MIN($G7,$H7),
$I7-$J7-SUM($O7:CT7),
IF(MEDIAN(CU$3,EDATE(CU$3,3)-1,$B7)=$B7,
TRUNC((MIN(EDATE(CU$3,3),$H7,$G7)-$B7)/(EDATE(CU$3,3)-CU$3)*$M7,2),
IF(OR($B7&gt;CU$3,MIN($G7:$H7)&lt;CU$3),0,
$M7)))</f>
        <v>0</v>
      </c>
      <c r="CV7" s="18">
        <f>IF(MEDIAN(CV$3,EDATE(CV$3,3)-1,MIN($G7,$H7))=MIN($G7,$H7),
$I7-$J7-SUM($O7:CU7),
IF(MEDIAN(CV$3,EDATE(CV$3,3)-1,$B7)=$B7,
TRUNC((MIN(EDATE(CV$3,3),$H7,$G7)-$B7)/(EDATE(CV$3,3)-CV$3)*$M7,2),
IF(OR($B7&gt;CV$3,MIN($G7:$H7)&lt;CV$3),0,
$M7)))</f>
        <v>0</v>
      </c>
      <c r="CW7" s="18">
        <f>IF(MEDIAN(CW$3,EDATE(CW$3,3)-1,MIN($G7,$H7))=MIN($G7,$H7),
$I7-$J7-SUM($O7:CV7),
IF(MEDIAN(CW$3,EDATE(CW$3,3)-1,$B7)=$B7,
TRUNC((MIN(EDATE(CW$3,3),$H7,$G7)-$B7)/(EDATE(CW$3,3)-CW$3)*$M7,2),
IF(OR($B7&gt;CW$3,MIN($G7:$H7)&lt;CW$3),0,
$M7)))</f>
        <v>0</v>
      </c>
      <c r="CX7" s="18">
        <f>IF(MEDIAN(CX$3,EDATE(CX$3,3)-1,MIN($G7,$H7))=MIN($G7,$H7),
$I7-$J7-SUM($O7:CW7),
IF(MEDIAN(CX$3,EDATE(CX$3,3)-1,$B7)=$B7,
TRUNC((MIN(EDATE(CX$3,3),$H7,$G7)-$B7)/(EDATE(CX$3,3)-CX$3)*$M7,2),
IF(OR($B7&gt;CX$3,MIN($G7:$H7)&lt;CX$3),0,
$M7)))</f>
        <v>0</v>
      </c>
      <c r="CY7" s="18">
        <f>IF(MEDIAN(CY$3,EDATE(CY$3,3)-1,MIN($G7,$H7))=MIN($G7,$H7),
$I7-$J7-SUM($O7:CX7),
IF(MEDIAN(CY$3,EDATE(CY$3,3)-1,$B7)=$B7,
TRUNC((MIN(EDATE(CY$3,3),$H7,$G7)-$B7)/(EDATE(CY$3,3)-CY$3)*$M7,2),
IF(OR($B7&gt;CY$3,MIN($G7:$H7)&lt;CY$3),0,
$M7)))</f>
        <v>0</v>
      </c>
      <c r="CZ7" s="18">
        <f>IF(MEDIAN(CZ$3,EDATE(CZ$3,3)-1,MIN($G7,$H7))=MIN($G7,$H7),
$I7-$J7-SUM($O7:CY7),
IF(MEDIAN(CZ$3,EDATE(CZ$3,3)-1,$B7)=$B7,
TRUNC((MIN(EDATE(CZ$3,3),$H7,$G7)-$B7)/(EDATE(CZ$3,3)-CZ$3)*$M7,2),
IF(OR($B7&gt;CZ$3,MIN($G7:$H7)&lt;CZ$3),0,
$M7)))</f>
        <v>0</v>
      </c>
      <c r="DA7" s="18">
        <f>IF(MEDIAN(DA$3,EDATE(DA$3,3)-1,MIN($G7,$H7))=MIN($G7,$H7),
$I7-$J7-SUM($O7:CZ7),
IF(MEDIAN(DA$3,EDATE(DA$3,3)-1,$B7)=$B7,
TRUNC((MIN(EDATE(DA$3,3),$H7,$G7)-$B7)/(EDATE(DA$3,3)-DA$3)*$M7,2),
IF(OR($B7&gt;DA$3,MIN($G7:$H7)&lt;DA$3),0,
$M7)))</f>
        <v>0</v>
      </c>
      <c r="DB7" s="18">
        <f>IF(MEDIAN(DB$3,EDATE(DB$3,3)-1,MIN($G7,$H7))=MIN($G7,$H7),
$I7-$J7-SUM($O7:DA7),
IF(MEDIAN(DB$3,EDATE(DB$3,3)-1,$B7)=$B7,
TRUNC((MIN(EDATE(DB$3,3),$H7,$G7)-$B7)/(EDATE(DB$3,3)-DB$3)*$M7,2),
IF(OR($B7&gt;DB$3,MIN($G7:$H7)&lt;DB$3),0,
$M7)))</f>
        <v>0</v>
      </c>
      <c r="DC7" s="18">
        <f>IF(MEDIAN(DC$3,EDATE(DC$3,3)-1,MIN($G7,$H7))=MIN($G7,$H7),
$I7-$J7-SUM($O7:DB7),
IF(MEDIAN(DC$3,EDATE(DC$3,3)-1,$B7)=$B7,
TRUNC((MIN(EDATE(DC$3,3),$H7,$G7)-$B7)/(EDATE(DC$3,3)-DC$3)*$M7,2),
IF(OR($B7&gt;DC$3,MIN($G7:$H7)&lt;DC$3),0,
$M7)))</f>
        <v>0</v>
      </c>
      <c r="DD7" s="18">
        <f>IF(MEDIAN(DD$3,EDATE(DD$3,3)-1,MIN($G7,$H7))=MIN($G7,$H7),
$I7-$J7-SUM($O7:DC7),
IF(MEDIAN(DD$3,EDATE(DD$3,3)-1,$B7)=$B7,
TRUNC((MIN(EDATE(DD$3,3),$H7,$G7)-$B7)/(EDATE(DD$3,3)-DD$3)*$M7,2),
IF(OR($B7&gt;DD$3,MIN($G7:$H7)&lt;DD$3),0,
$M7)))</f>
        <v>0</v>
      </c>
      <c r="DE7" s="18">
        <f>IF(MEDIAN(DE$3,EDATE(DE$3,3)-1,MIN($G7,$H7))=MIN($G7,$H7),
$I7-$J7-SUM($O7:DD7),
IF(MEDIAN(DE$3,EDATE(DE$3,3)-1,$B7)=$B7,
TRUNC((MIN(EDATE(DE$3,3),$H7,$G7)-$B7)/(EDATE(DE$3,3)-DE$3)*$M7,2),
IF(OR($B7&gt;DE$3,MIN($G7:$H7)&lt;DE$3),0,
$M7)))</f>
        <v>0</v>
      </c>
      <c r="DF7" s="18">
        <f>IF(MEDIAN(DF$3,EDATE(DF$3,3)-1,MIN($G7,$H7))=MIN($G7,$H7),
$I7-$J7-SUM($O7:DE7),
IF(MEDIAN(DF$3,EDATE(DF$3,3)-1,$B7)=$B7,
TRUNC((MIN(EDATE(DF$3,3),$H7,$G7)-$B7)/(EDATE(DF$3,3)-DF$3)*$M7,2),
IF(OR($B7&gt;DF$3,MIN($G7:$H7)&lt;DF$3),0,
$M7)))</f>
        <v>0</v>
      </c>
      <c r="DG7" s="18">
        <f>IF(MEDIAN(DG$3,EDATE(DG$3,3)-1,MIN($G7,$H7))=MIN($G7,$H7),
$I7-$J7-SUM($O7:DF7),
IF(MEDIAN(DG$3,EDATE(DG$3,3)-1,$B7)=$B7,
TRUNC((MIN(EDATE(DG$3,3),$H7,$G7)-$B7)/(EDATE(DG$3,3)-DG$3)*$M7,2),
IF(OR($B7&gt;DG$3,MIN($G7:$H7)&lt;DG$3),0,
$M7)))</f>
        <v>0</v>
      </c>
      <c r="DH7" s="18">
        <f>IF(MEDIAN(DH$3,EDATE(DH$3,3)-1,MIN($G7,$H7))=MIN($G7,$H7),
$I7-$J7-SUM($O7:DG7),
IF(MEDIAN(DH$3,EDATE(DH$3,3)-1,$B7)=$B7,
TRUNC((MIN(EDATE(DH$3,3),$H7,$G7)-$B7)/(EDATE(DH$3,3)-DH$3)*$M7,2),
IF(OR($B7&gt;DH$3,MIN($G7:$H7)&lt;DH$3),0,
$M7)))</f>
        <v>0</v>
      </c>
      <c r="DI7" s="18">
        <f>IF(MEDIAN(DI$3,EDATE(DI$3,3)-1,MIN($G7,$H7))=MIN($G7,$H7),
$I7-$J7-SUM($O7:DH7),
IF(MEDIAN(DI$3,EDATE(DI$3,3)-1,$B7)=$B7,
TRUNC((MIN(EDATE(DI$3,3),$H7,$G7)-$B7)/(EDATE(DI$3,3)-DI$3)*$M7,2),
IF(OR($B7&gt;DI$3,MIN($G7:$H7)&lt;DI$3),0,
$M7)))</f>
        <v>0</v>
      </c>
      <c r="DJ7" s="18">
        <f>IF(MEDIAN(DJ$3,EDATE(DJ$3,3)-1,MIN($G7,$H7))=MIN($G7,$H7),
$I7-$J7-SUM($O7:DI7),
IF(MEDIAN(DJ$3,EDATE(DJ$3,3)-1,$B7)=$B7,
TRUNC((MIN(EDATE(DJ$3,3),$H7,$G7)-$B7)/(EDATE(DJ$3,3)-DJ$3)*$M7,2),
IF(OR($B7&gt;DJ$3,MIN($G7:$H7)&lt;DJ$3),0,
$M7)))</f>
        <v>0</v>
      </c>
      <c r="DK7" s="18">
        <f>IF(MEDIAN(DK$3,EDATE(DK$3,3)-1,MIN($G7,$H7))=MIN($G7,$H7),
$I7-$J7-SUM($O7:DJ7),
IF(MEDIAN(DK$3,EDATE(DK$3,3)-1,$B7)=$B7,
TRUNC((MIN(EDATE(DK$3,3),$H7,$G7)-$B7)/(EDATE(DK$3,3)-DK$3)*$M7,2),
IF(OR($B7&gt;DK$3,MIN($G7:$H7)&lt;DK$3),0,
$M7)))</f>
        <v>0</v>
      </c>
    </row>
    <row r="8" spans="1:115" s="15" customFormat="1" x14ac:dyDescent="0.25">
      <c r="A8" s="24" t="s">
        <v>118</v>
      </c>
      <c r="B8" s="25">
        <v>45122</v>
      </c>
      <c r="C8" s="26">
        <v>36</v>
      </c>
      <c r="D8" s="27">
        <v>10000</v>
      </c>
      <c r="E8" s="28">
        <v>0.75</v>
      </c>
      <c r="F8" s="29">
        <v>0.67</v>
      </c>
      <c r="G8" s="25"/>
      <c r="H8" s="68">
        <f>IF(C8&gt;0,+EDATE(B8,C8),"-")</f>
        <v>46218</v>
      </c>
      <c r="I8" s="30">
        <f>IF(D8,TRUNC(D8*E8*F8,2),"")</f>
        <v>5025</v>
      </c>
      <c r="J8" s="31">
        <f>MAX(0,IF(G8&gt;B8,TRUNC(I8*(H8-G8)/(H8-B8),2),0))</f>
        <v>0</v>
      </c>
      <c r="K8" s="31">
        <f>TRUNC(J8*0.21,2)</f>
        <v>0</v>
      </c>
      <c r="L8" s="20">
        <f>IFERROR(+I8/(H8-B8),"-")</f>
        <v>4.5848540145985401</v>
      </c>
      <c r="M8" s="15">
        <f>IFERROR(TRUNC(+I8/C8*3,2),"-")</f>
        <v>418.75</v>
      </c>
      <c r="N8" s="17">
        <f>SUM(P8:DK8)</f>
        <v>5025</v>
      </c>
      <c r="O8" s="36">
        <f>0+0</f>
        <v>0</v>
      </c>
      <c r="P8" s="18">
        <f>IF(MEDIAN(P$3,EDATE(P$3,3)-1,MIN($G8,$H8))=MIN($G8,$H8),
$I8-$J8-SUM($O8:O8),
IF(MEDIAN(P$3,EDATE(P$3,3)-1,$B8)=$B8,
TRUNC((MIN(EDATE(P$3,3),$H8,$G8)-$B8)/(EDATE(P$3,3)-P$3)*$M8,2),
IF(OR($B8&gt;P$3,MIN($G8:$H8)&lt;P$3),0,
$M8)))</f>
        <v>0</v>
      </c>
      <c r="Q8" s="18">
        <f>IF(MEDIAN(Q$3,EDATE(Q$3,3)-1,MIN($G8,$H8))=MIN($G8,$H8),
$I8-$J8-SUM($O8:P8),
IF(MEDIAN(Q$3,EDATE(Q$3,3)-1,$B8)=$B8,
TRUNC((MIN(EDATE(Q$3,3),$H8,$G8)-$B8)/(EDATE(Q$3,3)-Q$3)*$M8,2),
IF(OR($B8&gt;Q$3,MIN($G8:$H8)&lt;Q$3),0,
$M8)))</f>
        <v>0</v>
      </c>
      <c r="R8" s="18">
        <f>IF(MEDIAN(R$3,EDATE(R$3,3)-1,MIN($G8,$H8))=MIN($G8,$H8),
$I8-$J8-SUM($O8:Q8),
IF(MEDIAN(R$3,EDATE(R$3,3)-1,$B8)=$B8,
TRUNC((MIN(EDATE(R$3,3),$H8,$G8)-$B8)/(EDATE(R$3,3)-R$3)*$M8,2),
IF(OR($B8&gt;R$3,MIN($G8:$H8)&lt;R$3),0,
$M8)))</f>
        <v>0</v>
      </c>
      <c r="S8" s="18">
        <f>IF(MEDIAN(S$3,EDATE(S$3,3)-1,MIN($G8,$H8))=MIN($G8,$H8),
$I8-$J8-SUM($O8:R8),
IF(MEDIAN(S$3,EDATE(S$3,3)-1,$B8)=$B8,
TRUNC((MIN(EDATE(S$3,3),$H8,$G8)-$B8)/(EDATE(S$3,3)-S$3)*$M8,2),
IF(OR($B8&gt;S$3,MIN($G8:$H8)&lt;S$3),0,
$M8)))</f>
        <v>355.02</v>
      </c>
      <c r="T8" s="18">
        <f>IF(MEDIAN(T$3,EDATE(T$3,3)-1,MIN($G8,$H8))=MIN($G8,$H8),
$I8-$J8-SUM($O8:S8),
IF(MEDIAN(T$3,EDATE(T$3,3)-1,$B8)=$B8,
TRUNC((MIN(EDATE(T$3,3),$H8,$G8)-$B8)/(EDATE(T$3,3)-T$3)*$M8,2),
IF(OR($B8&gt;T$3,MIN($G8:$H8)&lt;T$3),0,
$M8)))</f>
        <v>418.75</v>
      </c>
      <c r="U8" s="18">
        <f>IF(MEDIAN(U$3,EDATE(U$3,3)-1,MIN($G8,$H8))=MIN($G8,$H8),
$I8-$J8-SUM($O8:T8),
IF(MEDIAN(U$3,EDATE(U$3,3)-1,$B8)=$B8,
TRUNC((MIN(EDATE(U$3,3),$H8,$G8)-$B8)/(EDATE(U$3,3)-U$3)*$M8,2),
IF(OR($B8&gt;U$3,MIN($G8:$H8)&lt;U$3),0,
$M8)))</f>
        <v>418.75</v>
      </c>
      <c r="V8" s="18">
        <f>IF(MEDIAN(V$3,EDATE(V$3,3)-1,MIN($G8,$H8))=MIN($G8,$H8),
$I8-$J8-SUM($O8:U8),
IF(MEDIAN(V$3,EDATE(V$3,3)-1,$B8)=$B8,
TRUNC((MIN(EDATE(V$3,3),$H8,$G8)-$B8)/(EDATE(V$3,3)-V$3)*$M8,2),
IF(OR($B8&gt;V$3,MIN($G8:$H8)&lt;V$3),0,
$M8)))</f>
        <v>418.75</v>
      </c>
      <c r="W8" s="18">
        <f>IF(MEDIAN(W$3,EDATE(W$3,3)-1,MIN($G8,$H8))=MIN($G8,$H8),
$I8-$J8-SUM($O8:V8),
IF(MEDIAN(W$3,EDATE(W$3,3)-1,$B8)=$B8,
TRUNC((MIN(EDATE(W$3,3),$H8,$G8)-$B8)/(EDATE(W$3,3)-W$3)*$M8,2),
IF(OR($B8&gt;W$3,MIN($G8:$H8)&lt;W$3),0,
$M8)))</f>
        <v>418.75</v>
      </c>
      <c r="X8" s="18">
        <f>IF(MEDIAN(X$3,EDATE(X$3,3)-1,MIN($G8,$H8))=MIN($G8,$H8),
$I8-$J8-SUM($O8:W8),
IF(MEDIAN(X$3,EDATE(X$3,3)-1,$B8)=$B8,
TRUNC((MIN(EDATE(X$3,3),$H8,$G8)-$B8)/(EDATE(X$3,3)-X$3)*$M8,2),
IF(OR($B8&gt;X$3,MIN($G8:$H8)&lt;X$3),0,
$M8)))</f>
        <v>418.75</v>
      </c>
      <c r="Y8" s="18">
        <f>IF(MEDIAN(Y$3,EDATE(Y$3,3)-1,MIN($G8,$H8))=MIN($G8,$H8),
$I8-$J8-SUM($O8:X8),
IF(MEDIAN(Y$3,EDATE(Y$3,3)-1,$B8)=$B8,
TRUNC((MIN(EDATE(Y$3,3),$H8,$G8)-$B8)/(EDATE(Y$3,3)-Y$3)*$M8,2),
IF(OR($B8&gt;Y$3,MIN($G8:$H8)&lt;Y$3),0,
$M8)))</f>
        <v>418.75</v>
      </c>
      <c r="Z8" s="18">
        <f>IF(MEDIAN(Z$3,EDATE(Z$3,3)-1,MIN($G8,$H8))=MIN($G8,$H8),
$I8-$J8-SUM($O8:Y8),
IF(MEDIAN(Z$3,EDATE(Z$3,3)-1,$B8)=$B8,
TRUNC((MIN(EDATE(Z$3,3),$H8,$G8)-$B8)/(EDATE(Z$3,3)-Z$3)*$M8,2),
IF(OR($B8&gt;Z$3,MIN($G8:$H8)&lt;Z$3),0,
$M8)))</f>
        <v>418.75</v>
      </c>
      <c r="AA8" s="18">
        <f>IF(MEDIAN(AA$3,EDATE(AA$3,3)-1,MIN($G8,$H8))=MIN($G8,$H8),
$I8-$J8-SUM($O8:Z8),
IF(MEDIAN(AA$3,EDATE(AA$3,3)-1,$B8)=$B8,
TRUNC((MIN(EDATE(AA$3,3),$H8,$G8)-$B8)/(EDATE(AA$3,3)-AA$3)*$M8,2),
IF(OR($B8&gt;AA$3,MIN($G8:$H8)&lt;AA$3),0,
$M8)))</f>
        <v>418.75</v>
      </c>
      <c r="AB8" s="18">
        <f>IF(MEDIAN(AB$3,EDATE(AB$3,3)-1,MIN($G8,$H8))=MIN($G8,$H8),
$I8-$J8-SUM($O8:AA8),
IF(MEDIAN(AB$3,EDATE(AB$3,3)-1,$B8)=$B8,
TRUNC((MIN(EDATE(AB$3,3),$H8,$G8)-$B8)/(EDATE(AB$3,3)-AB$3)*$M8,2),
IF(OR($B8&gt;AB$3,MIN($G8:$H8)&lt;AB$3),0,
$M8)))</f>
        <v>418.75</v>
      </c>
      <c r="AC8" s="18">
        <f>IF(MEDIAN(AC$3,EDATE(AC$3,3)-1,MIN($G8,$H8))=MIN($G8,$H8),
$I8-$J8-SUM($O8:AB8),
IF(MEDIAN(AC$3,EDATE(AC$3,3)-1,$B8)=$B8,
TRUNC((MIN(EDATE(AC$3,3),$H8,$G8)-$B8)/(EDATE(AC$3,3)-AC$3)*$M8,2),
IF(OR($B8&gt;AC$3,MIN($G8:$H8)&lt;AC$3),0,
$M8)))</f>
        <v>418.75</v>
      </c>
      <c r="AD8" s="18">
        <f>IF(MEDIAN(AD$3,EDATE(AD$3,3)-1,MIN($G8,$H8))=MIN($G8,$H8),
$I8-$J8-SUM($O8:AC8),
IF(MEDIAN(AD$3,EDATE(AD$3,3)-1,$B8)=$B8,
TRUNC((MIN(EDATE(AD$3,3),$H8,$G8)-$B8)/(EDATE(AD$3,3)-AD$3)*$M8,2),
IF(OR($B8&gt;AD$3,MIN($G8:$H8)&lt;AD$3),0,
$M8)))</f>
        <v>418.75</v>
      </c>
      <c r="AE8" s="18">
        <f>IF(MEDIAN(AE$3,EDATE(AE$3,3)-1,MIN($G8,$H8))=MIN($G8,$H8),
$I8-$J8-SUM($O8:AD8),
IF(MEDIAN(AE$3,EDATE(AE$3,3)-1,$B8)=$B8,
TRUNC((MIN(EDATE(AE$3,3),$H8,$G8)-$B8)/(EDATE(AE$3,3)-AE$3)*$M8,2),
IF(OR($B8&gt;AE$3,MIN($G8:$H8)&lt;AE$3),0,
$M8)))</f>
        <v>63.729999999999563</v>
      </c>
      <c r="AF8" s="18">
        <f>IF(MEDIAN(AF$3,EDATE(AF$3,3)-1,MIN($G8,$H8))=MIN($G8,$H8),
$I8-$J8-SUM($O8:AE8),
IF(MEDIAN(AF$3,EDATE(AF$3,3)-1,$B8)=$B8,
TRUNC((MIN(EDATE(AF$3,3),$H8,$G8)-$B8)/(EDATE(AF$3,3)-AF$3)*$M8,2),
IF(OR($B8&gt;AF$3,MIN($G8:$H8)&lt;AF$3),0,
$M8)))</f>
        <v>0</v>
      </c>
      <c r="AG8" s="18">
        <f>IF(MEDIAN(AG$3,EDATE(AG$3,3)-1,MIN($G8,$H8))=MIN($G8,$H8),
$I8-$J8-SUM($O8:AF8),
IF(MEDIAN(AG$3,EDATE(AG$3,3)-1,$B8)=$B8,
TRUNC((MIN(EDATE(AG$3,3),$H8,$G8)-$B8)/(EDATE(AG$3,3)-AG$3)*$M8,2),
IF(OR($B8&gt;AG$3,MIN($G8:$H8)&lt;AG$3),0,
$M8)))</f>
        <v>0</v>
      </c>
      <c r="AH8" s="18">
        <f>IF(MEDIAN(AH$3,EDATE(AH$3,3)-1,MIN($G8,$H8))=MIN($G8,$H8),
$I8-$J8-SUM($O8:AG8),
IF(MEDIAN(AH$3,EDATE(AH$3,3)-1,$B8)=$B8,
TRUNC((MIN(EDATE(AH$3,3),$H8,$G8)-$B8)/(EDATE(AH$3,3)-AH$3)*$M8,2),
IF(OR($B8&gt;AH$3,MIN($G8:$H8)&lt;AH$3),0,
$M8)))</f>
        <v>0</v>
      </c>
      <c r="AI8" s="18">
        <f>IF(MEDIAN(AI$3,EDATE(AI$3,3)-1,MIN($G8,$H8))=MIN($G8,$H8),
$I8-$J8-SUM($O8:AH8),
IF(MEDIAN(AI$3,EDATE(AI$3,3)-1,$B8)=$B8,
TRUNC((MIN(EDATE(AI$3,3),$H8,$G8)-$B8)/(EDATE(AI$3,3)-AI$3)*$M8,2),
IF(OR($B8&gt;AI$3,MIN($G8:$H8)&lt;AI$3),0,
$M8)))</f>
        <v>0</v>
      </c>
      <c r="AJ8" s="18">
        <f>IF(MEDIAN(AJ$3,EDATE(AJ$3,3)-1,MIN($G8,$H8))=MIN($G8,$H8),
$I8-$J8-SUM($O8:AI8),
IF(MEDIAN(AJ$3,EDATE(AJ$3,3)-1,$B8)=$B8,
TRUNC((MIN(EDATE(AJ$3,3),$H8,$G8)-$B8)/(EDATE(AJ$3,3)-AJ$3)*$M8,2),
IF(OR($B8&gt;AJ$3,MIN($G8:$H8)&lt;AJ$3),0,
$M8)))</f>
        <v>0</v>
      </c>
      <c r="AK8" s="18">
        <f>IF(MEDIAN(AK$3,EDATE(AK$3,3)-1,MIN($G8,$H8))=MIN($G8,$H8),
$I8-$J8-SUM($O8:AJ8),
IF(MEDIAN(AK$3,EDATE(AK$3,3)-1,$B8)=$B8,
TRUNC((MIN(EDATE(AK$3,3),$H8,$G8)-$B8)/(EDATE(AK$3,3)-AK$3)*$M8,2),
IF(OR($B8&gt;AK$3,MIN($G8:$H8)&lt;AK$3),0,
$M8)))</f>
        <v>0</v>
      </c>
      <c r="AL8" s="18">
        <f>IF(MEDIAN(AL$3,EDATE(AL$3,3)-1,MIN($G8,$H8))=MIN($G8,$H8),
$I8-$J8-SUM($O8:AK8),
IF(MEDIAN(AL$3,EDATE(AL$3,3)-1,$B8)=$B8,
TRUNC((MIN(EDATE(AL$3,3),$H8,$G8)-$B8)/(EDATE(AL$3,3)-AL$3)*$M8,2),
IF(OR($B8&gt;AL$3,MIN($G8:$H8)&lt;AL$3),0,
$M8)))</f>
        <v>0</v>
      </c>
      <c r="AM8" s="18">
        <f>IF(MEDIAN(AM$3,EDATE(AM$3,3)-1,MIN($G8,$H8))=MIN($G8,$H8),
$I8-$J8-SUM($O8:AL8),
IF(MEDIAN(AM$3,EDATE(AM$3,3)-1,$B8)=$B8,
TRUNC((MIN(EDATE(AM$3,3),$H8,$G8)-$B8)/(EDATE(AM$3,3)-AM$3)*$M8,2),
IF(OR($B8&gt;AM$3,MIN($G8:$H8)&lt;AM$3),0,
$M8)))</f>
        <v>0</v>
      </c>
      <c r="AN8" s="18">
        <f>IF(MEDIAN(AN$3,EDATE(AN$3,3)-1,MIN($G8,$H8))=MIN($G8,$H8),
$I8-$J8-SUM($O8:AM8),
IF(MEDIAN(AN$3,EDATE(AN$3,3)-1,$B8)=$B8,
TRUNC((MIN(EDATE(AN$3,3),$H8,$G8)-$B8)/(EDATE(AN$3,3)-AN$3)*$M8,2),
IF(OR($B8&gt;AN$3,MIN($G8:$H8)&lt;AN$3),0,
$M8)))</f>
        <v>0</v>
      </c>
      <c r="AO8" s="18">
        <f>IF(MEDIAN(AO$3,EDATE(AO$3,3)-1,MIN($G8,$H8))=MIN($G8,$H8),
$I8-$J8-SUM($O8:AN8),
IF(MEDIAN(AO$3,EDATE(AO$3,3)-1,$B8)=$B8,
TRUNC((MIN(EDATE(AO$3,3),$H8,$G8)-$B8)/(EDATE(AO$3,3)-AO$3)*$M8,2),
IF(OR($B8&gt;AO$3,MIN($G8:$H8)&lt;AO$3),0,
$M8)))</f>
        <v>0</v>
      </c>
      <c r="AP8" s="18">
        <f>IF(MEDIAN(AP$3,EDATE(AP$3,3)-1,MIN($G8,$H8))=MIN($G8,$H8),
$I8-$J8-SUM($O8:AO8),
IF(MEDIAN(AP$3,EDATE(AP$3,3)-1,$B8)=$B8,
TRUNC((MIN(EDATE(AP$3,3),$H8,$G8)-$B8)/(EDATE(AP$3,3)-AP$3)*$M8,2),
IF(OR($B8&gt;AP$3,MIN($G8:$H8)&lt;AP$3),0,
$M8)))</f>
        <v>0</v>
      </c>
      <c r="AQ8" s="18">
        <f>IF(MEDIAN(AQ$3,EDATE(AQ$3,3)-1,MIN($G8,$H8))=MIN($G8,$H8),
$I8-$J8-SUM($O8:AP8),
IF(MEDIAN(AQ$3,EDATE(AQ$3,3)-1,$B8)=$B8,
TRUNC((MIN(EDATE(AQ$3,3),$H8,$G8)-$B8)/(EDATE(AQ$3,3)-AQ$3)*$M8,2),
IF(OR($B8&gt;AQ$3,MIN($G8:$H8)&lt;AQ$3),0,
$M8)))</f>
        <v>0</v>
      </c>
      <c r="AR8" s="18">
        <f>IF(MEDIAN(AR$3,EDATE(AR$3,3)-1,MIN($G8,$H8))=MIN($G8,$H8),
$I8-$J8-SUM($O8:AQ8),
IF(MEDIAN(AR$3,EDATE(AR$3,3)-1,$B8)=$B8,
TRUNC((MIN(EDATE(AR$3,3),$H8,$G8)-$B8)/(EDATE(AR$3,3)-AR$3)*$M8,2),
IF(OR($B8&gt;AR$3,MIN($G8:$H8)&lt;AR$3),0,
$M8)))</f>
        <v>0</v>
      </c>
      <c r="AS8" s="18">
        <f>IF(MEDIAN(AS$3,EDATE(AS$3,3)-1,MIN($G8,$H8))=MIN($G8,$H8),
$I8-$J8-SUM($O8:AR8),
IF(MEDIAN(AS$3,EDATE(AS$3,3)-1,$B8)=$B8,
TRUNC((MIN(EDATE(AS$3,3),$H8,$G8)-$B8)/(EDATE(AS$3,3)-AS$3)*$M8,2),
IF(OR($B8&gt;AS$3,MIN($G8:$H8)&lt;AS$3),0,
$M8)))</f>
        <v>0</v>
      </c>
      <c r="AT8" s="18">
        <f>IF(MEDIAN(AT$3,EDATE(AT$3,3)-1,MIN($G8,$H8))=MIN($G8,$H8),
$I8-$J8-SUM($O8:AS8),
IF(MEDIAN(AT$3,EDATE(AT$3,3)-1,$B8)=$B8,
TRUNC((MIN(EDATE(AT$3,3),$H8,$G8)-$B8)/(EDATE(AT$3,3)-AT$3)*$M8,2),
IF(OR($B8&gt;AT$3,MIN($G8:$H8)&lt;AT$3),0,
$M8)))</f>
        <v>0</v>
      </c>
      <c r="AU8" s="18">
        <f>IF(MEDIAN(AU$3,EDATE(AU$3,3)-1,MIN($G8,$H8))=MIN($G8,$H8),
$I8-$J8-SUM($O8:AT8),
IF(MEDIAN(AU$3,EDATE(AU$3,3)-1,$B8)=$B8,
TRUNC((MIN(EDATE(AU$3,3),$H8,$G8)-$B8)/(EDATE(AU$3,3)-AU$3)*$M8,2),
IF(OR($B8&gt;AU$3,MIN($G8:$H8)&lt;AU$3),0,
$M8)))</f>
        <v>0</v>
      </c>
      <c r="AV8" s="18">
        <f>IF(MEDIAN(AV$3,EDATE(AV$3,3)-1,MIN($G8,$H8))=MIN($G8,$H8),
$I8-$J8-SUM($O8:AU8),
IF(MEDIAN(AV$3,EDATE(AV$3,3)-1,$B8)=$B8,
TRUNC((MIN(EDATE(AV$3,3),$H8,$G8)-$B8)/(EDATE(AV$3,3)-AV$3)*$M8,2),
IF(OR($B8&gt;AV$3,MIN($G8:$H8)&lt;AV$3),0,
$M8)))</f>
        <v>0</v>
      </c>
      <c r="AW8" s="18">
        <f>IF(MEDIAN(AW$3,EDATE(AW$3,3)-1,MIN($G8,$H8))=MIN($G8,$H8),
$I8-$J8-SUM($O8:AV8),
IF(MEDIAN(AW$3,EDATE(AW$3,3)-1,$B8)=$B8,
TRUNC((MIN(EDATE(AW$3,3),$H8,$G8)-$B8)/(EDATE(AW$3,3)-AW$3)*$M8,2),
IF(OR($B8&gt;AW$3,MIN($G8:$H8)&lt;AW$3),0,
$M8)))</f>
        <v>0</v>
      </c>
      <c r="AX8" s="18">
        <f>IF(MEDIAN(AX$3,EDATE(AX$3,3)-1,MIN($G8,$H8))=MIN($G8,$H8),
$I8-$J8-SUM($O8:AW8),
IF(MEDIAN(AX$3,EDATE(AX$3,3)-1,$B8)=$B8,
TRUNC((MIN(EDATE(AX$3,3),$H8,$G8)-$B8)/(EDATE(AX$3,3)-AX$3)*$M8,2),
IF(OR($B8&gt;AX$3,MIN($G8:$H8)&lt;AX$3),0,
$M8)))</f>
        <v>0</v>
      </c>
      <c r="AY8" s="18">
        <f>IF(MEDIAN(AY$3,EDATE(AY$3,3)-1,MIN($G8,$H8))=MIN($G8,$H8),
$I8-$J8-SUM($O8:AX8),
IF(MEDIAN(AY$3,EDATE(AY$3,3)-1,$B8)=$B8,
TRUNC((MIN(EDATE(AY$3,3),$H8,$G8)-$B8)/(EDATE(AY$3,3)-AY$3)*$M8,2),
IF(OR($B8&gt;AY$3,MIN($G8:$H8)&lt;AY$3),0,
$M8)))</f>
        <v>0</v>
      </c>
      <c r="AZ8" s="18">
        <f>IF(MEDIAN(AZ$3,EDATE(AZ$3,3)-1,MIN($G8,$H8))=MIN($G8,$H8),
$I8-$J8-SUM($O8:AY8),
IF(MEDIAN(AZ$3,EDATE(AZ$3,3)-1,$B8)=$B8,
TRUNC((MIN(EDATE(AZ$3,3),$H8,$G8)-$B8)/(EDATE(AZ$3,3)-AZ$3)*$M8,2),
IF(OR($B8&gt;AZ$3,MIN($G8:$H8)&lt;AZ$3),0,
$M8)))</f>
        <v>0</v>
      </c>
      <c r="BA8" s="18">
        <f>IF(MEDIAN(BA$3,EDATE(BA$3,3)-1,MIN($G8,$H8))=MIN($G8,$H8),
$I8-$J8-SUM($O8:AZ8),
IF(MEDIAN(BA$3,EDATE(BA$3,3)-1,$B8)=$B8,
TRUNC((MIN(EDATE(BA$3,3),$H8,$G8)-$B8)/(EDATE(BA$3,3)-BA$3)*$M8,2),
IF(OR($B8&gt;BA$3,MIN($G8:$H8)&lt;BA$3),0,
$M8)))</f>
        <v>0</v>
      </c>
      <c r="BB8" s="18">
        <f>IF(MEDIAN(BB$3,EDATE(BB$3,3)-1,MIN($G8,$H8))=MIN($G8,$H8),
$I8-$J8-SUM($O8:BA8),
IF(MEDIAN(BB$3,EDATE(BB$3,3)-1,$B8)=$B8,
TRUNC((MIN(EDATE(BB$3,3),$H8,$G8)-$B8)/(EDATE(BB$3,3)-BB$3)*$M8,2),
IF(OR($B8&gt;BB$3,MIN($G8:$H8)&lt;BB$3),0,
$M8)))</f>
        <v>0</v>
      </c>
      <c r="BC8" s="18">
        <f>IF(MEDIAN(BC$3,EDATE(BC$3,3)-1,MIN($G8,$H8))=MIN($G8,$H8),
$I8-$J8-SUM($O8:BB8),
IF(MEDIAN(BC$3,EDATE(BC$3,3)-1,$B8)=$B8,
TRUNC((MIN(EDATE(BC$3,3),$H8,$G8)-$B8)/(EDATE(BC$3,3)-BC$3)*$M8,2),
IF(OR($B8&gt;BC$3,MIN($G8:$H8)&lt;BC$3),0,
$M8)))</f>
        <v>0</v>
      </c>
      <c r="BD8" s="18">
        <f>IF(MEDIAN(BD$3,EDATE(BD$3,3)-1,MIN($G8,$H8))=MIN($G8,$H8),
$I8-$J8-SUM($O8:BC8),
IF(MEDIAN(BD$3,EDATE(BD$3,3)-1,$B8)=$B8,
TRUNC((MIN(EDATE(BD$3,3),$H8,$G8)-$B8)/(EDATE(BD$3,3)-BD$3)*$M8,2),
IF(OR($B8&gt;BD$3,MIN($G8:$H8)&lt;BD$3),0,
$M8)))</f>
        <v>0</v>
      </c>
      <c r="BE8" s="18">
        <f>IF(MEDIAN(BE$3,EDATE(BE$3,3)-1,MIN($G8,$H8))=MIN($G8,$H8),
$I8-$J8-SUM($O8:BD8),
IF(MEDIAN(BE$3,EDATE(BE$3,3)-1,$B8)=$B8,
TRUNC((MIN(EDATE(BE$3,3),$H8,$G8)-$B8)/(EDATE(BE$3,3)-BE$3)*$M8,2),
IF(OR($B8&gt;BE$3,MIN($G8:$H8)&lt;BE$3),0,
$M8)))</f>
        <v>0</v>
      </c>
      <c r="BF8" s="18">
        <f>IF(MEDIAN(BF$3,EDATE(BF$3,3)-1,MIN($G8,$H8))=MIN($G8,$H8),
$I8-$J8-SUM($O8:BE8),
IF(MEDIAN(BF$3,EDATE(BF$3,3)-1,$B8)=$B8,
TRUNC((MIN(EDATE(BF$3,3),$H8,$G8)-$B8)/(EDATE(BF$3,3)-BF$3)*$M8,2),
IF(OR($B8&gt;BF$3,MIN($G8:$H8)&lt;BF$3),0,
$M8)))</f>
        <v>0</v>
      </c>
      <c r="BG8" s="18">
        <f>IF(MEDIAN(BG$3,EDATE(BG$3,3)-1,MIN($G8,$H8))=MIN($G8,$H8),
$I8-$J8-SUM($O8:BF8),
IF(MEDIAN(BG$3,EDATE(BG$3,3)-1,$B8)=$B8,
TRUNC((MIN(EDATE(BG$3,3),$H8,$G8)-$B8)/(EDATE(BG$3,3)-BG$3)*$M8,2),
IF(OR($B8&gt;BG$3,MIN($G8:$H8)&lt;BG$3),0,
$M8)))</f>
        <v>0</v>
      </c>
      <c r="BH8" s="18">
        <f>IF(MEDIAN(BH$3,EDATE(BH$3,3)-1,MIN($G8,$H8))=MIN($G8,$H8),
$I8-$J8-SUM($O8:BG8),
IF(MEDIAN(BH$3,EDATE(BH$3,3)-1,$B8)=$B8,
TRUNC((MIN(EDATE(BH$3,3),$H8,$G8)-$B8)/(EDATE(BH$3,3)-BH$3)*$M8,2),
IF(OR($B8&gt;BH$3,MIN($G8:$H8)&lt;BH$3),0,
$M8)))</f>
        <v>0</v>
      </c>
      <c r="BI8" s="18">
        <f>IF(MEDIAN(BI$3,EDATE(BI$3,3)-1,MIN($G8,$H8))=MIN($G8,$H8),
$I8-$J8-SUM($O8:BH8),
IF(MEDIAN(BI$3,EDATE(BI$3,3)-1,$B8)=$B8,
TRUNC((MIN(EDATE(BI$3,3),$H8,$G8)-$B8)/(EDATE(BI$3,3)-BI$3)*$M8,2),
IF(OR($B8&gt;BI$3,MIN($G8:$H8)&lt;BI$3),0,
$M8)))</f>
        <v>0</v>
      </c>
      <c r="BJ8" s="18">
        <f>IF(MEDIAN(BJ$3,EDATE(BJ$3,3)-1,MIN($G8,$H8))=MIN($G8,$H8),
$I8-$J8-SUM($O8:BI8),
IF(MEDIAN(BJ$3,EDATE(BJ$3,3)-1,$B8)=$B8,
TRUNC((MIN(EDATE(BJ$3,3),$H8,$G8)-$B8)/(EDATE(BJ$3,3)-BJ$3)*$M8,2),
IF(OR($B8&gt;BJ$3,MIN($G8:$H8)&lt;BJ$3),0,
$M8)))</f>
        <v>0</v>
      </c>
      <c r="BK8" s="18">
        <f>IF(MEDIAN(BK$3,EDATE(BK$3,3)-1,MIN($G8,$H8))=MIN($G8,$H8),
$I8-$J8-SUM($O8:BJ8),
IF(MEDIAN(BK$3,EDATE(BK$3,3)-1,$B8)=$B8,
TRUNC((MIN(EDATE(BK$3,3),$H8,$G8)-$B8)/(EDATE(BK$3,3)-BK$3)*$M8,2),
IF(OR($B8&gt;BK$3,MIN($G8:$H8)&lt;BK$3),0,
$M8)))</f>
        <v>0</v>
      </c>
      <c r="BL8" s="18">
        <f>IF(MEDIAN(BL$3,EDATE(BL$3,3)-1,MIN($G8,$H8))=MIN($G8,$H8),
$I8-$J8-SUM($O8:BK8),
IF(MEDIAN(BL$3,EDATE(BL$3,3)-1,$B8)=$B8,
TRUNC((MIN(EDATE(BL$3,3),$H8,$G8)-$B8)/(EDATE(BL$3,3)-BL$3)*$M8,2),
IF(OR($B8&gt;BL$3,MIN($G8:$H8)&lt;BL$3),0,
$M8)))</f>
        <v>0</v>
      </c>
      <c r="BM8" s="18">
        <f>IF(MEDIAN(BM$3,EDATE(BM$3,3)-1,MIN($G8,$H8))=MIN($G8,$H8),
$I8-$J8-SUM($O8:BL8),
IF(MEDIAN(BM$3,EDATE(BM$3,3)-1,$B8)=$B8,
TRUNC((MIN(EDATE(BM$3,3),$H8,$G8)-$B8)/(EDATE(BM$3,3)-BM$3)*$M8,2),
IF(OR($B8&gt;BM$3,MIN($G8:$H8)&lt;BM$3),0,
$M8)))</f>
        <v>0</v>
      </c>
      <c r="BN8" s="18">
        <f>IF(MEDIAN(BN$3,EDATE(BN$3,3)-1,MIN($G8,$H8))=MIN($G8,$H8),
$I8-$J8-SUM($O8:BM8),
IF(MEDIAN(BN$3,EDATE(BN$3,3)-1,$B8)=$B8,
TRUNC((MIN(EDATE(BN$3,3),$H8,$G8)-$B8)/(EDATE(BN$3,3)-BN$3)*$M8,2),
IF(OR($B8&gt;BN$3,MIN($G8:$H8)&lt;BN$3),0,
$M8)))</f>
        <v>0</v>
      </c>
      <c r="BO8" s="18">
        <f>IF(MEDIAN(BO$3,EDATE(BO$3,3)-1,MIN($G8,$H8))=MIN($G8,$H8),
$I8-$J8-SUM($O8:BN8),
IF(MEDIAN(BO$3,EDATE(BO$3,3)-1,$B8)=$B8,
TRUNC((MIN(EDATE(BO$3,3),$H8,$G8)-$B8)/(EDATE(BO$3,3)-BO$3)*$M8,2),
IF(OR($B8&gt;BO$3,MIN($G8:$H8)&lt;BO$3),0,
$M8)))</f>
        <v>0</v>
      </c>
      <c r="BP8" s="18">
        <f>IF(MEDIAN(BP$3,EDATE(BP$3,3)-1,MIN($G8,$H8))=MIN($G8,$H8),
$I8-$J8-SUM($O8:BO8),
IF(MEDIAN(BP$3,EDATE(BP$3,3)-1,$B8)=$B8,
TRUNC((MIN(EDATE(BP$3,3),$H8,$G8)-$B8)/(EDATE(BP$3,3)-BP$3)*$M8,2),
IF(OR($B8&gt;BP$3,MIN($G8:$H8)&lt;BP$3),0,
$M8)))</f>
        <v>0</v>
      </c>
      <c r="BQ8" s="18">
        <f>IF(MEDIAN(BQ$3,EDATE(BQ$3,3)-1,MIN($G8,$H8))=MIN($G8,$H8),
$I8-$J8-SUM($O8:BP8),
IF(MEDIAN(BQ$3,EDATE(BQ$3,3)-1,$B8)=$B8,
TRUNC((MIN(EDATE(BQ$3,3),$H8,$G8)-$B8)/(EDATE(BQ$3,3)-BQ$3)*$M8,2),
IF(OR($B8&gt;BQ$3,MIN($G8:$H8)&lt;BQ$3),0,
$M8)))</f>
        <v>0</v>
      </c>
      <c r="BR8" s="18">
        <f>IF(MEDIAN(BR$3,EDATE(BR$3,3)-1,MIN($G8,$H8))=MIN($G8,$H8),
$I8-$J8-SUM($O8:BQ8),
IF(MEDIAN(BR$3,EDATE(BR$3,3)-1,$B8)=$B8,
TRUNC((MIN(EDATE(BR$3,3),$H8,$G8)-$B8)/(EDATE(BR$3,3)-BR$3)*$M8,2),
IF(OR($B8&gt;BR$3,MIN($G8:$H8)&lt;BR$3),0,
$M8)))</f>
        <v>0</v>
      </c>
      <c r="BS8" s="18">
        <f>IF(MEDIAN(BS$3,EDATE(BS$3,3)-1,MIN($G8,$H8))=MIN($G8,$H8),
$I8-$J8-SUM($O8:BR8),
IF(MEDIAN(BS$3,EDATE(BS$3,3)-1,$B8)=$B8,
TRUNC((MIN(EDATE(BS$3,3),$H8,$G8)-$B8)/(EDATE(BS$3,3)-BS$3)*$M8,2),
IF(OR($B8&gt;BS$3,MIN($G8:$H8)&lt;BS$3),0,
$M8)))</f>
        <v>0</v>
      </c>
      <c r="BT8" s="18">
        <f>IF(MEDIAN(BT$3,EDATE(BT$3,3)-1,MIN($G8,$H8))=MIN($G8,$H8),
$I8-$J8-SUM($O8:BS8),
IF(MEDIAN(BT$3,EDATE(BT$3,3)-1,$B8)=$B8,
TRUNC((MIN(EDATE(BT$3,3),$H8,$G8)-$B8)/(EDATE(BT$3,3)-BT$3)*$M8,2),
IF(OR($B8&gt;BT$3,MIN($G8:$H8)&lt;BT$3),0,
$M8)))</f>
        <v>0</v>
      </c>
      <c r="BU8" s="18">
        <f>IF(MEDIAN(BU$3,EDATE(BU$3,3)-1,MIN($G8,$H8))=MIN($G8,$H8),
$I8-$J8-SUM($O8:BT8),
IF(MEDIAN(BU$3,EDATE(BU$3,3)-1,$B8)=$B8,
TRUNC((MIN(EDATE(BU$3,3),$H8,$G8)-$B8)/(EDATE(BU$3,3)-BU$3)*$M8,2),
IF(OR($B8&gt;BU$3,MIN($G8:$H8)&lt;BU$3),0,
$M8)))</f>
        <v>0</v>
      </c>
      <c r="BV8" s="18">
        <f>IF(MEDIAN(BV$3,EDATE(BV$3,3)-1,MIN($G8,$H8))=MIN($G8,$H8),
$I8-$J8-SUM($O8:BU8),
IF(MEDIAN(BV$3,EDATE(BV$3,3)-1,$B8)=$B8,
TRUNC((MIN(EDATE(BV$3,3),$H8,$G8)-$B8)/(EDATE(BV$3,3)-BV$3)*$M8,2),
IF(OR($B8&gt;BV$3,MIN($G8:$H8)&lt;BV$3),0,
$M8)))</f>
        <v>0</v>
      </c>
      <c r="BW8" s="18">
        <f>IF(MEDIAN(BW$3,EDATE(BW$3,3)-1,MIN($G8,$H8))=MIN($G8,$H8),
$I8-$J8-SUM($O8:BV8),
IF(MEDIAN(BW$3,EDATE(BW$3,3)-1,$B8)=$B8,
TRUNC((MIN(EDATE(BW$3,3),$H8,$G8)-$B8)/(EDATE(BW$3,3)-BW$3)*$M8,2),
IF(OR($B8&gt;BW$3,MIN($G8:$H8)&lt;BW$3),0,
$M8)))</f>
        <v>0</v>
      </c>
      <c r="BX8" s="18">
        <f>IF(MEDIAN(BX$3,EDATE(BX$3,3)-1,MIN($G8,$H8))=MIN($G8,$H8),
$I8-$J8-SUM($O8:BW8),
IF(MEDIAN(BX$3,EDATE(BX$3,3)-1,$B8)=$B8,
TRUNC((MIN(EDATE(BX$3,3),$H8,$G8)-$B8)/(EDATE(BX$3,3)-BX$3)*$M8,2),
IF(OR($B8&gt;BX$3,MIN($G8:$H8)&lt;BX$3),0,
$M8)))</f>
        <v>0</v>
      </c>
      <c r="BY8" s="18">
        <f>IF(MEDIAN(BY$3,EDATE(BY$3,3)-1,MIN($G8,$H8))=MIN($G8,$H8),
$I8-$J8-SUM($O8:BX8),
IF(MEDIAN(BY$3,EDATE(BY$3,3)-1,$B8)=$B8,
TRUNC((MIN(EDATE(BY$3,3),$H8,$G8)-$B8)/(EDATE(BY$3,3)-BY$3)*$M8,2),
IF(OR($B8&gt;BY$3,MIN($G8:$H8)&lt;BY$3),0,
$M8)))</f>
        <v>0</v>
      </c>
      <c r="BZ8" s="18">
        <f>IF(MEDIAN(BZ$3,EDATE(BZ$3,3)-1,MIN($G8,$H8))=MIN($G8,$H8),
$I8-$J8-SUM($O8:BY8),
IF(MEDIAN(BZ$3,EDATE(BZ$3,3)-1,$B8)=$B8,
TRUNC((MIN(EDATE(BZ$3,3),$H8,$G8)-$B8)/(EDATE(BZ$3,3)-BZ$3)*$M8,2),
IF(OR($B8&gt;BZ$3,MIN($G8:$H8)&lt;BZ$3),0,
$M8)))</f>
        <v>0</v>
      </c>
      <c r="CA8" s="18">
        <f>IF(MEDIAN(CA$3,EDATE(CA$3,3)-1,MIN($G8,$H8))=MIN($G8,$H8),
$I8-$J8-SUM($O8:BZ8),
IF(MEDIAN(CA$3,EDATE(CA$3,3)-1,$B8)=$B8,
TRUNC((MIN(EDATE(CA$3,3),$H8,$G8)-$B8)/(EDATE(CA$3,3)-CA$3)*$M8,2),
IF(OR($B8&gt;CA$3,MIN($G8:$H8)&lt;CA$3),0,
$M8)))</f>
        <v>0</v>
      </c>
      <c r="CB8" s="18">
        <f>IF(MEDIAN(CB$3,EDATE(CB$3,3)-1,MIN($G8,$H8))=MIN($G8,$H8),
$I8-$J8-SUM($O8:CA8),
IF(MEDIAN(CB$3,EDATE(CB$3,3)-1,$B8)=$B8,
TRUNC((MIN(EDATE(CB$3,3),$H8,$G8)-$B8)/(EDATE(CB$3,3)-CB$3)*$M8,2),
IF(OR($B8&gt;CB$3,MIN($G8:$H8)&lt;CB$3),0,
$M8)))</f>
        <v>0</v>
      </c>
      <c r="CC8" s="18">
        <f>IF(MEDIAN(CC$3,EDATE(CC$3,3)-1,MIN($G8,$H8))=MIN($G8,$H8),
$I8-$J8-SUM($O8:CB8),
IF(MEDIAN(CC$3,EDATE(CC$3,3)-1,$B8)=$B8,
TRUNC((MIN(EDATE(CC$3,3),$H8,$G8)-$B8)/(EDATE(CC$3,3)-CC$3)*$M8,2),
IF(OR($B8&gt;CC$3,MIN($G8:$H8)&lt;CC$3),0,
$M8)))</f>
        <v>0</v>
      </c>
      <c r="CD8" s="18">
        <f>IF(MEDIAN(CD$3,EDATE(CD$3,3)-1,MIN($G8,$H8))=MIN($G8,$H8),
$I8-$J8-SUM($O8:CC8),
IF(MEDIAN(CD$3,EDATE(CD$3,3)-1,$B8)=$B8,
TRUNC((MIN(EDATE(CD$3,3),$H8,$G8)-$B8)/(EDATE(CD$3,3)-CD$3)*$M8,2),
IF(OR($B8&gt;CD$3,MIN($G8:$H8)&lt;CD$3),0,
$M8)))</f>
        <v>0</v>
      </c>
      <c r="CE8" s="18">
        <f>IF(MEDIAN(CE$3,EDATE(CE$3,3)-1,MIN($G8,$H8))=MIN($G8,$H8),
$I8-$J8-SUM($O8:CD8),
IF(MEDIAN(CE$3,EDATE(CE$3,3)-1,$B8)=$B8,
TRUNC((MIN(EDATE(CE$3,3),$H8,$G8)-$B8)/(EDATE(CE$3,3)-CE$3)*$M8,2),
IF(OR($B8&gt;CE$3,MIN($G8:$H8)&lt;CE$3),0,
$M8)))</f>
        <v>0</v>
      </c>
      <c r="CF8" s="18">
        <f>IF(MEDIAN(CF$3,EDATE(CF$3,3)-1,MIN($G8,$H8))=MIN($G8,$H8),
$I8-$J8-SUM($O8:CE8),
IF(MEDIAN(CF$3,EDATE(CF$3,3)-1,$B8)=$B8,
TRUNC((MIN(EDATE(CF$3,3),$H8,$G8)-$B8)/(EDATE(CF$3,3)-CF$3)*$M8,2),
IF(OR($B8&gt;CF$3,MIN($G8:$H8)&lt;CF$3),0,
$M8)))</f>
        <v>0</v>
      </c>
      <c r="CG8" s="18">
        <f>IF(MEDIAN(CG$3,EDATE(CG$3,3)-1,MIN($G8,$H8))=MIN($G8,$H8),
$I8-$J8-SUM($O8:CF8),
IF(MEDIAN(CG$3,EDATE(CG$3,3)-1,$B8)=$B8,
TRUNC((MIN(EDATE(CG$3,3),$H8,$G8)-$B8)/(EDATE(CG$3,3)-CG$3)*$M8,2),
IF(OR($B8&gt;CG$3,MIN($G8:$H8)&lt;CG$3),0,
$M8)))</f>
        <v>0</v>
      </c>
      <c r="CH8" s="18">
        <f>IF(MEDIAN(CH$3,EDATE(CH$3,3)-1,MIN($G8,$H8))=MIN($G8,$H8),
$I8-$J8-SUM($O8:CG8),
IF(MEDIAN(CH$3,EDATE(CH$3,3)-1,$B8)=$B8,
TRUNC((MIN(EDATE(CH$3,3),$H8,$G8)-$B8)/(EDATE(CH$3,3)-CH$3)*$M8,2),
IF(OR($B8&gt;CH$3,MIN($G8:$H8)&lt;CH$3),0,
$M8)))</f>
        <v>0</v>
      </c>
      <c r="CI8" s="18">
        <f>IF(MEDIAN(CI$3,EDATE(CI$3,3)-1,MIN($G8,$H8))=MIN($G8,$H8),
$I8-$J8-SUM($O8:CH8),
IF(MEDIAN(CI$3,EDATE(CI$3,3)-1,$B8)=$B8,
TRUNC((MIN(EDATE(CI$3,3),$H8,$G8)-$B8)/(EDATE(CI$3,3)-CI$3)*$M8,2),
IF(OR($B8&gt;CI$3,MIN($G8:$H8)&lt;CI$3),0,
$M8)))</f>
        <v>0</v>
      </c>
      <c r="CJ8" s="18">
        <f>IF(MEDIAN(CJ$3,EDATE(CJ$3,3)-1,MIN($G8,$H8))=MIN($G8,$H8),
$I8-$J8-SUM($O8:CI8),
IF(MEDIAN(CJ$3,EDATE(CJ$3,3)-1,$B8)=$B8,
TRUNC((MIN(EDATE(CJ$3,3),$H8,$G8)-$B8)/(EDATE(CJ$3,3)-CJ$3)*$M8,2),
IF(OR($B8&gt;CJ$3,MIN($G8:$H8)&lt;CJ$3),0,
$M8)))</f>
        <v>0</v>
      </c>
      <c r="CK8" s="18">
        <f>IF(MEDIAN(CK$3,EDATE(CK$3,3)-1,MIN($G8,$H8))=MIN($G8,$H8),
$I8-$J8-SUM($O8:CJ8),
IF(MEDIAN(CK$3,EDATE(CK$3,3)-1,$B8)=$B8,
TRUNC((MIN(EDATE(CK$3,3),$H8,$G8)-$B8)/(EDATE(CK$3,3)-CK$3)*$M8,2),
IF(OR($B8&gt;CK$3,MIN($G8:$H8)&lt;CK$3),0,
$M8)))</f>
        <v>0</v>
      </c>
      <c r="CL8" s="18">
        <f>IF(MEDIAN(CL$3,EDATE(CL$3,3)-1,MIN($G8,$H8))=MIN($G8,$H8),
$I8-$J8-SUM($O8:CK8),
IF(MEDIAN(CL$3,EDATE(CL$3,3)-1,$B8)=$B8,
TRUNC((MIN(EDATE(CL$3,3),$H8,$G8)-$B8)/(EDATE(CL$3,3)-CL$3)*$M8,2),
IF(OR($B8&gt;CL$3,MIN($G8:$H8)&lt;CL$3),0,
$M8)))</f>
        <v>0</v>
      </c>
      <c r="CM8" s="18">
        <f>IF(MEDIAN(CM$3,EDATE(CM$3,3)-1,MIN($G8,$H8))=MIN($G8,$H8),
$I8-$J8-SUM($O8:CL8),
IF(MEDIAN(CM$3,EDATE(CM$3,3)-1,$B8)=$B8,
TRUNC((MIN(EDATE(CM$3,3),$H8,$G8)-$B8)/(EDATE(CM$3,3)-CM$3)*$M8,2),
IF(OR($B8&gt;CM$3,MIN($G8:$H8)&lt;CM$3),0,
$M8)))</f>
        <v>0</v>
      </c>
      <c r="CN8" s="18">
        <f>IF(MEDIAN(CN$3,EDATE(CN$3,3)-1,MIN($G8,$H8))=MIN($G8,$H8),
$I8-$J8-SUM($O8:CM8),
IF(MEDIAN(CN$3,EDATE(CN$3,3)-1,$B8)=$B8,
TRUNC((MIN(EDATE(CN$3,3),$H8,$G8)-$B8)/(EDATE(CN$3,3)-CN$3)*$M8,2),
IF(OR($B8&gt;CN$3,MIN($G8:$H8)&lt;CN$3),0,
$M8)))</f>
        <v>0</v>
      </c>
      <c r="CO8" s="18">
        <f>IF(MEDIAN(CO$3,EDATE(CO$3,3)-1,MIN($G8,$H8))=MIN($G8,$H8),
$I8-$J8-SUM($O8:CN8),
IF(MEDIAN(CO$3,EDATE(CO$3,3)-1,$B8)=$B8,
TRUNC((MIN(EDATE(CO$3,3),$H8,$G8)-$B8)/(EDATE(CO$3,3)-CO$3)*$M8,2),
IF(OR($B8&gt;CO$3,MIN($G8:$H8)&lt;CO$3),0,
$M8)))</f>
        <v>0</v>
      </c>
      <c r="CP8" s="18">
        <f>IF(MEDIAN(CP$3,EDATE(CP$3,3)-1,MIN($G8,$H8))=MIN($G8,$H8),
$I8-$J8-SUM($O8:CO8),
IF(MEDIAN(CP$3,EDATE(CP$3,3)-1,$B8)=$B8,
TRUNC((MIN(EDATE(CP$3,3),$H8,$G8)-$B8)/(EDATE(CP$3,3)-CP$3)*$M8,2),
IF(OR($B8&gt;CP$3,MIN($G8:$H8)&lt;CP$3),0,
$M8)))</f>
        <v>0</v>
      </c>
      <c r="CQ8" s="18">
        <f>IF(MEDIAN(CQ$3,EDATE(CQ$3,3)-1,MIN($G8,$H8))=MIN($G8,$H8),
$I8-$J8-SUM($O8:CP8),
IF(MEDIAN(CQ$3,EDATE(CQ$3,3)-1,$B8)=$B8,
TRUNC((MIN(EDATE(CQ$3,3),$H8,$G8)-$B8)/(EDATE(CQ$3,3)-CQ$3)*$M8,2),
IF(OR($B8&gt;CQ$3,MIN($G8:$H8)&lt;CQ$3),0,
$M8)))</f>
        <v>0</v>
      </c>
      <c r="CR8" s="18">
        <f>IF(MEDIAN(CR$3,EDATE(CR$3,3)-1,MIN($G8,$H8))=MIN($G8,$H8),
$I8-$J8-SUM($O8:CQ8),
IF(MEDIAN(CR$3,EDATE(CR$3,3)-1,$B8)=$B8,
TRUNC((MIN(EDATE(CR$3,3),$H8,$G8)-$B8)/(EDATE(CR$3,3)-CR$3)*$M8,2),
IF(OR($B8&gt;CR$3,MIN($G8:$H8)&lt;CR$3),0,
$M8)))</f>
        <v>0</v>
      </c>
      <c r="CS8" s="18">
        <f>IF(MEDIAN(CS$3,EDATE(CS$3,3)-1,MIN($G8,$H8))=MIN($G8,$H8),
$I8-$J8-SUM($O8:CR8),
IF(MEDIAN(CS$3,EDATE(CS$3,3)-1,$B8)=$B8,
TRUNC((MIN(EDATE(CS$3,3),$H8,$G8)-$B8)/(EDATE(CS$3,3)-CS$3)*$M8,2),
IF(OR($B8&gt;CS$3,MIN($G8:$H8)&lt;CS$3),0,
$M8)))</f>
        <v>0</v>
      </c>
      <c r="CT8" s="18">
        <f>IF(MEDIAN(CT$3,EDATE(CT$3,3)-1,MIN($G8,$H8))=MIN($G8,$H8),
$I8-$J8-SUM($O8:CS8),
IF(MEDIAN(CT$3,EDATE(CT$3,3)-1,$B8)=$B8,
TRUNC((MIN(EDATE(CT$3,3),$H8,$G8)-$B8)/(EDATE(CT$3,3)-CT$3)*$M8,2),
IF(OR($B8&gt;CT$3,MIN($G8:$H8)&lt;CT$3),0,
$M8)))</f>
        <v>0</v>
      </c>
      <c r="CU8" s="18">
        <f>IF(MEDIAN(CU$3,EDATE(CU$3,3)-1,MIN($G8,$H8))=MIN($G8,$H8),
$I8-$J8-SUM($O8:CT8),
IF(MEDIAN(CU$3,EDATE(CU$3,3)-1,$B8)=$B8,
TRUNC((MIN(EDATE(CU$3,3),$H8,$G8)-$B8)/(EDATE(CU$3,3)-CU$3)*$M8,2),
IF(OR($B8&gt;CU$3,MIN($G8:$H8)&lt;CU$3),0,
$M8)))</f>
        <v>0</v>
      </c>
      <c r="CV8" s="18">
        <f>IF(MEDIAN(CV$3,EDATE(CV$3,3)-1,MIN($G8,$H8))=MIN($G8,$H8),
$I8-$J8-SUM($O8:CU8),
IF(MEDIAN(CV$3,EDATE(CV$3,3)-1,$B8)=$B8,
TRUNC((MIN(EDATE(CV$3,3),$H8,$G8)-$B8)/(EDATE(CV$3,3)-CV$3)*$M8,2),
IF(OR($B8&gt;CV$3,MIN($G8:$H8)&lt;CV$3),0,
$M8)))</f>
        <v>0</v>
      </c>
      <c r="CW8" s="18">
        <f>IF(MEDIAN(CW$3,EDATE(CW$3,3)-1,MIN($G8,$H8))=MIN($G8,$H8),
$I8-$J8-SUM($O8:CV8),
IF(MEDIAN(CW$3,EDATE(CW$3,3)-1,$B8)=$B8,
TRUNC((MIN(EDATE(CW$3,3),$H8,$G8)-$B8)/(EDATE(CW$3,3)-CW$3)*$M8,2),
IF(OR($B8&gt;CW$3,MIN($G8:$H8)&lt;CW$3),0,
$M8)))</f>
        <v>0</v>
      </c>
      <c r="CX8" s="18">
        <f>IF(MEDIAN(CX$3,EDATE(CX$3,3)-1,MIN($G8,$H8))=MIN($G8,$H8),
$I8-$J8-SUM($O8:CW8),
IF(MEDIAN(CX$3,EDATE(CX$3,3)-1,$B8)=$B8,
TRUNC((MIN(EDATE(CX$3,3),$H8,$G8)-$B8)/(EDATE(CX$3,3)-CX$3)*$M8,2),
IF(OR($B8&gt;CX$3,MIN($G8:$H8)&lt;CX$3),0,
$M8)))</f>
        <v>0</v>
      </c>
      <c r="CY8" s="18">
        <f>IF(MEDIAN(CY$3,EDATE(CY$3,3)-1,MIN($G8,$H8))=MIN($G8,$H8),
$I8-$J8-SUM($O8:CX8),
IF(MEDIAN(CY$3,EDATE(CY$3,3)-1,$B8)=$B8,
TRUNC((MIN(EDATE(CY$3,3),$H8,$G8)-$B8)/(EDATE(CY$3,3)-CY$3)*$M8,2),
IF(OR($B8&gt;CY$3,MIN($G8:$H8)&lt;CY$3),0,
$M8)))</f>
        <v>0</v>
      </c>
      <c r="CZ8" s="18">
        <f>IF(MEDIAN(CZ$3,EDATE(CZ$3,3)-1,MIN($G8,$H8))=MIN($G8,$H8),
$I8-$J8-SUM($O8:CY8),
IF(MEDIAN(CZ$3,EDATE(CZ$3,3)-1,$B8)=$B8,
TRUNC((MIN(EDATE(CZ$3,3),$H8,$G8)-$B8)/(EDATE(CZ$3,3)-CZ$3)*$M8,2),
IF(OR($B8&gt;CZ$3,MIN($G8:$H8)&lt;CZ$3),0,
$M8)))</f>
        <v>0</v>
      </c>
      <c r="DA8" s="18">
        <f>IF(MEDIAN(DA$3,EDATE(DA$3,3)-1,MIN($G8,$H8))=MIN($G8,$H8),
$I8-$J8-SUM($O8:CZ8),
IF(MEDIAN(DA$3,EDATE(DA$3,3)-1,$B8)=$B8,
TRUNC((MIN(EDATE(DA$3,3),$H8,$G8)-$B8)/(EDATE(DA$3,3)-DA$3)*$M8,2),
IF(OR($B8&gt;DA$3,MIN($G8:$H8)&lt;DA$3),0,
$M8)))</f>
        <v>0</v>
      </c>
      <c r="DB8" s="18">
        <f>IF(MEDIAN(DB$3,EDATE(DB$3,3)-1,MIN($G8,$H8))=MIN($G8,$H8),
$I8-$J8-SUM($O8:DA8),
IF(MEDIAN(DB$3,EDATE(DB$3,3)-1,$B8)=$B8,
TRUNC((MIN(EDATE(DB$3,3),$H8,$G8)-$B8)/(EDATE(DB$3,3)-DB$3)*$M8,2),
IF(OR($B8&gt;DB$3,MIN($G8:$H8)&lt;DB$3),0,
$M8)))</f>
        <v>0</v>
      </c>
      <c r="DC8" s="18">
        <f>IF(MEDIAN(DC$3,EDATE(DC$3,3)-1,MIN($G8,$H8))=MIN($G8,$H8),
$I8-$J8-SUM($O8:DB8),
IF(MEDIAN(DC$3,EDATE(DC$3,3)-1,$B8)=$B8,
TRUNC((MIN(EDATE(DC$3,3),$H8,$G8)-$B8)/(EDATE(DC$3,3)-DC$3)*$M8,2),
IF(OR($B8&gt;DC$3,MIN($G8:$H8)&lt;DC$3),0,
$M8)))</f>
        <v>0</v>
      </c>
      <c r="DD8" s="18">
        <f>IF(MEDIAN(DD$3,EDATE(DD$3,3)-1,MIN($G8,$H8))=MIN($G8,$H8),
$I8-$J8-SUM($O8:DC8),
IF(MEDIAN(DD$3,EDATE(DD$3,3)-1,$B8)=$B8,
TRUNC((MIN(EDATE(DD$3,3),$H8,$G8)-$B8)/(EDATE(DD$3,3)-DD$3)*$M8,2),
IF(OR($B8&gt;DD$3,MIN($G8:$H8)&lt;DD$3),0,
$M8)))</f>
        <v>0</v>
      </c>
      <c r="DE8" s="18">
        <f>IF(MEDIAN(DE$3,EDATE(DE$3,3)-1,MIN($G8,$H8))=MIN($G8,$H8),
$I8-$J8-SUM($O8:DD8),
IF(MEDIAN(DE$3,EDATE(DE$3,3)-1,$B8)=$B8,
TRUNC((MIN(EDATE(DE$3,3),$H8,$G8)-$B8)/(EDATE(DE$3,3)-DE$3)*$M8,2),
IF(OR($B8&gt;DE$3,MIN($G8:$H8)&lt;DE$3),0,
$M8)))</f>
        <v>0</v>
      </c>
      <c r="DF8" s="18">
        <f>IF(MEDIAN(DF$3,EDATE(DF$3,3)-1,MIN($G8,$H8))=MIN($G8,$H8),
$I8-$J8-SUM($O8:DE8),
IF(MEDIAN(DF$3,EDATE(DF$3,3)-1,$B8)=$B8,
TRUNC((MIN(EDATE(DF$3,3),$H8,$G8)-$B8)/(EDATE(DF$3,3)-DF$3)*$M8,2),
IF(OR($B8&gt;DF$3,MIN($G8:$H8)&lt;DF$3),0,
$M8)))</f>
        <v>0</v>
      </c>
      <c r="DG8" s="18">
        <f>IF(MEDIAN(DG$3,EDATE(DG$3,3)-1,MIN($G8,$H8))=MIN($G8,$H8),
$I8-$J8-SUM($O8:DF8),
IF(MEDIAN(DG$3,EDATE(DG$3,3)-1,$B8)=$B8,
TRUNC((MIN(EDATE(DG$3,3),$H8,$G8)-$B8)/(EDATE(DG$3,3)-DG$3)*$M8,2),
IF(OR($B8&gt;DG$3,MIN($G8:$H8)&lt;DG$3),0,
$M8)))</f>
        <v>0</v>
      </c>
      <c r="DH8" s="18">
        <f>IF(MEDIAN(DH$3,EDATE(DH$3,3)-1,MIN($G8,$H8))=MIN($G8,$H8),
$I8-$J8-SUM($O8:DG8),
IF(MEDIAN(DH$3,EDATE(DH$3,3)-1,$B8)=$B8,
TRUNC((MIN(EDATE(DH$3,3),$H8,$G8)-$B8)/(EDATE(DH$3,3)-DH$3)*$M8,2),
IF(OR($B8&gt;DH$3,MIN($G8:$H8)&lt;DH$3),0,
$M8)))</f>
        <v>0</v>
      </c>
      <c r="DI8" s="18">
        <f>IF(MEDIAN(DI$3,EDATE(DI$3,3)-1,MIN($G8,$H8))=MIN($G8,$H8),
$I8-$J8-SUM($O8:DH8),
IF(MEDIAN(DI$3,EDATE(DI$3,3)-1,$B8)=$B8,
TRUNC((MIN(EDATE(DI$3,3),$H8,$G8)-$B8)/(EDATE(DI$3,3)-DI$3)*$M8,2),
IF(OR($B8&gt;DI$3,MIN($G8:$H8)&lt;DI$3),0,
$M8)))</f>
        <v>0</v>
      </c>
      <c r="DJ8" s="18">
        <f>IF(MEDIAN(DJ$3,EDATE(DJ$3,3)-1,MIN($G8,$H8))=MIN($G8,$H8),
$I8-$J8-SUM($O8:DI8),
IF(MEDIAN(DJ$3,EDATE(DJ$3,3)-1,$B8)=$B8,
TRUNC((MIN(EDATE(DJ$3,3),$H8,$G8)-$B8)/(EDATE(DJ$3,3)-DJ$3)*$M8,2),
IF(OR($B8&gt;DJ$3,MIN($G8:$H8)&lt;DJ$3),0,
$M8)))</f>
        <v>0</v>
      </c>
      <c r="DK8" s="18">
        <f>IF(MEDIAN(DK$3,EDATE(DK$3,3)-1,MIN($G8,$H8))=MIN($G8,$H8),
$I8-$J8-SUM($O8:DJ8),
IF(MEDIAN(DK$3,EDATE(DK$3,3)-1,$B8)=$B8,
TRUNC((MIN(EDATE(DK$3,3),$H8,$G8)-$B8)/(EDATE(DK$3,3)-DK$3)*$M8,2),
IF(OR($B8&gt;DK$3,MIN($G8:$H8)&lt;DK$3),0,
$M8)))</f>
        <v>0</v>
      </c>
    </row>
    <row r="9" spans="1:115" s="15" customFormat="1" x14ac:dyDescent="0.25">
      <c r="A9" s="24" t="s">
        <v>119</v>
      </c>
      <c r="B9" s="25">
        <v>45122</v>
      </c>
      <c r="C9" s="26">
        <v>36</v>
      </c>
      <c r="D9" s="27">
        <v>10000</v>
      </c>
      <c r="E9" s="28">
        <v>0.75</v>
      </c>
      <c r="F9" s="29">
        <v>0.67</v>
      </c>
      <c r="G9" s="25">
        <v>45382</v>
      </c>
      <c r="H9" s="68">
        <f>IF(C9&gt;0,+EDATE(B9,C9),"-")</f>
        <v>46218</v>
      </c>
      <c r="I9" s="30">
        <f>IF(D9,TRUNC(D9*E9*F9,2),"")</f>
        <v>5025</v>
      </c>
      <c r="J9" s="31">
        <f>MAX(0,IF(G9&gt;B9,TRUNC(I9*(H9-G9)/(H9-B9),2),0))</f>
        <v>3832.93</v>
      </c>
      <c r="K9" s="31">
        <f>TRUNC(J9*0.21,2)</f>
        <v>804.91</v>
      </c>
      <c r="L9" s="20">
        <f>IFERROR(+I9/(H9-B9),"-")</f>
        <v>4.5848540145985401</v>
      </c>
      <c r="M9" s="15">
        <f>IFERROR(TRUNC(+I9/C9*3,2),"-")</f>
        <v>418.75</v>
      </c>
      <c r="N9" s="17">
        <f>SUM(P9:DK9)</f>
        <v>1192.0700000000002</v>
      </c>
      <c r="O9" s="36">
        <f>0+0</f>
        <v>0</v>
      </c>
      <c r="P9" s="18">
        <f>IF(MEDIAN(P$3,EDATE(P$3,3)-1,MIN($G9,$H9))=MIN($G9,$H9),
$I9-$J9-SUM($O9:O9),
IF(MEDIAN(P$3,EDATE(P$3,3)-1,$B9)=$B9,
TRUNC((MIN(EDATE(P$3,3),$H9,$G9)-$B9)/(EDATE(P$3,3)-P$3)*$M9,2),
IF(OR($B9&gt;P$3,MIN($G9:$H9)&lt;P$3),0,
$M9)))</f>
        <v>0</v>
      </c>
      <c r="Q9" s="18">
        <f>IF(MEDIAN(Q$3,EDATE(Q$3,3)-1,MIN($G9,$H9))=MIN($G9,$H9),
$I9-$J9-SUM($O9:P9),
IF(MEDIAN(Q$3,EDATE(Q$3,3)-1,$B9)=$B9,
TRUNC((MIN(EDATE(Q$3,3),$H9,$G9)-$B9)/(EDATE(Q$3,3)-Q$3)*$M9,2),
IF(OR($B9&gt;Q$3,MIN($G9:$H9)&lt;Q$3),0,
$M9)))</f>
        <v>0</v>
      </c>
      <c r="R9" s="18">
        <f>IF(MEDIAN(R$3,EDATE(R$3,3)-1,MIN($G9,$H9))=MIN($G9,$H9),
$I9-$J9-SUM($O9:Q9),
IF(MEDIAN(R$3,EDATE(R$3,3)-1,$B9)=$B9,
TRUNC((MIN(EDATE(R$3,3),$H9,$G9)-$B9)/(EDATE(R$3,3)-R$3)*$M9,2),
IF(OR($B9&gt;R$3,MIN($G9:$H9)&lt;R$3),0,
$M9)))</f>
        <v>0</v>
      </c>
      <c r="S9" s="18">
        <f>IF(MEDIAN(S$3,EDATE(S$3,3)-1,MIN($G9,$H9))=MIN($G9,$H9),
$I9-$J9-SUM($O9:R9),
IF(MEDIAN(S$3,EDATE(S$3,3)-1,$B9)=$B9,
TRUNC((MIN(EDATE(S$3,3),$H9,$G9)-$B9)/(EDATE(S$3,3)-S$3)*$M9,2),
IF(OR($B9&gt;S$3,MIN($G9:$H9)&lt;S$3),0,
$M9)))</f>
        <v>355.02</v>
      </c>
      <c r="T9" s="18">
        <f>IF(MEDIAN(T$3,EDATE(T$3,3)-1,MIN($G9,$H9))=MIN($G9,$H9),
$I9-$J9-SUM($O9:S9),
IF(MEDIAN(T$3,EDATE(T$3,3)-1,$B9)=$B9,
TRUNC((MIN(EDATE(T$3,3),$H9,$G9)-$B9)/(EDATE(T$3,3)-T$3)*$M9,2),
IF(OR($B9&gt;T$3,MIN($G9:$H9)&lt;T$3),0,
$M9)))</f>
        <v>418.75</v>
      </c>
      <c r="U9" s="18">
        <f>IF(MEDIAN(U$3,EDATE(U$3,3)-1,MIN($G9,$H9))=MIN($G9,$H9),
$I9-$J9-SUM($O9:T9),
IF(MEDIAN(U$3,EDATE(U$3,3)-1,$B9)=$B9,
TRUNC((MIN(EDATE(U$3,3),$H9,$G9)-$B9)/(EDATE(U$3,3)-U$3)*$M9,2),
IF(OR($B9&gt;U$3,MIN($G9:$H9)&lt;U$3),0,
$M9)))</f>
        <v>418.30000000000018</v>
      </c>
      <c r="V9" s="18">
        <f>IF(MEDIAN(V$3,EDATE(V$3,3)-1,MIN($G9,$H9))=MIN($G9,$H9),
$I9-$J9-SUM($O9:U9),
IF(MEDIAN(V$3,EDATE(V$3,3)-1,$B9)=$B9,
TRUNC((MIN(EDATE(V$3,3),$H9,$G9)-$B9)/(EDATE(V$3,3)-V$3)*$M9,2),
IF(OR($B9&gt;V$3,MIN($G9:$H9)&lt;V$3),0,
$M9)))</f>
        <v>0</v>
      </c>
      <c r="W9" s="18">
        <f>IF(MEDIAN(W$3,EDATE(W$3,3)-1,MIN($G9,$H9))=MIN($G9,$H9),
$I9-$J9-SUM($O9:V9),
IF(MEDIAN(W$3,EDATE(W$3,3)-1,$B9)=$B9,
TRUNC((MIN(EDATE(W$3,3),$H9,$G9)-$B9)/(EDATE(W$3,3)-W$3)*$M9,2),
IF(OR($B9&gt;W$3,MIN($G9:$H9)&lt;W$3),0,
$M9)))</f>
        <v>0</v>
      </c>
      <c r="X9" s="18">
        <f>IF(MEDIAN(X$3,EDATE(X$3,3)-1,MIN($G9,$H9))=MIN($G9,$H9),
$I9-$J9-SUM($O9:W9),
IF(MEDIAN(X$3,EDATE(X$3,3)-1,$B9)=$B9,
TRUNC((MIN(EDATE(X$3,3),$H9,$G9)-$B9)/(EDATE(X$3,3)-X$3)*$M9,2),
IF(OR($B9&gt;X$3,MIN($G9:$H9)&lt;X$3),0,
$M9)))</f>
        <v>0</v>
      </c>
      <c r="Y9" s="18">
        <f>IF(MEDIAN(Y$3,EDATE(Y$3,3)-1,MIN($G9,$H9))=MIN($G9,$H9),
$I9-$J9-SUM($O9:X9),
IF(MEDIAN(Y$3,EDATE(Y$3,3)-1,$B9)=$B9,
TRUNC((MIN(EDATE(Y$3,3),$H9,$G9)-$B9)/(EDATE(Y$3,3)-Y$3)*$M9,2),
IF(OR($B9&gt;Y$3,MIN($G9:$H9)&lt;Y$3),0,
$M9)))</f>
        <v>0</v>
      </c>
      <c r="Z9" s="18">
        <f>IF(MEDIAN(Z$3,EDATE(Z$3,3)-1,MIN($G9,$H9))=MIN($G9,$H9),
$I9-$J9-SUM($O9:Y9),
IF(MEDIAN(Z$3,EDATE(Z$3,3)-1,$B9)=$B9,
TRUNC((MIN(EDATE(Z$3,3),$H9,$G9)-$B9)/(EDATE(Z$3,3)-Z$3)*$M9,2),
IF(OR($B9&gt;Z$3,MIN($G9:$H9)&lt;Z$3),0,
$M9)))</f>
        <v>0</v>
      </c>
      <c r="AA9" s="18">
        <f>IF(MEDIAN(AA$3,EDATE(AA$3,3)-1,MIN($G9,$H9))=MIN($G9,$H9),
$I9-$J9-SUM($O9:Z9),
IF(MEDIAN(AA$3,EDATE(AA$3,3)-1,$B9)=$B9,
TRUNC((MIN(EDATE(AA$3,3),$H9,$G9)-$B9)/(EDATE(AA$3,3)-AA$3)*$M9,2),
IF(OR($B9&gt;AA$3,MIN($G9:$H9)&lt;AA$3),0,
$M9)))</f>
        <v>0</v>
      </c>
      <c r="AB9" s="18">
        <f>IF(MEDIAN(AB$3,EDATE(AB$3,3)-1,MIN($G9,$H9))=MIN($G9,$H9),
$I9-$J9-SUM($O9:AA9),
IF(MEDIAN(AB$3,EDATE(AB$3,3)-1,$B9)=$B9,
TRUNC((MIN(EDATE(AB$3,3),$H9,$G9)-$B9)/(EDATE(AB$3,3)-AB$3)*$M9,2),
IF(OR($B9&gt;AB$3,MIN($G9:$H9)&lt;AB$3),0,
$M9)))</f>
        <v>0</v>
      </c>
      <c r="AC9" s="18">
        <f>IF(MEDIAN(AC$3,EDATE(AC$3,3)-1,MIN($G9,$H9))=MIN($G9,$H9),
$I9-$J9-SUM($O9:AB9),
IF(MEDIAN(AC$3,EDATE(AC$3,3)-1,$B9)=$B9,
TRUNC((MIN(EDATE(AC$3,3),$H9,$G9)-$B9)/(EDATE(AC$3,3)-AC$3)*$M9,2),
IF(OR($B9&gt;AC$3,MIN($G9:$H9)&lt;AC$3),0,
$M9)))</f>
        <v>0</v>
      </c>
      <c r="AD9" s="18">
        <f>IF(MEDIAN(AD$3,EDATE(AD$3,3)-1,MIN($G9,$H9))=MIN($G9,$H9),
$I9-$J9-SUM($O9:AC9),
IF(MEDIAN(AD$3,EDATE(AD$3,3)-1,$B9)=$B9,
TRUNC((MIN(EDATE(AD$3,3),$H9,$G9)-$B9)/(EDATE(AD$3,3)-AD$3)*$M9,2),
IF(OR($B9&gt;AD$3,MIN($G9:$H9)&lt;AD$3),0,
$M9)))</f>
        <v>0</v>
      </c>
      <c r="AE9" s="18">
        <f>IF(MEDIAN(AE$3,EDATE(AE$3,3)-1,MIN($G9,$H9))=MIN($G9,$H9),
$I9-$J9-SUM($O9:AD9),
IF(MEDIAN(AE$3,EDATE(AE$3,3)-1,$B9)=$B9,
TRUNC((MIN(EDATE(AE$3,3),$H9,$G9)-$B9)/(EDATE(AE$3,3)-AE$3)*$M9,2),
IF(OR($B9&gt;AE$3,MIN($G9:$H9)&lt;AE$3),0,
$M9)))</f>
        <v>0</v>
      </c>
      <c r="AF9" s="18">
        <f>IF(MEDIAN(AF$3,EDATE(AF$3,3)-1,MIN($G9,$H9))=MIN($G9,$H9),
$I9-$J9-SUM($O9:AE9),
IF(MEDIAN(AF$3,EDATE(AF$3,3)-1,$B9)=$B9,
TRUNC((MIN(EDATE(AF$3,3),$H9,$G9)-$B9)/(EDATE(AF$3,3)-AF$3)*$M9,2),
IF(OR($B9&gt;AF$3,MIN($G9:$H9)&lt;AF$3),0,
$M9)))</f>
        <v>0</v>
      </c>
      <c r="AG9" s="18">
        <f>IF(MEDIAN(AG$3,EDATE(AG$3,3)-1,MIN($G9,$H9))=MIN($G9,$H9),
$I9-$J9-SUM($O9:AF9),
IF(MEDIAN(AG$3,EDATE(AG$3,3)-1,$B9)=$B9,
TRUNC((MIN(EDATE(AG$3,3),$H9,$G9)-$B9)/(EDATE(AG$3,3)-AG$3)*$M9,2),
IF(OR($B9&gt;AG$3,MIN($G9:$H9)&lt;AG$3),0,
$M9)))</f>
        <v>0</v>
      </c>
      <c r="AH9" s="18">
        <f>IF(MEDIAN(AH$3,EDATE(AH$3,3)-1,MIN($G9,$H9))=MIN($G9,$H9),
$I9-$J9-SUM($O9:AG9),
IF(MEDIAN(AH$3,EDATE(AH$3,3)-1,$B9)=$B9,
TRUNC((MIN(EDATE(AH$3,3),$H9,$G9)-$B9)/(EDATE(AH$3,3)-AH$3)*$M9,2),
IF(OR($B9&gt;AH$3,MIN($G9:$H9)&lt;AH$3),0,
$M9)))</f>
        <v>0</v>
      </c>
      <c r="AI9" s="18">
        <f>IF(MEDIAN(AI$3,EDATE(AI$3,3)-1,MIN($G9,$H9))=MIN($G9,$H9),
$I9-$J9-SUM($O9:AH9),
IF(MEDIAN(AI$3,EDATE(AI$3,3)-1,$B9)=$B9,
TRUNC((MIN(EDATE(AI$3,3),$H9,$G9)-$B9)/(EDATE(AI$3,3)-AI$3)*$M9,2),
IF(OR($B9&gt;AI$3,MIN($G9:$H9)&lt;AI$3),0,
$M9)))</f>
        <v>0</v>
      </c>
      <c r="AJ9" s="18">
        <f>IF(MEDIAN(AJ$3,EDATE(AJ$3,3)-1,MIN($G9,$H9))=MIN($G9,$H9),
$I9-$J9-SUM($O9:AI9),
IF(MEDIAN(AJ$3,EDATE(AJ$3,3)-1,$B9)=$B9,
TRUNC((MIN(EDATE(AJ$3,3),$H9,$G9)-$B9)/(EDATE(AJ$3,3)-AJ$3)*$M9,2),
IF(OR($B9&gt;AJ$3,MIN($G9:$H9)&lt;AJ$3),0,
$M9)))</f>
        <v>0</v>
      </c>
      <c r="AK9" s="18">
        <f>IF(MEDIAN(AK$3,EDATE(AK$3,3)-1,MIN($G9,$H9))=MIN($G9,$H9),
$I9-$J9-SUM($O9:AJ9),
IF(MEDIAN(AK$3,EDATE(AK$3,3)-1,$B9)=$B9,
TRUNC((MIN(EDATE(AK$3,3),$H9,$G9)-$B9)/(EDATE(AK$3,3)-AK$3)*$M9,2),
IF(OR($B9&gt;AK$3,MIN($G9:$H9)&lt;AK$3),0,
$M9)))</f>
        <v>0</v>
      </c>
      <c r="AL9" s="18">
        <f>IF(MEDIAN(AL$3,EDATE(AL$3,3)-1,MIN($G9,$H9))=MIN($G9,$H9),
$I9-$J9-SUM($O9:AK9),
IF(MEDIAN(AL$3,EDATE(AL$3,3)-1,$B9)=$B9,
TRUNC((MIN(EDATE(AL$3,3),$H9,$G9)-$B9)/(EDATE(AL$3,3)-AL$3)*$M9,2),
IF(OR($B9&gt;AL$3,MIN($G9:$H9)&lt;AL$3),0,
$M9)))</f>
        <v>0</v>
      </c>
      <c r="AM9" s="18">
        <f>IF(MEDIAN(AM$3,EDATE(AM$3,3)-1,MIN($G9,$H9))=MIN($G9,$H9),
$I9-$J9-SUM($O9:AL9),
IF(MEDIAN(AM$3,EDATE(AM$3,3)-1,$B9)=$B9,
TRUNC((MIN(EDATE(AM$3,3),$H9,$G9)-$B9)/(EDATE(AM$3,3)-AM$3)*$M9,2),
IF(OR($B9&gt;AM$3,MIN($G9:$H9)&lt;AM$3),0,
$M9)))</f>
        <v>0</v>
      </c>
      <c r="AN9" s="18">
        <f>IF(MEDIAN(AN$3,EDATE(AN$3,3)-1,MIN($G9,$H9))=MIN($G9,$H9),
$I9-$J9-SUM($O9:AM9),
IF(MEDIAN(AN$3,EDATE(AN$3,3)-1,$B9)=$B9,
TRUNC((MIN(EDATE(AN$3,3),$H9,$G9)-$B9)/(EDATE(AN$3,3)-AN$3)*$M9,2),
IF(OR($B9&gt;AN$3,MIN($G9:$H9)&lt;AN$3),0,
$M9)))</f>
        <v>0</v>
      </c>
      <c r="AO9" s="18">
        <f>IF(MEDIAN(AO$3,EDATE(AO$3,3)-1,MIN($G9,$H9))=MIN($G9,$H9),
$I9-$J9-SUM($O9:AN9),
IF(MEDIAN(AO$3,EDATE(AO$3,3)-1,$B9)=$B9,
TRUNC((MIN(EDATE(AO$3,3),$H9,$G9)-$B9)/(EDATE(AO$3,3)-AO$3)*$M9,2),
IF(OR($B9&gt;AO$3,MIN($G9:$H9)&lt;AO$3),0,
$M9)))</f>
        <v>0</v>
      </c>
      <c r="AP9" s="18">
        <f>IF(MEDIAN(AP$3,EDATE(AP$3,3)-1,MIN($G9,$H9))=MIN($G9,$H9),
$I9-$J9-SUM($O9:AO9),
IF(MEDIAN(AP$3,EDATE(AP$3,3)-1,$B9)=$B9,
TRUNC((MIN(EDATE(AP$3,3),$H9,$G9)-$B9)/(EDATE(AP$3,3)-AP$3)*$M9,2),
IF(OR($B9&gt;AP$3,MIN($G9:$H9)&lt;AP$3),0,
$M9)))</f>
        <v>0</v>
      </c>
      <c r="AQ9" s="18">
        <f>IF(MEDIAN(AQ$3,EDATE(AQ$3,3)-1,MIN($G9,$H9))=MIN($G9,$H9),
$I9-$J9-SUM($O9:AP9),
IF(MEDIAN(AQ$3,EDATE(AQ$3,3)-1,$B9)=$B9,
TRUNC((MIN(EDATE(AQ$3,3),$H9,$G9)-$B9)/(EDATE(AQ$3,3)-AQ$3)*$M9,2),
IF(OR($B9&gt;AQ$3,MIN($G9:$H9)&lt;AQ$3),0,
$M9)))</f>
        <v>0</v>
      </c>
      <c r="AR9" s="18">
        <f>IF(MEDIAN(AR$3,EDATE(AR$3,3)-1,MIN($G9,$H9))=MIN($G9,$H9),
$I9-$J9-SUM($O9:AQ9),
IF(MEDIAN(AR$3,EDATE(AR$3,3)-1,$B9)=$B9,
TRUNC((MIN(EDATE(AR$3,3),$H9,$G9)-$B9)/(EDATE(AR$3,3)-AR$3)*$M9,2),
IF(OR($B9&gt;AR$3,MIN($G9:$H9)&lt;AR$3),0,
$M9)))</f>
        <v>0</v>
      </c>
      <c r="AS9" s="18">
        <f>IF(MEDIAN(AS$3,EDATE(AS$3,3)-1,MIN($G9,$H9))=MIN($G9,$H9),
$I9-$J9-SUM($O9:AR9),
IF(MEDIAN(AS$3,EDATE(AS$3,3)-1,$B9)=$B9,
TRUNC((MIN(EDATE(AS$3,3),$H9,$G9)-$B9)/(EDATE(AS$3,3)-AS$3)*$M9,2),
IF(OR($B9&gt;AS$3,MIN($G9:$H9)&lt;AS$3),0,
$M9)))</f>
        <v>0</v>
      </c>
      <c r="AT9" s="18">
        <f>IF(MEDIAN(AT$3,EDATE(AT$3,3)-1,MIN($G9,$H9))=MIN($G9,$H9),
$I9-$J9-SUM($O9:AS9),
IF(MEDIAN(AT$3,EDATE(AT$3,3)-1,$B9)=$B9,
TRUNC((MIN(EDATE(AT$3,3),$H9,$G9)-$B9)/(EDATE(AT$3,3)-AT$3)*$M9,2),
IF(OR($B9&gt;AT$3,MIN($G9:$H9)&lt;AT$3),0,
$M9)))</f>
        <v>0</v>
      </c>
      <c r="AU9" s="18">
        <f>IF(MEDIAN(AU$3,EDATE(AU$3,3)-1,MIN($G9,$H9))=MIN($G9,$H9),
$I9-$J9-SUM($O9:AT9),
IF(MEDIAN(AU$3,EDATE(AU$3,3)-1,$B9)=$B9,
TRUNC((MIN(EDATE(AU$3,3),$H9,$G9)-$B9)/(EDATE(AU$3,3)-AU$3)*$M9,2),
IF(OR($B9&gt;AU$3,MIN($G9:$H9)&lt;AU$3),0,
$M9)))</f>
        <v>0</v>
      </c>
      <c r="AV9" s="18">
        <f>IF(MEDIAN(AV$3,EDATE(AV$3,3)-1,MIN($G9,$H9))=MIN($G9,$H9),
$I9-$J9-SUM($O9:AU9),
IF(MEDIAN(AV$3,EDATE(AV$3,3)-1,$B9)=$B9,
TRUNC((MIN(EDATE(AV$3,3),$H9,$G9)-$B9)/(EDATE(AV$3,3)-AV$3)*$M9,2),
IF(OR($B9&gt;AV$3,MIN($G9:$H9)&lt;AV$3),0,
$M9)))</f>
        <v>0</v>
      </c>
      <c r="AW9" s="18">
        <f>IF(MEDIAN(AW$3,EDATE(AW$3,3)-1,MIN($G9,$H9))=MIN($G9,$H9),
$I9-$J9-SUM($O9:AV9),
IF(MEDIAN(AW$3,EDATE(AW$3,3)-1,$B9)=$B9,
TRUNC((MIN(EDATE(AW$3,3),$H9,$G9)-$B9)/(EDATE(AW$3,3)-AW$3)*$M9,2),
IF(OR($B9&gt;AW$3,MIN($G9:$H9)&lt;AW$3),0,
$M9)))</f>
        <v>0</v>
      </c>
      <c r="AX9" s="18">
        <f>IF(MEDIAN(AX$3,EDATE(AX$3,3)-1,MIN($G9,$H9))=MIN($G9,$H9),
$I9-$J9-SUM($O9:AW9),
IF(MEDIAN(AX$3,EDATE(AX$3,3)-1,$B9)=$B9,
TRUNC((MIN(EDATE(AX$3,3),$H9,$G9)-$B9)/(EDATE(AX$3,3)-AX$3)*$M9,2),
IF(OR($B9&gt;AX$3,MIN($G9:$H9)&lt;AX$3),0,
$M9)))</f>
        <v>0</v>
      </c>
      <c r="AY9" s="18">
        <f>IF(MEDIAN(AY$3,EDATE(AY$3,3)-1,MIN($G9,$H9))=MIN($G9,$H9),
$I9-$J9-SUM($O9:AX9),
IF(MEDIAN(AY$3,EDATE(AY$3,3)-1,$B9)=$B9,
TRUNC((MIN(EDATE(AY$3,3),$H9,$G9)-$B9)/(EDATE(AY$3,3)-AY$3)*$M9,2),
IF(OR($B9&gt;AY$3,MIN($G9:$H9)&lt;AY$3),0,
$M9)))</f>
        <v>0</v>
      </c>
      <c r="AZ9" s="18">
        <f>IF(MEDIAN(AZ$3,EDATE(AZ$3,3)-1,MIN($G9,$H9))=MIN($G9,$H9),
$I9-$J9-SUM($O9:AY9),
IF(MEDIAN(AZ$3,EDATE(AZ$3,3)-1,$B9)=$B9,
TRUNC((MIN(EDATE(AZ$3,3),$H9,$G9)-$B9)/(EDATE(AZ$3,3)-AZ$3)*$M9,2),
IF(OR($B9&gt;AZ$3,MIN($G9:$H9)&lt;AZ$3),0,
$M9)))</f>
        <v>0</v>
      </c>
      <c r="BA9" s="18">
        <f>IF(MEDIAN(BA$3,EDATE(BA$3,3)-1,MIN($G9,$H9))=MIN($G9,$H9),
$I9-$J9-SUM($O9:AZ9),
IF(MEDIAN(BA$3,EDATE(BA$3,3)-1,$B9)=$B9,
TRUNC((MIN(EDATE(BA$3,3),$H9,$G9)-$B9)/(EDATE(BA$3,3)-BA$3)*$M9,2),
IF(OR($B9&gt;BA$3,MIN($G9:$H9)&lt;BA$3),0,
$M9)))</f>
        <v>0</v>
      </c>
      <c r="BB9" s="18">
        <f>IF(MEDIAN(BB$3,EDATE(BB$3,3)-1,MIN($G9,$H9))=MIN($G9,$H9),
$I9-$J9-SUM($O9:BA9),
IF(MEDIAN(BB$3,EDATE(BB$3,3)-1,$B9)=$B9,
TRUNC((MIN(EDATE(BB$3,3),$H9,$G9)-$B9)/(EDATE(BB$3,3)-BB$3)*$M9,2),
IF(OR($B9&gt;BB$3,MIN($G9:$H9)&lt;BB$3),0,
$M9)))</f>
        <v>0</v>
      </c>
      <c r="BC9" s="18">
        <f>IF(MEDIAN(BC$3,EDATE(BC$3,3)-1,MIN($G9,$H9))=MIN($G9,$H9),
$I9-$J9-SUM($O9:BB9),
IF(MEDIAN(BC$3,EDATE(BC$3,3)-1,$B9)=$B9,
TRUNC((MIN(EDATE(BC$3,3),$H9,$G9)-$B9)/(EDATE(BC$3,3)-BC$3)*$M9,2),
IF(OR($B9&gt;BC$3,MIN($G9:$H9)&lt;BC$3),0,
$M9)))</f>
        <v>0</v>
      </c>
      <c r="BD9" s="18">
        <f>IF(MEDIAN(BD$3,EDATE(BD$3,3)-1,MIN($G9,$H9))=MIN($G9,$H9),
$I9-$J9-SUM($O9:BC9),
IF(MEDIAN(BD$3,EDATE(BD$3,3)-1,$B9)=$B9,
TRUNC((MIN(EDATE(BD$3,3),$H9,$G9)-$B9)/(EDATE(BD$3,3)-BD$3)*$M9,2),
IF(OR($B9&gt;BD$3,MIN($G9:$H9)&lt;BD$3),0,
$M9)))</f>
        <v>0</v>
      </c>
      <c r="BE9" s="18">
        <f>IF(MEDIAN(BE$3,EDATE(BE$3,3)-1,MIN($G9,$H9))=MIN($G9,$H9),
$I9-$J9-SUM($O9:BD9),
IF(MEDIAN(BE$3,EDATE(BE$3,3)-1,$B9)=$B9,
TRUNC((MIN(EDATE(BE$3,3),$H9,$G9)-$B9)/(EDATE(BE$3,3)-BE$3)*$M9,2),
IF(OR($B9&gt;BE$3,MIN($G9:$H9)&lt;BE$3),0,
$M9)))</f>
        <v>0</v>
      </c>
      <c r="BF9" s="18">
        <f>IF(MEDIAN(BF$3,EDATE(BF$3,3)-1,MIN($G9,$H9))=MIN($G9,$H9),
$I9-$J9-SUM($O9:BE9),
IF(MEDIAN(BF$3,EDATE(BF$3,3)-1,$B9)=$B9,
TRUNC((MIN(EDATE(BF$3,3),$H9,$G9)-$B9)/(EDATE(BF$3,3)-BF$3)*$M9,2),
IF(OR($B9&gt;BF$3,MIN($G9:$H9)&lt;BF$3),0,
$M9)))</f>
        <v>0</v>
      </c>
      <c r="BG9" s="18">
        <f>IF(MEDIAN(BG$3,EDATE(BG$3,3)-1,MIN($G9,$H9))=MIN($G9,$H9),
$I9-$J9-SUM($O9:BF9),
IF(MEDIAN(BG$3,EDATE(BG$3,3)-1,$B9)=$B9,
TRUNC((MIN(EDATE(BG$3,3),$H9,$G9)-$B9)/(EDATE(BG$3,3)-BG$3)*$M9,2),
IF(OR($B9&gt;BG$3,MIN($G9:$H9)&lt;BG$3),0,
$M9)))</f>
        <v>0</v>
      </c>
      <c r="BH9" s="18">
        <f>IF(MEDIAN(BH$3,EDATE(BH$3,3)-1,MIN($G9,$H9))=MIN($G9,$H9),
$I9-$J9-SUM($O9:BG9),
IF(MEDIAN(BH$3,EDATE(BH$3,3)-1,$B9)=$B9,
TRUNC((MIN(EDATE(BH$3,3),$H9,$G9)-$B9)/(EDATE(BH$3,3)-BH$3)*$M9,2),
IF(OR($B9&gt;BH$3,MIN($G9:$H9)&lt;BH$3),0,
$M9)))</f>
        <v>0</v>
      </c>
      <c r="BI9" s="18">
        <f>IF(MEDIAN(BI$3,EDATE(BI$3,3)-1,MIN($G9,$H9))=MIN($G9,$H9),
$I9-$J9-SUM($O9:BH9),
IF(MEDIAN(BI$3,EDATE(BI$3,3)-1,$B9)=$B9,
TRUNC((MIN(EDATE(BI$3,3),$H9,$G9)-$B9)/(EDATE(BI$3,3)-BI$3)*$M9,2),
IF(OR($B9&gt;BI$3,MIN($G9:$H9)&lt;BI$3),0,
$M9)))</f>
        <v>0</v>
      </c>
      <c r="BJ9" s="18">
        <f>IF(MEDIAN(BJ$3,EDATE(BJ$3,3)-1,MIN($G9,$H9))=MIN($G9,$H9),
$I9-$J9-SUM($O9:BI9),
IF(MEDIAN(BJ$3,EDATE(BJ$3,3)-1,$B9)=$B9,
TRUNC((MIN(EDATE(BJ$3,3),$H9,$G9)-$B9)/(EDATE(BJ$3,3)-BJ$3)*$M9,2),
IF(OR($B9&gt;BJ$3,MIN($G9:$H9)&lt;BJ$3),0,
$M9)))</f>
        <v>0</v>
      </c>
      <c r="BK9" s="18">
        <f>IF(MEDIAN(BK$3,EDATE(BK$3,3)-1,MIN($G9,$H9))=MIN($G9,$H9),
$I9-$J9-SUM($O9:BJ9),
IF(MEDIAN(BK$3,EDATE(BK$3,3)-1,$B9)=$B9,
TRUNC((MIN(EDATE(BK$3,3),$H9,$G9)-$B9)/(EDATE(BK$3,3)-BK$3)*$M9,2),
IF(OR($B9&gt;BK$3,MIN($G9:$H9)&lt;BK$3),0,
$M9)))</f>
        <v>0</v>
      </c>
      <c r="BL9" s="18">
        <f>IF(MEDIAN(BL$3,EDATE(BL$3,3)-1,MIN($G9,$H9))=MIN($G9,$H9),
$I9-$J9-SUM($O9:BK9),
IF(MEDIAN(BL$3,EDATE(BL$3,3)-1,$B9)=$B9,
TRUNC((MIN(EDATE(BL$3,3),$H9,$G9)-$B9)/(EDATE(BL$3,3)-BL$3)*$M9,2),
IF(OR($B9&gt;BL$3,MIN($G9:$H9)&lt;BL$3),0,
$M9)))</f>
        <v>0</v>
      </c>
      <c r="BM9" s="18">
        <f>IF(MEDIAN(BM$3,EDATE(BM$3,3)-1,MIN($G9,$H9))=MIN($G9,$H9),
$I9-$J9-SUM($O9:BL9),
IF(MEDIAN(BM$3,EDATE(BM$3,3)-1,$B9)=$B9,
TRUNC((MIN(EDATE(BM$3,3),$H9,$G9)-$B9)/(EDATE(BM$3,3)-BM$3)*$M9,2),
IF(OR($B9&gt;BM$3,MIN($G9:$H9)&lt;BM$3),0,
$M9)))</f>
        <v>0</v>
      </c>
      <c r="BN9" s="18">
        <f>IF(MEDIAN(BN$3,EDATE(BN$3,3)-1,MIN($G9,$H9))=MIN($G9,$H9),
$I9-$J9-SUM($O9:BM9),
IF(MEDIAN(BN$3,EDATE(BN$3,3)-1,$B9)=$B9,
TRUNC((MIN(EDATE(BN$3,3),$H9,$G9)-$B9)/(EDATE(BN$3,3)-BN$3)*$M9,2),
IF(OR($B9&gt;BN$3,MIN($G9:$H9)&lt;BN$3),0,
$M9)))</f>
        <v>0</v>
      </c>
      <c r="BO9" s="18">
        <f>IF(MEDIAN(BO$3,EDATE(BO$3,3)-1,MIN($G9,$H9))=MIN($G9,$H9),
$I9-$J9-SUM($O9:BN9),
IF(MEDIAN(BO$3,EDATE(BO$3,3)-1,$B9)=$B9,
TRUNC((MIN(EDATE(BO$3,3),$H9,$G9)-$B9)/(EDATE(BO$3,3)-BO$3)*$M9,2),
IF(OR($B9&gt;BO$3,MIN($G9:$H9)&lt;BO$3),0,
$M9)))</f>
        <v>0</v>
      </c>
      <c r="BP9" s="18">
        <f>IF(MEDIAN(BP$3,EDATE(BP$3,3)-1,MIN($G9,$H9))=MIN($G9,$H9),
$I9-$J9-SUM($O9:BO9),
IF(MEDIAN(BP$3,EDATE(BP$3,3)-1,$B9)=$B9,
TRUNC((MIN(EDATE(BP$3,3),$H9,$G9)-$B9)/(EDATE(BP$3,3)-BP$3)*$M9,2),
IF(OR($B9&gt;BP$3,MIN($G9:$H9)&lt;BP$3),0,
$M9)))</f>
        <v>0</v>
      </c>
      <c r="BQ9" s="18">
        <f>IF(MEDIAN(BQ$3,EDATE(BQ$3,3)-1,MIN($G9,$H9))=MIN($G9,$H9),
$I9-$J9-SUM($O9:BP9),
IF(MEDIAN(BQ$3,EDATE(BQ$3,3)-1,$B9)=$B9,
TRUNC((MIN(EDATE(BQ$3,3),$H9,$G9)-$B9)/(EDATE(BQ$3,3)-BQ$3)*$M9,2),
IF(OR($B9&gt;BQ$3,MIN($G9:$H9)&lt;BQ$3),0,
$M9)))</f>
        <v>0</v>
      </c>
      <c r="BR9" s="18">
        <f>IF(MEDIAN(BR$3,EDATE(BR$3,3)-1,MIN($G9,$H9))=MIN($G9,$H9),
$I9-$J9-SUM($O9:BQ9),
IF(MEDIAN(BR$3,EDATE(BR$3,3)-1,$B9)=$B9,
TRUNC((MIN(EDATE(BR$3,3),$H9,$G9)-$B9)/(EDATE(BR$3,3)-BR$3)*$M9,2),
IF(OR($B9&gt;BR$3,MIN($G9:$H9)&lt;BR$3),0,
$M9)))</f>
        <v>0</v>
      </c>
      <c r="BS9" s="18">
        <f>IF(MEDIAN(BS$3,EDATE(BS$3,3)-1,MIN($G9,$H9))=MIN($G9,$H9),
$I9-$J9-SUM($O9:BR9),
IF(MEDIAN(BS$3,EDATE(BS$3,3)-1,$B9)=$B9,
TRUNC((MIN(EDATE(BS$3,3),$H9,$G9)-$B9)/(EDATE(BS$3,3)-BS$3)*$M9,2),
IF(OR($B9&gt;BS$3,MIN($G9:$H9)&lt;BS$3),0,
$M9)))</f>
        <v>0</v>
      </c>
      <c r="BT9" s="18">
        <f>IF(MEDIAN(BT$3,EDATE(BT$3,3)-1,MIN($G9,$H9))=MIN($G9,$H9),
$I9-$J9-SUM($O9:BS9),
IF(MEDIAN(BT$3,EDATE(BT$3,3)-1,$B9)=$B9,
TRUNC((MIN(EDATE(BT$3,3),$H9,$G9)-$B9)/(EDATE(BT$3,3)-BT$3)*$M9,2),
IF(OR($B9&gt;BT$3,MIN($G9:$H9)&lt;BT$3),0,
$M9)))</f>
        <v>0</v>
      </c>
      <c r="BU9" s="18">
        <f>IF(MEDIAN(BU$3,EDATE(BU$3,3)-1,MIN($G9,$H9))=MIN($G9,$H9),
$I9-$J9-SUM($O9:BT9),
IF(MEDIAN(BU$3,EDATE(BU$3,3)-1,$B9)=$B9,
TRUNC((MIN(EDATE(BU$3,3),$H9,$G9)-$B9)/(EDATE(BU$3,3)-BU$3)*$M9,2),
IF(OR($B9&gt;BU$3,MIN($G9:$H9)&lt;BU$3),0,
$M9)))</f>
        <v>0</v>
      </c>
      <c r="BV9" s="18">
        <f>IF(MEDIAN(BV$3,EDATE(BV$3,3)-1,MIN($G9,$H9))=MIN($G9,$H9),
$I9-$J9-SUM($O9:BU9),
IF(MEDIAN(BV$3,EDATE(BV$3,3)-1,$B9)=$B9,
TRUNC((MIN(EDATE(BV$3,3),$H9,$G9)-$B9)/(EDATE(BV$3,3)-BV$3)*$M9,2),
IF(OR($B9&gt;BV$3,MIN($G9:$H9)&lt;BV$3),0,
$M9)))</f>
        <v>0</v>
      </c>
      <c r="BW9" s="18">
        <f>IF(MEDIAN(BW$3,EDATE(BW$3,3)-1,MIN($G9,$H9))=MIN($G9,$H9),
$I9-$J9-SUM($O9:BV9),
IF(MEDIAN(BW$3,EDATE(BW$3,3)-1,$B9)=$B9,
TRUNC((MIN(EDATE(BW$3,3),$H9,$G9)-$B9)/(EDATE(BW$3,3)-BW$3)*$M9,2),
IF(OR($B9&gt;BW$3,MIN($G9:$H9)&lt;BW$3),0,
$M9)))</f>
        <v>0</v>
      </c>
      <c r="BX9" s="18">
        <f>IF(MEDIAN(BX$3,EDATE(BX$3,3)-1,MIN($G9,$H9))=MIN($G9,$H9),
$I9-$J9-SUM($O9:BW9),
IF(MEDIAN(BX$3,EDATE(BX$3,3)-1,$B9)=$B9,
TRUNC((MIN(EDATE(BX$3,3),$H9,$G9)-$B9)/(EDATE(BX$3,3)-BX$3)*$M9,2),
IF(OR($B9&gt;BX$3,MIN($G9:$H9)&lt;BX$3),0,
$M9)))</f>
        <v>0</v>
      </c>
      <c r="BY9" s="18">
        <f>IF(MEDIAN(BY$3,EDATE(BY$3,3)-1,MIN($G9,$H9))=MIN($G9,$H9),
$I9-$J9-SUM($O9:BX9),
IF(MEDIAN(BY$3,EDATE(BY$3,3)-1,$B9)=$B9,
TRUNC((MIN(EDATE(BY$3,3),$H9,$G9)-$B9)/(EDATE(BY$3,3)-BY$3)*$M9,2),
IF(OR($B9&gt;BY$3,MIN($G9:$H9)&lt;BY$3),0,
$M9)))</f>
        <v>0</v>
      </c>
      <c r="BZ9" s="18">
        <f>IF(MEDIAN(BZ$3,EDATE(BZ$3,3)-1,MIN($G9,$H9))=MIN($G9,$H9),
$I9-$J9-SUM($O9:BY9),
IF(MEDIAN(BZ$3,EDATE(BZ$3,3)-1,$B9)=$B9,
TRUNC((MIN(EDATE(BZ$3,3),$H9,$G9)-$B9)/(EDATE(BZ$3,3)-BZ$3)*$M9,2),
IF(OR($B9&gt;BZ$3,MIN($G9:$H9)&lt;BZ$3),0,
$M9)))</f>
        <v>0</v>
      </c>
      <c r="CA9" s="18">
        <f>IF(MEDIAN(CA$3,EDATE(CA$3,3)-1,MIN($G9,$H9))=MIN($G9,$H9),
$I9-$J9-SUM($O9:BZ9),
IF(MEDIAN(CA$3,EDATE(CA$3,3)-1,$B9)=$B9,
TRUNC((MIN(EDATE(CA$3,3),$H9,$G9)-$B9)/(EDATE(CA$3,3)-CA$3)*$M9,2),
IF(OR($B9&gt;CA$3,MIN($G9:$H9)&lt;CA$3),0,
$M9)))</f>
        <v>0</v>
      </c>
      <c r="CB9" s="18">
        <f>IF(MEDIAN(CB$3,EDATE(CB$3,3)-1,MIN($G9,$H9))=MIN($G9,$H9),
$I9-$J9-SUM($O9:CA9),
IF(MEDIAN(CB$3,EDATE(CB$3,3)-1,$B9)=$B9,
TRUNC((MIN(EDATE(CB$3,3),$H9,$G9)-$B9)/(EDATE(CB$3,3)-CB$3)*$M9,2),
IF(OR($B9&gt;CB$3,MIN($G9:$H9)&lt;CB$3),0,
$M9)))</f>
        <v>0</v>
      </c>
      <c r="CC9" s="18">
        <f>IF(MEDIAN(CC$3,EDATE(CC$3,3)-1,MIN($G9,$H9))=MIN($G9,$H9),
$I9-$J9-SUM($O9:CB9),
IF(MEDIAN(CC$3,EDATE(CC$3,3)-1,$B9)=$B9,
TRUNC((MIN(EDATE(CC$3,3),$H9,$G9)-$B9)/(EDATE(CC$3,3)-CC$3)*$M9,2),
IF(OR($B9&gt;CC$3,MIN($G9:$H9)&lt;CC$3),0,
$M9)))</f>
        <v>0</v>
      </c>
      <c r="CD9" s="18">
        <f>IF(MEDIAN(CD$3,EDATE(CD$3,3)-1,MIN($G9,$H9))=MIN($G9,$H9),
$I9-$J9-SUM($O9:CC9),
IF(MEDIAN(CD$3,EDATE(CD$3,3)-1,$B9)=$B9,
TRUNC((MIN(EDATE(CD$3,3),$H9,$G9)-$B9)/(EDATE(CD$3,3)-CD$3)*$M9,2),
IF(OR($B9&gt;CD$3,MIN($G9:$H9)&lt;CD$3),0,
$M9)))</f>
        <v>0</v>
      </c>
      <c r="CE9" s="18">
        <f>IF(MEDIAN(CE$3,EDATE(CE$3,3)-1,MIN($G9,$H9))=MIN($G9,$H9),
$I9-$J9-SUM($O9:CD9),
IF(MEDIAN(CE$3,EDATE(CE$3,3)-1,$B9)=$B9,
TRUNC((MIN(EDATE(CE$3,3),$H9,$G9)-$B9)/(EDATE(CE$3,3)-CE$3)*$M9,2),
IF(OR($B9&gt;CE$3,MIN($G9:$H9)&lt;CE$3),0,
$M9)))</f>
        <v>0</v>
      </c>
      <c r="CF9" s="18">
        <f>IF(MEDIAN(CF$3,EDATE(CF$3,3)-1,MIN($G9,$H9))=MIN($G9,$H9),
$I9-$J9-SUM($O9:CE9),
IF(MEDIAN(CF$3,EDATE(CF$3,3)-1,$B9)=$B9,
TRUNC((MIN(EDATE(CF$3,3),$H9,$G9)-$B9)/(EDATE(CF$3,3)-CF$3)*$M9,2),
IF(OR($B9&gt;CF$3,MIN($G9:$H9)&lt;CF$3),0,
$M9)))</f>
        <v>0</v>
      </c>
      <c r="CG9" s="18">
        <f>IF(MEDIAN(CG$3,EDATE(CG$3,3)-1,MIN($G9,$H9))=MIN($G9,$H9),
$I9-$J9-SUM($O9:CF9),
IF(MEDIAN(CG$3,EDATE(CG$3,3)-1,$B9)=$B9,
TRUNC((MIN(EDATE(CG$3,3),$H9,$G9)-$B9)/(EDATE(CG$3,3)-CG$3)*$M9,2),
IF(OR($B9&gt;CG$3,MIN($G9:$H9)&lt;CG$3),0,
$M9)))</f>
        <v>0</v>
      </c>
      <c r="CH9" s="18">
        <f>IF(MEDIAN(CH$3,EDATE(CH$3,3)-1,MIN($G9,$H9))=MIN($G9,$H9),
$I9-$J9-SUM($O9:CG9),
IF(MEDIAN(CH$3,EDATE(CH$3,3)-1,$B9)=$B9,
TRUNC((MIN(EDATE(CH$3,3),$H9,$G9)-$B9)/(EDATE(CH$3,3)-CH$3)*$M9,2),
IF(OR($B9&gt;CH$3,MIN($G9:$H9)&lt;CH$3),0,
$M9)))</f>
        <v>0</v>
      </c>
      <c r="CI9" s="18">
        <f>IF(MEDIAN(CI$3,EDATE(CI$3,3)-1,MIN($G9,$H9))=MIN($G9,$H9),
$I9-$J9-SUM($O9:CH9),
IF(MEDIAN(CI$3,EDATE(CI$3,3)-1,$B9)=$B9,
TRUNC((MIN(EDATE(CI$3,3),$H9,$G9)-$B9)/(EDATE(CI$3,3)-CI$3)*$M9,2),
IF(OR($B9&gt;CI$3,MIN($G9:$H9)&lt;CI$3),0,
$M9)))</f>
        <v>0</v>
      </c>
      <c r="CJ9" s="18">
        <f>IF(MEDIAN(CJ$3,EDATE(CJ$3,3)-1,MIN($G9,$H9))=MIN($G9,$H9),
$I9-$J9-SUM($O9:CI9),
IF(MEDIAN(CJ$3,EDATE(CJ$3,3)-1,$B9)=$B9,
TRUNC((MIN(EDATE(CJ$3,3),$H9,$G9)-$B9)/(EDATE(CJ$3,3)-CJ$3)*$M9,2),
IF(OR($B9&gt;CJ$3,MIN($G9:$H9)&lt;CJ$3),0,
$M9)))</f>
        <v>0</v>
      </c>
      <c r="CK9" s="18">
        <f>IF(MEDIAN(CK$3,EDATE(CK$3,3)-1,MIN($G9,$H9))=MIN($G9,$H9),
$I9-$J9-SUM($O9:CJ9),
IF(MEDIAN(CK$3,EDATE(CK$3,3)-1,$B9)=$B9,
TRUNC((MIN(EDATE(CK$3,3),$H9,$G9)-$B9)/(EDATE(CK$3,3)-CK$3)*$M9,2),
IF(OR($B9&gt;CK$3,MIN($G9:$H9)&lt;CK$3),0,
$M9)))</f>
        <v>0</v>
      </c>
      <c r="CL9" s="18">
        <f>IF(MEDIAN(CL$3,EDATE(CL$3,3)-1,MIN($G9,$H9))=MIN($G9,$H9),
$I9-$J9-SUM($O9:CK9),
IF(MEDIAN(CL$3,EDATE(CL$3,3)-1,$B9)=$B9,
TRUNC((MIN(EDATE(CL$3,3),$H9,$G9)-$B9)/(EDATE(CL$3,3)-CL$3)*$M9,2),
IF(OR($B9&gt;CL$3,MIN($G9:$H9)&lt;CL$3),0,
$M9)))</f>
        <v>0</v>
      </c>
      <c r="CM9" s="18">
        <f>IF(MEDIAN(CM$3,EDATE(CM$3,3)-1,MIN($G9,$H9))=MIN($G9,$H9),
$I9-$J9-SUM($O9:CL9),
IF(MEDIAN(CM$3,EDATE(CM$3,3)-1,$B9)=$B9,
TRUNC((MIN(EDATE(CM$3,3),$H9,$G9)-$B9)/(EDATE(CM$3,3)-CM$3)*$M9,2),
IF(OR($B9&gt;CM$3,MIN($G9:$H9)&lt;CM$3),0,
$M9)))</f>
        <v>0</v>
      </c>
      <c r="CN9" s="18">
        <f>IF(MEDIAN(CN$3,EDATE(CN$3,3)-1,MIN($G9,$H9))=MIN($G9,$H9),
$I9-$J9-SUM($O9:CM9),
IF(MEDIAN(CN$3,EDATE(CN$3,3)-1,$B9)=$B9,
TRUNC((MIN(EDATE(CN$3,3),$H9,$G9)-$B9)/(EDATE(CN$3,3)-CN$3)*$M9,2),
IF(OR($B9&gt;CN$3,MIN($G9:$H9)&lt;CN$3),0,
$M9)))</f>
        <v>0</v>
      </c>
      <c r="CO9" s="18">
        <f>IF(MEDIAN(CO$3,EDATE(CO$3,3)-1,MIN($G9,$H9))=MIN($G9,$H9),
$I9-$J9-SUM($O9:CN9),
IF(MEDIAN(CO$3,EDATE(CO$3,3)-1,$B9)=$B9,
TRUNC((MIN(EDATE(CO$3,3),$H9,$G9)-$B9)/(EDATE(CO$3,3)-CO$3)*$M9,2),
IF(OR($B9&gt;CO$3,MIN($G9:$H9)&lt;CO$3),0,
$M9)))</f>
        <v>0</v>
      </c>
      <c r="CP9" s="18">
        <f>IF(MEDIAN(CP$3,EDATE(CP$3,3)-1,MIN($G9,$H9))=MIN($G9,$H9),
$I9-$J9-SUM($O9:CO9),
IF(MEDIAN(CP$3,EDATE(CP$3,3)-1,$B9)=$B9,
TRUNC((MIN(EDATE(CP$3,3),$H9,$G9)-$B9)/(EDATE(CP$3,3)-CP$3)*$M9,2),
IF(OR($B9&gt;CP$3,MIN($G9:$H9)&lt;CP$3),0,
$M9)))</f>
        <v>0</v>
      </c>
      <c r="CQ9" s="18">
        <f>IF(MEDIAN(CQ$3,EDATE(CQ$3,3)-1,MIN($G9,$H9))=MIN($G9,$H9),
$I9-$J9-SUM($O9:CP9),
IF(MEDIAN(CQ$3,EDATE(CQ$3,3)-1,$B9)=$B9,
TRUNC((MIN(EDATE(CQ$3,3),$H9,$G9)-$B9)/(EDATE(CQ$3,3)-CQ$3)*$M9,2),
IF(OR($B9&gt;CQ$3,MIN($G9:$H9)&lt;CQ$3),0,
$M9)))</f>
        <v>0</v>
      </c>
      <c r="CR9" s="18">
        <f>IF(MEDIAN(CR$3,EDATE(CR$3,3)-1,MIN($G9,$H9))=MIN($G9,$H9),
$I9-$J9-SUM($O9:CQ9),
IF(MEDIAN(CR$3,EDATE(CR$3,3)-1,$B9)=$B9,
TRUNC((MIN(EDATE(CR$3,3),$H9,$G9)-$B9)/(EDATE(CR$3,3)-CR$3)*$M9,2),
IF(OR($B9&gt;CR$3,MIN($G9:$H9)&lt;CR$3),0,
$M9)))</f>
        <v>0</v>
      </c>
      <c r="CS9" s="18">
        <f>IF(MEDIAN(CS$3,EDATE(CS$3,3)-1,MIN($G9,$H9))=MIN($G9,$H9),
$I9-$J9-SUM($O9:CR9),
IF(MEDIAN(CS$3,EDATE(CS$3,3)-1,$B9)=$B9,
TRUNC((MIN(EDATE(CS$3,3),$H9,$G9)-$B9)/(EDATE(CS$3,3)-CS$3)*$M9,2),
IF(OR($B9&gt;CS$3,MIN($G9:$H9)&lt;CS$3),0,
$M9)))</f>
        <v>0</v>
      </c>
      <c r="CT9" s="18">
        <f>IF(MEDIAN(CT$3,EDATE(CT$3,3)-1,MIN($G9,$H9))=MIN($G9,$H9),
$I9-$J9-SUM($O9:CS9),
IF(MEDIAN(CT$3,EDATE(CT$3,3)-1,$B9)=$B9,
TRUNC((MIN(EDATE(CT$3,3),$H9,$G9)-$B9)/(EDATE(CT$3,3)-CT$3)*$M9,2),
IF(OR($B9&gt;CT$3,MIN($G9:$H9)&lt;CT$3),0,
$M9)))</f>
        <v>0</v>
      </c>
      <c r="CU9" s="18">
        <f>IF(MEDIAN(CU$3,EDATE(CU$3,3)-1,MIN($G9,$H9))=MIN($G9,$H9),
$I9-$J9-SUM($O9:CT9),
IF(MEDIAN(CU$3,EDATE(CU$3,3)-1,$B9)=$B9,
TRUNC((MIN(EDATE(CU$3,3),$H9,$G9)-$B9)/(EDATE(CU$3,3)-CU$3)*$M9,2),
IF(OR($B9&gt;CU$3,MIN($G9:$H9)&lt;CU$3),0,
$M9)))</f>
        <v>0</v>
      </c>
      <c r="CV9" s="18">
        <f>IF(MEDIAN(CV$3,EDATE(CV$3,3)-1,MIN($G9,$H9))=MIN($G9,$H9),
$I9-$J9-SUM($O9:CU9),
IF(MEDIAN(CV$3,EDATE(CV$3,3)-1,$B9)=$B9,
TRUNC((MIN(EDATE(CV$3,3),$H9,$G9)-$B9)/(EDATE(CV$3,3)-CV$3)*$M9,2),
IF(OR($B9&gt;CV$3,MIN($G9:$H9)&lt;CV$3),0,
$M9)))</f>
        <v>0</v>
      </c>
      <c r="CW9" s="18">
        <f>IF(MEDIAN(CW$3,EDATE(CW$3,3)-1,MIN($G9,$H9))=MIN($G9,$H9),
$I9-$J9-SUM($O9:CV9),
IF(MEDIAN(CW$3,EDATE(CW$3,3)-1,$B9)=$B9,
TRUNC((MIN(EDATE(CW$3,3),$H9,$G9)-$B9)/(EDATE(CW$3,3)-CW$3)*$M9,2),
IF(OR($B9&gt;CW$3,MIN($G9:$H9)&lt;CW$3),0,
$M9)))</f>
        <v>0</v>
      </c>
      <c r="CX9" s="18">
        <f>IF(MEDIAN(CX$3,EDATE(CX$3,3)-1,MIN($G9,$H9))=MIN($G9,$H9),
$I9-$J9-SUM($O9:CW9),
IF(MEDIAN(CX$3,EDATE(CX$3,3)-1,$B9)=$B9,
TRUNC((MIN(EDATE(CX$3,3),$H9,$G9)-$B9)/(EDATE(CX$3,3)-CX$3)*$M9,2),
IF(OR($B9&gt;CX$3,MIN($G9:$H9)&lt;CX$3),0,
$M9)))</f>
        <v>0</v>
      </c>
      <c r="CY9" s="18">
        <f>IF(MEDIAN(CY$3,EDATE(CY$3,3)-1,MIN($G9,$H9))=MIN($G9,$H9),
$I9-$J9-SUM($O9:CX9),
IF(MEDIAN(CY$3,EDATE(CY$3,3)-1,$B9)=$B9,
TRUNC((MIN(EDATE(CY$3,3),$H9,$G9)-$B9)/(EDATE(CY$3,3)-CY$3)*$M9,2),
IF(OR($B9&gt;CY$3,MIN($G9:$H9)&lt;CY$3),0,
$M9)))</f>
        <v>0</v>
      </c>
      <c r="CZ9" s="18">
        <f>IF(MEDIAN(CZ$3,EDATE(CZ$3,3)-1,MIN($G9,$H9))=MIN($G9,$H9),
$I9-$J9-SUM($O9:CY9),
IF(MEDIAN(CZ$3,EDATE(CZ$3,3)-1,$B9)=$B9,
TRUNC((MIN(EDATE(CZ$3,3),$H9,$G9)-$B9)/(EDATE(CZ$3,3)-CZ$3)*$M9,2),
IF(OR($B9&gt;CZ$3,MIN($G9:$H9)&lt;CZ$3),0,
$M9)))</f>
        <v>0</v>
      </c>
      <c r="DA9" s="18">
        <f>IF(MEDIAN(DA$3,EDATE(DA$3,3)-1,MIN($G9,$H9))=MIN($G9,$H9),
$I9-$J9-SUM($O9:CZ9),
IF(MEDIAN(DA$3,EDATE(DA$3,3)-1,$B9)=$B9,
TRUNC((MIN(EDATE(DA$3,3),$H9,$G9)-$B9)/(EDATE(DA$3,3)-DA$3)*$M9,2),
IF(OR($B9&gt;DA$3,MIN($G9:$H9)&lt;DA$3),0,
$M9)))</f>
        <v>0</v>
      </c>
      <c r="DB9" s="18">
        <f>IF(MEDIAN(DB$3,EDATE(DB$3,3)-1,MIN($G9,$H9))=MIN($G9,$H9),
$I9-$J9-SUM($O9:DA9),
IF(MEDIAN(DB$3,EDATE(DB$3,3)-1,$B9)=$B9,
TRUNC((MIN(EDATE(DB$3,3),$H9,$G9)-$B9)/(EDATE(DB$3,3)-DB$3)*$M9,2),
IF(OR($B9&gt;DB$3,MIN($G9:$H9)&lt;DB$3),0,
$M9)))</f>
        <v>0</v>
      </c>
      <c r="DC9" s="18">
        <f>IF(MEDIAN(DC$3,EDATE(DC$3,3)-1,MIN($G9,$H9))=MIN($G9,$H9),
$I9-$J9-SUM($O9:DB9),
IF(MEDIAN(DC$3,EDATE(DC$3,3)-1,$B9)=$B9,
TRUNC((MIN(EDATE(DC$3,3),$H9,$G9)-$B9)/(EDATE(DC$3,3)-DC$3)*$M9,2),
IF(OR($B9&gt;DC$3,MIN($G9:$H9)&lt;DC$3),0,
$M9)))</f>
        <v>0</v>
      </c>
      <c r="DD9" s="18">
        <f>IF(MEDIAN(DD$3,EDATE(DD$3,3)-1,MIN($G9,$H9))=MIN($G9,$H9),
$I9-$J9-SUM($O9:DC9),
IF(MEDIAN(DD$3,EDATE(DD$3,3)-1,$B9)=$B9,
TRUNC((MIN(EDATE(DD$3,3),$H9,$G9)-$B9)/(EDATE(DD$3,3)-DD$3)*$M9,2),
IF(OR($B9&gt;DD$3,MIN($G9:$H9)&lt;DD$3),0,
$M9)))</f>
        <v>0</v>
      </c>
      <c r="DE9" s="18">
        <f>IF(MEDIAN(DE$3,EDATE(DE$3,3)-1,MIN($G9,$H9))=MIN($G9,$H9),
$I9-$J9-SUM($O9:DD9),
IF(MEDIAN(DE$3,EDATE(DE$3,3)-1,$B9)=$B9,
TRUNC((MIN(EDATE(DE$3,3),$H9,$G9)-$B9)/(EDATE(DE$3,3)-DE$3)*$M9,2),
IF(OR($B9&gt;DE$3,MIN($G9:$H9)&lt;DE$3),0,
$M9)))</f>
        <v>0</v>
      </c>
      <c r="DF9" s="18">
        <f>IF(MEDIAN(DF$3,EDATE(DF$3,3)-1,MIN($G9,$H9))=MIN($G9,$H9),
$I9-$J9-SUM($O9:DE9),
IF(MEDIAN(DF$3,EDATE(DF$3,3)-1,$B9)=$B9,
TRUNC((MIN(EDATE(DF$3,3),$H9,$G9)-$B9)/(EDATE(DF$3,3)-DF$3)*$M9,2),
IF(OR($B9&gt;DF$3,MIN($G9:$H9)&lt;DF$3),0,
$M9)))</f>
        <v>0</v>
      </c>
      <c r="DG9" s="18">
        <f>IF(MEDIAN(DG$3,EDATE(DG$3,3)-1,MIN($G9,$H9))=MIN($G9,$H9),
$I9-$J9-SUM($O9:DF9),
IF(MEDIAN(DG$3,EDATE(DG$3,3)-1,$B9)=$B9,
TRUNC((MIN(EDATE(DG$3,3),$H9,$G9)-$B9)/(EDATE(DG$3,3)-DG$3)*$M9,2),
IF(OR($B9&gt;DG$3,MIN($G9:$H9)&lt;DG$3),0,
$M9)))</f>
        <v>0</v>
      </c>
      <c r="DH9" s="18">
        <f>IF(MEDIAN(DH$3,EDATE(DH$3,3)-1,MIN($G9,$H9))=MIN($G9,$H9),
$I9-$J9-SUM($O9:DG9),
IF(MEDIAN(DH$3,EDATE(DH$3,3)-1,$B9)=$B9,
TRUNC((MIN(EDATE(DH$3,3),$H9,$G9)-$B9)/(EDATE(DH$3,3)-DH$3)*$M9,2),
IF(OR($B9&gt;DH$3,MIN($G9:$H9)&lt;DH$3),0,
$M9)))</f>
        <v>0</v>
      </c>
      <c r="DI9" s="18">
        <f>IF(MEDIAN(DI$3,EDATE(DI$3,3)-1,MIN($G9,$H9))=MIN($G9,$H9),
$I9-$J9-SUM($O9:DH9),
IF(MEDIAN(DI$3,EDATE(DI$3,3)-1,$B9)=$B9,
TRUNC((MIN(EDATE(DI$3,3),$H9,$G9)-$B9)/(EDATE(DI$3,3)-DI$3)*$M9,2),
IF(OR($B9&gt;DI$3,MIN($G9:$H9)&lt;DI$3),0,
$M9)))</f>
        <v>0</v>
      </c>
      <c r="DJ9" s="18">
        <f>IF(MEDIAN(DJ$3,EDATE(DJ$3,3)-1,MIN($G9,$H9))=MIN($G9,$H9),
$I9-$J9-SUM($O9:DI9),
IF(MEDIAN(DJ$3,EDATE(DJ$3,3)-1,$B9)=$B9,
TRUNC((MIN(EDATE(DJ$3,3),$H9,$G9)-$B9)/(EDATE(DJ$3,3)-DJ$3)*$M9,2),
IF(OR($B9&gt;DJ$3,MIN($G9:$H9)&lt;DJ$3),0,
$M9)))</f>
        <v>0</v>
      </c>
      <c r="DK9" s="18">
        <f>IF(MEDIAN(DK$3,EDATE(DK$3,3)-1,MIN($G9,$H9))=MIN($G9,$H9),
$I9-$J9-SUM($O9:DJ9),
IF(MEDIAN(DK$3,EDATE(DK$3,3)-1,$B9)=$B9,
TRUNC((MIN(EDATE(DK$3,3),$H9,$G9)-$B9)/(EDATE(DK$3,3)-DK$3)*$M9,2),
IF(OR($B9&gt;DK$3,MIN($G9:$H9)&lt;DK$3),0,
$M9)))</f>
        <v>0</v>
      </c>
    </row>
    <row r="10" spans="1:115" s="15" customFormat="1" x14ac:dyDescent="0.25">
      <c r="A10" s="24" t="s">
        <v>120</v>
      </c>
      <c r="B10" s="25">
        <v>45122</v>
      </c>
      <c r="C10" s="26">
        <v>36</v>
      </c>
      <c r="D10" s="27">
        <v>10000</v>
      </c>
      <c r="E10" s="28">
        <v>0.75</v>
      </c>
      <c r="F10" s="29">
        <v>0.67</v>
      </c>
      <c r="G10" s="25">
        <v>45366</v>
      </c>
      <c r="H10" s="68">
        <f>IF(C10&gt;0,+EDATE(B10,C10),"-")</f>
        <v>46218</v>
      </c>
      <c r="I10" s="30">
        <f>IF(D10,TRUNC(D10*E10*F10,2),"")</f>
        <v>5025</v>
      </c>
      <c r="J10" s="31">
        <f>MAX(0,IF(G10&gt;B10,TRUNC(I10*(H10-G10)/(H10-B10),2),0))</f>
        <v>3906.29</v>
      </c>
      <c r="K10" s="31">
        <f>TRUNC(J10*0.21,2)</f>
        <v>820.32</v>
      </c>
      <c r="L10" s="20">
        <f>IFERROR(+I10/(H10-B10),"-")</f>
        <v>4.5848540145985401</v>
      </c>
      <c r="M10" s="15">
        <f>IFERROR(TRUNC(+I10/C10*3,2),"-")</f>
        <v>418.75</v>
      </c>
      <c r="N10" s="17">
        <f>SUM(P10:DK10)</f>
        <v>1118.71</v>
      </c>
      <c r="O10" s="36">
        <f>0+0</f>
        <v>0</v>
      </c>
      <c r="P10" s="18">
        <f>IF(MEDIAN(P$3,EDATE(P$3,3)-1,MIN($G10,$H10))=MIN($G10,$H10),
$I10-$J10-SUM($O10:O10),
IF(MEDIAN(P$3,EDATE(P$3,3)-1,$B10)=$B10,
TRUNC((MIN(EDATE(P$3,3),$H10,$G10)-$B10)/(EDATE(P$3,3)-P$3)*$M10,2),
IF(OR($B10&gt;P$3,MIN($G10:$H10)&lt;P$3),0,
$M10)))</f>
        <v>0</v>
      </c>
      <c r="Q10" s="18">
        <f>IF(MEDIAN(Q$3,EDATE(Q$3,3)-1,MIN($G10,$H10))=MIN($G10,$H10),
$I10-$J10-SUM($O10:P10),
IF(MEDIAN(Q$3,EDATE(Q$3,3)-1,$B10)=$B10,
TRUNC((MIN(EDATE(Q$3,3),$H10,$G10)-$B10)/(EDATE(Q$3,3)-Q$3)*$M10,2),
IF(OR($B10&gt;Q$3,MIN($G10:$H10)&lt;Q$3),0,
$M10)))</f>
        <v>0</v>
      </c>
      <c r="R10" s="18">
        <f>IF(MEDIAN(R$3,EDATE(R$3,3)-1,MIN($G10,$H10))=MIN($G10,$H10),
$I10-$J10-SUM($O10:Q10),
IF(MEDIAN(R$3,EDATE(R$3,3)-1,$B10)=$B10,
TRUNC((MIN(EDATE(R$3,3),$H10,$G10)-$B10)/(EDATE(R$3,3)-R$3)*$M10,2),
IF(OR($B10&gt;R$3,MIN($G10:$H10)&lt;R$3),0,
$M10)))</f>
        <v>0</v>
      </c>
      <c r="S10" s="18">
        <f>IF(MEDIAN(S$3,EDATE(S$3,3)-1,MIN($G10,$H10))=MIN($G10,$H10),
$I10-$J10-SUM($O10:R10),
IF(MEDIAN(S$3,EDATE(S$3,3)-1,$B10)=$B10,
TRUNC((MIN(EDATE(S$3,3),$H10,$G10)-$B10)/(EDATE(S$3,3)-S$3)*$M10,2),
IF(OR($B10&gt;S$3,MIN($G10:$H10)&lt;S$3),0,
$M10)))</f>
        <v>355.02</v>
      </c>
      <c r="T10" s="18">
        <f>IF(MEDIAN(T$3,EDATE(T$3,3)-1,MIN($G10,$H10))=MIN($G10,$H10),
$I10-$J10-SUM($O10:S10),
IF(MEDIAN(T$3,EDATE(T$3,3)-1,$B10)=$B10,
TRUNC((MIN(EDATE(T$3,3),$H10,$G10)-$B10)/(EDATE(T$3,3)-T$3)*$M10,2),
IF(OR($B10&gt;T$3,MIN($G10:$H10)&lt;T$3),0,
$M10)))</f>
        <v>418.75</v>
      </c>
      <c r="U10" s="18">
        <f>IF(MEDIAN(U$3,EDATE(U$3,3)-1,MIN($G10,$H10))=MIN($G10,$H10),
$I10-$J10-SUM($O10:T10),
IF(MEDIAN(U$3,EDATE(U$3,3)-1,$B10)=$B10,
TRUNC((MIN(EDATE(U$3,3),$H10,$G10)-$B10)/(EDATE(U$3,3)-U$3)*$M10,2),
IF(OR($B10&gt;U$3,MIN($G10:$H10)&lt;U$3),0,
$M10)))</f>
        <v>344.94000000000005</v>
      </c>
      <c r="V10" s="18">
        <f>IF(MEDIAN(V$3,EDATE(V$3,3)-1,MIN($G10,$H10))=MIN($G10,$H10),
$I10-$J10-SUM($O10:U10),
IF(MEDIAN(V$3,EDATE(V$3,3)-1,$B10)=$B10,
TRUNC((MIN(EDATE(V$3,3),$H10,$G10)-$B10)/(EDATE(V$3,3)-V$3)*$M10,2),
IF(OR($B10&gt;V$3,MIN($G10:$H10)&lt;V$3),0,
$M10)))</f>
        <v>0</v>
      </c>
      <c r="W10" s="18">
        <f>IF(MEDIAN(W$3,EDATE(W$3,3)-1,MIN($G10,$H10))=MIN($G10,$H10),
$I10-$J10-SUM($O10:V10),
IF(MEDIAN(W$3,EDATE(W$3,3)-1,$B10)=$B10,
TRUNC((MIN(EDATE(W$3,3),$H10,$G10)-$B10)/(EDATE(W$3,3)-W$3)*$M10,2),
IF(OR($B10&gt;W$3,MIN($G10:$H10)&lt;W$3),0,
$M10)))</f>
        <v>0</v>
      </c>
      <c r="X10" s="18">
        <f>IF(MEDIAN(X$3,EDATE(X$3,3)-1,MIN($G10,$H10))=MIN($G10,$H10),
$I10-$J10-SUM($O10:W10),
IF(MEDIAN(X$3,EDATE(X$3,3)-1,$B10)=$B10,
TRUNC((MIN(EDATE(X$3,3),$H10,$G10)-$B10)/(EDATE(X$3,3)-X$3)*$M10,2),
IF(OR($B10&gt;X$3,MIN($G10:$H10)&lt;X$3),0,
$M10)))</f>
        <v>0</v>
      </c>
      <c r="Y10" s="18">
        <f>IF(MEDIAN(Y$3,EDATE(Y$3,3)-1,MIN($G10,$H10))=MIN($G10,$H10),
$I10-$J10-SUM($O10:X10),
IF(MEDIAN(Y$3,EDATE(Y$3,3)-1,$B10)=$B10,
TRUNC((MIN(EDATE(Y$3,3),$H10,$G10)-$B10)/(EDATE(Y$3,3)-Y$3)*$M10,2),
IF(OR($B10&gt;Y$3,MIN($G10:$H10)&lt;Y$3),0,
$M10)))</f>
        <v>0</v>
      </c>
      <c r="Z10" s="18">
        <f>IF(MEDIAN(Z$3,EDATE(Z$3,3)-1,MIN($G10,$H10))=MIN($G10,$H10),
$I10-$J10-SUM($O10:Y10),
IF(MEDIAN(Z$3,EDATE(Z$3,3)-1,$B10)=$B10,
TRUNC((MIN(EDATE(Z$3,3),$H10,$G10)-$B10)/(EDATE(Z$3,3)-Z$3)*$M10,2),
IF(OR($B10&gt;Z$3,MIN($G10:$H10)&lt;Z$3),0,
$M10)))</f>
        <v>0</v>
      </c>
      <c r="AA10" s="18">
        <f>IF(MEDIAN(AA$3,EDATE(AA$3,3)-1,MIN($G10,$H10))=MIN($G10,$H10),
$I10-$J10-SUM($O10:Z10),
IF(MEDIAN(AA$3,EDATE(AA$3,3)-1,$B10)=$B10,
TRUNC((MIN(EDATE(AA$3,3),$H10,$G10)-$B10)/(EDATE(AA$3,3)-AA$3)*$M10,2),
IF(OR($B10&gt;AA$3,MIN($G10:$H10)&lt;AA$3),0,
$M10)))</f>
        <v>0</v>
      </c>
      <c r="AB10" s="18">
        <f>IF(MEDIAN(AB$3,EDATE(AB$3,3)-1,MIN($G10,$H10))=MIN($G10,$H10),
$I10-$J10-SUM($O10:AA10),
IF(MEDIAN(AB$3,EDATE(AB$3,3)-1,$B10)=$B10,
TRUNC((MIN(EDATE(AB$3,3),$H10,$G10)-$B10)/(EDATE(AB$3,3)-AB$3)*$M10,2),
IF(OR($B10&gt;AB$3,MIN($G10:$H10)&lt;AB$3),0,
$M10)))</f>
        <v>0</v>
      </c>
      <c r="AC10" s="18">
        <f>IF(MEDIAN(AC$3,EDATE(AC$3,3)-1,MIN($G10,$H10))=MIN($G10,$H10),
$I10-$J10-SUM($O10:AB10),
IF(MEDIAN(AC$3,EDATE(AC$3,3)-1,$B10)=$B10,
TRUNC((MIN(EDATE(AC$3,3),$H10,$G10)-$B10)/(EDATE(AC$3,3)-AC$3)*$M10,2),
IF(OR($B10&gt;AC$3,MIN($G10:$H10)&lt;AC$3),0,
$M10)))</f>
        <v>0</v>
      </c>
      <c r="AD10" s="18">
        <f>IF(MEDIAN(AD$3,EDATE(AD$3,3)-1,MIN($G10,$H10))=MIN($G10,$H10),
$I10-$J10-SUM($O10:AC10),
IF(MEDIAN(AD$3,EDATE(AD$3,3)-1,$B10)=$B10,
TRUNC((MIN(EDATE(AD$3,3),$H10,$G10)-$B10)/(EDATE(AD$3,3)-AD$3)*$M10,2),
IF(OR($B10&gt;AD$3,MIN($G10:$H10)&lt;AD$3),0,
$M10)))</f>
        <v>0</v>
      </c>
      <c r="AE10" s="18">
        <f>IF(MEDIAN(AE$3,EDATE(AE$3,3)-1,MIN($G10,$H10))=MIN($G10,$H10),
$I10-$J10-SUM($O10:AD10),
IF(MEDIAN(AE$3,EDATE(AE$3,3)-1,$B10)=$B10,
TRUNC((MIN(EDATE(AE$3,3),$H10,$G10)-$B10)/(EDATE(AE$3,3)-AE$3)*$M10,2),
IF(OR($B10&gt;AE$3,MIN($G10:$H10)&lt;AE$3),0,
$M10)))</f>
        <v>0</v>
      </c>
      <c r="AF10" s="18">
        <f>IF(MEDIAN(AF$3,EDATE(AF$3,3)-1,MIN($G10,$H10))=MIN($G10,$H10),
$I10-$J10-SUM($O10:AE10),
IF(MEDIAN(AF$3,EDATE(AF$3,3)-1,$B10)=$B10,
TRUNC((MIN(EDATE(AF$3,3),$H10,$G10)-$B10)/(EDATE(AF$3,3)-AF$3)*$M10,2),
IF(OR($B10&gt;AF$3,MIN($G10:$H10)&lt;AF$3),0,
$M10)))</f>
        <v>0</v>
      </c>
      <c r="AG10" s="18">
        <f>IF(MEDIAN(AG$3,EDATE(AG$3,3)-1,MIN($G10,$H10))=MIN($G10,$H10),
$I10-$J10-SUM($O10:AF10),
IF(MEDIAN(AG$3,EDATE(AG$3,3)-1,$B10)=$B10,
TRUNC((MIN(EDATE(AG$3,3),$H10,$G10)-$B10)/(EDATE(AG$3,3)-AG$3)*$M10,2),
IF(OR($B10&gt;AG$3,MIN($G10:$H10)&lt;AG$3),0,
$M10)))</f>
        <v>0</v>
      </c>
      <c r="AH10" s="18">
        <f>IF(MEDIAN(AH$3,EDATE(AH$3,3)-1,MIN($G10,$H10))=MIN($G10,$H10),
$I10-$J10-SUM($O10:AG10),
IF(MEDIAN(AH$3,EDATE(AH$3,3)-1,$B10)=$B10,
TRUNC((MIN(EDATE(AH$3,3),$H10,$G10)-$B10)/(EDATE(AH$3,3)-AH$3)*$M10,2),
IF(OR($B10&gt;AH$3,MIN($G10:$H10)&lt;AH$3),0,
$M10)))</f>
        <v>0</v>
      </c>
      <c r="AI10" s="18">
        <f>IF(MEDIAN(AI$3,EDATE(AI$3,3)-1,MIN($G10,$H10))=MIN($G10,$H10),
$I10-$J10-SUM($O10:AH10),
IF(MEDIAN(AI$3,EDATE(AI$3,3)-1,$B10)=$B10,
TRUNC((MIN(EDATE(AI$3,3),$H10,$G10)-$B10)/(EDATE(AI$3,3)-AI$3)*$M10,2),
IF(OR($B10&gt;AI$3,MIN($G10:$H10)&lt;AI$3),0,
$M10)))</f>
        <v>0</v>
      </c>
      <c r="AJ10" s="18">
        <f>IF(MEDIAN(AJ$3,EDATE(AJ$3,3)-1,MIN($G10,$H10))=MIN($G10,$H10),
$I10-$J10-SUM($O10:AI10),
IF(MEDIAN(AJ$3,EDATE(AJ$3,3)-1,$B10)=$B10,
TRUNC((MIN(EDATE(AJ$3,3),$H10,$G10)-$B10)/(EDATE(AJ$3,3)-AJ$3)*$M10,2),
IF(OR($B10&gt;AJ$3,MIN($G10:$H10)&lt;AJ$3),0,
$M10)))</f>
        <v>0</v>
      </c>
      <c r="AK10" s="18">
        <f>IF(MEDIAN(AK$3,EDATE(AK$3,3)-1,MIN($G10,$H10))=MIN($G10,$H10),
$I10-$J10-SUM($O10:AJ10),
IF(MEDIAN(AK$3,EDATE(AK$3,3)-1,$B10)=$B10,
TRUNC((MIN(EDATE(AK$3,3),$H10,$G10)-$B10)/(EDATE(AK$3,3)-AK$3)*$M10,2),
IF(OR($B10&gt;AK$3,MIN($G10:$H10)&lt;AK$3),0,
$M10)))</f>
        <v>0</v>
      </c>
      <c r="AL10" s="18">
        <f>IF(MEDIAN(AL$3,EDATE(AL$3,3)-1,MIN($G10,$H10))=MIN($G10,$H10),
$I10-$J10-SUM($O10:AK10),
IF(MEDIAN(AL$3,EDATE(AL$3,3)-1,$B10)=$B10,
TRUNC((MIN(EDATE(AL$3,3),$H10,$G10)-$B10)/(EDATE(AL$3,3)-AL$3)*$M10,2),
IF(OR($B10&gt;AL$3,MIN($G10:$H10)&lt;AL$3),0,
$M10)))</f>
        <v>0</v>
      </c>
      <c r="AM10" s="18">
        <f>IF(MEDIAN(AM$3,EDATE(AM$3,3)-1,MIN($G10,$H10))=MIN($G10,$H10),
$I10-$J10-SUM($O10:AL10),
IF(MEDIAN(AM$3,EDATE(AM$3,3)-1,$B10)=$B10,
TRUNC((MIN(EDATE(AM$3,3),$H10,$G10)-$B10)/(EDATE(AM$3,3)-AM$3)*$M10,2),
IF(OR($B10&gt;AM$3,MIN($G10:$H10)&lt;AM$3),0,
$M10)))</f>
        <v>0</v>
      </c>
      <c r="AN10" s="18">
        <f>IF(MEDIAN(AN$3,EDATE(AN$3,3)-1,MIN($G10,$H10))=MIN($G10,$H10),
$I10-$J10-SUM($O10:AM10),
IF(MEDIAN(AN$3,EDATE(AN$3,3)-1,$B10)=$B10,
TRUNC((MIN(EDATE(AN$3,3),$H10,$G10)-$B10)/(EDATE(AN$3,3)-AN$3)*$M10,2),
IF(OR($B10&gt;AN$3,MIN($G10:$H10)&lt;AN$3),0,
$M10)))</f>
        <v>0</v>
      </c>
      <c r="AO10" s="18">
        <f>IF(MEDIAN(AO$3,EDATE(AO$3,3)-1,MIN($G10,$H10))=MIN($G10,$H10),
$I10-$J10-SUM($O10:AN10),
IF(MEDIAN(AO$3,EDATE(AO$3,3)-1,$B10)=$B10,
TRUNC((MIN(EDATE(AO$3,3),$H10,$G10)-$B10)/(EDATE(AO$3,3)-AO$3)*$M10,2),
IF(OR($B10&gt;AO$3,MIN($G10:$H10)&lt;AO$3),0,
$M10)))</f>
        <v>0</v>
      </c>
      <c r="AP10" s="18">
        <f>IF(MEDIAN(AP$3,EDATE(AP$3,3)-1,MIN($G10,$H10))=MIN($G10,$H10),
$I10-$J10-SUM($O10:AO10),
IF(MEDIAN(AP$3,EDATE(AP$3,3)-1,$B10)=$B10,
TRUNC((MIN(EDATE(AP$3,3),$H10,$G10)-$B10)/(EDATE(AP$3,3)-AP$3)*$M10,2),
IF(OR($B10&gt;AP$3,MIN($G10:$H10)&lt;AP$3),0,
$M10)))</f>
        <v>0</v>
      </c>
      <c r="AQ10" s="18">
        <f>IF(MEDIAN(AQ$3,EDATE(AQ$3,3)-1,MIN($G10,$H10))=MIN($G10,$H10),
$I10-$J10-SUM($O10:AP10),
IF(MEDIAN(AQ$3,EDATE(AQ$3,3)-1,$B10)=$B10,
TRUNC((MIN(EDATE(AQ$3,3),$H10,$G10)-$B10)/(EDATE(AQ$3,3)-AQ$3)*$M10,2),
IF(OR($B10&gt;AQ$3,MIN($G10:$H10)&lt;AQ$3),0,
$M10)))</f>
        <v>0</v>
      </c>
      <c r="AR10" s="18">
        <f>IF(MEDIAN(AR$3,EDATE(AR$3,3)-1,MIN($G10,$H10))=MIN($G10,$H10),
$I10-$J10-SUM($O10:AQ10),
IF(MEDIAN(AR$3,EDATE(AR$3,3)-1,$B10)=$B10,
TRUNC((MIN(EDATE(AR$3,3),$H10,$G10)-$B10)/(EDATE(AR$3,3)-AR$3)*$M10,2),
IF(OR($B10&gt;AR$3,MIN($G10:$H10)&lt;AR$3),0,
$M10)))</f>
        <v>0</v>
      </c>
      <c r="AS10" s="18">
        <f>IF(MEDIAN(AS$3,EDATE(AS$3,3)-1,MIN($G10,$H10))=MIN($G10,$H10),
$I10-$J10-SUM($O10:AR10),
IF(MEDIAN(AS$3,EDATE(AS$3,3)-1,$B10)=$B10,
TRUNC((MIN(EDATE(AS$3,3),$H10,$G10)-$B10)/(EDATE(AS$3,3)-AS$3)*$M10,2),
IF(OR($B10&gt;AS$3,MIN($G10:$H10)&lt;AS$3),0,
$M10)))</f>
        <v>0</v>
      </c>
      <c r="AT10" s="18">
        <f>IF(MEDIAN(AT$3,EDATE(AT$3,3)-1,MIN($G10,$H10))=MIN($G10,$H10),
$I10-$J10-SUM($O10:AS10),
IF(MEDIAN(AT$3,EDATE(AT$3,3)-1,$B10)=$B10,
TRUNC((MIN(EDATE(AT$3,3),$H10,$G10)-$B10)/(EDATE(AT$3,3)-AT$3)*$M10,2),
IF(OR($B10&gt;AT$3,MIN($G10:$H10)&lt;AT$3),0,
$M10)))</f>
        <v>0</v>
      </c>
      <c r="AU10" s="18">
        <f>IF(MEDIAN(AU$3,EDATE(AU$3,3)-1,MIN($G10,$H10))=MIN($G10,$H10),
$I10-$J10-SUM($O10:AT10),
IF(MEDIAN(AU$3,EDATE(AU$3,3)-1,$B10)=$B10,
TRUNC((MIN(EDATE(AU$3,3),$H10,$G10)-$B10)/(EDATE(AU$3,3)-AU$3)*$M10,2),
IF(OR($B10&gt;AU$3,MIN($G10:$H10)&lt;AU$3),0,
$M10)))</f>
        <v>0</v>
      </c>
      <c r="AV10" s="18">
        <f>IF(MEDIAN(AV$3,EDATE(AV$3,3)-1,MIN($G10,$H10))=MIN($G10,$H10),
$I10-$J10-SUM($O10:AU10),
IF(MEDIAN(AV$3,EDATE(AV$3,3)-1,$B10)=$B10,
TRUNC((MIN(EDATE(AV$3,3),$H10,$G10)-$B10)/(EDATE(AV$3,3)-AV$3)*$M10,2),
IF(OR($B10&gt;AV$3,MIN($G10:$H10)&lt;AV$3),0,
$M10)))</f>
        <v>0</v>
      </c>
      <c r="AW10" s="18">
        <f>IF(MEDIAN(AW$3,EDATE(AW$3,3)-1,MIN($G10,$H10))=MIN($G10,$H10),
$I10-$J10-SUM($O10:AV10),
IF(MEDIAN(AW$3,EDATE(AW$3,3)-1,$B10)=$B10,
TRUNC((MIN(EDATE(AW$3,3),$H10,$G10)-$B10)/(EDATE(AW$3,3)-AW$3)*$M10,2),
IF(OR($B10&gt;AW$3,MIN($G10:$H10)&lt;AW$3),0,
$M10)))</f>
        <v>0</v>
      </c>
      <c r="AX10" s="18">
        <f>IF(MEDIAN(AX$3,EDATE(AX$3,3)-1,MIN($G10,$H10))=MIN($G10,$H10),
$I10-$J10-SUM($O10:AW10),
IF(MEDIAN(AX$3,EDATE(AX$3,3)-1,$B10)=$B10,
TRUNC((MIN(EDATE(AX$3,3),$H10,$G10)-$B10)/(EDATE(AX$3,3)-AX$3)*$M10,2),
IF(OR($B10&gt;AX$3,MIN($G10:$H10)&lt;AX$3),0,
$M10)))</f>
        <v>0</v>
      </c>
      <c r="AY10" s="18">
        <f>IF(MEDIAN(AY$3,EDATE(AY$3,3)-1,MIN($G10,$H10))=MIN($G10,$H10),
$I10-$J10-SUM($O10:AX10),
IF(MEDIAN(AY$3,EDATE(AY$3,3)-1,$B10)=$B10,
TRUNC((MIN(EDATE(AY$3,3),$H10,$G10)-$B10)/(EDATE(AY$3,3)-AY$3)*$M10,2),
IF(OR($B10&gt;AY$3,MIN($G10:$H10)&lt;AY$3),0,
$M10)))</f>
        <v>0</v>
      </c>
      <c r="AZ10" s="18">
        <f>IF(MEDIAN(AZ$3,EDATE(AZ$3,3)-1,MIN($G10,$H10))=MIN($G10,$H10),
$I10-$J10-SUM($O10:AY10),
IF(MEDIAN(AZ$3,EDATE(AZ$3,3)-1,$B10)=$B10,
TRUNC((MIN(EDATE(AZ$3,3),$H10,$G10)-$B10)/(EDATE(AZ$3,3)-AZ$3)*$M10,2),
IF(OR($B10&gt;AZ$3,MIN($G10:$H10)&lt;AZ$3),0,
$M10)))</f>
        <v>0</v>
      </c>
      <c r="BA10" s="18">
        <f>IF(MEDIAN(BA$3,EDATE(BA$3,3)-1,MIN($G10,$H10))=MIN($G10,$H10),
$I10-$J10-SUM($O10:AZ10),
IF(MEDIAN(BA$3,EDATE(BA$3,3)-1,$B10)=$B10,
TRUNC((MIN(EDATE(BA$3,3),$H10,$G10)-$B10)/(EDATE(BA$3,3)-BA$3)*$M10,2),
IF(OR($B10&gt;BA$3,MIN($G10:$H10)&lt;BA$3),0,
$M10)))</f>
        <v>0</v>
      </c>
      <c r="BB10" s="18">
        <f>IF(MEDIAN(BB$3,EDATE(BB$3,3)-1,MIN($G10,$H10))=MIN($G10,$H10),
$I10-$J10-SUM($O10:BA10),
IF(MEDIAN(BB$3,EDATE(BB$3,3)-1,$B10)=$B10,
TRUNC((MIN(EDATE(BB$3,3),$H10,$G10)-$B10)/(EDATE(BB$3,3)-BB$3)*$M10,2),
IF(OR($B10&gt;BB$3,MIN($G10:$H10)&lt;BB$3),0,
$M10)))</f>
        <v>0</v>
      </c>
      <c r="BC10" s="18">
        <f>IF(MEDIAN(BC$3,EDATE(BC$3,3)-1,MIN($G10,$H10))=MIN($G10,$H10),
$I10-$J10-SUM($O10:BB10),
IF(MEDIAN(BC$3,EDATE(BC$3,3)-1,$B10)=$B10,
TRUNC((MIN(EDATE(BC$3,3),$H10,$G10)-$B10)/(EDATE(BC$3,3)-BC$3)*$M10,2),
IF(OR($B10&gt;BC$3,MIN($G10:$H10)&lt;BC$3),0,
$M10)))</f>
        <v>0</v>
      </c>
      <c r="BD10" s="18">
        <f>IF(MEDIAN(BD$3,EDATE(BD$3,3)-1,MIN($G10,$H10))=MIN($G10,$H10),
$I10-$J10-SUM($O10:BC10),
IF(MEDIAN(BD$3,EDATE(BD$3,3)-1,$B10)=$B10,
TRUNC((MIN(EDATE(BD$3,3),$H10,$G10)-$B10)/(EDATE(BD$3,3)-BD$3)*$M10,2),
IF(OR($B10&gt;BD$3,MIN($G10:$H10)&lt;BD$3),0,
$M10)))</f>
        <v>0</v>
      </c>
      <c r="BE10" s="18">
        <f>IF(MEDIAN(BE$3,EDATE(BE$3,3)-1,MIN($G10,$H10))=MIN($G10,$H10),
$I10-$J10-SUM($O10:BD10),
IF(MEDIAN(BE$3,EDATE(BE$3,3)-1,$B10)=$B10,
TRUNC((MIN(EDATE(BE$3,3),$H10,$G10)-$B10)/(EDATE(BE$3,3)-BE$3)*$M10,2),
IF(OR($B10&gt;BE$3,MIN($G10:$H10)&lt;BE$3),0,
$M10)))</f>
        <v>0</v>
      </c>
      <c r="BF10" s="18">
        <f>IF(MEDIAN(BF$3,EDATE(BF$3,3)-1,MIN($G10,$H10))=MIN($G10,$H10),
$I10-$J10-SUM($O10:BE10),
IF(MEDIAN(BF$3,EDATE(BF$3,3)-1,$B10)=$B10,
TRUNC((MIN(EDATE(BF$3,3),$H10,$G10)-$B10)/(EDATE(BF$3,3)-BF$3)*$M10,2),
IF(OR($B10&gt;BF$3,MIN($G10:$H10)&lt;BF$3),0,
$M10)))</f>
        <v>0</v>
      </c>
      <c r="BG10" s="18">
        <f>IF(MEDIAN(BG$3,EDATE(BG$3,3)-1,MIN($G10,$H10))=MIN($G10,$H10),
$I10-$J10-SUM($O10:BF10),
IF(MEDIAN(BG$3,EDATE(BG$3,3)-1,$B10)=$B10,
TRUNC((MIN(EDATE(BG$3,3),$H10,$G10)-$B10)/(EDATE(BG$3,3)-BG$3)*$M10,2),
IF(OR($B10&gt;BG$3,MIN($G10:$H10)&lt;BG$3),0,
$M10)))</f>
        <v>0</v>
      </c>
      <c r="BH10" s="18">
        <f>IF(MEDIAN(BH$3,EDATE(BH$3,3)-1,MIN($G10,$H10))=MIN($G10,$H10),
$I10-$J10-SUM($O10:BG10),
IF(MEDIAN(BH$3,EDATE(BH$3,3)-1,$B10)=$B10,
TRUNC((MIN(EDATE(BH$3,3),$H10,$G10)-$B10)/(EDATE(BH$3,3)-BH$3)*$M10,2),
IF(OR($B10&gt;BH$3,MIN($G10:$H10)&lt;BH$3),0,
$M10)))</f>
        <v>0</v>
      </c>
      <c r="BI10" s="18">
        <f>IF(MEDIAN(BI$3,EDATE(BI$3,3)-1,MIN($G10,$H10))=MIN($G10,$H10),
$I10-$J10-SUM($O10:BH10),
IF(MEDIAN(BI$3,EDATE(BI$3,3)-1,$B10)=$B10,
TRUNC((MIN(EDATE(BI$3,3),$H10,$G10)-$B10)/(EDATE(BI$3,3)-BI$3)*$M10,2),
IF(OR($B10&gt;BI$3,MIN($G10:$H10)&lt;BI$3),0,
$M10)))</f>
        <v>0</v>
      </c>
      <c r="BJ10" s="18">
        <f>IF(MEDIAN(BJ$3,EDATE(BJ$3,3)-1,MIN($G10,$H10))=MIN($G10,$H10),
$I10-$J10-SUM($O10:BI10),
IF(MEDIAN(BJ$3,EDATE(BJ$3,3)-1,$B10)=$B10,
TRUNC((MIN(EDATE(BJ$3,3),$H10,$G10)-$B10)/(EDATE(BJ$3,3)-BJ$3)*$M10,2),
IF(OR($B10&gt;BJ$3,MIN($G10:$H10)&lt;BJ$3),0,
$M10)))</f>
        <v>0</v>
      </c>
      <c r="BK10" s="18">
        <f>IF(MEDIAN(BK$3,EDATE(BK$3,3)-1,MIN($G10,$H10))=MIN($G10,$H10),
$I10-$J10-SUM($O10:BJ10),
IF(MEDIAN(BK$3,EDATE(BK$3,3)-1,$B10)=$B10,
TRUNC((MIN(EDATE(BK$3,3),$H10,$G10)-$B10)/(EDATE(BK$3,3)-BK$3)*$M10,2),
IF(OR($B10&gt;BK$3,MIN($G10:$H10)&lt;BK$3),0,
$M10)))</f>
        <v>0</v>
      </c>
      <c r="BL10" s="18">
        <f>IF(MEDIAN(BL$3,EDATE(BL$3,3)-1,MIN($G10,$H10))=MIN($G10,$H10),
$I10-$J10-SUM($O10:BK10),
IF(MEDIAN(BL$3,EDATE(BL$3,3)-1,$B10)=$B10,
TRUNC((MIN(EDATE(BL$3,3),$H10,$G10)-$B10)/(EDATE(BL$3,3)-BL$3)*$M10,2),
IF(OR($B10&gt;BL$3,MIN($G10:$H10)&lt;BL$3),0,
$M10)))</f>
        <v>0</v>
      </c>
      <c r="BM10" s="18">
        <f>IF(MEDIAN(BM$3,EDATE(BM$3,3)-1,MIN($G10,$H10))=MIN($G10,$H10),
$I10-$J10-SUM($O10:BL10),
IF(MEDIAN(BM$3,EDATE(BM$3,3)-1,$B10)=$B10,
TRUNC((MIN(EDATE(BM$3,3),$H10,$G10)-$B10)/(EDATE(BM$3,3)-BM$3)*$M10,2),
IF(OR($B10&gt;BM$3,MIN($G10:$H10)&lt;BM$3),0,
$M10)))</f>
        <v>0</v>
      </c>
      <c r="BN10" s="18">
        <f>IF(MEDIAN(BN$3,EDATE(BN$3,3)-1,MIN($G10,$H10))=MIN($G10,$H10),
$I10-$J10-SUM($O10:BM10),
IF(MEDIAN(BN$3,EDATE(BN$3,3)-1,$B10)=$B10,
TRUNC((MIN(EDATE(BN$3,3),$H10,$G10)-$B10)/(EDATE(BN$3,3)-BN$3)*$M10,2),
IF(OR($B10&gt;BN$3,MIN($G10:$H10)&lt;BN$3),0,
$M10)))</f>
        <v>0</v>
      </c>
      <c r="BO10" s="18">
        <f>IF(MEDIAN(BO$3,EDATE(BO$3,3)-1,MIN($G10,$H10))=MIN($G10,$H10),
$I10-$J10-SUM($O10:BN10),
IF(MEDIAN(BO$3,EDATE(BO$3,3)-1,$B10)=$B10,
TRUNC((MIN(EDATE(BO$3,3),$H10,$G10)-$B10)/(EDATE(BO$3,3)-BO$3)*$M10,2),
IF(OR($B10&gt;BO$3,MIN($G10:$H10)&lt;BO$3),0,
$M10)))</f>
        <v>0</v>
      </c>
      <c r="BP10" s="18">
        <f>IF(MEDIAN(BP$3,EDATE(BP$3,3)-1,MIN($G10,$H10))=MIN($G10,$H10),
$I10-$J10-SUM($O10:BO10),
IF(MEDIAN(BP$3,EDATE(BP$3,3)-1,$B10)=$B10,
TRUNC((MIN(EDATE(BP$3,3),$H10,$G10)-$B10)/(EDATE(BP$3,3)-BP$3)*$M10,2),
IF(OR($B10&gt;BP$3,MIN($G10:$H10)&lt;BP$3),0,
$M10)))</f>
        <v>0</v>
      </c>
      <c r="BQ10" s="18">
        <f>IF(MEDIAN(BQ$3,EDATE(BQ$3,3)-1,MIN($G10,$H10))=MIN($G10,$H10),
$I10-$J10-SUM($O10:BP10),
IF(MEDIAN(BQ$3,EDATE(BQ$3,3)-1,$B10)=$B10,
TRUNC((MIN(EDATE(BQ$3,3),$H10,$G10)-$B10)/(EDATE(BQ$3,3)-BQ$3)*$M10,2),
IF(OR($B10&gt;BQ$3,MIN($G10:$H10)&lt;BQ$3),0,
$M10)))</f>
        <v>0</v>
      </c>
      <c r="BR10" s="18">
        <f>IF(MEDIAN(BR$3,EDATE(BR$3,3)-1,MIN($G10,$H10))=MIN($G10,$H10),
$I10-$J10-SUM($O10:BQ10),
IF(MEDIAN(BR$3,EDATE(BR$3,3)-1,$B10)=$B10,
TRUNC((MIN(EDATE(BR$3,3),$H10,$G10)-$B10)/(EDATE(BR$3,3)-BR$3)*$M10,2),
IF(OR($B10&gt;BR$3,MIN($G10:$H10)&lt;BR$3),0,
$M10)))</f>
        <v>0</v>
      </c>
      <c r="BS10" s="18">
        <f>IF(MEDIAN(BS$3,EDATE(BS$3,3)-1,MIN($G10,$H10))=MIN($G10,$H10),
$I10-$J10-SUM($O10:BR10),
IF(MEDIAN(BS$3,EDATE(BS$3,3)-1,$B10)=$B10,
TRUNC((MIN(EDATE(BS$3,3),$H10,$G10)-$B10)/(EDATE(BS$3,3)-BS$3)*$M10,2),
IF(OR($B10&gt;BS$3,MIN($G10:$H10)&lt;BS$3),0,
$M10)))</f>
        <v>0</v>
      </c>
      <c r="BT10" s="18">
        <f>IF(MEDIAN(BT$3,EDATE(BT$3,3)-1,MIN($G10,$H10))=MIN($G10,$H10),
$I10-$J10-SUM($O10:BS10),
IF(MEDIAN(BT$3,EDATE(BT$3,3)-1,$B10)=$B10,
TRUNC((MIN(EDATE(BT$3,3),$H10,$G10)-$B10)/(EDATE(BT$3,3)-BT$3)*$M10,2),
IF(OR($B10&gt;BT$3,MIN($G10:$H10)&lt;BT$3),0,
$M10)))</f>
        <v>0</v>
      </c>
      <c r="BU10" s="18">
        <f>IF(MEDIAN(BU$3,EDATE(BU$3,3)-1,MIN($G10,$H10))=MIN($G10,$H10),
$I10-$J10-SUM($O10:BT10),
IF(MEDIAN(BU$3,EDATE(BU$3,3)-1,$B10)=$B10,
TRUNC((MIN(EDATE(BU$3,3),$H10,$G10)-$B10)/(EDATE(BU$3,3)-BU$3)*$M10,2),
IF(OR($B10&gt;BU$3,MIN($G10:$H10)&lt;BU$3),0,
$M10)))</f>
        <v>0</v>
      </c>
      <c r="BV10" s="18">
        <f>IF(MEDIAN(BV$3,EDATE(BV$3,3)-1,MIN($G10,$H10))=MIN($G10,$H10),
$I10-$J10-SUM($O10:BU10),
IF(MEDIAN(BV$3,EDATE(BV$3,3)-1,$B10)=$B10,
TRUNC((MIN(EDATE(BV$3,3),$H10,$G10)-$B10)/(EDATE(BV$3,3)-BV$3)*$M10,2),
IF(OR($B10&gt;BV$3,MIN($G10:$H10)&lt;BV$3),0,
$M10)))</f>
        <v>0</v>
      </c>
      <c r="BW10" s="18">
        <f>IF(MEDIAN(BW$3,EDATE(BW$3,3)-1,MIN($G10,$H10))=MIN($G10,$H10),
$I10-$J10-SUM($O10:BV10),
IF(MEDIAN(BW$3,EDATE(BW$3,3)-1,$B10)=$B10,
TRUNC((MIN(EDATE(BW$3,3),$H10,$G10)-$B10)/(EDATE(BW$3,3)-BW$3)*$M10,2),
IF(OR($B10&gt;BW$3,MIN($G10:$H10)&lt;BW$3),0,
$M10)))</f>
        <v>0</v>
      </c>
      <c r="BX10" s="18">
        <f>IF(MEDIAN(BX$3,EDATE(BX$3,3)-1,MIN($G10,$H10))=MIN($G10,$H10),
$I10-$J10-SUM($O10:BW10),
IF(MEDIAN(BX$3,EDATE(BX$3,3)-1,$B10)=$B10,
TRUNC((MIN(EDATE(BX$3,3),$H10,$G10)-$B10)/(EDATE(BX$3,3)-BX$3)*$M10,2),
IF(OR($B10&gt;BX$3,MIN($G10:$H10)&lt;BX$3),0,
$M10)))</f>
        <v>0</v>
      </c>
      <c r="BY10" s="18">
        <f>IF(MEDIAN(BY$3,EDATE(BY$3,3)-1,MIN($G10,$H10))=MIN($G10,$H10),
$I10-$J10-SUM($O10:BX10),
IF(MEDIAN(BY$3,EDATE(BY$3,3)-1,$B10)=$B10,
TRUNC((MIN(EDATE(BY$3,3),$H10,$G10)-$B10)/(EDATE(BY$3,3)-BY$3)*$M10,2),
IF(OR($B10&gt;BY$3,MIN($G10:$H10)&lt;BY$3),0,
$M10)))</f>
        <v>0</v>
      </c>
      <c r="BZ10" s="18">
        <f>IF(MEDIAN(BZ$3,EDATE(BZ$3,3)-1,MIN($G10,$H10))=MIN($G10,$H10),
$I10-$J10-SUM($O10:BY10),
IF(MEDIAN(BZ$3,EDATE(BZ$3,3)-1,$B10)=$B10,
TRUNC((MIN(EDATE(BZ$3,3),$H10,$G10)-$B10)/(EDATE(BZ$3,3)-BZ$3)*$M10,2),
IF(OR($B10&gt;BZ$3,MIN($G10:$H10)&lt;BZ$3),0,
$M10)))</f>
        <v>0</v>
      </c>
      <c r="CA10" s="18">
        <f>IF(MEDIAN(CA$3,EDATE(CA$3,3)-1,MIN($G10,$H10))=MIN($G10,$H10),
$I10-$J10-SUM($O10:BZ10),
IF(MEDIAN(CA$3,EDATE(CA$3,3)-1,$B10)=$B10,
TRUNC((MIN(EDATE(CA$3,3),$H10,$G10)-$B10)/(EDATE(CA$3,3)-CA$3)*$M10,2),
IF(OR($B10&gt;CA$3,MIN($G10:$H10)&lt;CA$3),0,
$M10)))</f>
        <v>0</v>
      </c>
      <c r="CB10" s="18">
        <f>IF(MEDIAN(CB$3,EDATE(CB$3,3)-1,MIN($G10,$H10))=MIN($G10,$H10),
$I10-$J10-SUM($O10:CA10),
IF(MEDIAN(CB$3,EDATE(CB$3,3)-1,$B10)=$B10,
TRUNC((MIN(EDATE(CB$3,3),$H10,$G10)-$B10)/(EDATE(CB$3,3)-CB$3)*$M10,2),
IF(OR($B10&gt;CB$3,MIN($G10:$H10)&lt;CB$3),0,
$M10)))</f>
        <v>0</v>
      </c>
      <c r="CC10" s="18">
        <f>IF(MEDIAN(CC$3,EDATE(CC$3,3)-1,MIN($G10,$H10))=MIN($G10,$H10),
$I10-$J10-SUM($O10:CB10),
IF(MEDIAN(CC$3,EDATE(CC$3,3)-1,$B10)=$B10,
TRUNC((MIN(EDATE(CC$3,3),$H10,$G10)-$B10)/(EDATE(CC$3,3)-CC$3)*$M10,2),
IF(OR($B10&gt;CC$3,MIN($G10:$H10)&lt;CC$3),0,
$M10)))</f>
        <v>0</v>
      </c>
      <c r="CD10" s="18">
        <f>IF(MEDIAN(CD$3,EDATE(CD$3,3)-1,MIN($G10,$H10))=MIN($G10,$H10),
$I10-$J10-SUM($O10:CC10),
IF(MEDIAN(CD$3,EDATE(CD$3,3)-1,$B10)=$B10,
TRUNC((MIN(EDATE(CD$3,3),$H10,$G10)-$B10)/(EDATE(CD$3,3)-CD$3)*$M10,2),
IF(OR($B10&gt;CD$3,MIN($G10:$H10)&lt;CD$3),0,
$M10)))</f>
        <v>0</v>
      </c>
      <c r="CE10" s="18">
        <f>IF(MEDIAN(CE$3,EDATE(CE$3,3)-1,MIN($G10,$H10))=MIN($G10,$H10),
$I10-$J10-SUM($O10:CD10),
IF(MEDIAN(CE$3,EDATE(CE$3,3)-1,$B10)=$B10,
TRUNC((MIN(EDATE(CE$3,3),$H10,$G10)-$B10)/(EDATE(CE$3,3)-CE$3)*$M10,2),
IF(OR($B10&gt;CE$3,MIN($G10:$H10)&lt;CE$3),0,
$M10)))</f>
        <v>0</v>
      </c>
      <c r="CF10" s="18">
        <f>IF(MEDIAN(CF$3,EDATE(CF$3,3)-1,MIN($G10,$H10))=MIN($G10,$H10),
$I10-$J10-SUM($O10:CE10),
IF(MEDIAN(CF$3,EDATE(CF$3,3)-1,$B10)=$B10,
TRUNC((MIN(EDATE(CF$3,3),$H10,$G10)-$B10)/(EDATE(CF$3,3)-CF$3)*$M10,2),
IF(OR($B10&gt;CF$3,MIN($G10:$H10)&lt;CF$3),0,
$M10)))</f>
        <v>0</v>
      </c>
      <c r="CG10" s="18">
        <f>IF(MEDIAN(CG$3,EDATE(CG$3,3)-1,MIN($G10,$H10))=MIN($G10,$H10),
$I10-$J10-SUM($O10:CF10),
IF(MEDIAN(CG$3,EDATE(CG$3,3)-1,$B10)=$B10,
TRUNC((MIN(EDATE(CG$3,3),$H10,$G10)-$B10)/(EDATE(CG$3,3)-CG$3)*$M10,2),
IF(OR($B10&gt;CG$3,MIN($G10:$H10)&lt;CG$3),0,
$M10)))</f>
        <v>0</v>
      </c>
      <c r="CH10" s="18">
        <f>IF(MEDIAN(CH$3,EDATE(CH$3,3)-1,MIN($G10,$H10))=MIN($G10,$H10),
$I10-$J10-SUM($O10:CG10),
IF(MEDIAN(CH$3,EDATE(CH$3,3)-1,$B10)=$B10,
TRUNC((MIN(EDATE(CH$3,3),$H10,$G10)-$B10)/(EDATE(CH$3,3)-CH$3)*$M10,2),
IF(OR($B10&gt;CH$3,MIN($G10:$H10)&lt;CH$3),0,
$M10)))</f>
        <v>0</v>
      </c>
      <c r="CI10" s="18">
        <f>IF(MEDIAN(CI$3,EDATE(CI$3,3)-1,MIN($G10,$H10))=MIN($G10,$H10),
$I10-$J10-SUM($O10:CH10),
IF(MEDIAN(CI$3,EDATE(CI$3,3)-1,$B10)=$B10,
TRUNC((MIN(EDATE(CI$3,3),$H10,$G10)-$B10)/(EDATE(CI$3,3)-CI$3)*$M10,2),
IF(OR($B10&gt;CI$3,MIN($G10:$H10)&lt;CI$3),0,
$M10)))</f>
        <v>0</v>
      </c>
      <c r="CJ10" s="18">
        <f>IF(MEDIAN(CJ$3,EDATE(CJ$3,3)-1,MIN($G10,$H10))=MIN($G10,$H10),
$I10-$J10-SUM($O10:CI10),
IF(MEDIAN(CJ$3,EDATE(CJ$3,3)-1,$B10)=$B10,
TRUNC((MIN(EDATE(CJ$3,3),$H10,$G10)-$B10)/(EDATE(CJ$3,3)-CJ$3)*$M10,2),
IF(OR($B10&gt;CJ$3,MIN($G10:$H10)&lt;CJ$3),0,
$M10)))</f>
        <v>0</v>
      </c>
      <c r="CK10" s="18">
        <f>IF(MEDIAN(CK$3,EDATE(CK$3,3)-1,MIN($G10,$H10))=MIN($G10,$H10),
$I10-$J10-SUM($O10:CJ10),
IF(MEDIAN(CK$3,EDATE(CK$3,3)-1,$B10)=$B10,
TRUNC((MIN(EDATE(CK$3,3),$H10,$G10)-$B10)/(EDATE(CK$3,3)-CK$3)*$M10,2),
IF(OR($B10&gt;CK$3,MIN($G10:$H10)&lt;CK$3),0,
$M10)))</f>
        <v>0</v>
      </c>
      <c r="CL10" s="18">
        <f>IF(MEDIAN(CL$3,EDATE(CL$3,3)-1,MIN($G10,$H10))=MIN($G10,$H10),
$I10-$J10-SUM($O10:CK10),
IF(MEDIAN(CL$3,EDATE(CL$3,3)-1,$B10)=$B10,
TRUNC((MIN(EDATE(CL$3,3),$H10,$G10)-$B10)/(EDATE(CL$3,3)-CL$3)*$M10,2),
IF(OR($B10&gt;CL$3,MIN($G10:$H10)&lt;CL$3),0,
$M10)))</f>
        <v>0</v>
      </c>
      <c r="CM10" s="18">
        <f>IF(MEDIAN(CM$3,EDATE(CM$3,3)-1,MIN($G10,$H10))=MIN($G10,$H10),
$I10-$J10-SUM($O10:CL10),
IF(MEDIAN(CM$3,EDATE(CM$3,3)-1,$B10)=$B10,
TRUNC((MIN(EDATE(CM$3,3),$H10,$G10)-$B10)/(EDATE(CM$3,3)-CM$3)*$M10,2),
IF(OR($B10&gt;CM$3,MIN($G10:$H10)&lt;CM$3),0,
$M10)))</f>
        <v>0</v>
      </c>
      <c r="CN10" s="18">
        <f>IF(MEDIAN(CN$3,EDATE(CN$3,3)-1,MIN($G10,$H10))=MIN($G10,$H10),
$I10-$J10-SUM($O10:CM10),
IF(MEDIAN(CN$3,EDATE(CN$3,3)-1,$B10)=$B10,
TRUNC((MIN(EDATE(CN$3,3),$H10,$G10)-$B10)/(EDATE(CN$3,3)-CN$3)*$M10,2),
IF(OR($B10&gt;CN$3,MIN($G10:$H10)&lt;CN$3),0,
$M10)))</f>
        <v>0</v>
      </c>
      <c r="CO10" s="18">
        <f>IF(MEDIAN(CO$3,EDATE(CO$3,3)-1,MIN($G10,$H10))=MIN($G10,$H10),
$I10-$J10-SUM($O10:CN10),
IF(MEDIAN(CO$3,EDATE(CO$3,3)-1,$B10)=$B10,
TRUNC((MIN(EDATE(CO$3,3),$H10,$G10)-$B10)/(EDATE(CO$3,3)-CO$3)*$M10,2),
IF(OR($B10&gt;CO$3,MIN($G10:$H10)&lt;CO$3),0,
$M10)))</f>
        <v>0</v>
      </c>
      <c r="CP10" s="18">
        <f>IF(MEDIAN(CP$3,EDATE(CP$3,3)-1,MIN($G10,$H10))=MIN($G10,$H10),
$I10-$J10-SUM($O10:CO10),
IF(MEDIAN(CP$3,EDATE(CP$3,3)-1,$B10)=$B10,
TRUNC((MIN(EDATE(CP$3,3),$H10,$G10)-$B10)/(EDATE(CP$3,3)-CP$3)*$M10,2),
IF(OR($B10&gt;CP$3,MIN($G10:$H10)&lt;CP$3),0,
$M10)))</f>
        <v>0</v>
      </c>
      <c r="CQ10" s="18">
        <f>IF(MEDIAN(CQ$3,EDATE(CQ$3,3)-1,MIN($G10,$H10))=MIN($G10,$H10),
$I10-$J10-SUM($O10:CP10),
IF(MEDIAN(CQ$3,EDATE(CQ$3,3)-1,$B10)=$B10,
TRUNC((MIN(EDATE(CQ$3,3),$H10,$G10)-$B10)/(EDATE(CQ$3,3)-CQ$3)*$M10,2),
IF(OR($B10&gt;CQ$3,MIN($G10:$H10)&lt;CQ$3),0,
$M10)))</f>
        <v>0</v>
      </c>
      <c r="CR10" s="18">
        <f>IF(MEDIAN(CR$3,EDATE(CR$3,3)-1,MIN($G10,$H10))=MIN($G10,$H10),
$I10-$J10-SUM($O10:CQ10),
IF(MEDIAN(CR$3,EDATE(CR$3,3)-1,$B10)=$B10,
TRUNC((MIN(EDATE(CR$3,3),$H10,$G10)-$B10)/(EDATE(CR$3,3)-CR$3)*$M10,2),
IF(OR($B10&gt;CR$3,MIN($G10:$H10)&lt;CR$3),0,
$M10)))</f>
        <v>0</v>
      </c>
      <c r="CS10" s="18">
        <f>IF(MEDIAN(CS$3,EDATE(CS$3,3)-1,MIN($G10,$H10))=MIN($G10,$H10),
$I10-$J10-SUM($O10:CR10),
IF(MEDIAN(CS$3,EDATE(CS$3,3)-1,$B10)=$B10,
TRUNC((MIN(EDATE(CS$3,3),$H10,$G10)-$B10)/(EDATE(CS$3,3)-CS$3)*$M10,2),
IF(OR($B10&gt;CS$3,MIN($G10:$H10)&lt;CS$3),0,
$M10)))</f>
        <v>0</v>
      </c>
      <c r="CT10" s="18">
        <f>IF(MEDIAN(CT$3,EDATE(CT$3,3)-1,MIN($G10,$H10))=MIN($G10,$H10),
$I10-$J10-SUM($O10:CS10),
IF(MEDIAN(CT$3,EDATE(CT$3,3)-1,$B10)=$B10,
TRUNC((MIN(EDATE(CT$3,3),$H10,$G10)-$B10)/(EDATE(CT$3,3)-CT$3)*$M10,2),
IF(OR($B10&gt;CT$3,MIN($G10:$H10)&lt;CT$3),0,
$M10)))</f>
        <v>0</v>
      </c>
      <c r="CU10" s="18">
        <f>IF(MEDIAN(CU$3,EDATE(CU$3,3)-1,MIN($G10,$H10))=MIN($G10,$H10),
$I10-$J10-SUM($O10:CT10),
IF(MEDIAN(CU$3,EDATE(CU$3,3)-1,$B10)=$B10,
TRUNC((MIN(EDATE(CU$3,3),$H10,$G10)-$B10)/(EDATE(CU$3,3)-CU$3)*$M10,2),
IF(OR($B10&gt;CU$3,MIN($G10:$H10)&lt;CU$3),0,
$M10)))</f>
        <v>0</v>
      </c>
      <c r="CV10" s="18">
        <f>IF(MEDIAN(CV$3,EDATE(CV$3,3)-1,MIN($G10,$H10))=MIN($G10,$H10),
$I10-$J10-SUM($O10:CU10),
IF(MEDIAN(CV$3,EDATE(CV$3,3)-1,$B10)=$B10,
TRUNC((MIN(EDATE(CV$3,3),$H10,$G10)-$B10)/(EDATE(CV$3,3)-CV$3)*$M10,2),
IF(OR($B10&gt;CV$3,MIN($G10:$H10)&lt;CV$3),0,
$M10)))</f>
        <v>0</v>
      </c>
      <c r="CW10" s="18">
        <f>IF(MEDIAN(CW$3,EDATE(CW$3,3)-1,MIN($G10,$H10))=MIN($G10,$H10),
$I10-$J10-SUM($O10:CV10),
IF(MEDIAN(CW$3,EDATE(CW$3,3)-1,$B10)=$B10,
TRUNC((MIN(EDATE(CW$3,3),$H10,$G10)-$B10)/(EDATE(CW$3,3)-CW$3)*$M10,2),
IF(OR($B10&gt;CW$3,MIN($G10:$H10)&lt;CW$3),0,
$M10)))</f>
        <v>0</v>
      </c>
      <c r="CX10" s="18">
        <f>IF(MEDIAN(CX$3,EDATE(CX$3,3)-1,MIN($G10,$H10))=MIN($G10,$H10),
$I10-$J10-SUM($O10:CW10),
IF(MEDIAN(CX$3,EDATE(CX$3,3)-1,$B10)=$B10,
TRUNC((MIN(EDATE(CX$3,3),$H10,$G10)-$B10)/(EDATE(CX$3,3)-CX$3)*$M10,2),
IF(OR($B10&gt;CX$3,MIN($G10:$H10)&lt;CX$3),0,
$M10)))</f>
        <v>0</v>
      </c>
      <c r="CY10" s="18">
        <f>IF(MEDIAN(CY$3,EDATE(CY$3,3)-1,MIN($G10,$H10))=MIN($G10,$H10),
$I10-$J10-SUM($O10:CX10),
IF(MEDIAN(CY$3,EDATE(CY$3,3)-1,$B10)=$B10,
TRUNC((MIN(EDATE(CY$3,3),$H10,$G10)-$B10)/(EDATE(CY$3,3)-CY$3)*$M10,2),
IF(OR($B10&gt;CY$3,MIN($G10:$H10)&lt;CY$3),0,
$M10)))</f>
        <v>0</v>
      </c>
      <c r="CZ10" s="18">
        <f>IF(MEDIAN(CZ$3,EDATE(CZ$3,3)-1,MIN($G10,$H10))=MIN($G10,$H10),
$I10-$J10-SUM($O10:CY10),
IF(MEDIAN(CZ$3,EDATE(CZ$3,3)-1,$B10)=$B10,
TRUNC((MIN(EDATE(CZ$3,3),$H10,$G10)-$B10)/(EDATE(CZ$3,3)-CZ$3)*$M10,2),
IF(OR($B10&gt;CZ$3,MIN($G10:$H10)&lt;CZ$3),0,
$M10)))</f>
        <v>0</v>
      </c>
      <c r="DA10" s="18">
        <f>IF(MEDIAN(DA$3,EDATE(DA$3,3)-1,MIN($G10,$H10))=MIN($G10,$H10),
$I10-$J10-SUM($O10:CZ10),
IF(MEDIAN(DA$3,EDATE(DA$3,3)-1,$B10)=$B10,
TRUNC((MIN(EDATE(DA$3,3),$H10,$G10)-$B10)/(EDATE(DA$3,3)-DA$3)*$M10,2),
IF(OR($B10&gt;DA$3,MIN($G10:$H10)&lt;DA$3),0,
$M10)))</f>
        <v>0</v>
      </c>
      <c r="DB10" s="18">
        <f>IF(MEDIAN(DB$3,EDATE(DB$3,3)-1,MIN($G10,$H10))=MIN($G10,$H10),
$I10-$J10-SUM($O10:DA10),
IF(MEDIAN(DB$3,EDATE(DB$3,3)-1,$B10)=$B10,
TRUNC((MIN(EDATE(DB$3,3),$H10,$G10)-$B10)/(EDATE(DB$3,3)-DB$3)*$M10,2),
IF(OR($B10&gt;DB$3,MIN($G10:$H10)&lt;DB$3),0,
$M10)))</f>
        <v>0</v>
      </c>
      <c r="DC10" s="18">
        <f>IF(MEDIAN(DC$3,EDATE(DC$3,3)-1,MIN($G10,$H10))=MIN($G10,$H10),
$I10-$J10-SUM($O10:DB10),
IF(MEDIAN(DC$3,EDATE(DC$3,3)-1,$B10)=$B10,
TRUNC((MIN(EDATE(DC$3,3),$H10,$G10)-$B10)/(EDATE(DC$3,3)-DC$3)*$M10,2),
IF(OR($B10&gt;DC$3,MIN($G10:$H10)&lt;DC$3),0,
$M10)))</f>
        <v>0</v>
      </c>
      <c r="DD10" s="18">
        <f>IF(MEDIAN(DD$3,EDATE(DD$3,3)-1,MIN($G10,$H10))=MIN($G10,$H10),
$I10-$J10-SUM($O10:DC10),
IF(MEDIAN(DD$3,EDATE(DD$3,3)-1,$B10)=$B10,
TRUNC((MIN(EDATE(DD$3,3),$H10,$G10)-$B10)/(EDATE(DD$3,3)-DD$3)*$M10,2),
IF(OR($B10&gt;DD$3,MIN($G10:$H10)&lt;DD$3),0,
$M10)))</f>
        <v>0</v>
      </c>
      <c r="DE10" s="18">
        <f>IF(MEDIAN(DE$3,EDATE(DE$3,3)-1,MIN($G10,$H10))=MIN($G10,$H10),
$I10-$J10-SUM($O10:DD10),
IF(MEDIAN(DE$3,EDATE(DE$3,3)-1,$B10)=$B10,
TRUNC((MIN(EDATE(DE$3,3),$H10,$G10)-$B10)/(EDATE(DE$3,3)-DE$3)*$M10,2),
IF(OR($B10&gt;DE$3,MIN($G10:$H10)&lt;DE$3),0,
$M10)))</f>
        <v>0</v>
      </c>
      <c r="DF10" s="18">
        <f>IF(MEDIAN(DF$3,EDATE(DF$3,3)-1,MIN($G10,$H10))=MIN($G10,$H10),
$I10-$J10-SUM($O10:DE10),
IF(MEDIAN(DF$3,EDATE(DF$3,3)-1,$B10)=$B10,
TRUNC((MIN(EDATE(DF$3,3),$H10,$G10)-$B10)/(EDATE(DF$3,3)-DF$3)*$M10,2),
IF(OR($B10&gt;DF$3,MIN($G10:$H10)&lt;DF$3),0,
$M10)))</f>
        <v>0</v>
      </c>
      <c r="DG10" s="18">
        <f>IF(MEDIAN(DG$3,EDATE(DG$3,3)-1,MIN($G10,$H10))=MIN($G10,$H10),
$I10-$J10-SUM($O10:DF10),
IF(MEDIAN(DG$3,EDATE(DG$3,3)-1,$B10)=$B10,
TRUNC((MIN(EDATE(DG$3,3),$H10,$G10)-$B10)/(EDATE(DG$3,3)-DG$3)*$M10,2),
IF(OR($B10&gt;DG$3,MIN($G10:$H10)&lt;DG$3),0,
$M10)))</f>
        <v>0</v>
      </c>
      <c r="DH10" s="18">
        <f>IF(MEDIAN(DH$3,EDATE(DH$3,3)-1,MIN($G10,$H10))=MIN($G10,$H10),
$I10-$J10-SUM($O10:DG10),
IF(MEDIAN(DH$3,EDATE(DH$3,3)-1,$B10)=$B10,
TRUNC((MIN(EDATE(DH$3,3),$H10,$G10)-$B10)/(EDATE(DH$3,3)-DH$3)*$M10,2),
IF(OR($B10&gt;DH$3,MIN($G10:$H10)&lt;DH$3),0,
$M10)))</f>
        <v>0</v>
      </c>
      <c r="DI10" s="18">
        <f>IF(MEDIAN(DI$3,EDATE(DI$3,3)-1,MIN($G10,$H10))=MIN($G10,$H10),
$I10-$J10-SUM($O10:DH10),
IF(MEDIAN(DI$3,EDATE(DI$3,3)-1,$B10)=$B10,
TRUNC((MIN(EDATE(DI$3,3),$H10,$G10)-$B10)/(EDATE(DI$3,3)-DI$3)*$M10,2),
IF(OR($B10&gt;DI$3,MIN($G10:$H10)&lt;DI$3),0,
$M10)))</f>
        <v>0</v>
      </c>
      <c r="DJ10" s="18">
        <f>IF(MEDIAN(DJ$3,EDATE(DJ$3,3)-1,MIN($G10,$H10))=MIN($G10,$H10),
$I10-$J10-SUM($O10:DI10),
IF(MEDIAN(DJ$3,EDATE(DJ$3,3)-1,$B10)=$B10,
TRUNC((MIN(EDATE(DJ$3,3),$H10,$G10)-$B10)/(EDATE(DJ$3,3)-DJ$3)*$M10,2),
IF(OR($B10&gt;DJ$3,MIN($G10:$H10)&lt;DJ$3),0,
$M10)))</f>
        <v>0</v>
      </c>
      <c r="DK10" s="18">
        <f>IF(MEDIAN(DK$3,EDATE(DK$3,3)-1,MIN($G10,$H10))=MIN($G10,$H10),
$I10-$J10-SUM($O10:DJ10),
IF(MEDIAN(DK$3,EDATE(DK$3,3)-1,$B10)=$B10,
TRUNC((MIN(EDATE(DK$3,3),$H10,$G10)-$B10)/(EDATE(DK$3,3)-DK$3)*$M10,2),
IF(OR($B10&gt;DK$3,MIN($G10:$H10)&lt;DK$3),0,
$M10)))</f>
        <v>0</v>
      </c>
    </row>
    <row r="11" spans="1:115" s="15" customFormat="1" x14ac:dyDescent="0.25">
      <c r="A11" s="24" t="s">
        <v>121</v>
      </c>
      <c r="B11" s="25">
        <v>45306</v>
      </c>
      <c r="C11" s="26">
        <v>36</v>
      </c>
      <c r="D11" s="27">
        <v>10000</v>
      </c>
      <c r="E11" s="28">
        <v>0.75</v>
      </c>
      <c r="F11" s="29">
        <v>0.67</v>
      </c>
      <c r="G11" s="25"/>
      <c r="H11" s="68">
        <f>IF(C11&gt;0,+EDATE(B11,C11),"-")</f>
        <v>46402</v>
      </c>
      <c r="I11" s="30">
        <f>IF(D11,TRUNC(D11*E11*F11,2),"")</f>
        <v>5025</v>
      </c>
      <c r="J11" s="31">
        <f>MAX(0,IF(G11&gt;B11,TRUNC(I11*(H11-G11)/(H11-B11),2),0))</f>
        <v>0</v>
      </c>
      <c r="K11" s="31">
        <f>TRUNC(J11*0.21,2)</f>
        <v>0</v>
      </c>
      <c r="L11" s="20">
        <f>IFERROR(+I11/(H11-B11),"-")</f>
        <v>4.5848540145985401</v>
      </c>
      <c r="M11" s="15">
        <f>IFERROR(TRUNC(+I11/C11*3,2),"-")</f>
        <v>418.75</v>
      </c>
      <c r="N11" s="17">
        <f>SUM(P11:DK11)</f>
        <v>5025</v>
      </c>
      <c r="O11" s="36">
        <f>0+0</f>
        <v>0</v>
      </c>
      <c r="P11" s="18">
        <f>IF(MEDIAN(P$3,EDATE(P$3,3)-1,MIN($G11,$H11))=MIN($G11,$H11),
$I11-$J11-SUM($O11:O11),
IF(MEDIAN(P$3,EDATE(P$3,3)-1,$B11)=$B11,
TRUNC((MIN(EDATE(P$3,3),$H11,$G11)-$B11)/(EDATE(P$3,3)-P$3)*$M11,2),
IF(OR($B11&gt;P$3,MIN($G11:$H11)&lt;P$3),0,
$M11)))</f>
        <v>0</v>
      </c>
      <c r="Q11" s="18">
        <f>IF(MEDIAN(Q$3,EDATE(Q$3,3)-1,MIN($G11,$H11))=MIN($G11,$H11),
$I11-$J11-SUM($O11:P11),
IF(MEDIAN(Q$3,EDATE(Q$3,3)-1,$B11)=$B11,
TRUNC((MIN(EDATE(Q$3,3),$H11,$G11)-$B11)/(EDATE(Q$3,3)-Q$3)*$M11,2),
IF(OR($B11&gt;Q$3,MIN($G11:$H11)&lt;Q$3),0,
$M11)))</f>
        <v>0</v>
      </c>
      <c r="R11" s="18">
        <f>IF(MEDIAN(R$3,EDATE(R$3,3)-1,MIN($G11,$H11))=MIN($G11,$H11),
$I11-$J11-SUM($O11:Q11),
IF(MEDIAN(R$3,EDATE(R$3,3)-1,$B11)=$B11,
TRUNC((MIN(EDATE(R$3,3),$H11,$G11)-$B11)/(EDATE(R$3,3)-R$3)*$M11,2),
IF(OR($B11&gt;R$3,MIN($G11:$H11)&lt;R$3),0,
$M11)))</f>
        <v>0</v>
      </c>
      <c r="S11" s="18">
        <f>IF(MEDIAN(S$3,EDATE(S$3,3)-1,MIN($G11,$H11))=MIN($G11,$H11),
$I11-$J11-SUM($O11:R11),
IF(MEDIAN(S$3,EDATE(S$3,3)-1,$B11)=$B11,
TRUNC((MIN(EDATE(S$3,3),$H11,$G11)-$B11)/(EDATE(S$3,3)-S$3)*$M11,2),
IF(OR($B11&gt;S$3,MIN($G11:$H11)&lt;S$3),0,
$M11)))</f>
        <v>0</v>
      </c>
      <c r="T11" s="18">
        <f>IF(MEDIAN(T$3,EDATE(T$3,3)-1,MIN($G11,$H11))=MIN($G11,$H11),
$I11-$J11-SUM($O11:S11),
IF(MEDIAN(T$3,EDATE(T$3,3)-1,$B11)=$B11,
TRUNC((MIN(EDATE(T$3,3),$H11,$G11)-$B11)/(EDATE(T$3,3)-T$3)*$M11,2),
IF(OR($B11&gt;T$3,MIN($G11:$H11)&lt;T$3),0,
$M11)))</f>
        <v>0</v>
      </c>
      <c r="U11" s="18">
        <f>IF(MEDIAN(U$3,EDATE(U$3,3)-1,MIN($G11,$H11))=MIN($G11,$H11),
$I11-$J11-SUM($O11:T11),
IF(MEDIAN(U$3,EDATE(U$3,3)-1,$B11)=$B11,
TRUNC((MIN(EDATE(U$3,3),$H11,$G11)-$B11)/(EDATE(U$3,3)-U$3)*$M11,2),
IF(OR($B11&gt;U$3,MIN($G11:$H11)&lt;U$3),0,
$M11)))</f>
        <v>354.32</v>
      </c>
      <c r="V11" s="18">
        <f>IF(MEDIAN(V$3,EDATE(V$3,3)-1,MIN($G11,$H11))=MIN($G11,$H11),
$I11-$J11-SUM($O11:U11),
IF(MEDIAN(V$3,EDATE(V$3,3)-1,$B11)=$B11,
TRUNC((MIN(EDATE(V$3,3),$H11,$G11)-$B11)/(EDATE(V$3,3)-V$3)*$M11,2),
IF(OR($B11&gt;V$3,MIN($G11:$H11)&lt;V$3),0,
$M11)))</f>
        <v>418.75</v>
      </c>
      <c r="W11" s="18">
        <f>IF(MEDIAN(W$3,EDATE(W$3,3)-1,MIN($G11,$H11))=MIN($G11,$H11),
$I11-$J11-SUM($O11:V11),
IF(MEDIAN(W$3,EDATE(W$3,3)-1,$B11)=$B11,
TRUNC((MIN(EDATE(W$3,3),$H11,$G11)-$B11)/(EDATE(W$3,3)-W$3)*$M11,2),
IF(OR($B11&gt;W$3,MIN($G11:$H11)&lt;W$3),0,
$M11)))</f>
        <v>418.75</v>
      </c>
      <c r="X11" s="18">
        <f>IF(MEDIAN(X$3,EDATE(X$3,3)-1,MIN($G11,$H11))=MIN($G11,$H11),
$I11-$J11-SUM($O11:W11),
IF(MEDIAN(X$3,EDATE(X$3,3)-1,$B11)=$B11,
TRUNC((MIN(EDATE(X$3,3),$H11,$G11)-$B11)/(EDATE(X$3,3)-X$3)*$M11,2),
IF(OR($B11&gt;X$3,MIN($G11:$H11)&lt;X$3),0,
$M11)))</f>
        <v>418.75</v>
      </c>
      <c r="Y11" s="18">
        <f>IF(MEDIAN(Y$3,EDATE(Y$3,3)-1,MIN($G11,$H11))=MIN($G11,$H11),
$I11-$J11-SUM($O11:X11),
IF(MEDIAN(Y$3,EDATE(Y$3,3)-1,$B11)=$B11,
TRUNC((MIN(EDATE(Y$3,3),$H11,$G11)-$B11)/(EDATE(Y$3,3)-Y$3)*$M11,2),
IF(OR($B11&gt;Y$3,MIN($G11:$H11)&lt;Y$3),0,
$M11)))</f>
        <v>418.75</v>
      </c>
      <c r="Z11" s="18">
        <f>IF(MEDIAN(Z$3,EDATE(Z$3,3)-1,MIN($G11,$H11))=MIN($G11,$H11),
$I11-$J11-SUM($O11:Y11),
IF(MEDIAN(Z$3,EDATE(Z$3,3)-1,$B11)=$B11,
TRUNC((MIN(EDATE(Z$3,3),$H11,$G11)-$B11)/(EDATE(Z$3,3)-Z$3)*$M11,2),
IF(OR($B11&gt;Z$3,MIN($G11:$H11)&lt;Z$3),0,
$M11)))</f>
        <v>418.75</v>
      </c>
      <c r="AA11" s="18">
        <f>IF(MEDIAN(AA$3,EDATE(AA$3,3)-1,MIN($G11,$H11))=MIN($G11,$H11),
$I11-$J11-SUM($O11:Z11),
IF(MEDIAN(AA$3,EDATE(AA$3,3)-1,$B11)=$B11,
TRUNC((MIN(EDATE(AA$3,3),$H11,$G11)-$B11)/(EDATE(AA$3,3)-AA$3)*$M11,2),
IF(OR($B11&gt;AA$3,MIN($G11:$H11)&lt;AA$3),0,
$M11)))</f>
        <v>418.75</v>
      </c>
      <c r="AB11" s="18">
        <f>IF(MEDIAN(AB$3,EDATE(AB$3,3)-1,MIN($G11,$H11))=MIN($G11,$H11),
$I11-$J11-SUM($O11:AA11),
IF(MEDIAN(AB$3,EDATE(AB$3,3)-1,$B11)=$B11,
TRUNC((MIN(EDATE(AB$3,3),$H11,$G11)-$B11)/(EDATE(AB$3,3)-AB$3)*$M11,2),
IF(OR($B11&gt;AB$3,MIN($G11:$H11)&lt;AB$3),0,
$M11)))</f>
        <v>418.75</v>
      </c>
      <c r="AC11" s="18">
        <f>IF(MEDIAN(AC$3,EDATE(AC$3,3)-1,MIN($G11,$H11))=MIN($G11,$H11),
$I11-$J11-SUM($O11:AB11),
IF(MEDIAN(AC$3,EDATE(AC$3,3)-1,$B11)=$B11,
TRUNC((MIN(EDATE(AC$3,3),$H11,$G11)-$B11)/(EDATE(AC$3,3)-AC$3)*$M11,2),
IF(OR($B11&gt;AC$3,MIN($G11:$H11)&lt;AC$3),0,
$M11)))</f>
        <v>418.75</v>
      </c>
      <c r="AD11" s="18">
        <f>IF(MEDIAN(AD$3,EDATE(AD$3,3)-1,MIN($G11,$H11))=MIN($G11,$H11),
$I11-$J11-SUM($O11:AC11),
IF(MEDIAN(AD$3,EDATE(AD$3,3)-1,$B11)=$B11,
TRUNC((MIN(EDATE(AD$3,3),$H11,$G11)-$B11)/(EDATE(AD$3,3)-AD$3)*$M11,2),
IF(OR($B11&gt;AD$3,MIN($G11:$H11)&lt;AD$3),0,
$M11)))</f>
        <v>418.75</v>
      </c>
      <c r="AE11" s="18">
        <f>IF(MEDIAN(AE$3,EDATE(AE$3,3)-1,MIN($G11,$H11))=MIN($G11,$H11),
$I11-$J11-SUM($O11:AD11),
IF(MEDIAN(AE$3,EDATE(AE$3,3)-1,$B11)=$B11,
TRUNC((MIN(EDATE(AE$3,3),$H11,$G11)-$B11)/(EDATE(AE$3,3)-AE$3)*$M11,2),
IF(OR($B11&gt;AE$3,MIN($G11:$H11)&lt;AE$3),0,
$M11)))</f>
        <v>418.75</v>
      </c>
      <c r="AF11" s="18">
        <f>IF(MEDIAN(AF$3,EDATE(AF$3,3)-1,MIN($G11,$H11))=MIN($G11,$H11),
$I11-$J11-SUM($O11:AE11),
IF(MEDIAN(AF$3,EDATE(AF$3,3)-1,$B11)=$B11,
TRUNC((MIN(EDATE(AF$3,3),$H11,$G11)-$B11)/(EDATE(AF$3,3)-AF$3)*$M11,2),
IF(OR($B11&gt;AF$3,MIN($G11:$H11)&lt;AF$3),0,
$M11)))</f>
        <v>418.75</v>
      </c>
      <c r="AG11" s="18">
        <f>IF(MEDIAN(AG$3,EDATE(AG$3,3)-1,MIN($G11,$H11))=MIN($G11,$H11),
$I11-$J11-SUM($O11:AF11),
IF(MEDIAN(AG$3,EDATE(AG$3,3)-1,$B11)=$B11,
TRUNC((MIN(EDATE(AG$3,3),$H11,$G11)-$B11)/(EDATE(AG$3,3)-AG$3)*$M11,2),
IF(OR($B11&gt;AG$3,MIN($G11:$H11)&lt;AG$3),0,
$M11)))</f>
        <v>64.430000000000291</v>
      </c>
      <c r="AH11" s="18">
        <f>IF(MEDIAN(AH$3,EDATE(AH$3,3)-1,MIN($G11,$H11))=MIN($G11,$H11),
$I11-$J11-SUM($O11:AG11),
IF(MEDIAN(AH$3,EDATE(AH$3,3)-1,$B11)=$B11,
TRUNC((MIN(EDATE(AH$3,3),$H11,$G11)-$B11)/(EDATE(AH$3,3)-AH$3)*$M11,2),
IF(OR($B11&gt;AH$3,MIN($G11:$H11)&lt;AH$3),0,
$M11)))</f>
        <v>0</v>
      </c>
      <c r="AI11" s="18">
        <f>IF(MEDIAN(AI$3,EDATE(AI$3,3)-1,MIN($G11,$H11))=MIN($G11,$H11),
$I11-$J11-SUM($O11:AH11),
IF(MEDIAN(AI$3,EDATE(AI$3,3)-1,$B11)=$B11,
TRUNC((MIN(EDATE(AI$3,3),$H11,$G11)-$B11)/(EDATE(AI$3,3)-AI$3)*$M11,2),
IF(OR($B11&gt;AI$3,MIN($G11:$H11)&lt;AI$3),0,
$M11)))</f>
        <v>0</v>
      </c>
      <c r="AJ11" s="18">
        <f>IF(MEDIAN(AJ$3,EDATE(AJ$3,3)-1,MIN($G11,$H11))=MIN($G11,$H11),
$I11-$J11-SUM($O11:AI11),
IF(MEDIAN(AJ$3,EDATE(AJ$3,3)-1,$B11)=$B11,
TRUNC((MIN(EDATE(AJ$3,3),$H11,$G11)-$B11)/(EDATE(AJ$3,3)-AJ$3)*$M11,2),
IF(OR($B11&gt;AJ$3,MIN($G11:$H11)&lt;AJ$3),0,
$M11)))</f>
        <v>0</v>
      </c>
      <c r="AK11" s="18">
        <f>IF(MEDIAN(AK$3,EDATE(AK$3,3)-1,MIN($G11,$H11))=MIN($G11,$H11),
$I11-$J11-SUM($O11:AJ11),
IF(MEDIAN(AK$3,EDATE(AK$3,3)-1,$B11)=$B11,
TRUNC((MIN(EDATE(AK$3,3),$H11,$G11)-$B11)/(EDATE(AK$3,3)-AK$3)*$M11,2),
IF(OR($B11&gt;AK$3,MIN($G11:$H11)&lt;AK$3),0,
$M11)))</f>
        <v>0</v>
      </c>
      <c r="AL11" s="18">
        <f>IF(MEDIAN(AL$3,EDATE(AL$3,3)-1,MIN($G11,$H11))=MIN($G11,$H11),
$I11-$J11-SUM($O11:AK11),
IF(MEDIAN(AL$3,EDATE(AL$3,3)-1,$B11)=$B11,
TRUNC((MIN(EDATE(AL$3,3),$H11,$G11)-$B11)/(EDATE(AL$3,3)-AL$3)*$M11,2),
IF(OR($B11&gt;AL$3,MIN($G11:$H11)&lt;AL$3),0,
$M11)))</f>
        <v>0</v>
      </c>
      <c r="AM11" s="18">
        <f>IF(MEDIAN(AM$3,EDATE(AM$3,3)-1,MIN($G11,$H11))=MIN($G11,$H11),
$I11-$J11-SUM($O11:AL11),
IF(MEDIAN(AM$3,EDATE(AM$3,3)-1,$B11)=$B11,
TRUNC((MIN(EDATE(AM$3,3),$H11,$G11)-$B11)/(EDATE(AM$3,3)-AM$3)*$M11,2),
IF(OR($B11&gt;AM$3,MIN($G11:$H11)&lt;AM$3),0,
$M11)))</f>
        <v>0</v>
      </c>
      <c r="AN11" s="18">
        <f>IF(MEDIAN(AN$3,EDATE(AN$3,3)-1,MIN($G11,$H11))=MIN($G11,$H11),
$I11-$J11-SUM($O11:AM11),
IF(MEDIAN(AN$3,EDATE(AN$3,3)-1,$B11)=$B11,
TRUNC((MIN(EDATE(AN$3,3),$H11,$G11)-$B11)/(EDATE(AN$3,3)-AN$3)*$M11,2),
IF(OR($B11&gt;AN$3,MIN($G11:$H11)&lt;AN$3),0,
$M11)))</f>
        <v>0</v>
      </c>
      <c r="AO11" s="18">
        <f>IF(MEDIAN(AO$3,EDATE(AO$3,3)-1,MIN($G11,$H11))=MIN($G11,$H11),
$I11-$J11-SUM($O11:AN11),
IF(MEDIAN(AO$3,EDATE(AO$3,3)-1,$B11)=$B11,
TRUNC((MIN(EDATE(AO$3,3),$H11,$G11)-$B11)/(EDATE(AO$3,3)-AO$3)*$M11,2),
IF(OR($B11&gt;AO$3,MIN($G11:$H11)&lt;AO$3),0,
$M11)))</f>
        <v>0</v>
      </c>
      <c r="AP11" s="18">
        <f>IF(MEDIAN(AP$3,EDATE(AP$3,3)-1,MIN($G11,$H11))=MIN($G11,$H11),
$I11-$J11-SUM($O11:AO11),
IF(MEDIAN(AP$3,EDATE(AP$3,3)-1,$B11)=$B11,
TRUNC((MIN(EDATE(AP$3,3),$H11,$G11)-$B11)/(EDATE(AP$3,3)-AP$3)*$M11,2),
IF(OR($B11&gt;AP$3,MIN($G11:$H11)&lt;AP$3),0,
$M11)))</f>
        <v>0</v>
      </c>
      <c r="AQ11" s="18">
        <f>IF(MEDIAN(AQ$3,EDATE(AQ$3,3)-1,MIN($G11,$H11))=MIN($G11,$H11),
$I11-$J11-SUM($O11:AP11),
IF(MEDIAN(AQ$3,EDATE(AQ$3,3)-1,$B11)=$B11,
TRUNC((MIN(EDATE(AQ$3,3),$H11,$G11)-$B11)/(EDATE(AQ$3,3)-AQ$3)*$M11,2),
IF(OR($B11&gt;AQ$3,MIN($G11:$H11)&lt;AQ$3),0,
$M11)))</f>
        <v>0</v>
      </c>
      <c r="AR11" s="18">
        <f>IF(MEDIAN(AR$3,EDATE(AR$3,3)-1,MIN($G11,$H11))=MIN($G11,$H11),
$I11-$J11-SUM($O11:AQ11),
IF(MEDIAN(AR$3,EDATE(AR$3,3)-1,$B11)=$B11,
TRUNC((MIN(EDATE(AR$3,3),$H11,$G11)-$B11)/(EDATE(AR$3,3)-AR$3)*$M11,2),
IF(OR($B11&gt;AR$3,MIN($G11:$H11)&lt;AR$3),0,
$M11)))</f>
        <v>0</v>
      </c>
      <c r="AS11" s="18">
        <f>IF(MEDIAN(AS$3,EDATE(AS$3,3)-1,MIN($G11,$H11))=MIN($G11,$H11),
$I11-$J11-SUM($O11:AR11),
IF(MEDIAN(AS$3,EDATE(AS$3,3)-1,$B11)=$B11,
TRUNC((MIN(EDATE(AS$3,3),$H11,$G11)-$B11)/(EDATE(AS$3,3)-AS$3)*$M11,2),
IF(OR($B11&gt;AS$3,MIN($G11:$H11)&lt;AS$3),0,
$M11)))</f>
        <v>0</v>
      </c>
      <c r="AT11" s="18">
        <f>IF(MEDIAN(AT$3,EDATE(AT$3,3)-1,MIN($G11,$H11))=MIN($G11,$H11),
$I11-$J11-SUM($O11:AS11),
IF(MEDIAN(AT$3,EDATE(AT$3,3)-1,$B11)=$B11,
TRUNC((MIN(EDATE(AT$3,3),$H11,$G11)-$B11)/(EDATE(AT$3,3)-AT$3)*$M11,2),
IF(OR($B11&gt;AT$3,MIN($G11:$H11)&lt;AT$3),0,
$M11)))</f>
        <v>0</v>
      </c>
      <c r="AU11" s="18">
        <f>IF(MEDIAN(AU$3,EDATE(AU$3,3)-1,MIN($G11,$H11))=MIN($G11,$H11),
$I11-$J11-SUM($O11:AT11),
IF(MEDIAN(AU$3,EDATE(AU$3,3)-1,$B11)=$B11,
TRUNC((MIN(EDATE(AU$3,3),$H11,$G11)-$B11)/(EDATE(AU$3,3)-AU$3)*$M11,2),
IF(OR($B11&gt;AU$3,MIN($G11:$H11)&lt;AU$3),0,
$M11)))</f>
        <v>0</v>
      </c>
      <c r="AV11" s="18">
        <f>IF(MEDIAN(AV$3,EDATE(AV$3,3)-1,MIN($G11,$H11))=MIN($G11,$H11),
$I11-$J11-SUM($O11:AU11),
IF(MEDIAN(AV$3,EDATE(AV$3,3)-1,$B11)=$B11,
TRUNC((MIN(EDATE(AV$3,3),$H11,$G11)-$B11)/(EDATE(AV$3,3)-AV$3)*$M11,2),
IF(OR($B11&gt;AV$3,MIN($G11:$H11)&lt;AV$3),0,
$M11)))</f>
        <v>0</v>
      </c>
      <c r="AW11" s="18">
        <f>IF(MEDIAN(AW$3,EDATE(AW$3,3)-1,MIN($G11,$H11))=MIN($G11,$H11),
$I11-$J11-SUM($O11:AV11),
IF(MEDIAN(AW$3,EDATE(AW$3,3)-1,$B11)=$B11,
TRUNC((MIN(EDATE(AW$3,3),$H11,$G11)-$B11)/(EDATE(AW$3,3)-AW$3)*$M11,2),
IF(OR($B11&gt;AW$3,MIN($G11:$H11)&lt;AW$3),0,
$M11)))</f>
        <v>0</v>
      </c>
      <c r="AX11" s="18">
        <f>IF(MEDIAN(AX$3,EDATE(AX$3,3)-1,MIN($G11,$H11))=MIN($G11,$H11),
$I11-$J11-SUM($O11:AW11),
IF(MEDIAN(AX$3,EDATE(AX$3,3)-1,$B11)=$B11,
TRUNC((MIN(EDATE(AX$3,3),$H11,$G11)-$B11)/(EDATE(AX$3,3)-AX$3)*$M11,2),
IF(OR($B11&gt;AX$3,MIN($G11:$H11)&lt;AX$3),0,
$M11)))</f>
        <v>0</v>
      </c>
      <c r="AY11" s="18">
        <f>IF(MEDIAN(AY$3,EDATE(AY$3,3)-1,MIN($G11,$H11))=MIN($G11,$H11),
$I11-$J11-SUM($O11:AX11),
IF(MEDIAN(AY$3,EDATE(AY$3,3)-1,$B11)=$B11,
TRUNC((MIN(EDATE(AY$3,3),$H11,$G11)-$B11)/(EDATE(AY$3,3)-AY$3)*$M11,2),
IF(OR($B11&gt;AY$3,MIN($G11:$H11)&lt;AY$3),0,
$M11)))</f>
        <v>0</v>
      </c>
      <c r="AZ11" s="18">
        <f>IF(MEDIAN(AZ$3,EDATE(AZ$3,3)-1,MIN($G11,$H11))=MIN($G11,$H11),
$I11-$J11-SUM($O11:AY11),
IF(MEDIAN(AZ$3,EDATE(AZ$3,3)-1,$B11)=$B11,
TRUNC((MIN(EDATE(AZ$3,3),$H11,$G11)-$B11)/(EDATE(AZ$3,3)-AZ$3)*$M11,2),
IF(OR($B11&gt;AZ$3,MIN($G11:$H11)&lt;AZ$3),0,
$M11)))</f>
        <v>0</v>
      </c>
      <c r="BA11" s="18">
        <f>IF(MEDIAN(BA$3,EDATE(BA$3,3)-1,MIN($G11,$H11))=MIN($G11,$H11),
$I11-$J11-SUM($O11:AZ11),
IF(MEDIAN(BA$3,EDATE(BA$3,3)-1,$B11)=$B11,
TRUNC((MIN(EDATE(BA$3,3),$H11,$G11)-$B11)/(EDATE(BA$3,3)-BA$3)*$M11,2),
IF(OR($B11&gt;BA$3,MIN($G11:$H11)&lt;BA$3),0,
$M11)))</f>
        <v>0</v>
      </c>
      <c r="BB11" s="18">
        <f>IF(MEDIAN(BB$3,EDATE(BB$3,3)-1,MIN($G11,$H11))=MIN($G11,$H11),
$I11-$J11-SUM($O11:BA11),
IF(MEDIAN(BB$3,EDATE(BB$3,3)-1,$B11)=$B11,
TRUNC((MIN(EDATE(BB$3,3),$H11,$G11)-$B11)/(EDATE(BB$3,3)-BB$3)*$M11,2),
IF(OR($B11&gt;BB$3,MIN($G11:$H11)&lt;BB$3),0,
$M11)))</f>
        <v>0</v>
      </c>
      <c r="BC11" s="18">
        <f>IF(MEDIAN(BC$3,EDATE(BC$3,3)-1,MIN($G11,$H11))=MIN($G11,$H11),
$I11-$J11-SUM($O11:BB11),
IF(MEDIAN(BC$3,EDATE(BC$3,3)-1,$B11)=$B11,
TRUNC((MIN(EDATE(BC$3,3),$H11,$G11)-$B11)/(EDATE(BC$3,3)-BC$3)*$M11,2),
IF(OR($B11&gt;BC$3,MIN($G11:$H11)&lt;BC$3),0,
$M11)))</f>
        <v>0</v>
      </c>
      <c r="BD11" s="18">
        <f>IF(MEDIAN(BD$3,EDATE(BD$3,3)-1,MIN($G11,$H11))=MIN($G11,$H11),
$I11-$J11-SUM($O11:BC11),
IF(MEDIAN(BD$3,EDATE(BD$3,3)-1,$B11)=$B11,
TRUNC((MIN(EDATE(BD$3,3),$H11,$G11)-$B11)/(EDATE(BD$3,3)-BD$3)*$M11,2),
IF(OR($B11&gt;BD$3,MIN($G11:$H11)&lt;BD$3),0,
$M11)))</f>
        <v>0</v>
      </c>
      <c r="BE11" s="18">
        <f>IF(MEDIAN(BE$3,EDATE(BE$3,3)-1,MIN($G11,$H11))=MIN($G11,$H11),
$I11-$J11-SUM($O11:BD11),
IF(MEDIAN(BE$3,EDATE(BE$3,3)-1,$B11)=$B11,
TRUNC((MIN(EDATE(BE$3,3),$H11,$G11)-$B11)/(EDATE(BE$3,3)-BE$3)*$M11,2),
IF(OR($B11&gt;BE$3,MIN($G11:$H11)&lt;BE$3),0,
$M11)))</f>
        <v>0</v>
      </c>
      <c r="BF11" s="18">
        <f>IF(MEDIAN(BF$3,EDATE(BF$3,3)-1,MIN($G11,$H11))=MIN($G11,$H11),
$I11-$J11-SUM($O11:BE11),
IF(MEDIAN(BF$3,EDATE(BF$3,3)-1,$B11)=$B11,
TRUNC((MIN(EDATE(BF$3,3),$H11,$G11)-$B11)/(EDATE(BF$3,3)-BF$3)*$M11,2),
IF(OR($B11&gt;BF$3,MIN($G11:$H11)&lt;BF$3),0,
$M11)))</f>
        <v>0</v>
      </c>
      <c r="BG11" s="18">
        <f>IF(MEDIAN(BG$3,EDATE(BG$3,3)-1,MIN($G11,$H11))=MIN($G11,$H11),
$I11-$J11-SUM($O11:BF11),
IF(MEDIAN(BG$3,EDATE(BG$3,3)-1,$B11)=$B11,
TRUNC((MIN(EDATE(BG$3,3),$H11,$G11)-$B11)/(EDATE(BG$3,3)-BG$3)*$M11,2),
IF(OR($B11&gt;BG$3,MIN($G11:$H11)&lt;BG$3),0,
$M11)))</f>
        <v>0</v>
      </c>
      <c r="BH11" s="18">
        <f>IF(MEDIAN(BH$3,EDATE(BH$3,3)-1,MIN($G11,$H11))=MIN($G11,$H11),
$I11-$J11-SUM($O11:BG11),
IF(MEDIAN(BH$3,EDATE(BH$3,3)-1,$B11)=$B11,
TRUNC((MIN(EDATE(BH$3,3),$H11,$G11)-$B11)/(EDATE(BH$3,3)-BH$3)*$M11,2),
IF(OR($B11&gt;BH$3,MIN($G11:$H11)&lt;BH$3),0,
$M11)))</f>
        <v>0</v>
      </c>
      <c r="BI11" s="18">
        <f>IF(MEDIAN(BI$3,EDATE(BI$3,3)-1,MIN($G11,$H11))=MIN($G11,$H11),
$I11-$J11-SUM($O11:BH11),
IF(MEDIAN(BI$3,EDATE(BI$3,3)-1,$B11)=$B11,
TRUNC((MIN(EDATE(BI$3,3),$H11,$G11)-$B11)/(EDATE(BI$3,3)-BI$3)*$M11,2),
IF(OR($B11&gt;BI$3,MIN($G11:$H11)&lt;BI$3),0,
$M11)))</f>
        <v>0</v>
      </c>
      <c r="BJ11" s="18">
        <f>IF(MEDIAN(BJ$3,EDATE(BJ$3,3)-1,MIN($G11,$H11))=MIN($G11,$H11),
$I11-$J11-SUM($O11:BI11),
IF(MEDIAN(BJ$3,EDATE(BJ$3,3)-1,$B11)=$B11,
TRUNC((MIN(EDATE(BJ$3,3),$H11,$G11)-$B11)/(EDATE(BJ$3,3)-BJ$3)*$M11,2),
IF(OR($B11&gt;BJ$3,MIN($G11:$H11)&lt;BJ$3),0,
$M11)))</f>
        <v>0</v>
      </c>
      <c r="BK11" s="18">
        <f>IF(MEDIAN(BK$3,EDATE(BK$3,3)-1,MIN($G11,$H11))=MIN($G11,$H11),
$I11-$J11-SUM($O11:BJ11),
IF(MEDIAN(BK$3,EDATE(BK$3,3)-1,$B11)=$B11,
TRUNC((MIN(EDATE(BK$3,3),$H11,$G11)-$B11)/(EDATE(BK$3,3)-BK$3)*$M11,2),
IF(OR($B11&gt;BK$3,MIN($G11:$H11)&lt;BK$3),0,
$M11)))</f>
        <v>0</v>
      </c>
      <c r="BL11" s="18">
        <f>IF(MEDIAN(BL$3,EDATE(BL$3,3)-1,MIN($G11,$H11))=MIN($G11,$H11),
$I11-$J11-SUM($O11:BK11),
IF(MEDIAN(BL$3,EDATE(BL$3,3)-1,$B11)=$B11,
TRUNC((MIN(EDATE(BL$3,3),$H11,$G11)-$B11)/(EDATE(BL$3,3)-BL$3)*$M11,2),
IF(OR($B11&gt;BL$3,MIN($G11:$H11)&lt;BL$3),0,
$M11)))</f>
        <v>0</v>
      </c>
      <c r="BM11" s="18">
        <f>IF(MEDIAN(BM$3,EDATE(BM$3,3)-1,MIN($G11,$H11))=MIN($G11,$H11),
$I11-$J11-SUM($O11:BL11),
IF(MEDIAN(BM$3,EDATE(BM$3,3)-1,$B11)=$B11,
TRUNC((MIN(EDATE(BM$3,3),$H11,$G11)-$B11)/(EDATE(BM$3,3)-BM$3)*$M11,2),
IF(OR($B11&gt;BM$3,MIN($G11:$H11)&lt;BM$3),0,
$M11)))</f>
        <v>0</v>
      </c>
      <c r="BN11" s="18">
        <f>IF(MEDIAN(BN$3,EDATE(BN$3,3)-1,MIN($G11,$H11))=MIN($G11,$H11),
$I11-$J11-SUM($O11:BM11),
IF(MEDIAN(BN$3,EDATE(BN$3,3)-1,$B11)=$B11,
TRUNC((MIN(EDATE(BN$3,3),$H11,$G11)-$B11)/(EDATE(BN$3,3)-BN$3)*$M11,2),
IF(OR($B11&gt;BN$3,MIN($G11:$H11)&lt;BN$3),0,
$M11)))</f>
        <v>0</v>
      </c>
      <c r="BO11" s="18">
        <f>IF(MEDIAN(BO$3,EDATE(BO$3,3)-1,MIN($G11,$H11))=MIN($G11,$H11),
$I11-$J11-SUM($O11:BN11),
IF(MEDIAN(BO$3,EDATE(BO$3,3)-1,$B11)=$B11,
TRUNC((MIN(EDATE(BO$3,3),$H11,$G11)-$B11)/(EDATE(BO$3,3)-BO$3)*$M11,2),
IF(OR($B11&gt;BO$3,MIN($G11:$H11)&lt;BO$3),0,
$M11)))</f>
        <v>0</v>
      </c>
      <c r="BP11" s="18">
        <f>IF(MEDIAN(BP$3,EDATE(BP$3,3)-1,MIN($G11,$H11))=MIN($G11,$H11),
$I11-$J11-SUM($O11:BO11),
IF(MEDIAN(BP$3,EDATE(BP$3,3)-1,$B11)=$B11,
TRUNC((MIN(EDATE(BP$3,3),$H11,$G11)-$B11)/(EDATE(BP$3,3)-BP$3)*$M11,2),
IF(OR($B11&gt;BP$3,MIN($G11:$H11)&lt;BP$3),0,
$M11)))</f>
        <v>0</v>
      </c>
      <c r="BQ11" s="18">
        <f>IF(MEDIAN(BQ$3,EDATE(BQ$3,3)-1,MIN($G11,$H11))=MIN($G11,$H11),
$I11-$J11-SUM($O11:BP11),
IF(MEDIAN(BQ$3,EDATE(BQ$3,3)-1,$B11)=$B11,
TRUNC((MIN(EDATE(BQ$3,3),$H11,$G11)-$B11)/(EDATE(BQ$3,3)-BQ$3)*$M11,2),
IF(OR($B11&gt;BQ$3,MIN($G11:$H11)&lt;BQ$3),0,
$M11)))</f>
        <v>0</v>
      </c>
      <c r="BR11" s="18">
        <f>IF(MEDIAN(BR$3,EDATE(BR$3,3)-1,MIN($G11,$H11))=MIN($G11,$H11),
$I11-$J11-SUM($O11:BQ11),
IF(MEDIAN(BR$3,EDATE(BR$3,3)-1,$B11)=$B11,
TRUNC((MIN(EDATE(BR$3,3),$H11,$G11)-$B11)/(EDATE(BR$3,3)-BR$3)*$M11,2),
IF(OR($B11&gt;BR$3,MIN($G11:$H11)&lt;BR$3),0,
$M11)))</f>
        <v>0</v>
      </c>
      <c r="BS11" s="18">
        <f>IF(MEDIAN(BS$3,EDATE(BS$3,3)-1,MIN($G11,$H11))=MIN($G11,$H11),
$I11-$J11-SUM($O11:BR11),
IF(MEDIAN(BS$3,EDATE(BS$3,3)-1,$B11)=$B11,
TRUNC((MIN(EDATE(BS$3,3),$H11,$G11)-$B11)/(EDATE(BS$3,3)-BS$3)*$M11,2),
IF(OR($B11&gt;BS$3,MIN($G11:$H11)&lt;BS$3),0,
$M11)))</f>
        <v>0</v>
      </c>
      <c r="BT11" s="18">
        <f>IF(MEDIAN(BT$3,EDATE(BT$3,3)-1,MIN($G11,$H11))=MIN($G11,$H11),
$I11-$J11-SUM($O11:BS11),
IF(MEDIAN(BT$3,EDATE(BT$3,3)-1,$B11)=$B11,
TRUNC((MIN(EDATE(BT$3,3),$H11,$G11)-$B11)/(EDATE(BT$3,3)-BT$3)*$M11,2),
IF(OR($B11&gt;BT$3,MIN($G11:$H11)&lt;BT$3),0,
$M11)))</f>
        <v>0</v>
      </c>
      <c r="BU11" s="18">
        <f>IF(MEDIAN(BU$3,EDATE(BU$3,3)-1,MIN($G11,$H11))=MIN($G11,$H11),
$I11-$J11-SUM($O11:BT11),
IF(MEDIAN(BU$3,EDATE(BU$3,3)-1,$B11)=$B11,
TRUNC((MIN(EDATE(BU$3,3),$H11,$G11)-$B11)/(EDATE(BU$3,3)-BU$3)*$M11,2),
IF(OR($B11&gt;BU$3,MIN($G11:$H11)&lt;BU$3),0,
$M11)))</f>
        <v>0</v>
      </c>
      <c r="BV11" s="18">
        <f>IF(MEDIAN(BV$3,EDATE(BV$3,3)-1,MIN($G11,$H11))=MIN($G11,$H11),
$I11-$J11-SUM($O11:BU11),
IF(MEDIAN(BV$3,EDATE(BV$3,3)-1,$B11)=$B11,
TRUNC((MIN(EDATE(BV$3,3),$H11,$G11)-$B11)/(EDATE(BV$3,3)-BV$3)*$M11,2),
IF(OR($B11&gt;BV$3,MIN($G11:$H11)&lt;BV$3),0,
$M11)))</f>
        <v>0</v>
      </c>
      <c r="BW11" s="18">
        <f>IF(MEDIAN(BW$3,EDATE(BW$3,3)-1,MIN($G11,$H11))=MIN($G11,$H11),
$I11-$J11-SUM($O11:BV11),
IF(MEDIAN(BW$3,EDATE(BW$3,3)-1,$B11)=$B11,
TRUNC((MIN(EDATE(BW$3,3),$H11,$G11)-$B11)/(EDATE(BW$3,3)-BW$3)*$M11,2),
IF(OR($B11&gt;BW$3,MIN($G11:$H11)&lt;BW$3),0,
$M11)))</f>
        <v>0</v>
      </c>
      <c r="BX11" s="18">
        <f>IF(MEDIAN(BX$3,EDATE(BX$3,3)-1,MIN($G11,$H11))=MIN($G11,$H11),
$I11-$J11-SUM($O11:BW11),
IF(MEDIAN(BX$3,EDATE(BX$3,3)-1,$B11)=$B11,
TRUNC((MIN(EDATE(BX$3,3),$H11,$G11)-$B11)/(EDATE(BX$3,3)-BX$3)*$M11,2),
IF(OR($B11&gt;BX$3,MIN($G11:$H11)&lt;BX$3),0,
$M11)))</f>
        <v>0</v>
      </c>
      <c r="BY11" s="18">
        <f>IF(MEDIAN(BY$3,EDATE(BY$3,3)-1,MIN($G11,$H11))=MIN($G11,$H11),
$I11-$J11-SUM($O11:BX11),
IF(MEDIAN(BY$3,EDATE(BY$3,3)-1,$B11)=$B11,
TRUNC((MIN(EDATE(BY$3,3),$H11,$G11)-$B11)/(EDATE(BY$3,3)-BY$3)*$M11,2),
IF(OR($B11&gt;BY$3,MIN($G11:$H11)&lt;BY$3),0,
$M11)))</f>
        <v>0</v>
      </c>
      <c r="BZ11" s="18">
        <f>IF(MEDIAN(BZ$3,EDATE(BZ$3,3)-1,MIN($G11,$H11))=MIN($G11,$H11),
$I11-$J11-SUM($O11:BY11),
IF(MEDIAN(BZ$3,EDATE(BZ$3,3)-1,$B11)=$B11,
TRUNC((MIN(EDATE(BZ$3,3),$H11,$G11)-$B11)/(EDATE(BZ$3,3)-BZ$3)*$M11,2),
IF(OR($B11&gt;BZ$3,MIN($G11:$H11)&lt;BZ$3),0,
$M11)))</f>
        <v>0</v>
      </c>
      <c r="CA11" s="18">
        <f>IF(MEDIAN(CA$3,EDATE(CA$3,3)-1,MIN($G11,$H11))=MIN($G11,$H11),
$I11-$J11-SUM($O11:BZ11),
IF(MEDIAN(CA$3,EDATE(CA$3,3)-1,$B11)=$B11,
TRUNC((MIN(EDATE(CA$3,3),$H11,$G11)-$B11)/(EDATE(CA$3,3)-CA$3)*$M11,2),
IF(OR($B11&gt;CA$3,MIN($G11:$H11)&lt;CA$3),0,
$M11)))</f>
        <v>0</v>
      </c>
      <c r="CB11" s="18">
        <f>IF(MEDIAN(CB$3,EDATE(CB$3,3)-1,MIN($G11,$H11))=MIN($G11,$H11),
$I11-$J11-SUM($O11:CA11),
IF(MEDIAN(CB$3,EDATE(CB$3,3)-1,$B11)=$B11,
TRUNC((MIN(EDATE(CB$3,3),$H11,$G11)-$B11)/(EDATE(CB$3,3)-CB$3)*$M11,2),
IF(OR($B11&gt;CB$3,MIN($G11:$H11)&lt;CB$3),0,
$M11)))</f>
        <v>0</v>
      </c>
      <c r="CC11" s="18">
        <f>IF(MEDIAN(CC$3,EDATE(CC$3,3)-1,MIN($G11,$H11))=MIN($G11,$H11),
$I11-$J11-SUM($O11:CB11),
IF(MEDIAN(CC$3,EDATE(CC$3,3)-1,$B11)=$B11,
TRUNC((MIN(EDATE(CC$3,3),$H11,$G11)-$B11)/(EDATE(CC$3,3)-CC$3)*$M11,2),
IF(OR($B11&gt;CC$3,MIN($G11:$H11)&lt;CC$3),0,
$M11)))</f>
        <v>0</v>
      </c>
      <c r="CD11" s="18">
        <f>IF(MEDIAN(CD$3,EDATE(CD$3,3)-1,MIN($G11,$H11))=MIN($G11,$H11),
$I11-$J11-SUM($O11:CC11),
IF(MEDIAN(CD$3,EDATE(CD$3,3)-1,$B11)=$B11,
TRUNC((MIN(EDATE(CD$3,3),$H11,$G11)-$B11)/(EDATE(CD$3,3)-CD$3)*$M11,2),
IF(OR($B11&gt;CD$3,MIN($G11:$H11)&lt;CD$3),0,
$M11)))</f>
        <v>0</v>
      </c>
      <c r="CE11" s="18">
        <f>IF(MEDIAN(CE$3,EDATE(CE$3,3)-1,MIN($G11,$H11))=MIN($G11,$H11),
$I11-$J11-SUM($O11:CD11),
IF(MEDIAN(CE$3,EDATE(CE$3,3)-1,$B11)=$B11,
TRUNC((MIN(EDATE(CE$3,3),$H11,$G11)-$B11)/(EDATE(CE$3,3)-CE$3)*$M11,2),
IF(OR($B11&gt;CE$3,MIN($G11:$H11)&lt;CE$3),0,
$M11)))</f>
        <v>0</v>
      </c>
      <c r="CF11" s="18">
        <f>IF(MEDIAN(CF$3,EDATE(CF$3,3)-1,MIN($G11,$H11))=MIN($G11,$H11),
$I11-$J11-SUM($O11:CE11),
IF(MEDIAN(CF$3,EDATE(CF$3,3)-1,$B11)=$B11,
TRUNC((MIN(EDATE(CF$3,3),$H11,$G11)-$B11)/(EDATE(CF$3,3)-CF$3)*$M11,2),
IF(OR($B11&gt;CF$3,MIN($G11:$H11)&lt;CF$3),0,
$M11)))</f>
        <v>0</v>
      </c>
      <c r="CG11" s="18">
        <f>IF(MEDIAN(CG$3,EDATE(CG$3,3)-1,MIN($G11,$H11))=MIN($G11,$H11),
$I11-$J11-SUM($O11:CF11),
IF(MEDIAN(CG$3,EDATE(CG$3,3)-1,$B11)=$B11,
TRUNC((MIN(EDATE(CG$3,3),$H11,$G11)-$B11)/(EDATE(CG$3,3)-CG$3)*$M11,2),
IF(OR($B11&gt;CG$3,MIN($G11:$H11)&lt;CG$3),0,
$M11)))</f>
        <v>0</v>
      </c>
      <c r="CH11" s="18">
        <f>IF(MEDIAN(CH$3,EDATE(CH$3,3)-1,MIN($G11,$H11))=MIN($G11,$H11),
$I11-$J11-SUM($O11:CG11),
IF(MEDIAN(CH$3,EDATE(CH$3,3)-1,$B11)=$B11,
TRUNC((MIN(EDATE(CH$3,3),$H11,$G11)-$B11)/(EDATE(CH$3,3)-CH$3)*$M11,2),
IF(OR($B11&gt;CH$3,MIN($G11:$H11)&lt;CH$3),0,
$M11)))</f>
        <v>0</v>
      </c>
      <c r="CI11" s="18">
        <f>IF(MEDIAN(CI$3,EDATE(CI$3,3)-1,MIN($G11,$H11))=MIN($G11,$H11),
$I11-$J11-SUM($O11:CH11),
IF(MEDIAN(CI$3,EDATE(CI$3,3)-1,$B11)=$B11,
TRUNC((MIN(EDATE(CI$3,3),$H11,$G11)-$B11)/(EDATE(CI$3,3)-CI$3)*$M11,2),
IF(OR($B11&gt;CI$3,MIN($G11:$H11)&lt;CI$3),0,
$M11)))</f>
        <v>0</v>
      </c>
      <c r="CJ11" s="18">
        <f>IF(MEDIAN(CJ$3,EDATE(CJ$3,3)-1,MIN($G11,$H11))=MIN($G11,$H11),
$I11-$J11-SUM($O11:CI11),
IF(MEDIAN(CJ$3,EDATE(CJ$3,3)-1,$B11)=$B11,
TRUNC((MIN(EDATE(CJ$3,3),$H11,$G11)-$B11)/(EDATE(CJ$3,3)-CJ$3)*$M11,2),
IF(OR($B11&gt;CJ$3,MIN($G11:$H11)&lt;CJ$3),0,
$M11)))</f>
        <v>0</v>
      </c>
      <c r="CK11" s="18">
        <f>IF(MEDIAN(CK$3,EDATE(CK$3,3)-1,MIN($G11,$H11))=MIN($G11,$H11),
$I11-$J11-SUM($O11:CJ11),
IF(MEDIAN(CK$3,EDATE(CK$3,3)-1,$B11)=$B11,
TRUNC((MIN(EDATE(CK$3,3),$H11,$G11)-$B11)/(EDATE(CK$3,3)-CK$3)*$M11,2),
IF(OR($B11&gt;CK$3,MIN($G11:$H11)&lt;CK$3),0,
$M11)))</f>
        <v>0</v>
      </c>
      <c r="CL11" s="18">
        <f>IF(MEDIAN(CL$3,EDATE(CL$3,3)-1,MIN($G11,$H11))=MIN($G11,$H11),
$I11-$J11-SUM($O11:CK11),
IF(MEDIAN(CL$3,EDATE(CL$3,3)-1,$B11)=$B11,
TRUNC((MIN(EDATE(CL$3,3),$H11,$G11)-$B11)/(EDATE(CL$3,3)-CL$3)*$M11,2),
IF(OR($B11&gt;CL$3,MIN($G11:$H11)&lt;CL$3),0,
$M11)))</f>
        <v>0</v>
      </c>
      <c r="CM11" s="18">
        <f>IF(MEDIAN(CM$3,EDATE(CM$3,3)-1,MIN($G11,$H11))=MIN($G11,$H11),
$I11-$J11-SUM($O11:CL11),
IF(MEDIAN(CM$3,EDATE(CM$3,3)-1,$B11)=$B11,
TRUNC((MIN(EDATE(CM$3,3),$H11,$G11)-$B11)/(EDATE(CM$3,3)-CM$3)*$M11,2),
IF(OR($B11&gt;CM$3,MIN($G11:$H11)&lt;CM$3),0,
$M11)))</f>
        <v>0</v>
      </c>
      <c r="CN11" s="18">
        <f>IF(MEDIAN(CN$3,EDATE(CN$3,3)-1,MIN($G11,$H11))=MIN($G11,$H11),
$I11-$J11-SUM($O11:CM11),
IF(MEDIAN(CN$3,EDATE(CN$3,3)-1,$B11)=$B11,
TRUNC((MIN(EDATE(CN$3,3),$H11,$G11)-$B11)/(EDATE(CN$3,3)-CN$3)*$M11,2),
IF(OR($B11&gt;CN$3,MIN($G11:$H11)&lt;CN$3),0,
$M11)))</f>
        <v>0</v>
      </c>
      <c r="CO11" s="18">
        <f>IF(MEDIAN(CO$3,EDATE(CO$3,3)-1,MIN($G11,$H11))=MIN($G11,$H11),
$I11-$J11-SUM($O11:CN11),
IF(MEDIAN(CO$3,EDATE(CO$3,3)-1,$B11)=$B11,
TRUNC((MIN(EDATE(CO$3,3),$H11,$G11)-$B11)/(EDATE(CO$3,3)-CO$3)*$M11,2),
IF(OR($B11&gt;CO$3,MIN($G11:$H11)&lt;CO$3),0,
$M11)))</f>
        <v>0</v>
      </c>
      <c r="CP11" s="18">
        <f>IF(MEDIAN(CP$3,EDATE(CP$3,3)-1,MIN($G11,$H11))=MIN($G11,$H11),
$I11-$J11-SUM($O11:CO11),
IF(MEDIAN(CP$3,EDATE(CP$3,3)-1,$B11)=$B11,
TRUNC((MIN(EDATE(CP$3,3),$H11,$G11)-$B11)/(EDATE(CP$3,3)-CP$3)*$M11,2),
IF(OR($B11&gt;CP$3,MIN($G11:$H11)&lt;CP$3),0,
$M11)))</f>
        <v>0</v>
      </c>
      <c r="CQ11" s="18">
        <f>IF(MEDIAN(CQ$3,EDATE(CQ$3,3)-1,MIN($G11,$H11))=MIN($G11,$H11),
$I11-$J11-SUM($O11:CP11),
IF(MEDIAN(CQ$3,EDATE(CQ$3,3)-1,$B11)=$B11,
TRUNC((MIN(EDATE(CQ$3,3),$H11,$G11)-$B11)/(EDATE(CQ$3,3)-CQ$3)*$M11,2),
IF(OR($B11&gt;CQ$3,MIN($G11:$H11)&lt;CQ$3),0,
$M11)))</f>
        <v>0</v>
      </c>
      <c r="CR11" s="18">
        <f>IF(MEDIAN(CR$3,EDATE(CR$3,3)-1,MIN($G11,$H11))=MIN($G11,$H11),
$I11-$J11-SUM($O11:CQ11),
IF(MEDIAN(CR$3,EDATE(CR$3,3)-1,$B11)=$B11,
TRUNC((MIN(EDATE(CR$3,3),$H11,$G11)-$B11)/(EDATE(CR$3,3)-CR$3)*$M11,2),
IF(OR($B11&gt;CR$3,MIN($G11:$H11)&lt;CR$3),0,
$M11)))</f>
        <v>0</v>
      </c>
      <c r="CS11" s="18">
        <f>IF(MEDIAN(CS$3,EDATE(CS$3,3)-1,MIN($G11,$H11))=MIN($G11,$H11),
$I11-$J11-SUM($O11:CR11),
IF(MEDIAN(CS$3,EDATE(CS$3,3)-1,$B11)=$B11,
TRUNC((MIN(EDATE(CS$3,3),$H11,$G11)-$B11)/(EDATE(CS$3,3)-CS$3)*$M11,2),
IF(OR($B11&gt;CS$3,MIN($G11:$H11)&lt;CS$3),0,
$M11)))</f>
        <v>0</v>
      </c>
      <c r="CT11" s="18">
        <f>IF(MEDIAN(CT$3,EDATE(CT$3,3)-1,MIN($G11,$H11))=MIN($G11,$H11),
$I11-$J11-SUM($O11:CS11),
IF(MEDIAN(CT$3,EDATE(CT$3,3)-1,$B11)=$B11,
TRUNC((MIN(EDATE(CT$3,3),$H11,$G11)-$B11)/(EDATE(CT$3,3)-CT$3)*$M11,2),
IF(OR($B11&gt;CT$3,MIN($G11:$H11)&lt;CT$3),0,
$M11)))</f>
        <v>0</v>
      </c>
      <c r="CU11" s="18">
        <f>IF(MEDIAN(CU$3,EDATE(CU$3,3)-1,MIN($G11,$H11))=MIN($G11,$H11),
$I11-$J11-SUM($O11:CT11),
IF(MEDIAN(CU$3,EDATE(CU$3,3)-1,$B11)=$B11,
TRUNC((MIN(EDATE(CU$3,3),$H11,$G11)-$B11)/(EDATE(CU$3,3)-CU$3)*$M11,2),
IF(OR($B11&gt;CU$3,MIN($G11:$H11)&lt;CU$3),0,
$M11)))</f>
        <v>0</v>
      </c>
      <c r="CV11" s="18">
        <f>IF(MEDIAN(CV$3,EDATE(CV$3,3)-1,MIN($G11,$H11))=MIN($G11,$H11),
$I11-$J11-SUM($O11:CU11),
IF(MEDIAN(CV$3,EDATE(CV$3,3)-1,$B11)=$B11,
TRUNC((MIN(EDATE(CV$3,3),$H11,$G11)-$B11)/(EDATE(CV$3,3)-CV$3)*$M11,2),
IF(OR($B11&gt;CV$3,MIN($G11:$H11)&lt;CV$3),0,
$M11)))</f>
        <v>0</v>
      </c>
      <c r="CW11" s="18">
        <f>IF(MEDIAN(CW$3,EDATE(CW$3,3)-1,MIN($G11,$H11))=MIN($G11,$H11),
$I11-$J11-SUM($O11:CV11),
IF(MEDIAN(CW$3,EDATE(CW$3,3)-1,$B11)=$B11,
TRUNC((MIN(EDATE(CW$3,3),$H11,$G11)-$B11)/(EDATE(CW$3,3)-CW$3)*$M11,2),
IF(OR($B11&gt;CW$3,MIN($G11:$H11)&lt;CW$3),0,
$M11)))</f>
        <v>0</v>
      </c>
      <c r="CX11" s="18">
        <f>IF(MEDIAN(CX$3,EDATE(CX$3,3)-1,MIN($G11,$H11))=MIN($G11,$H11),
$I11-$J11-SUM($O11:CW11),
IF(MEDIAN(CX$3,EDATE(CX$3,3)-1,$B11)=$B11,
TRUNC((MIN(EDATE(CX$3,3),$H11,$G11)-$B11)/(EDATE(CX$3,3)-CX$3)*$M11,2),
IF(OR($B11&gt;CX$3,MIN($G11:$H11)&lt;CX$3),0,
$M11)))</f>
        <v>0</v>
      </c>
      <c r="CY11" s="18">
        <f>IF(MEDIAN(CY$3,EDATE(CY$3,3)-1,MIN($G11,$H11))=MIN($G11,$H11),
$I11-$J11-SUM($O11:CX11),
IF(MEDIAN(CY$3,EDATE(CY$3,3)-1,$B11)=$B11,
TRUNC((MIN(EDATE(CY$3,3),$H11,$G11)-$B11)/(EDATE(CY$3,3)-CY$3)*$M11,2),
IF(OR($B11&gt;CY$3,MIN($G11:$H11)&lt;CY$3),0,
$M11)))</f>
        <v>0</v>
      </c>
      <c r="CZ11" s="18">
        <f>IF(MEDIAN(CZ$3,EDATE(CZ$3,3)-1,MIN($G11,$H11))=MIN($G11,$H11),
$I11-$J11-SUM($O11:CY11),
IF(MEDIAN(CZ$3,EDATE(CZ$3,3)-1,$B11)=$B11,
TRUNC((MIN(EDATE(CZ$3,3),$H11,$G11)-$B11)/(EDATE(CZ$3,3)-CZ$3)*$M11,2),
IF(OR($B11&gt;CZ$3,MIN($G11:$H11)&lt;CZ$3),0,
$M11)))</f>
        <v>0</v>
      </c>
      <c r="DA11" s="18">
        <f>IF(MEDIAN(DA$3,EDATE(DA$3,3)-1,MIN($G11,$H11))=MIN($G11,$H11),
$I11-$J11-SUM($O11:CZ11),
IF(MEDIAN(DA$3,EDATE(DA$3,3)-1,$B11)=$B11,
TRUNC((MIN(EDATE(DA$3,3),$H11,$G11)-$B11)/(EDATE(DA$3,3)-DA$3)*$M11,2),
IF(OR($B11&gt;DA$3,MIN($G11:$H11)&lt;DA$3),0,
$M11)))</f>
        <v>0</v>
      </c>
      <c r="DB11" s="18">
        <f>IF(MEDIAN(DB$3,EDATE(DB$3,3)-1,MIN($G11,$H11))=MIN($G11,$H11),
$I11-$J11-SUM($O11:DA11),
IF(MEDIAN(DB$3,EDATE(DB$3,3)-1,$B11)=$B11,
TRUNC((MIN(EDATE(DB$3,3),$H11,$G11)-$B11)/(EDATE(DB$3,3)-DB$3)*$M11,2),
IF(OR($B11&gt;DB$3,MIN($G11:$H11)&lt;DB$3),0,
$M11)))</f>
        <v>0</v>
      </c>
      <c r="DC11" s="18">
        <f>IF(MEDIAN(DC$3,EDATE(DC$3,3)-1,MIN($G11,$H11))=MIN($G11,$H11),
$I11-$J11-SUM($O11:DB11),
IF(MEDIAN(DC$3,EDATE(DC$3,3)-1,$B11)=$B11,
TRUNC((MIN(EDATE(DC$3,3),$H11,$G11)-$B11)/(EDATE(DC$3,3)-DC$3)*$M11,2),
IF(OR($B11&gt;DC$3,MIN($G11:$H11)&lt;DC$3),0,
$M11)))</f>
        <v>0</v>
      </c>
      <c r="DD11" s="18">
        <f>IF(MEDIAN(DD$3,EDATE(DD$3,3)-1,MIN($G11,$H11))=MIN($G11,$H11),
$I11-$J11-SUM($O11:DC11),
IF(MEDIAN(DD$3,EDATE(DD$3,3)-1,$B11)=$B11,
TRUNC((MIN(EDATE(DD$3,3),$H11,$G11)-$B11)/(EDATE(DD$3,3)-DD$3)*$M11,2),
IF(OR($B11&gt;DD$3,MIN($G11:$H11)&lt;DD$3),0,
$M11)))</f>
        <v>0</v>
      </c>
      <c r="DE11" s="18">
        <f>IF(MEDIAN(DE$3,EDATE(DE$3,3)-1,MIN($G11,$H11))=MIN($G11,$H11),
$I11-$J11-SUM($O11:DD11),
IF(MEDIAN(DE$3,EDATE(DE$3,3)-1,$B11)=$B11,
TRUNC((MIN(EDATE(DE$3,3),$H11,$G11)-$B11)/(EDATE(DE$3,3)-DE$3)*$M11,2),
IF(OR($B11&gt;DE$3,MIN($G11:$H11)&lt;DE$3),0,
$M11)))</f>
        <v>0</v>
      </c>
      <c r="DF11" s="18">
        <f>IF(MEDIAN(DF$3,EDATE(DF$3,3)-1,MIN($G11,$H11))=MIN($G11,$H11),
$I11-$J11-SUM($O11:DE11),
IF(MEDIAN(DF$3,EDATE(DF$3,3)-1,$B11)=$B11,
TRUNC((MIN(EDATE(DF$3,3),$H11,$G11)-$B11)/(EDATE(DF$3,3)-DF$3)*$M11,2),
IF(OR($B11&gt;DF$3,MIN($G11:$H11)&lt;DF$3),0,
$M11)))</f>
        <v>0</v>
      </c>
      <c r="DG11" s="18">
        <f>IF(MEDIAN(DG$3,EDATE(DG$3,3)-1,MIN($G11,$H11))=MIN($G11,$H11),
$I11-$J11-SUM($O11:DF11),
IF(MEDIAN(DG$3,EDATE(DG$3,3)-1,$B11)=$B11,
TRUNC((MIN(EDATE(DG$3,3),$H11,$G11)-$B11)/(EDATE(DG$3,3)-DG$3)*$M11,2),
IF(OR($B11&gt;DG$3,MIN($G11:$H11)&lt;DG$3),0,
$M11)))</f>
        <v>0</v>
      </c>
      <c r="DH11" s="18">
        <f>IF(MEDIAN(DH$3,EDATE(DH$3,3)-1,MIN($G11,$H11))=MIN($G11,$H11),
$I11-$J11-SUM($O11:DG11),
IF(MEDIAN(DH$3,EDATE(DH$3,3)-1,$B11)=$B11,
TRUNC((MIN(EDATE(DH$3,3),$H11,$G11)-$B11)/(EDATE(DH$3,3)-DH$3)*$M11,2),
IF(OR($B11&gt;DH$3,MIN($G11:$H11)&lt;DH$3),0,
$M11)))</f>
        <v>0</v>
      </c>
      <c r="DI11" s="18">
        <f>IF(MEDIAN(DI$3,EDATE(DI$3,3)-1,MIN($G11,$H11))=MIN($G11,$H11),
$I11-$J11-SUM($O11:DH11),
IF(MEDIAN(DI$3,EDATE(DI$3,3)-1,$B11)=$B11,
TRUNC((MIN(EDATE(DI$3,3),$H11,$G11)-$B11)/(EDATE(DI$3,3)-DI$3)*$M11,2),
IF(OR($B11&gt;DI$3,MIN($G11:$H11)&lt;DI$3),0,
$M11)))</f>
        <v>0</v>
      </c>
      <c r="DJ11" s="18">
        <f>IF(MEDIAN(DJ$3,EDATE(DJ$3,3)-1,MIN($G11,$H11))=MIN($G11,$H11),
$I11-$J11-SUM($O11:DI11),
IF(MEDIAN(DJ$3,EDATE(DJ$3,3)-1,$B11)=$B11,
TRUNC((MIN(EDATE(DJ$3,3),$H11,$G11)-$B11)/(EDATE(DJ$3,3)-DJ$3)*$M11,2),
IF(OR($B11&gt;DJ$3,MIN($G11:$H11)&lt;DJ$3),0,
$M11)))</f>
        <v>0</v>
      </c>
      <c r="DK11" s="18">
        <f>IF(MEDIAN(DK$3,EDATE(DK$3,3)-1,MIN($G11,$H11))=MIN($G11,$H11),
$I11-$J11-SUM($O11:DJ11),
IF(MEDIAN(DK$3,EDATE(DK$3,3)-1,$B11)=$B11,
TRUNC((MIN(EDATE(DK$3,3),$H11,$G11)-$B11)/(EDATE(DK$3,3)-DK$3)*$M11,2),
IF(OR($B11&gt;DK$3,MIN($G11:$H11)&lt;DK$3),0,
$M11)))</f>
        <v>0</v>
      </c>
    </row>
    <row r="12" spans="1:115" s="15" customFormat="1" x14ac:dyDescent="0.25">
      <c r="A12" s="24" t="s">
        <v>122</v>
      </c>
      <c r="B12" s="25">
        <v>45306</v>
      </c>
      <c r="C12" s="26">
        <v>36</v>
      </c>
      <c r="D12" s="27">
        <v>10000</v>
      </c>
      <c r="E12" s="28">
        <v>0.75</v>
      </c>
      <c r="F12" s="29">
        <v>0.67</v>
      </c>
      <c r="G12" s="25">
        <v>45382</v>
      </c>
      <c r="H12" s="68">
        <f>IF(C12&gt;0,+EDATE(B12,C12),"-")</f>
        <v>46402</v>
      </c>
      <c r="I12" s="30">
        <f>IF(D12,TRUNC(D12*E12*F12,2),"")</f>
        <v>5025</v>
      </c>
      <c r="J12" s="31">
        <f>MAX(0,IF(G12&gt;B12,TRUNC(I12*(H12-G12)/(H12-B12),2),0))</f>
        <v>4676.55</v>
      </c>
      <c r="K12" s="31">
        <f>TRUNC(J12*0.21,2)</f>
        <v>982.07</v>
      </c>
      <c r="L12" s="20">
        <f>IFERROR(+I12/(H12-B12),"-")</f>
        <v>4.5848540145985401</v>
      </c>
      <c r="M12" s="15">
        <f>IFERROR(TRUNC(+I12/C12*3,2),"-")</f>
        <v>418.75</v>
      </c>
      <c r="N12" s="17">
        <f>SUM(P12:DK12)</f>
        <v>348.44999999999982</v>
      </c>
      <c r="O12" s="36">
        <f>0+0</f>
        <v>0</v>
      </c>
      <c r="P12" s="18">
        <f>IF(MEDIAN(P$3,EDATE(P$3,3)-1,MIN($G12,$H12))=MIN($G12,$H12),
$I12-$J12-SUM($O12:O12),
IF(MEDIAN(P$3,EDATE(P$3,3)-1,$B12)=$B12,
TRUNC((MIN(EDATE(P$3,3),$H12,$G12)-$B12)/(EDATE(P$3,3)-P$3)*$M12,2),
IF(OR($B12&gt;P$3,MIN($G12:$H12)&lt;P$3),0,
$M12)))</f>
        <v>0</v>
      </c>
      <c r="Q12" s="18">
        <f>IF(MEDIAN(Q$3,EDATE(Q$3,3)-1,MIN($G12,$H12))=MIN($G12,$H12),
$I12-$J12-SUM($O12:P12),
IF(MEDIAN(Q$3,EDATE(Q$3,3)-1,$B12)=$B12,
TRUNC((MIN(EDATE(Q$3,3),$H12,$G12)-$B12)/(EDATE(Q$3,3)-Q$3)*$M12,2),
IF(OR($B12&gt;Q$3,MIN($G12:$H12)&lt;Q$3),0,
$M12)))</f>
        <v>0</v>
      </c>
      <c r="R12" s="18">
        <f>IF(MEDIAN(R$3,EDATE(R$3,3)-1,MIN($G12,$H12))=MIN($G12,$H12),
$I12-$J12-SUM($O12:Q12),
IF(MEDIAN(R$3,EDATE(R$3,3)-1,$B12)=$B12,
TRUNC((MIN(EDATE(R$3,3),$H12,$G12)-$B12)/(EDATE(R$3,3)-R$3)*$M12,2),
IF(OR($B12&gt;R$3,MIN($G12:$H12)&lt;R$3),0,
$M12)))</f>
        <v>0</v>
      </c>
      <c r="S12" s="18">
        <f>IF(MEDIAN(S$3,EDATE(S$3,3)-1,MIN($G12,$H12))=MIN($G12,$H12),
$I12-$J12-SUM($O12:R12),
IF(MEDIAN(S$3,EDATE(S$3,3)-1,$B12)=$B12,
TRUNC((MIN(EDATE(S$3,3),$H12,$G12)-$B12)/(EDATE(S$3,3)-S$3)*$M12,2),
IF(OR($B12&gt;S$3,MIN($G12:$H12)&lt;S$3),0,
$M12)))</f>
        <v>0</v>
      </c>
      <c r="T12" s="18">
        <f>IF(MEDIAN(T$3,EDATE(T$3,3)-1,MIN($G12,$H12))=MIN($G12,$H12),
$I12-$J12-SUM($O12:S12),
IF(MEDIAN(T$3,EDATE(T$3,3)-1,$B12)=$B12,
TRUNC((MIN(EDATE(T$3,3),$H12,$G12)-$B12)/(EDATE(T$3,3)-T$3)*$M12,2),
IF(OR($B12&gt;T$3,MIN($G12:$H12)&lt;T$3),0,
$M12)))</f>
        <v>0</v>
      </c>
      <c r="U12" s="18">
        <f>IF(MEDIAN(U$3,EDATE(U$3,3)-1,MIN($G12,$H12))=MIN($G12,$H12),
$I12-$J12-SUM($O12:T12),
IF(MEDIAN(U$3,EDATE(U$3,3)-1,$B12)=$B12,
TRUNC((MIN(EDATE(U$3,3),$H12,$G12)-$B12)/(EDATE(U$3,3)-U$3)*$M12,2),
IF(OR($B12&gt;U$3,MIN($G12:$H12)&lt;U$3),0,
$M12)))</f>
        <v>348.44999999999982</v>
      </c>
      <c r="V12" s="18">
        <f>IF(MEDIAN(V$3,EDATE(V$3,3)-1,MIN($G12,$H12))=MIN($G12,$H12),
$I12-$J12-SUM($O12:U12),
IF(MEDIAN(V$3,EDATE(V$3,3)-1,$B12)=$B12,
TRUNC((MIN(EDATE(V$3,3),$H12,$G12)-$B12)/(EDATE(V$3,3)-V$3)*$M12,2),
IF(OR($B12&gt;V$3,MIN($G12:$H12)&lt;V$3),0,
$M12)))</f>
        <v>0</v>
      </c>
      <c r="W12" s="18">
        <f>IF(MEDIAN(W$3,EDATE(W$3,3)-1,MIN($G12,$H12))=MIN($G12,$H12),
$I12-$J12-SUM($O12:V12),
IF(MEDIAN(W$3,EDATE(W$3,3)-1,$B12)=$B12,
TRUNC((MIN(EDATE(W$3,3),$H12,$G12)-$B12)/(EDATE(W$3,3)-W$3)*$M12,2),
IF(OR($B12&gt;W$3,MIN($G12:$H12)&lt;W$3),0,
$M12)))</f>
        <v>0</v>
      </c>
      <c r="X12" s="18">
        <f>IF(MEDIAN(X$3,EDATE(X$3,3)-1,MIN($G12,$H12))=MIN($G12,$H12),
$I12-$J12-SUM($O12:W12),
IF(MEDIAN(X$3,EDATE(X$3,3)-1,$B12)=$B12,
TRUNC((MIN(EDATE(X$3,3),$H12,$G12)-$B12)/(EDATE(X$3,3)-X$3)*$M12,2),
IF(OR($B12&gt;X$3,MIN($G12:$H12)&lt;X$3),0,
$M12)))</f>
        <v>0</v>
      </c>
      <c r="Y12" s="18">
        <f>IF(MEDIAN(Y$3,EDATE(Y$3,3)-1,MIN($G12,$H12))=MIN($G12,$H12),
$I12-$J12-SUM($O12:X12),
IF(MEDIAN(Y$3,EDATE(Y$3,3)-1,$B12)=$B12,
TRUNC((MIN(EDATE(Y$3,3),$H12,$G12)-$B12)/(EDATE(Y$3,3)-Y$3)*$M12,2),
IF(OR($B12&gt;Y$3,MIN($G12:$H12)&lt;Y$3),0,
$M12)))</f>
        <v>0</v>
      </c>
      <c r="Z12" s="18">
        <f>IF(MEDIAN(Z$3,EDATE(Z$3,3)-1,MIN($G12,$H12))=MIN($G12,$H12),
$I12-$J12-SUM($O12:Y12),
IF(MEDIAN(Z$3,EDATE(Z$3,3)-1,$B12)=$B12,
TRUNC((MIN(EDATE(Z$3,3),$H12,$G12)-$B12)/(EDATE(Z$3,3)-Z$3)*$M12,2),
IF(OR($B12&gt;Z$3,MIN($G12:$H12)&lt;Z$3),0,
$M12)))</f>
        <v>0</v>
      </c>
      <c r="AA12" s="18">
        <f>IF(MEDIAN(AA$3,EDATE(AA$3,3)-1,MIN($G12,$H12))=MIN($G12,$H12),
$I12-$J12-SUM($O12:Z12),
IF(MEDIAN(AA$3,EDATE(AA$3,3)-1,$B12)=$B12,
TRUNC((MIN(EDATE(AA$3,3),$H12,$G12)-$B12)/(EDATE(AA$3,3)-AA$3)*$M12,2),
IF(OR($B12&gt;AA$3,MIN($G12:$H12)&lt;AA$3),0,
$M12)))</f>
        <v>0</v>
      </c>
      <c r="AB12" s="18">
        <f>IF(MEDIAN(AB$3,EDATE(AB$3,3)-1,MIN($G12,$H12))=MIN($G12,$H12),
$I12-$J12-SUM($O12:AA12),
IF(MEDIAN(AB$3,EDATE(AB$3,3)-1,$B12)=$B12,
TRUNC((MIN(EDATE(AB$3,3),$H12,$G12)-$B12)/(EDATE(AB$3,3)-AB$3)*$M12,2),
IF(OR($B12&gt;AB$3,MIN($G12:$H12)&lt;AB$3),0,
$M12)))</f>
        <v>0</v>
      </c>
      <c r="AC12" s="18">
        <f>IF(MEDIAN(AC$3,EDATE(AC$3,3)-1,MIN($G12,$H12))=MIN($G12,$H12),
$I12-$J12-SUM($O12:AB12),
IF(MEDIAN(AC$3,EDATE(AC$3,3)-1,$B12)=$B12,
TRUNC((MIN(EDATE(AC$3,3),$H12,$G12)-$B12)/(EDATE(AC$3,3)-AC$3)*$M12,2),
IF(OR($B12&gt;AC$3,MIN($G12:$H12)&lt;AC$3),0,
$M12)))</f>
        <v>0</v>
      </c>
      <c r="AD12" s="18">
        <f>IF(MEDIAN(AD$3,EDATE(AD$3,3)-1,MIN($G12,$H12))=MIN($G12,$H12),
$I12-$J12-SUM($O12:AC12),
IF(MEDIAN(AD$3,EDATE(AD$3,3)-1,$B12)=$B12,
TRUNC((MIN(EDATE(AD$3,3),$H12,$G12)-$B12)/(EDATE(AD$3,3)-AD$3)*$M12,2),
IF(OR($B12&gt;AD$3,MIN($G12:$H12)&lt;AD$3),0,
$M12)))</f>
        <v>0</v>
      </c>
      <c r="AE12" s="18">
        <f>IF(MEDIAN(AE$3,EDATE(AE$3,3)-1,MIN($G12,$H12))=MIN($G12,$H12),
$I12-$J12-SUM($O12:AD12),
IF(MEDIAN(AE$3,EDATE(AE$3,3)-1,$B12)=$B12,
TRUNC((MIN(EDATE(AE$3,3),$H12,$G12)-$B12)/(EDATE(AE$3,3)-AE$3)*$M12,2),
IF(OR($B12&gt;AE$3,MIN($G12:$H12)&lt;AE$3),0,
$M12)))</f>
        <v>0</v>
      </c>
      <c r="AF12" s="18">
        <f>IF(MEDIAN(AF$3,EDATE(AF$3,3)-1,MIN($G12,$H12))=MIN($G12,$H12),
$I12-$J12-SUM($O12:AE12),
IF(MEDIAN(AF$3,EDATE(AF$3,3)-1,$B12)=$B12,
TRUNC((MIN(EDATE(AF$3,3),$H12,$G12)-$B12)/(EDATE(AF$3,3)-AF$3)*$M12,2),
IF(OR($B12&gt;AF$3,MIN($G12:$H12)&lt;AF$3),0,
$M12)))</f>
        <v>0</v>
      </c>
      <c r="AG12" s="18">
        <f>IF(MEDIAN(AG$3,EDATE(AG$3,3)-1,MIN($G12,$H12))=MIN($G12,$H12),
$I12-$J12-SUM($O12:AF12),
IF(MEDIAN(AG$3,EDATE(AG$3,3)-1,$B12)=$B12,
TRUNC((MIN(EDATE(AG$3,3),$H12,$G12)-$B12)/(EDATE(AG$3,3)-AG$3)*$M12,2),
IF(OR($B12&gt;AG$3,MIN($G12:$H12)&lt;AG$3),0,
$M12)))</f>
        <v>0</v>
      </c>
      <c r="AH12" s="18">
        <f>IF(MEDIAN(AH$3,EDATE(AH$3,3)-1,MIN($G12,$H12))=MIN($G12,$H12),
$I12-$J12-SUM($O12:AG12),
IF(MEDIAN(AH$3,EDATE(AH$3,3)-1,$B12)=$B12,
TRUNC((MIN(EDATE(AH$3,3),$H12,$G12)-$B12)/(EDATE(AH$3,3)-AH$3)*$M12,2),
IF(OR($B12&gt;AH$3,MIN($G12:$H12)&lt;AH$3),0,
$M12)))</f>
        <v>0</v>
      </c>
      <c r="AI12" s="18">
        <f>IF(MEDIAN(AI$3,EDATE(AI$3,3)-1,MIN($G12,$H12))=MIN($G12,$H12),
$I12-$J12-SUM($O12:AH12),
IF(MEDIAN(AI$3,EDATE(AI$3,3)-1,$B12)=$B12,
TRUNC((MIN(EDATE(AI$3,3),$H12,$G12)-$B12)/(EDATE(AI$3,3)-AI$3)*$M12,2),
IF(OR($B12&gt;AI$3,MIN($G12:$H12)&lt;AI$3),0,
$M12)))</f>
        <v>0</v>
      </c>
      <c r="AJ12" s="18">
        <f>IF(MEDIAN(AJ$3,EDATE(AJ$3,3)-1,MIN($G12,$H12))=MIN($G12,$H12),
$I12-$J12-SUM($O12:AI12),
IF(MEDIAN(AJ$3,EDATE(AJ$3,3)-1,$B12)=$B12,
TRUNC((MIN(EDATE(AJ$3,3),$H12,$G12)-$B12)/(EDATE(AJ$3,3)-AJ$3)*$M12,2),
IF(OR($B12&gt;AJ$3,MIN($G12:$H12)&lt;AJ$3),0,
$M12)))</f>
        <v>0</v>
      </c>
      <c r="AK12" s="18">
        <f>IF(MEDIAN(AK$3,EDATE(AK$3,3)-1,MIN($G12,$H12))=MIN($G12,$H12),
$I12-$J12-SUM($O12:AJ12),
IF(MEDIAN(AK$3,EDATE(AK$3,3)-1,$B12)=$B12,
TRUNC((MIN(EDATE(AK$3,3),$H12,$G12)-$B12)/(EDATE(AK$3,3)-AK$3)*$M12,2),
IF(OR($B12&gt;AK$3,MIN($G12:$H12)&lt;AK$3),0,
$M12)))</f>
        <v>0</v>
      </c>
      <c r="AL12" s="18">
        <f>IF(MEDIAN(AL$3,EDATE(AL$3,3)-1,MIN($G12,$H12))=MIN($G12,$H12),
$I12-$J12-SUM($O12:AK12),
IF(MEDIAN(AL$3,EDATE(AL$3,3)-1,$B12)=$B12,
TRUNC((MIN(EDATE(AL$3,3),$H12,$G12)-$B12)/(EDATE(AL$3,3)-AL$3)*$M12,2),
IF(OR($B12&gt;AL$3,MIN($G12:$H12)&lt;AL$3),0,
$M12)))</f>
        <v>0</v>
      </c>
      <c r="AM12" s="18">
        <f>IF(MEDIAN(AM$3,EDATE(AM$3,3)-1,MIN($G12,$H12))=MIN($G12,$H12),
$I12-$J12-SUM($O12:AL12),
IF(MEDIAN(AM$3,EDATE(AM$3,3)-1,$B12)=$B12,
TRUNC((MIN(EDATE(AM$3,3),$H12,$G12)-$B12)/(EDATE(AM$3,3)-AM$3)*$M12,2),
IF(OR($B12&gt;AM$3,MIN($G12:$H12)&lt;AM$3),0,
$M12)))</f>
        <v>0</v>
      </c>
      <c r="AN12" s="18">
        <f>IF(MEDIAN(AN$3,EDATE(AN$3,3)-1,MIN($G12,$H12))=MIN($G12,$H12),
$I12-$J12-SUM($O12:AM12),
IF(MEDIAN(AN$3,EDATE(AN$3,3)-1,$B12)=$B12,
TRUNC((MIN(EDATE(AN$3,3),$H12,$G12)-$B12)/(EDATE(AN$3,3)-AN$3)*$M12,2),
IF(OR($B12&gt;AN$3,MIN($G12:$H12)&lt;AN$3),0,
$M12)))</f>
        <v>0</v>
      </c>
      <c r="AO12" s="18">
        <f>IF(MEDIAN(AO$3,EDATE(AO$3,3)-1,MIN($G12,$H12))=MIN($G12,$H12),
$I12-$J12-SUM($O12:AN12),
IF(MEDIAN(AO$3,EDATE(AO$3,3)-1,$B12)=$B12,
TRUNC((MIN(EDATE(AO$3,3),$H12,$G12)-$B12)/(EDATE(AO$3,3)-AO$3)*$M12,2),
IF(OR($B12&gt;AO$3,MIN($G12:$H12)&lt;AO$3),0,
$M12)))</f>
        <v>0</v>
      </c>
      <c r="AP12" s="18">
        <f>IF(MEDIAN(AP$3,EDATE(AP$3,3)-1,MIN($G12,$H12))=MIN($G12,$H12),
$I12-$J12-SUM($O12:AO12),
IF(MEDIAN(AP$3,EDATE(AP$3,3)-1,$B12)=$B12,
TRUNC((MIN(EDATE(AP$3,3),$H12,$G12)-$B12)/(EDATE(AP$3,3)-AP$3)*$M12,2),
IF(OR($B12&gt;AP$3,MIN($G12:$H12)&lt;AP$3),0,
$M12)))</f>
        <v>0</v>
      </c>
      <c r="AQ12" s="18">
        <f>IF(MEDIAN(AQ$3,EDATE(AQ$3,3)-1,MIN($G12,$H12))=MIN($G12,$H12),
$I12-$J12-SUM($O12:AP12),
IF(MEDIAN(AQ$3,EDATE(AQ$3,3)-1,$B12)=$B12,
TRUNC((MIN(EDATE(AQ$3,3),$H12,$G12)-$B12)/(EDATE(AQ$3,3)-AQ$3)*$M12,2),
IF(OR($B12&gt;AQ$3,MIN($G12:$H12)&lt;AQ$3),0,
$M12)))</f>
        <v>0</v>
      </c>
      <c r="AR12" s="18">
        <f>IF(MEDIAN(AR$3,EDATE(AR$3,3)-1,MIN($G12,$H12))=MIN($G12,$H12),
$I12-$J12-SUM($O12:AQ12),
IF(MEDIAN(AR$3,EDATE(AR$3,3)-1,$B12)=$B12,
TRUNC((MIN(EDATE(AR$3,3),$H12,$G12)-$B12)/(EDATE(AR$3,3)-AR$3)*$M12,2),
IF(OR($B12&gt;AR$3,MIN($G12:$H12)&lt;AR$3),0,
$M12)))</f>
        <v>0</v>
      </c>
      <c r="AS12" s="18">
        <f>IF(MEDIAN(AS$3,EDATE(AS$3,3)-1,MIN($G12,$H12))=MIN($G12,$H12),
$I12-$J12-SUM($O12:AR12),
IF(MEDIAN(AS$3,EDATE(AS$3,3)-1,$B12)=$B12,
TRUNC((MIN(EDATE(AS$3,3),$H12,$G12)-$B12)/(EDATE(AS$3,3)-AS$3)*$M12,2),
IF(OR($B12&gt;AS$3,MIN($G12:$H12)&lt;AS$3),0,
$M12)))</f>
        <v>0</v>
      </c>
      <c r="AT12" s="18">
        <f>IF(MEDIAN(AT$3,EDATE(AT$3,3)-1,MIN($G12,$H12))=MIN($G12,$H12),
$I12-$J12-SUM($O12:AS12),
IF(MEDIAN(AT$3,EDATE(AT$3,3)-1,$B12)=$B12,
TRUNC((MIN(EDATE(AT$3,3),$H12,$G12)-$B12)/(EDATE(AT$3,3)-AT$3)*$M12,2),
IF(OR($B12&gt;AT$3,MIN($G12:$H12)&lt;AT$3),0,
$M12)))</f>
        <v>0</v>
      </c>
      <c r="AU12" s="18">
        <f>IF(MEDIAN(AU$3,EDATE(AU$3,3)-1,MIN($G12,$H12))=MIN($G12,$H12),
$I12-$J12-SUM($O12:AT12),
IF(MEDIAN(AU$3,EDATE(AU$3,3)-1,$B12)=$B12,
TRUNC((MIN(EDATE(AU$3,3),$H12,$G12)-$B12)/(EDATE(AU$3,3)-AU$3)*$M12,2),
IF(OR($B12&gt;AU$3,MIN($G12:$H12)&lt;AU$3),0,
$M12)))</f>
        <v>0</v>
      </c>
      <c r="AV12" s="18">
        <f>IF(MEDIAN(AV$3,EDATE(AV$3,3)-1,MIN($G12,$H12))=MIN($G12,$H12),
$I12-$J12-SUM($O12:AU12),
IF(MEDIAN(AV$3,EDATE(AV$3,3)-1,$B12)=$B12,
TRUNC((MIN(EDATE(AV$3,3),$H12,$G12)-$B12)/(EDATE(AV$3,3)-AV$3)*$M12,2),
IF(OR($B12&gt;AV$3,MIN($G12:$H12)&lt;AV$3),0,
$M12)))</f>
        <v>0</v>
      </c>
      <c r="AW12" s="18">
        <f>IF(MEDIAN(AW$3,EDATE(AW$3,3)-1,MIN($G12,$H12))=MIN($G12,$H12),
$I12-$J12-SUM($O12:AV12),
IF(MEDIAN(AW$3,EDATE(AW$3,3)-1,$B12)=$B12,
TRUNC((MIN(EDATE(AW$3,3),$H12,$G12)-$B12)/(EDATE(AW$3,3)-AW$3)*$M12,2),
IF(OR($B12&gt;AW$3,MIN($G12:$H12)&lt;AW$3),0,
$M12)))</f>
        <v>0</v>
      </c>
      <c r="AX12" s="18">
        <f>IF(MEDIAN(AX$3,EDATE(AX$3,3)-1,MIN($G12,$H12))=MIN($G12,$H12),
$I12-$J12-SUM($O12:AW12),
IF(MEDIAN(AX$3,EDATE(AX$3,3)-1,$B12)=$B12,
TRUNC((MIN(EDATE(AX$3,3),$H12,$G12)-$B12)/(EDATE(AX$3,3)-AX$3)*$M12,2),
IF(OR($B12&gt;AX$3,MIN($G12:$H12)&lt;AX$3),0,
$M12)))</f>
        <v>0</v>
      </c>
      <c r="AY12" s="18">
        <f>IF(MEDIAN(AY$3,EDATE(AY$3,3)-1,MIN($G12,$H12))=MIN($G12,$H12),
$I12-$J12-SUM($O12:AX12),
IF(MEDIAN(AY$3,EDATE(AY$3,3)-1,$B12)=$B12,
TRUNC((MIN(EDATE(AY$3,3),$H12,$G12)-$B12)/(EDATE(AY$3,3)-AY$3)*$M12,2),
IF(OR($B12&gt;AY$3,MIN($G12:$H12)&lt;AY$3),0,
$M12)))</f>
        <v>0</v>
      </c>
      <c r="AZ12" s="18">
        <f>IF(MEDIAN(AZ$3,EDATE(AZ$3,3)-1,MIN($G12,$H12))=MIN($G12,$H12),
$I12-$J12-SUM($O12:AY12),
IF(MEDIAN(AZ$3,EDATE(AZ$3,3)-1,$B12)=$B12,
TRUNC((MIN(EDATE(AZ$3,3),$H12,$G12)-$B12)/(EDATE(AZ$3,3)-AZ$3)*$M12,2),
IF(OR($B12&gt;AZ$3,MIN($G12:$H12)&lt;AZ$3),0,
$M12)))</f>
        <v>0</v>
      </c>
      <c r="BA12" s="18">
        <f>IF(MEDIAN(BA$3,EDATE(BA$3,3)-1,MIN($G12,$H12))=MIN($G12,$H12),
$I12-$J12-SUM($O12:AZ12),
IF(MEDIAN(BA$3,EDATE(BA$3,3)-1,$B12)=$B12,
TRUNC((MIN(EDATE(BA$3,3),$H12,$G12)-$B12)/(EDATE(BA$3,3)-BA$3)*$M12,2),
IF(OR($B12&gt;BA$3,MIN($G12:$H12)&lt;BA$3),0,
$M12)))</f>
        <v>0</v>
      </c>
      <c r="BB12" s="18">
        <f>IF(MEDIAN(BB$3,EDATE(BB$3,3)-1,MIN($G12,$H12))=MIN($G12,$H12),
$I12-$J12-SUM($O12:BA12),
IF(MEDIAN(BB$3,EDATE(BB$3,3)-1,$B12)=$B12,
TRUNC((MIN(EDATE(BB$3,3),$H12,$G12)-$B12)/(EDATE(BB$3,3)-BB$3)*$M12,2),
IF(OR($B12&gt;BB$3,MIN($G12:$H12)&lt;BB$3),0,
$M12)))</f>
        <v>0</v>
      </c>
      <c r="BC12" s="18">
        <f>IF(MEDIAN(BC$3,EDATE(BC$3,3)-1,MIN($G12,$H12))=MIN($G12,$H12),
$I12-$J12-SUM($O12:BB12),
IF(MEDIAN(BC$3,EDATE(BC$3,3)-1,$B12)=$B12,
TRUNC((MIN(EDATE(BC$3,3),$H12,$G12)-$B12)/(EDATE(BC$3,3)-BC$3)*$M12,2),
IF(OR($B12&gt;BC$3,MIN($G12:$H12)&lt;BC$3),0,
$M12)))</f>
        <v>0</v>
      </c>
      <c r="BD12" s="18">
        <f>IF(MEDIAN(BD$3,EDATE(BD$3,3)-1,MIN($G12,$H12))=MIN($G12,$H12),
$I12-$J12-SUM($O12:BC12),
IF(MEDIAN(BD$3,EDATE(BD$3,3)-1,$B12)=$B12,
TRUNC((MIN(EDATE(BD$3,3),$H12,$G12)-$B12)/(EDATE(BD$3,3)-BD$3)*$M12,2),
IF(OR($B12&gt;BD$3,MIN($G12:$H12)&lt;BD$3),0,
$M12)))</f>
        <v>0</v>
      </c>
      <c r="BE12" s="18">
        <f>IF(MEDIAN(BE$3,EDATE(BE$3,3)-1,MIN($G12,$H12))=MIN($G12,$H12),
$I12-$J12-SUM($O12:BD12),
IF(MEDIAN(BE$3,EDATE(BE$3,3)-1,$B12)=$B12,
TRUNC((MIN(EDATE(BE$3,3),$H12,$G12)-$B12)/(EDATE(BE$3,3)-BE$3)*$M12,2),
IF(OR($B12&gt;BE$3,MIN($G12:$H12)&lt;BE$3),0,
$M12)))</f>
        <v>0</v>
      </c>
      <c r="BF12" s="18">
        <f>IF(MEDIAN(BF$3,EDATE(BF$3,3)-1,MIN($G12,$H12))=MIN($G12,$H12),
$I12-$J12-SUM($O12:BE12),
IF(MEDIAN(BF$3,EDATE(BF$3,3)-1,$B12)=$B12,
TRUNC((MIN(EDATE(BF$3,3),$H12,$G12)-$B12)/(EDATE(BF$3,3)-BF$3)*$M12,2),
IF(OR($B12&gt;BF$3,MIN($G12:$H12)&lt;BF$3),0,
$M12)))</f>
        <v>0</v>
      </c>
      <c r="BG12" s="18">
        <f>IF(MEDIAN(BG$3,EDATE(BG$3,3)-1,MIN($G12,$H12))=MIN($G12,$H12),
$I12-$J12-SUM($O12:BF12),
IF(MEDIAN(BG$3,EDATE(BG$3,3)-1,$B12)=$B12,
TRUNC((MIN(EDATE(BG$3,3),$H12,$G12)-$B12)/(EDATE(BG$3,3)-BG$3)*$M12,2),
IF(OR($B12&gt;BG$3,MIN($G12:$H12)&lt;BG$3),0,
$M12)))</f>
        <v>0</v>
      </c>
      <c r="BH12" s="18">
        <f>IF(MEDIAN(BH$3,EDATE(BH$3,3)-1,MIN($G12,$H12))=MIN($G12,$H12),
$I12-$J12-SUM($O12:BG12),
IF(MEDIAN(BH$3,EDATE(BH$3,3)-1,$B12)=$B12,
TRUNC((MIN(EDATE(BH$3,3),$H12,$G12)-$B12)/(EDATE(BH$3,3)-BH$3)*$M12,2),
IF(OR($B12&gt;BH$3,MIN($G12:$H12)&lt;BH$3),0,
$M12)))</f>
        <v>0</v>
      </c>
      <c r="BI12" s="18">
        <f>IF(MEDIAN(BI$3,EDATE(BI$3,3)-1,MIN($G12,$H12))=MIN($G12,$H12),
$I12-$J12-SUM($O12:BH12),
IF(MEDIAN(BI$3,EDATE(BI$3,3)-1,$B12)=$B12,
TRUNC((MIN(EDATE(BI$3,3),$H12,$G12)-$B12)/(EDATE(BI$3,3)-BI$3)*$M12,2),
IF(OR($B12&gt;BI$3,MIN($G12:$H12)&lt;BI$3),0,
$M12)))</f>
        <v>0</v>
      </c>
      <c r="BJ12" s="18">
        <f>IF(MEDIAN(BJ$3,EDATE(BJ$3,3)-1,MIN($G12,$H12))=MIN($G12,$H12),
$I12-$J12-SUM($O12:BI12),
IF(MEDIAN(BJ$3,EDATE(BJ$3,3)-1,$B12)=$B12,
TRUNC((MIN(EDATE(BJ$3,3),$H12,$G12)-$B12)/(EDATE(BJ$3,3)-BJ$3)*$M12,2),
IF(OR($B12&gt;BJ$3,MIN($G12:$H12)&lt;BJ$3),0,
$M12)))</f>
        <v>0</v>
      </c>
      <c r="BK12" s="18">
        <f>IF(MEDIAN(BK$3,EDATE(BK$3,3)-1,MIN($G12,$H12))=MIN($G12,$H12),
$I12-$J12-SUM($O12:BJ12),
IF(MEDIAN(BK$3,EDATE(BK$3,3)-1,$B12)=$B12,
TRUNC((MIN(EDATE(BK$3,3),$H12,$G12)-$B12)/(EDATE(BK$3,3)-BK$3)*$M12,2),
IF(OR($B12&gt;BK$3,MIN($G12:$H12)&lt;BK$3),0,
$M12)))</f>
        <v>0</v>
      </c>
      <c r="BL12" s="18">
        <f>IF(MEDIAN(BL$3,EDATE(BL$3,3)-1,MIN($G12,$H12))=MIN($G12,$H12),
$I12-$J12-SUM($O12:BK12),
IF(MEDIAN(BL$3,EDATE(BL$3,3)-1,$B12)=$B12,
TRUNC((MIN(EDATE(BL$3,3),$H12,$G12)-$B12)/(EDATE(BL$3,3)-BL$3)*$M12,2),
IF(OR($B12&gt;BL$3,MIN($G12:$H12)&lt;BL$3),0,
$M12)))</f>
        <v>0</v>
      </c>
      <c r="BM12" s="18">
        <f>IF(MEDIAN(BM$3,EDATE(BM$3,3)-1,MIN($G12,$H12))=MIN($G12,$H12),
$I12-$J12-SUM($O12:BL12),
IF(MEDIAN(BM$3,EDATE(BM$3,3)-1,$B12)=$B12,
TRUNC((MIN(EDATE(BM$3,3),$H12,$G12)-$B12)/(EDATE(BM$3,3)-BM$3)*$M12,2),
IF(OR($B12&gt;BM$3,MIN($G12:$H12)&lt;BM$3),0,
$M12)))</f>
        <v>0</v>
      </c>
      <c r="BN12" s="18">
        <f>IF(MEDIAN(BN$3,EDATE(BN$3,3)-1,MIN($G12,$H12))=MIN($G12,$H12),
$I12-$J12-SUM($O12:BM12),
IF(MEDIAN(BN$3,EDATE(BN$3,3)-1,$B12)=$B12,
TRUNC((MIN(EDATE(BN$3,3),$H12,$G12)-$B12)/(EDATE(BN$3,3)-BN$3)*$M12,2),
IF(OR($B12&gt;BN$3,MIN($G12:$H12)&lt;BN$3),0,
$M12)))</f>
        <v>0</v>
      </c>
      <c r="BO12" s="18">
        <f>IF(MEDIAN(BO$3,EDATE(BO$3,3)-1,MIN($G12,$H12))=MIN($G12,$H12),
$I12-$J12-SUM($O12:BN12),
IF(MEDIAN(BO$3,EDATE(BO$3,3)-1,$B12)=$B12,
TRUNC((MIN(EDATE(BO$3,3),$H12,$G12)-$B12)/(EDATE(BO$3,3)-BO$3)*$M12,2),
IF(OR($B12&gt;BO$3,MIN($G12:$H12)&lt;BO$3),0,
$M12)))</f>
        <v>0</v>
      </c>
      <c r="BP12" s="18">
        <f>IF(MEDIAN(BP$3,EDATE(BP$3,3)-1,MIN($G12,$H12))=MIN($G12,$H12),
$I12-$J12-SUM($O12:BO12),
IF(MEDIAN(BP$3,EDATE(BP$3,3)-1,$B12)=$B12,
TRUNC((MIN(EDATE(BP$3,3),$H12,$G12)-$B12)/(EDATE(BP$3,3)-BP$3)*$M12,2),
IF(OR($B12&gt;BP$3,MIN($G12:$H12)&lt;BP$3),0,
$M12)))</f>
        <v>0</v>
      </c>
      <c r="BQ12" s="18">
        <f>IF(MEDIAN(BQ$3,EDATE(BQ$3,3)-1,MIN($G12,$H12))=MIN($G12,$H12),
$I12-$J12-SUM($O12:BP12),
IF(MEDIAN(BQ$3,EDATE(BQ$3,3)-1,$B12)=$B12,
TRUNC((MIN(EDATE(BQ$3,3),$H12,$G12)-$B12)/(EDATE(BQ$3,3)-BQ$3)*$M12,2),
IF(OR($B12&gt;BQ$3,MIN($G12:$H12)&lt;BQ$3),0,
$M12)))</f>
        <v>0</v>
      </c>
      <c r="BR12" s="18">
        <f>IF(MEDIAN(BR$3,EDATE(BR$3,3)-1,MIN($G12,$H12))=MIN($G12,$H12),
$I12-$J12-SUM($O12:BQ12),
IF(MEDIAN(BR$3,EDATE(BR$3,3)-1,$B12)=$B12,
TRUNC((MIN(EDATE(BR$3,3),$H12,$G12)-$B12)/(EDATE(BR$3,3)-BR$3)*$M12,2),
IF(OR($B12&gt;BR$3,MIN($G12:$H12)&lt;BR$3),0,
$M12)))</f>
        <v>0</v>
      </c>
      <c r="BS12" s="18">
        <f>IF(MEDIAN(BS$3,EDATE(BS$3,3)-1,MIN($G12,$H12))=MIN($G12,$H12),
$I12-$J12-SUM($O12:BR12),
IF(MEDIAN(BS$3,EDATE(BS$3,3)-1,$B12)=$B12,
TRUNC((MIN(EDATE(BS$3,3),$H12,$G12)-$B12)/(EDATE(BS$3,3)-BS$3)*$M12,2),
IF(OR($B12&gt;BS$3,MIN($G12:$H12)&lt;BS$3),0,
$M12)))</f>
        <v>0</v>
      </c>
      <c r="BT12" s="18">
        <f>IF(MEDIAN(BT$3,EDATE(BT$3,3)-1,MIN($G12,$H12))=MIN($G12,$H12),
$I12-$J12-SUM($O12:BS12),
IF(MEDIAN(BT$3,EDATE(BT$3,3)-1,$B12)=$B12,
TRUNC((MIN(EDATE(BT$3,3),$H12,$G12)-$B12)/(EDATE(BT$3,3)-BT$3)*$M12,2),
IF(OR($B12&gt;BT$3,MIN($G12:$H12)&lt;BT$3),0,
$M12)))</f>
        <v>0</v>
      </c>
      <c r="BU12" s="18">
        <f>IF(MEDIAN(BU$3,EDATE(BU$3,3)-1,MIN($G12,$H12))=MIN($G12,$H12),
$I12-$J12-SUM($O12:BT12),
IF(MEDIAN(BU$3,EDATE(BU$3,3)-1,$B12)=$B12,
TRUNC((MIN(EDATE(BU$3,3),$H12,$G12)-$B12)/(EDATE(BU$3,3)-BU$3)*$M12,2),
IF(OR($B12&gt;BU$3,MIN($G12:$H12)&lt;BU$3),0,
$M12)))</f>
        <v>0</v>
      </c>
      <c r="BV12" s="18">
        <f>IF(MEDIAN(BV$3,EDATE(BV$3,3)-1,MIN($G12,$H12))=MIN($G12,$H12),
$I12-$J12-SUM($O12:BU12),
IF(MEDIAN(BV$3,EDATE(BV$3,3)-1,$B12)=$B12,
TRUNC((MIN(EDATE(BV$3,3),$H12,$G12)-$B12)/(EDATE(BV$3,3)-BV$3)*$M12,2),
IF(OR($B12&gt;BV$3,MIN($G12:$H12)&lt;BV$3),0,
$M12)))</f>
        <v>0</v>
      </c>
      <c r="BW12" s="18">
        <f>IF(MEDIAN(BW$3,EDATE(BW$3,3)-1,MIN($G12,$H12))=MIN($G12,$H12),
$I12-$J12-SUM($O12:BV12),
IF(MEDIAN(BW$3,EDATE(BW$3,3)-1,$B12)=$B12,
TRUNC((MIN(EDATE(BW$3,3),$H12,$G12)-$B12)/(EDATE(BW$3,3)-BW$3)*$M12,2),
IF(OR($B12&gt;BW$3,MIN($G12:$H12)&lt;BW$3),0,
$M12)))</f>
        <v>0</v>
      </c>
      <c r="BX12" s="18">
        <f>IF(MEDIAN(BX$3,EDATE(BX$3,3)-1,MIN($G12,$H12))=MIN($G12,$H12),
$I12-$J12-SUM($O12:BW12),
IF(MEDIAN(BX$3,EDATE(BX$3,3)-1,$B12)=$B12,
TRUNC((MIN(EDATE(BX$3,3),$H12,$G12)-$B12)/(EDATE(BX$3,3)-BX$3)*$M12,2),
IF(OR($B12&gt;BX$3,MIN($G12:$H12)&lt;BX$3),0,
$M12)))</f>
        <v>0</v>
      </c>
      <c r="BY12" s="18">
        <f>IF(MEDIAN(BY$3,EDATE(BY$3,3)-1,MIN($G12,$H12))=MIN($G12,$H12),
$I12-$J12-SUM($O12:BX12),
IF(MEDIAN(BY$3,EDATE(BY$3,3)-1,$B12)=$B12,
TRUNC((MIN(EDATE(BY$3,3),$H12,$G12)-$B12)/(EDATE(BY$3,3)-BY$3)*$M12,2),
IF(OR($B12&gt;BY$3,MIN($G12:$H12)&lt;BY$3),0,
$M12)))</f>
        <v>0</v>
      </c>
      <c r="BZ12" s="18">
        <f>IF(MEDIAN(BZ$3,EDATE(BZ$3,3)-1,MIN($G12,$H12))=MIN($G12,$H12),
$I12-$J12-SUM($O12:BY12),
IF(MEDIAN(BZ$3,EDATE(BZ$3,3)-1,$B12)=$B12,
TRUNC((MIN(EDATE(BZ$3,3),$H12,$G12)-$B12)/(EDATE(BZ$3,3)-BZ$3)*$M12,2),
IF(OR($B12&gt;BZ$3,MIN($G12:$H12)&lt;BZ$3),0,
$M12)))</f>
        <v>0</v>
      </c>
      <c r="CA12" s="18">
        <f>IF(MEDIAN(CA$3,EDATE(CA$3,3)-1,MIN($G12,$H12))=MIN($G12,$H12),
$I12-$J12-SUM($O12:BZ12),
IF(MEDIAN(CA$3,EDATE(CA$3,3)-1,$B12)=$B12,
TRUNC((MIN(EDATE(CA$3,3),$H12,$G12)-$B12)/(EDATE(CA$3,3)-CA$3)*$M12,2),
IF(OR($B12&gt;CA$3,MIN($G12:$H12)&lt;CA$3),0,
$M12)))</f>
        <v>0</v>
      </c>
      <c r="CB12" s="18">
        <f>IF(MEDIAN(CB$3,EDATE(CB$3,3)-1,MIN($G12,$H12))=MIN($G12,$H12),
$I12-$J12-SUM($O12:CA12),
IF(MEDIAN(CB$3,EDATE(CB$3,3)-1,$B12)=$B12,
TRUNC((MIN(EDATE(CB$3,3),$H12,$G12)-$B12)/(EDATE(CB$3,3)-CB$3)*$M12,2),
IF(OR($B12&gt;CB$3,MIN($G12:$H12)&lt;CB$3),0,
$M12)))</f>
        <v>0</v>
      </c>
      <c r="CC12" s="18">
        <f>IF(MEDIAN(CC$3,EDATE(CC$3,3)-1,MIN($G12,$H12))=MIN($G12,$H12),
$I12-$J12-SUM($O12:CB12),
IF(MEDIAN(CC$3,EDATE(CC$3,3)-1,$B12)=$B12,
TRUNC((MIN(EDATE(CC$3,3),$H12,$G12)-$B12)/(EDATE(CC$3,3)-CC$3)*$M12,2),
IF(OR($B12&gt;CC$3,MIN($G12:$H12)&lt;CC$3),0,
$M12)))</f>
        <v>0</v>
      </c>
      <c r="CD12" s="18">
        <f>IF(MEDIAN(CD$3,EDATE(CD$3,3)-1,MIN($G12,$H12))=MIN($G12,$H12),
$I12-$J12-SUM($O12:CC12),
IF(MEDIAN(CD$3,EDATE(CD$3,3)-1,$B12)=$B12,
TRUNC((MIN(EDATE(CD$3,3),$H12,$G12)-$B12)/(EDATE(CD$3,3)-CD$3)*$M12,2),
IF(OR($B12&gt;CD$3,MIN($G12:$H12)&lt;CD$3),0,
$M12)))</f>
        <v>0</v>
      </c>
      <c r="CE12" s="18">
        <f>IF(MEDIAN(CE$3,EDATE(CE$3,3)-1,MIN($G12,$H12))=MIN($G12,$H12),
$I12-$J12-SUM($O12:CD12),
IF(MEDIAN(CE$3,EDATE(CE$3,3)-1,$B12)=$B12,
TRUNC((MIN(EDATE(CE$3,3),$H12,$G12)-$B12)/(EDATE(CE$3,3)-CE$3)*$M12,2),
IF(OR($B12&gt;CE$3,MIN($G12:$H12)&lt;CE$3),0,
$M12)))</f>
        <v>0</v>
      </c>
      <c r="CF12" s="18">
        <f>IF(MEDIAN(CF$3,EDATE(CF$3,3)-1,MIN($G12,$H12))=MIN($G12,$H12),
$I12-$J12-SUM($O12:CE12),
IF(MEDIAN(CF$3,EDATE(CF$3,3)-1,$B12)=$B12,
TRUNC((MIN(EDATE(CF$3,3),$H12,$G12)-$B12)/(EDATE(CF$3,3)-CF$3)*$M12,2),
IF(OR($B12&gt;CF$3,MIN($G12:$H12)&lt;CF$3),0,
$M12)))</f>
        <v>0</v>
      </c>
      <c r="CG12" s="18">
        <f>IF(MEDIAN(CG$3,EDATE(CG$3,3)-1,MIN($G12,$H12))=MIN($G12,$H12),
$I12-$J12-SUM($O12:CF12),
IF(MEDIAN(CG$3,EDATE(CG$3,3)-1,$B12)=$B12,
TRUNC((MIN(EDATE(CG$3,3),$H12,$G12)-$B12)/(EDATE(CG$3,3)-CG$3)*$M12,2),
IF(OR($B12&gt;CG$3,MIN($G12:$H12)&lt;CG$3),0,
$M12)))</f>
        <v>0</v>
      </c>
      <c r="CH12" s="18">
        <f>IF(MEDIAN(CH$3,EDATE(CH$3,3)-1,MIN($G12,$H12))=MIN($G12,$H12),
$I12-$J12-SUM($O12:CG12),
IF(MEDIAN(CH$3,EDATE(CH$3,3)-1,$B12)=$B12,
TRUNC((MIN(EDATE(CH$3,3),$H12,$G12)-$B12)/(EDATE(CH$3,3)-CH$3)*$M12,2),
IF(OR($B12&gt;CH$3,MIN($G12:$H12)&lt;CH$3),0,
$M12)))</f>
        <v>0</v>
      </c>
      <c r="CI12" s="18">
        <f>IF(MEDIAN(CI$3,EDATE(CI$3,3)-1,MIN($G12,$H12))=MIN($G12,$H12),
$I12-$J12-SUM($O12:CH12),
IF(MEDIAN(CI$3,EDATE(CI$3,3)-1,$B12)=$B12,
TRUNC((MIN(EDATE(CI$3,3),$H12,$G12)-$B12)/(EDATE(CI$3,3)-CI$3)*$M12,2),
IF(OR($B12&gt;CI$3,MIN($G12:$H12)&lt;CI$3),0,
$M12)))</f>
        <v>0</v>
      </c>
      <c r="CJ12" s="18">
        <f>IF(MEDIAN(CJ$3,EDATE(CJ$3,3)-1,MIN($G12,$H12))=MIN($G12,$H12),
$I12-$J12-SUM($O12:CI12),
IF(MEDIAN(CJ$3,EDATE(CJ$3,3)-1,$B12)=$B12,
TRUNC((MIN(EDATE(CJ$3,3),$H12,$G12)-$B12)/(EDATE(CJ$3,3)-CJ$3)*$M12,2),
IF(OR($B12&gt;CJ$3,MIN($G12:$H12)&lt;CJ$3),0,
$M12)))</f>
        <v>0</v>
      </c>
      <c r="CK12" s="18">
        <f>IF(MEDIAN(CK$3,EDATE(CK$3,3)-1,MIN($G12,$H12))=MIN($G12,$H12),
$I12-$J12-SUM($O12:CJ12),
IF(MEDIAN(CK$3,EDATE(CK$3,3)-1,$B12)=$B12,
TRUNC((MIN(EDATE(CK$3,3),$H12,$G12)-$B12)/(EDATE(CK$3,3)-CK$3)*$M12,2),
IF(OR($B12&gt;CK$3,MIN($G12:$H12)&lt;CK$3),0,
$M12)))</f>
        <v>0</v>
      </c>
      <c r="CL12" s="18">
        <f>IF(MEDIAN(CL$3,EDATE(CL$3,3)-1,MIN($G12,$H12))=MIN($G12,$H12),
$I12-$J12-SUM($O12:CK12),
IF(MEDIAN(CL$3,EDATE(CL$3,3)-1,$B12)=$B12,
TRUNC((MIN(EDATE(CL$3,3),$H12,$G12)-$B12)/(EDATE(CL$3,3)-CL$3)*$M12,2),
IF(OR($B12&gt;CL$3,MIN($G12:$H12)&lt;CL$3),0,
$M12)))</f>
        <v>0</v>
      </c>
      <c r="CM12" s="18">
        <f>IF(MEDIAN(CM$3,EDATE(CM$3,3)-1,MIN($G12,$H12))=MIN($G12,$H12),
$I12-$J12-SUM($O12:CL12),
IF(MEDIAN(CM$3,EDATE(CM$3,3)-1,$B12)=$B12,
TRUNC((MIN(EDATE(CM$3,3),$H12,$G12)-$B12)/(EDATE(CM$3,3)-CM$3)*$M12,2),
IF(OR($B12&gt;CM$3,MIN($G12:$H12)&lt;CM$3),0,
$M12)))</f>
        <v>0</v>
      </c>
      <c r="CN12" s="18">
        <f>IF(MEDIAN(CN$3,EDATE(CN$3,3)-1,MIN($G12,$H12))=MIN($G12,$H12),
$I12-$J12-SUM($O12:CM12),
IF(MEDIAN(CN$3,EDATE(CN$3,3)-1,$B12)=$B12,
TRUNC((MIN(EDATE(CN$3,3),$H12,$G12)-$B12)/(EDATE(CN$3,3)-CN$3)*$M12,2),
IF(OR($B12&gt;CN$3,MIN($G12:$H12)&lt;CN$3),0,
$M12)))</f>
        <v>0</v>
      </c>
      <c r="CO12" s="18">
        <f>IF(MEDIAN(CO$3,EDATE(CO$3,3)-1,MIN($G12,$H12))=MIN($G12,$H12),
$I12-$J12-SUM($O12:CN12),
IF(MEDIAN(CO$3,EDATE(CO$3,3)-1,$B12)=$B12,
TRUNC((MIN(EDATE(CO$3,3),$H12,$G12)-$B12)/(EDATE(CO$3,3)-CO$3)*$M12,2),
IF(OR($B12&gt;CO$3,MIN($G12:$H12)&lt;CO$3),0,
$M12)))</f>
        <v>0</v>
      </c>
      <c r="CP12" s="18">
        <f>IF(MEDIAN(CP$3,EDATE(CP$3,3)-1,MIN($G12,$H12))=MIN($G12,$H12),
$I12-$J12-SUM($O12:CO12),
IF(MEDIAN(CP$3,EDATE(CP$3,3)-1,$B12)=$B12,
TRUNC((MIN(EDATE(CP$3,3),$H12,$G12)-$B12)/(EDATE(CP$3,3)-CP$3)*$M12,2),
IF(OR($B12&gt;CP$3,MIN($G12:$H12)&lt;CP$3),0,
$M12)))</f>
        <v>0</v>
      </c>
      <c r="CQ12" s="18">
        <f>IF(MEDIAN(CQ$3,EDATE(CQ$3,3)-1,MIN($G12,$H12))=MIN($G12,$H12),
$I12-$J12-SUM($O12:CP12),
IF(MEDIAN(CQ$3,EDATE(CQ$3,3)-1,$B12)=$B12,
TRUNC((MIN(EDATE(CQ$3,3),$H12,$G12)-$B12)/(EDATE(CQ$3,3)-CQ$3)*$M12,2),
IF(OR($B12&gt;CQ$3,MIN($G12:$H12)&lt;CQ$3),0,
$M12)))</f>
        <v>0</v>
      </c>
      <c r="CR12" s="18">
        <f>IF(MEDIAN(CR$3,EDATE(CR$3,3)-1,MIN($G12,$H12))=MIN($G12,$H12),
$I12-$J12-SUM($O12:CQ12),
IF(MEDIAN(CR$3,EDATE(CR$3,3)-1,$B12)=$B12,
TRUNC((MIN(EDATE(CR$3,3),$H12,$G12)-$B12)/(EDATE(CR$3,3)-CR$3)*$M12,2),
IF(OR($B12&gt;CR$3,MIN($G12:$H12)&lt;CR$3),0,
$M12)))</f>
        <v>0</v>
      </c>
      <c r="CS12" s="18">
        <f>IF(MEDIAN(CS$3,EDATE(CS$3,3)-1,MIN($G12,$H12))=MIN($G12,$H12),
$I12-$J12-SUM($O12:CR12),
IF(MEDIAN(CS$3,EDATE(CS$3,3)-1,$B12)=$B12,
TRUNC((MIN(EDATE(CS$3,3),$H12,$G12)-$B12)/(EDATE(CS$3,3)-CS$3)*$M12,2),
IF(OR($B12&gt;CS$3,MIN($G12:$H12)&lt;CS$3),0,
$M12)))</f>
        <v>0</v>
      </c>
      <c r="CT12" s="18">
        <f>IF(MEDIAN(CT$3,EDATE(CT$3,3)-1,MIN($G12,$H12))=MIN($G12,$H12),
$I12-$J12-SUM($O12:CS12),
IF(MEDIAN(CT$3,EDATE(CT$3,3)-1,$B12)=$B12,
TRUNC((MIN(EDATE(CT$3,3),$H12,$G12)-$B12)/(EDATE(CT$3,3)-CT$3)*$M12,2),
IF(OR($B12&gt;CT$3,MIN($G12:$H12)&lt;CT$3),0,
$M12)))</f>
        <v>0</v>
      </c>
      <c r="CU12" s="18">
        <f>IF(MEDIAN(CU$3,EDATE(CU$3,3)-1,MIN($G12,$H12))=MIN($G12,$H12),
$I12-$J12-SUM($O12:CT12),
IF(MEDIAN(CU$3,EDATE(CU$3,3)-1,$B12)=$B12,
TRUNC((MIN(EDATE(CU$3,3),$H12,$G12)-$B12)/(EDATE(CU$3,3)-CU$3)*$M12,2),
IF(OR($B12&gt;CU$3,MIN($G12:$H12)&lt;CU$3),0,
$M12)))</f>
        <v>0</v>
      </c>
      <c r="CV12" s="18">
        <f>IF(MEDIAN(CV$3,EDATE(CV$3,3)-1,MIN($G12,$H12))=MIN($G12,$H12),
$I12-$J12-SUM($O12:CU12),
IF(MEDIAN(CV$3,EDATE(CV$3,3)-1,$B12)=$B12,
TRUNC((MIN(EDATE(CV$3,3),$H12,$G12)-$B12)/(EDATE(CV$3,3)-CV$3)*$M12,2),
IF(OR($B12&gt;CV$3,MIN($G12:$H12)&lt;CV$3),0,
$M12)))</f>
        <v>0</v>
      </c>
      <c r="CW12" s="18">
        <f>IF(MEDIAN(CW$3,EDATE(CW$3,3)-1,MIN($G12,$H12))=MIN($G12,$H12),
$I12-$J12-SUM($O12:CV12),
IF(MEDIAN(CW$3,EDATE(CW$3,3)-1,$B12)=$B12,
TRUNC((MIN(EDATE(CW$3,3),$H12,$G12)-$B12)/(EDATE(CW$3,3)-CW$3)*$M12,2),
IF(OR($B12&gt;CW$3,MIN($G12:$H12)&lt;CW$3),0,
$M12)))</f>
        <v>0</v>
      </c>
      <c r="CX12" s="18">
        <f>IF(MEDIAN(CX$3,EDATE(CX$3,3)-1,MIN($G12,$H12))=MIN($G12,$H12),
$I12-$J12-SUM($O12:CW12),
IF(MEDIAN(CX$3,EDATE(CX$3,3)-1,$B12)=$B12,
TRUNC((MIN(EDATE(CX$3,3),$H12,$G12)-$B12)/(EDATE(CX$3,3)-CX$3)*$M12,2),
IF(OR($B12&gt;CX$3,MIN($G12:$H12)&lt;CX$3),0,
$M12)))</f>
        <v>0</v>
      </c>
      <c r="CY12" s="18">
        <f>IF(MEDIAN(CY$3,EDATE(CY$3,3)-1,MIN($G12,$H12))=MIN($G12,$H12),
$I12-$J12-SUM($O12:CX12),
IF(MEDIAN(CY$3,EDATE(CY$3,3)-1,$B12)=$B12,
TRUNC((MIN(EDATE(CY$3,3),$H12,$G12)-$B12)/(EDATE(CY$3,3)-CY$3)*$M12,2),
IF(OR($B12&gt;CY$3,MIN($G12:$H12)&lt;CY$3),0,
$M12)))</f>
        <v>0</v>
      </c>
      <c r="CZ12" s="18">
        <f>IF(MEDIAN(CZ$3,EDATE(CZ$3,3)-1,MIN($G12,$H12))=MIN($G12,$H12),
$I12-$J12-SUM($O12:CY12),
IF(MEDIAN(CZ$3,EDATE(CZ$3,3)-1,$B12)=$B12,
TRUNC((MIN(EDATE(CZ$3,3),$H12,$G12)-$B12)/(EDATE(CZ$3,3)-CZ$3)*$M12,2),
IF(OR($B12&gt;CZ$3,MIN($G12:$H12)&lt;CZ$3),0,
$M12)))</f>
        <v>0</v>
      </c>
      <c r="DA12" s="18">
        <f>IF(MEDIAN(DA$3,EDATE(DA$3,3)-1,MIN($G12,$H12))=MIN($G12,$H12),
$I12-$J12-SUM($O12:CZ12),
IF(MEDIAN(DA$3,EDATE(DA$3,3)-1,$B12)=$B12,
TRUNC((MIN(EDATE(DA$3,3),$H12,$G12)-$B12)/(EDATE(DA$3,3)-DA$3)*$M12,2),
IF(OR($B12&gt;DA$3,MIN($G12:$H12)&lt;DA$3),0,
$M12)))</f>
        <v>0</v>
      </c>
      <c r="DB12" s="18">
        <f>IF(MEDIAN(DB$3,EDATE(DB$3,3)-1,MIN($G12,$H12))=MIN($G12,$H12),
$I12-$J12-SUM($O12:DA12),
IF(MEDIAN(DB$3,EDATE(DB$3,3)-1,$B12)=$B12,
TRUNC((MIN(EDATE(DB$3,3),$H12,$G12)-$B12)/(EDATE(DB$3,3)-DB$3)*$M12,2),
IF(OR($B12&gt;DB$3,MIN($G12:$H12)&lt;DB$3),0,
$M12)))</f>
        <v>0</v>
      </c>
      <c r="DC12" s="18">
        <f>IF(MEDIAN(DC$3,EDATE(DC$3,3)-1,MIN($G12,$H12))=MIN($G12,$H12),
$I12-$J12-SUM($O12:DB12),
IF(MEDIAN(DC$3,EDATE(DC$3,3)-1,$B12)=$B12,
TRUNC((MIN(EDATE(DC$3,3),$H12,$G12)-$B12)/(EDATE(DC$3,3)-DC$3)*$M12,2),
IF(OR($B12&gt;DC$3,MIN($G12:$H12)&lt;DC$3),0,
$M12)))</f>
        <v>0</v>
      </c>
      <c r="DD12" s="18">
        <f>IF(MEDIAN(DD$3,EDATE(DD$3,3)-1,MIN($G12,$H12))=MIN($G12,$H12),
$I12-$J12-SUM($O12:DC12),
IF(MEDIAN(DD$3,EDATE(DD$3,3)-1,$B12)=$B12,
TRUNC((MIN(EDATE(DD$3,3),$H12,$G12)-$B12)/(EDATE(DD$3,3)-DD$3)*$M12,2),
IF(OR($B12&gt;DD$3,MIN($G12:$H12)&lt;DD$3),0,
$M12)))</f>
        <v>0</v>
      </c>
      <c r="DE12" s="18">
        <f>IF(MEDIAN(DE$3,EDATE(DE$3,3)-1,MIN($G12,$H12))=MIN($G12,$H12),
$I12-$J12-SUM($O12:DD12),
IF(MEDIAN(DE$3,EDATE(DE$3,3)-1,$B12)=$B12,
TRUNC((MIN(EDATE(DE$3,3),$H12,$G12)-$B12)/(EDATE(DE$3,3)-DE$3)*$M12,2),
IF(OR($B12&gt;DE$3,MIN($G12:$H12)&lt;DE$3),0,
$M12)))</f>
        <v>0</v>
      </c>
      <c r="DF12" s="18">
        <f>IF(MEDIAN(DF$3,EDATE(DF$3,3)-1,MIN($G12,$H12))=MIN($G12,$H12),
$I12-$J12-SUM($O12:DE12),
IF(MEDIAN(DF$3,EDATE(DF$3,3)-1,$B12)=$B12,
TRUNC((MIN(EDATE(DF$3,3),$H12,$G12)-$B12)/(EDATE(DF$3,3)-DF$3)*$M12,2),
IF(OR($B12&gt;DF$3,MIN($G12:$H12)&lt;DF$3),0,
$M12)))</f>
        <v>0</v>
      </c>
      <c r="DG12" s="18">
        <f>IF(MEDIAN(DG$3,EDATE(DG$3,3)-1,MIN($G12,$H12))=MIN($G12,$H12),
$I12-$J12-SUM($O12:DF12),
IF(MEDIAN(DG$3,EDATE(DG$3,3)-1,$B12)=$B12,
TRUNC((MIN(EDATE(DG$3,3),$H12,$G12)-$B12)/(EDATE(DG$3,3)-DG$3)*$M12,2),
IF(OR($B12&gt;DG$3,MIN($G12:$H12)&lt;DG$3),0,
$M12)))</f>
        <v>0</v>
      </c>
      <c r="DH12" s="18">
        <f>IF(MEDIAN(DH$3,EDATE(DH$3,3)-1,MIN($G12,$H12))=MIN($G12,$H12),
$I12-$J12-SUM($O12:DG12),
IF(MEDIAN(DH$3,EDATE(DH$3,3)-1,$B12)=$B12,
TRUNC((MIN(EDATE(DH$3,3),$H12,$G12)-$B12)/(EDATE(DH$3,3)-DH$3)*$M12,2),
IF(OR($B12&gt;DH$3,MIN($G12:$H12)&lt;DH$3),0,
$M12)))</f>
        <v>0</v>
      </c>
      <c r="DI12" s="18">
        <f>IF(MEDIAN(DI$3,EDATE(DI$3,3)-1,MIN($G12,$H12))=MIN($G12,$H12),
$I12-$J12-SUM($O12:DH12),
IF(MEDIAN(DI$3,EDATE(DI$3,3)-1,$B12)=$B12,
TRUNC((MIN(EDATE(DI$3,3),$H12,$G12)-$B12)/(EDATE(DI$3,3)-DI$3)*$M12,2),
IF(OR($B12&gt;DI$3,MIN($G12:$H12)&lt;DI$3),0,
$M12)))</f>
        <v>0</v>
      </c>
      <c r="DJ12" s="18">
        <f>IF(MEDIAN(DJ$3,EDATE(DJ$3,3)-1,MIN($G12,$H12))=MIN($G12,$H12),
$I12-$J12-SUM($O12:DI12),
IF(MEDIAN(DJ$3,EDATE(DJ$3,3)-1,$B12)=$B12,
TRUNC((MIN(EDATE(DJ$3,3),$H12,$G12)-$B12)/(EDATE(DJ$3,3)-DJ$3)*$M12,2),
IF(OR($B12&gt;DJ$3,MIN($G12:$H12)&lt;DJ$3),0,
$M12)))</f>
        <v>0</v>
      </c>
      <c r="DK12" s="18">
        <f>IF(MEDIAN(DK$3,EDATE(DK$3,3)-1,MIN($G12,$H12))=MIN($G12,$H12),
$I12-$J12-SUM($O12:DJ12),
IF(MEDIAN(DK$3,EDATE(DK$3,3)-1,$B12)=$B12,
TRUNC((MIN(EDATE(DK$3,3),$H12,$G12)-$B12)/(EDATE(DK$3,3)-DK$3)*$M12,2),
IF(OR($B12&gt;DK$3,MIN($G12:$H12)&lt;DK$3),0,
$M12)))</f>
        <v>0</v>
      </c>
    </row>
    <row r="13" spans="1:115" s="15" customFormat="1" x14ac:dyDescent="0.25">
      <c r="A13" s="24" t="s">
        <v>123</v>
      </c>
      <c r="B13" s="25">
        <v>45306</v>
      </c>
      <c r="C13" s="26">
        <v>36</v>
      </c>
      <c r="D13" s="27">
        <v>10000</v>
      </c>
      <c r="E13" s="28">
        <v>0.75</v>
      </c>
      <c r="F13" s="29">
        <v>0.67</v>
      </c>
      <c r="G13" s="25">
        <v>45366</v>
      </c>
      <c r="H13" s="68">
        <f>IF(C13&gt;0,+EDATE(B13,C13),"-")</f>
        <v>46402</v>
      </c>
      <c r="I13" s="30">
        <f>IF(D13,TRUNC(D13*E13*F13,2),"")</f>
        <v>5025</v>
      </c>
      <c r="J13" s="31">
        <f>MAX(0,IF(G13&gt;B13,TRUNC(I13*(H13-G13)/(H13-B13),2),0))</f>
        <v>4749.8999999999996</v>
      </c>
      <c r="K13" s="31">
        <f>TRUNC(J13*0.21,2)</f>
        <v>997.47</v>
      </c>
      <c r="L13" s="20">
        <f>IFERROR(+I13/(H13-B13),"-")</f>
        <v>4.5848540145985401</v>
      </c>
      <c r="M13" s="15">
        <f>IFERROR(TRUNC(+I13/C13*3,2),"-")</f>
        <v>418.75</v>
      </c>
      <c r="N13" s="17">
        <f>SUM(P13:DK13)</f>
        <v>275.10000000000036</v>
      </c>
      <c r="O13" s="36">
        <f>0+0</f>
        <v>0</v>
      </c>
      <c r="P13" s="18">
        <f>IF(MEDIAN(P$3,EDATE(P$3,3)-1,MIN($G13,$H13))=MIN($G13,$H13),
$I13-$J13-SUM($O13:O13),
IF(MEDIAN(P$3,EDATE(P$3,3)-1,$B13)=$B13,
TRUNC((MIN(EDATE(P$3,3),$H13,$G13)-$B13)/(EDATE(P$3,3)-P$3)*$M13,2),
IF(OR($B13&gt;P$3,MIN($G13:$H13)&lt;P$3),0,
$M13)))</f>
        <v>0</v>
      </c>
      <c r="Q13" s="18">
        <f>IF(MEDIAN(Q$3,EDATE(Q$3,3)-1,MIN($G13,$H13))=MIN($G13,$H13),
$I13-$J13-SUM($O13:P13),
IF(MEDIAN(Q$3,EDATE(Q$3,3)-1,$B13)=$B13,
TRUNC((MIN(EDATE(Q$3,3),$H13,$G13)-$B13)/(EDATE(Q$3,3)-Q$3)*$M13,2),
IF(OR($B13&gt;Q$3,MIN($G13:$H13)&lt;Q$3),0,
$M13)))</f>
        <v>0</v>
      </c>
      <c r="R13" s="18">
        <f>IF(MEDIAN(R$3,EDATE(R$3,3)-1,MIN($G13,$H13))=MIN($G13,$H13),
$I13-$J13-SUM($O13:Q13),
IF(MEDIAN(R$3,EDATE(R$3,3)-1,$B13)=$B13,
TRUNC((MIN(EDATE(R$3,3),$H13,$G13)-$B13)/(EDATE(R$3,3)-R$3)*$M13,2),
IF(OR($B13&gt;R$3,MIN($G13:$H13)&lt;R$3),0,
$M13)))</f>
        <v>0</v>
      </c>
      <c r="S13" s="18">
        <f>IF(MEDIAN(S$3,EDATE(S$3,3)-1,MIN($G13,$H13))=MIN($G13,$H13),
$I13-$J13-SUM($O13:R13),
IF(MEDIAN(S$3,EDATE(S$3,3)-1,$B13)=$B13,
TRUNC((MIN(EDATE(S$3,3),$H13,$G13)-$B13)/(EDATE(S$3,3)-S$3)*$M13,2),
IF(OR($B13&gt;S$3,MIN($G13:$H13)&lt;S$3),0,
$M13)))</f>
        <v>0</v>
      </c>
      <c r="T13" s="18">
        <f>IF(MEDIAN(T$3,EDATE(T$3,3)-1,MIN($G13,$H13))=MIN($G13,$H13),
$I13-$J13-SUM($O13:S13),
IF(MEDIAN(T$3,EDATE(T$3,3)-1,$B13)=$B13,
TRUNC((MIN(EDATE(T$3,3),$H13,$G13)-$B13)/(EDATE(T$3,3)-T$3)*$M13,2),
IF(OR($B13&gt;T$3,MIN($G13:$H13)&lt;T$3),0,
$M13)))</f>
        <v>0</v>
      </c>
      <c r="U13" s="18">
        <f>IF(MEDIAN(U$3,EDATE(U$3,3)-1,MIN($G13,$H13))=MIN($G13,$H13),
$I13-$J13-SUM($O13:T13),
IF(MEDIAN(U$3,EDATE(U$3,3)-1,$B13)=$B13,
TRUNC((MIN(EDATE(U$3,3),$H13,$G13)-$B13)/(EDATE(U$3,3)-U$3)*$M13,2),
IF(OR($B13&gt;U$3,MIN($G13:$H13)&lt;U$3),0,
$M13)))</f>
        <v>275.10000000000036</v>
      </c>
      <c r="V13" s="18">
        <f>IF(MEDIAN(V$3,EDATE(V$3,3)-1,MIN($G13,$H13))=MIN($G13,$H13),
$I13-$J13-SUM($O13:U13),
IF(MEDIAN(V$3,EDATE(V$3,3)-1,$B13)=$B13,
TRUNC((MIN(EDATE(V$3,3),$H13,$G13)-$B13)/(EDATE(V$3,3)-V$3)*$M13,2),
IF(OR($B13&gt;V$3,MIN($G13:$H13)&lt;V$3),0,
$M13)))</f>
        <v>0</v>
      </c>
      <c r="W13" s="18">
        <f>IF(MEDIAN(W$3,EDATE(W$3,3)-1,MIN($G13,$H13))=MIN($G13,$H13),
$I13-$J13-SUM($O13:V13),
IF(MEDIAN(W$3,EDATE(W$3,3)-1,$B13)=$B13,
TRUNC((MIN(EDATE(W$3,3),$H13,$G13)-$B13)/(EDATE(W$3,3)-W$3)*$M13,2),
IF(OR($B13&gt;W$3,MIN($G13:$H13)&lt;W$3),0,
$M13)))</f>
        <v>0</v>
      </c>
      <c r="X13" s="18">
        <f>IF(MEDIAN(X$3,EDATE(X$3,3)-1,MIN($G13,$H13))=MIN($G13,$H13),
$I13-$J13-SUM($O13:W13),
IF(MEDIAN(X$3,EDATE(X$3,3)-1,$B13)=$B13,
TRUNC((MIN(EDATE(X$3,3),$H13,$G13)-$B13)/(EDATE(X$3,3)-X$3)*$M13,2),
IF(OR($B13&gt;X$3,MIN($G13:$H13)&lt;X$3),0,
$M13)))</f>
        <v>0</v>
      </c>
      <c r="Y13" s="18">
        <f>IF(MEDIAN(Y$3,EDATE(Y$3,3)-1,MIN($G13,$H13))=MIN($G13,$H13),
$I13-$J13-SUM($O13:X13),
IF(MEDIAN(Y$3,EDATE(Y$3,3)-1,$B13)=$B13,
TRUNC((MIN(EDATE(Y$3,3),$H13,$G13)-$B13)/(EDATE(Y$3,3)-Y$3)*$M13,2),
IF(OR($B13&gt;Y$3,MIN($G13:$H13)&lt;Y$3),0,
$M13)))</f>
        <v>0</v>
      </c>
      <c r="Z13" s="18">
        <f>IF(MEDIAN(Z$3,EDATE(Z$3,3)-1,MIN($G13,$H13))=MIN($G13,$H13),
$I13-$J13-SUM($O13:Y13),
IF(MEDIAN(Z$3,EDATE(Z$3,3)-1,$B13)=$B13,
TRUNC((MIN(EDATE(Z$3,3),$H13,$G13)-$B13)/(EDATE(Z$3,3)-Z$3)*$M13,2),
IF(OR($B13&gt;Z$3,MIN($G13:$H13)&lt;Z$3),0,
$M13)))</f>
        <v>0</v>
      </c>
      <c r="AA13" s="18">
        <f>IF(MEDIAN(AA$3,EDATE(AA$3,3)-1,MIN($G13,$H13))=MIN($G13,$H13),
$I13-$J13-SUM($O13:Z13),
IF(MEDIAN(AA$3,EDATE(AA$3,3)-1,$B13)=$B13,
TRUNC((MIN(EDATE(AA$3,3),$H13,$G13)-$B13)/(EDATE(AA$3,3)-AA$3)*$M13,2),
IF(OR($B13&gt;AA$3,MIN($G13:$H13)&lt;AA$3),0,
$M13)))</f>
        <v>0</v>
      </c>
      <c r="AB13" s="18">
        <f>IF(MEDIAN(AB$3,EDATE(AB$3,3)-1,MIN($G13,$H13))=MIN($G13,$H13),
$I13-$J13-SUM($O13:AA13),
IF(MEDIAN(AB$3,EDATE(AB$3,3)-1,$B13)=$B13,
TRUNC((MIN(EDATE(AB$3,3),$H13,$G13)-$B13)/(EDATE(AB$3,3)-AB$3)*$M13,2),
IF(OR($B13&gt;AB$3,MIN($G13:$H13)&lt;AB$3),0,
$M13)))</f>
        <v>0</v>
      </c>
      <c r="AC13" s="18">
        <f>IF(MEDIAN(AC$3,EDATE(AC$3,3)-1,MIN($G13,$H13))=MIN($G13,$H13),
$I13-$J13-SUM($O13:AB13),
IF(MEDIAN(AC$3,EDATE(AC$3,3)-1,$B13)=$B13,
TRUNC((MIN(EDATE(AC$3,3),$H13,$G13)-$B13)/(EDATE(AC$3,3)-AC$3)*$M13,2),
IF(OR($B13&gt;AC$3,MIN($G13:$H13)&lt;AC$3),0,
$M13)))</f>
        <v>0</v>
      </c>
      <c r="AD13" s="18">
        <f>IF(MEDIAN(AD$3,EDATE(AD$3,3)-1,MIN($G13,$H13))=MIN($G13,$H13),
$I13-$J13-SUM($O13:AC13),
IF(MEDIAN(AD$3,EDATE(AD$3,3)-1,$B13)=$B13,
TRUNC((MIN(EDATE(AD$3,3),$H13,$G13)-$B13)/(EDATE(AD$3,3)-AD$3)*$M13,2),
IF(OR($B13&gt;AD$3,MIN($G13:$H13)&lt;AD$3),0,
$M13)))</f>
        <v>0</v>
      </c>
      <c r="AE13" s="18">
        <f>IF(MEDIAN(AE$3,EDATE(AE$3,3)-1,MIN($G13,$H13))=MIN($G13,$H13),
$I13-$J13-SUM($O13:AD13),
IF(MEDIAN(AE$3,EDATE(AE$3,3)-1,$B13)=$B13,
TRUNC((MIN(EDATE(AE$3,3),$H13,$G13)-$B13)/(EDATE(AE$3,3)-AE$3)*$M13,2),
IF(OR($B13&gt;AE$3,MIN($G13:$H13)&lt;AE$3),0,
$M13)))</f>
        <v>0</v>
      </c>
      <c r="AF13" s="18">
        <f>IF(MEDIAN(AF$3,EDATE(AF$3,3)-1,MIN($G13,$H13))=MIN($G13,$H13),
$I13-$J13-SUM($O13:AE13),
IF(MEDIAN(AF$3,EDATE(AF$3,3)-1,$B13)=$B13,
TRUNC((MIN(EDATE(AF$3,3),$H13,$G13)-$B13)/(EDATE(AF$3,3)-AF$3)*$M13,2),
IF(OR($B13&gt;AF$3,MIN($G13:$H13)&lt;AF$3),0,
$M13)))</f>
        <v>0</v>
      </c>
      <c r="AG13" s="18">
        <f>IF(MEDIAN(AG$3,EDATE(AG$3,3)-1,MIN($G13,$H13))=MIN($G13,$H13),
$I13-$J13-SUM($O13:AF13),
IF(MEDIAN(AG$3,EDATE(AG$3,3)-1,$B13)=$B13,
TRUNC((MIN(EDATE(AG$3,3),$H13,$G13)-$B13)/(EDATE(AG$3,3)-AG$3)*$M13,2),
IF(OR($B13&gt;AG$3,MIN($G13:$H13)&lt;AG$3),0,
$M13)))</f>
        <v>0</v>
      </c>
      <c r="AH13" s="18">
        <f>IF(MEDIAN(AH$3,EDATE(AH$3,3)-1,MIN($G13,$H13))=MIN($G13,$H13),
$I13-$J13-SUM($O13:AG13),
IF(MEDIAN(AH$3,EDATE(AH$3,3)-1,$B13)=$B13,
TRUNC((MIN(EDATE(AH$3,3),$H13,$G13)-$B13)/(EDATE(AH$3,3)-AH$3)*$M13,2),
IF(OR($B13&gt;AH$3,MIN($G13:$H13)&lt;AH$3),0,
$M13)))</f>
        <v>0</v>
      </c>
      <c r="AI13" s="18">
        <f>IF(MEDIAN(AI$3,EDATE(AI$3,3)-1,MIN($G13,$H13))=MIN($G13,$H13),
$I13-$J13-SUM($O13:AH13),
IF(MEDIAN(AI$3,EDATE(AI$3,3)-1,$B13)=$B13,
TRUNC((MIN(EDATE(AI$3,3),$H13,$G13)-$B13)/(EDATE(AI$3,3)-AI$3)*$M13,2),
IF(OR($B13&gt;AI$3,MIN($G13:$H13)&lt;AI$3),0,
$M13)))</f>
        <v>0</v>
      </c>
      <c r="AJ13" s="18">
        <f>IF(MEDIAN(AJ$3,EDATE(AJ$3,3)-1,MIN($G13,$H13))=MIN($G13,$H13),
$I13-$J13-SUM($O13:AI13),
IF(MEDIAN(AJ$3,EDATE(AJ$3,3)-1,$B13)=$B13,
TRUNC((MIN(EDATE(AJ$3,3),$H13,$G13)-$B13)/(EDATE(AJ$3,3)-AJ$3)*$M13,2),
IF(OR($B13&gt;AJ$3,MIN($G13:$H13)&lt;AJ$3),0,
$M13)))</f>
        <v>0</v>
      </c>
      <c r="AK13" s="18">
        <f>IF(MEDIAN(AK$3,EDATE(AK$3,3)-1,MIN($G13,$H13))=MIN($G13,$H13),
$I13-$J13-SUM($O13:AJ13),
IF(MEDIAN(AK$3,EDATE(AK$3,3)-1,$B13)=$B13,
TRUNC((MIN(EDATE(AK$3,3),$H13,$G13)-$B13)/(EDATE(AK$3,3)-AK$3)*$M13,2),
IF(OR($B13&gt;AK$3,MIN($G13:$H13)&lt;AK$3),0,
$M13)))</f>
        <v>0</v>
      </c>
      <c r="AL13" s="18">
        <f>IF(MEDIAN(AL$3,EDATE(AL$3,3)-1,MIN($G13,$H13))=MIN($G13,$H13),
$I13-$J13-SUM($O13:AK13),
IF(MEDIAN(AL$3,EDATE(AL$3,3)-1,$B13)=$B13,
TRUNC((MIN(EDATE(AL$3,3),$H13,$G13)-$B13)/(EDATE(AL$3,3)-AL$3)*$M13,2),
IF(OR($B13&gt;AL$3,MIN($G13:$H13)&lt;AL$3),0,
$M13)))</f>
        <v>0</v>
      </c>
      <c r="AM13" s="18">
        <f>IF(MEDIAN(AM$3,EDATE(AM$3,3)-1,MIN($G13,$H13))=MIN($G13,$H13),
$I13-$J13-SUM($O13:AL13),
IF(MEDIAN(AM$3,EDATE(AM$3,3)-1,$B13)=$B13,
TRUNC((MIN(EDATE(AM$3,3),$H13,$G13)-$B13)/(EDATE(AM$3,3)-AM$3)*$M13,2),
IF(OR($B13&gt;AM$3,MIN($G13:$H13)&lt;AM$3),0,
$M13)))</f>
        <v>0</v>
      </c>
      <c r="AN13" s="18">
        <f>IF(MEDIAN(AN$3,EDATE(AN$3,3)-1,MIN($G13,$H13))=MIN($G13,$H13),
$I13-$J13-SUM($O13:AM13),
IF(MEDIAN(AN$3,EDATE(AN$3,3)-1,$B13)=$B13,
TRUNC((MIN(EDATE(AN$3,3),$H13,$G13)-$B13)/(EDATE(AN$3,3)-AN$3)*$M13,2),
IF(OR($B13&gt;AN$3,MIN($G13:$H13)&lt;AN$3),0,
$M13)))</f>
        <v>0</v>
      </c>
      <c r="AO13" s="18">
        <f>IF(MEDIAN(AO$3,EDATE(AO$3,3)-1,MIN($G13,$H13))=MIN($G13,$H13),
$I13-$J13-SUM($O13:AN13),
IF(MEDIAN(AO$3,EDATE(AO$3,3)-1,$B13)=$B13,
TRUNC((MIN(EDATE(AO$3,3),$H13,$G13)-$B13)/(EDATE(AO$3,3)-AO$3)*$M13,2),
IF(OR($B13&gt;AO$3,MIN($G13:$H13)&lt;AO$3),0,
$M13)))</f>
        <v>0</v>
      </c>
      <c r="AP13" s="18">
        <f>IF(MEDIAN(AP$3,EDATE(AP$3,3)-1,MIN($G13,$H13))=MIN($G13,$H13),
$I13-$J13-SUM($O13:AO13),
IF(MEDIAN(AP$3,EDATE(AP$3,3)-1,$B13)=$B13,
TRUNC((MIN(EDATE(AP$3,3),$H13,$G13)-$B13)/(EDATE(AP$3,3)-AP$3)*$M13,2),
IF(OR($B13&gt;AP$3,MIN($G13:$H13)&lt;AP$3),0,
$M13)))</f>
        <v>0</v>
      </c>
      <c r="AQ13" s="18">
        <f>IF(MEDIAN(AQ$3,EDATE(AQ$3,3)-1,MIN($G13,$H13))=MIN($G13,$H13),
$I13-$J13-SUM($O13:AP13),
IF(MEDIAN(AQ$3,EDATE(AQ$3,3)-1,$B13)=$B13,
TRUNC((MIN(EDATE(AQ$3,3),$H13,$G13)-$B13)/(EDATE(AQ$3,3)-AQ$3)*$M13,2),
IF(OR($B13&gt;AQ$3,MIN($G13:$H13)&lt;AQ$3),0,
$M13)))</f>
        <v>0</v>
      </c>
      <c r="AR13" s="18">
        <f>IF(MEDIAN(AR$3,EDATE(AR$3,3)-1,MIN($G13,$H13))=MIN($G13,$H13),
$I13-$J13-SUM($O13:AQ13),
IF(MEDIAN(AR$3,EDATE(AR$3,3)-1,$B13)=$B13,
TRUNC((MIN(EDATE(AR$3,3),$H13,$G13)-$B13)/(EDATE(AR$3,3)-AR$3)*$M13,2),
IF(OR($B13&gt;AR$3,MIN($G13:$H13)&lt;AR$3),0,
$M13)))</f>
        <v>0</v>
      </c>
      <c r="AS13" s="18">
        <f>IF(MEDIAN(AS$3,EDATE(AS$3,3)-1,MIN($G13,$H13))=MIN($G13,$H13),
$I13-$J13-SUM($O13:AR13),
IF(MEDIAN(AS$3,EDATE(AS$3,3)-1,$B13)=$B13,
TRUNC((MIN(EDATE(AS$3,3),$H13,$G13)-$B13)/(EDATE(AS$3,3)-AS$3)*$M13,2),
IF(OR($B13&gt;AS$3,MIN($G13:$H13)&lt;AS$3),0,
$M13)))</f>
        <v>0</v>
      </c>
      <c r="AT13" s="18">
        <f>IF(MEDIAN(AT$3,EDATE(AT$3,3)-1,MIN($G13,$H13))=MIN($G13,$H13),
$I13-$J13-SUM($O13:AS13),
IF(MEDIAN(AT$3,EDATE(AT$3,3)-1,$B13)=$B13,
TRUNC((MIN(EDATE(AT$3,3),$H13,$G13)-$B13)/(EDATE(AT$3,3)-AT$3)*$M13,2),
IF(OR($B13&gt;AT$3,MIN($G13:$H13)&lt;AT$3),0,
$M13)))</f>
        <v>0</v>
      </c>
      <c r="AU13" s="18">
        <f>IF(MEDIAN(AU$3,EDATE(AU$3,3)-1,MIN($G13,$H13))=MIN($G13,$H13),
$I13-$J13-SUM($O13:AT13),
IF(MEDIAN(AU$3,EDATE(AU$3,3)-1,$B13)=$B13,
TRUNC((MIN(EDATE(AU$3,3),$H13,$G13)-$B13)/(EDATE(AU$3,3)-AU$3)*$M13,2),
IF(OR($B13&gt;AU$3,MIN($G13:$H13)&lt;AU$3),0,
$M13)))</f>
        <v>0</v>
      </c>
      <c r="AV13" s="18">
        <f>IF(MEDIAN(AV$3,EDATE(AV$3,3)-1,MIN($G13,$H13))=MIN($G13,$H13),
$I13-$J13-SUM($O13:AU13),
IF(MEDIAN(AV$3,EDATE(AV$3,3)-1,$B13)=$B13,
TRUNC((MIN(EDATE(AV$3,3),$H13,$G13)-$B13)/(EDATE(AV$3,3)-AV$3)*$M13,2),
IF(OR($B13&gt;AV$3,MIN($G13:$H13)&lt;AV$3),0,
$M13)))</f>
        <v>0</v>
      </c>
      <c r="AW13" s="18">
        <f>IF(MEDIAN(AW$3,EDATE(AW$3,3)-1,MIN($G13,$H13))=MIN($G13,$H13),
$I13-$J13-SUM($O13:AV13),
IF(MEDIAN(AW$3,EDATE(AW$3,3)-1,$B13)=$B13,
TRUNC((MIN(EDATE(AW$3,3),$H13,$G13)-$B13)/(EDATE(AW$3,3)-AW$3)*$M13,2),
IF(OR($B13&gt;AW$3,MIN($G13:$H13)&lt;AW$3),0,
$M13)))</f>
        <v>0</v>
      </c>
      <c r="AX13" s="18">
        <f>IF(MEDIAN(AX$3,EDATE(AX$3,3)-1,MIN($G13,$H13))=MIN($G13,$H13),
$I13-$J13-SUM($O13:AW13),
IF(MEDIAN(AX$3,EDATE(AX$3,3)-1,$B13)=$B13,
TRUNC((MIN(EDATE(AX$3,3),$H13,$G13)-$B13)/(EDATE(AX$3,3)-AX$3)*$M13,2),
IF(OR($B13&gt;AX$3,MIN($G13:$H13)&lt;AX$3),0,
$M13)))</f>
        <v>0</v>
      </c>
      <c r="AY13" s="18">
        <f>IF(MEDIAN(AY$3,EDATE(AY$3,3)-1,MIN($G13,$H13))=MIN($G13,$H13),
$I13-$J13-SUM($O13:AX13),
IF(MEDIAN(AY$3,EDATE(AY$3,3)-1,$B13)=$B13,
TRUNC((MIN(EDATE(AY$3,3),$H13,$G13)-$B13)/(EDATE(AY$3,3)-AY$3)*$M13,2),
IF(OR($B13&gt;AY$3,MIN($G13:$H13)&lt;AY$3),0,
$M13)))</f>
        <v>0</v>
      </c>
      <c r="AZ13" s="18">
        <f>IF(MEDIAN(AZ$3,EDATE(AZ$3,3)-1,MIN($G13,$H13))=MIN($G13,$H13),
$I13-$J13-SUM($O13:AY13),
IF(MEDIAN(AZ$3,EDATE(AZ$3,3)-1,$B13)=$B13,
TRUNC((MIN(EDATE(AZ$3,3),$H13,$G13)-$B13)/(EDATE(AZ$3,3)-AZ$3)*$M13,2),
IF(OR($B13&gt;AZ$3,MIN($G13:$H13)&lt;AZ$3),0,
$M13)))</f>
        <v>0</v>
      </c>
      <c r="BA13" s="18">
        <f>IF(MEDIAN(BA$3,EDATE(BA$3,3)-1,MIN($G13,$H13))=MIN($G13,$H13),
$I13-$J13-SUM($O13:AZ13),
IF(MEDIAN(BA$3,EDATE(BA$3,3)-1,$B13)=$B13,
TRUNC((MIN(EDATE(BA$3,3),$H13,$G13)-$B13)/(EDATE(BA$3,3)-BA$3)*$M13,2),
IF(OR($B13&gt;BA$3,MIN($G13:$H13)&lt;BA$3),0,
$M13)))</f>
        <v>0</v>
      </c>
      <c r="BB13" s="18">
        <f>IF(MEDIAN(BB$3,EDATE(BB$3,3)-1,MIN($G13,$H13))=MIN($G13,$H13),
$I13-$J13-SUM($O13:BA13),
IF(MEDIAN(BB$3,EDATE(BB$3,3)-1,$B13)=$B13,
TRUNC((MIN(EDATE(BB$3,3),$H13,$G13)-$B13)/(EDATE(BB$3,3)-BB$3)*$M13,2),
IF(OR($B13&gt;BB$3,MIN($G13:$H13)&lt;BB$3),0,
$M13)))</f>
        <v>0</v>
      </c>
      <c r="BC13" s="18">
        <f>IF(MEDIAN(BC$3,EDATE(BC$3,3)-1,MIN($G13,$H13))=MIN($G13,$H13),
$I13-$J13-SUM($O13:BB13),
IF(MEDIAN(BC$3,EDATE(BC$3,3)-1,$B13)=$B13,
TRUNC((MIN(EDATE(BC$3,3),$H13,$G13)-$B13)/(EDATE(BC$3,3)-BC$3)*$M13,2),
IF(OR($B13&gt;BC$3,MIN($G13:$H13)&lt;BC$3),0,
$M13)))</f>
        <v>0</v>
      </c>
      <c r="BD13" s="18">
        <f>IF(MEDIAN(BD$3,EDATE(BD$3,3)-1,MIN($G13,$H13))=MIN($G13,$H13),
$I13-$J13-SUM($O13:BC13),
IF(MEDIAN(BD$3,EDATE(BD$3,3)-1,$B13)=$B13,
TRUNC((MIN(EDATE(BD$3,3),$H13,$G13)-$B13)/(EDATE(BD$3,3)-BD$3)*$M13,2),
IF(OR($B13&gt;BD$3,MIN($G13:$H13)&lt;BD$3),0,
$M13)))</f>
        <v>0</v>
      </c>
      <c r="BE13" s="18">
        <f>IF(MEDIAN(BE$3,EDATE(BE$3,3)-1,MIN($G13,$H13))=MIN($G13,$H13),
$I13-$J13-SUM($O13:BD13),
IF(MEDIAN(BE$3,EDATE(BE$3,3)-1,$B13)=$B13,
TRUNC((MIN(EDATE(BE$3,3),$H13,$G13)-$B13)/(EDATE(BE$3,3)-BE$3)*$M13,2),
IF(OR($B13&gt;BE$3,MIN($G13:$H13)&lt;BE$3),0,
$M13)))</f>
        <v>0</v>
      </c>
      <c r="BF13" s="18">
        <f>IF(MEDIAN(BF$3,EDATE(BF$3,3)-1,MIN($G13,$H13))=MIN($G13,$H13),
$I13-$J13-SUM($O13:BE13),
IF(MEDIAN(BF$3,EDATE(BF$3,3)-1,$B13)=$B13,
TRUNC((MIN(EDATE(BF$3,3),$H13,$G13)-$B13)/(EDATE(BF$3,3)-BF$3)*$M13,2),
IF(OR($B13&gt;BF$3,MIN($G13:$H13)&lt;BF$3),0,
$M13)))</f>
        <v>0</v>
      </c>
      <c r="BG13" s="18">
        <f>IF(MEDIAN(BG$3,EDATE(BG$3,3)-1,MIN($G13,$H13))=MIN($G13,$H13),
$I13-$J13-SUM($O13:BF13),
IF(MEDIAN(BG$3,EDATE(BG$3,3)-1,$B13)=$B13,
TRUNC((MIN(EDATE(BG$3,3),$H13,$G13)-$B13)/(EDATE(BG$3,3)-BG$3)*$M13,2),
IF(OR($B13&gt;BG$3,MIN($G13:$H13)&lt;BG$3),0,
$M13)))</f>
        <v>0</v>
      </c>
      <c r="BH13" s="18">
        <f>IF(MEDIAN(BH$3,EDATE(BH$3,3)-1,MIN($G13,$H13))=MIN($G13,$H13),
$I13-$J13-SUM($O13:BG13),
IF(MEDIAN(BH$3,EDATE(BH$3,3)-1,$B13)=$B13,
TRUNC((MIN(EDATE(BH$3,3),$H13,$G13)-$B13)/(EDATE(BH$3,3)-BH$3)*$M13,2),
IF(OR($B13&gt;BH$3,MIN($G13:$H13)&lt;BH$3),0,
$M13)))</f>
        <v>0</v>
      </c>
      <c r="BI13" s="18">
        <f>IF(MEDIAN(BI$3,EDATE(BI$3,3)-1,MIN($G13,$H13))=MIN($G13,$H13),
$I13-$J13-SUM($O13:BH13),
IF(MEDIAN(BI$3,EDATE(BI$3,3)-1,$B13)=$B13,
TRUNC((MIN(EDATE(BI$3,3),$H13,$G13)-$B13)/(EDATE(BI$3,3)-BI$3)*$M13,2),
IF(OR($B13&gt;BI$3,MIN($G13:$H13)&lt;BI$3),0,
$M13)))</f>
        <v>0</v>
      </c>
      <c r="BJ13" s="18">
        <f>IF(MEDIAN(BJ$3,EDATE(BJ$3,3)-1,MIN($G13,$H13))=MIN($G13,$H13),
$I13-$J13-SUM($O13:BI13),
IF(MEDIAN(BJ$3,EDATE(BJ$3,3)-1,$B13)=$B13,
TRUNC((MIN(EDATE(BJ$3,3),$H13,$G13)-$B13)/(EDATE(BJ$3,3)-BJ$3)*$M13,2),
IF(OR($B13&gt;BJ$3,MIN($G13:$H13)&lt;BJ$3),0,
$M13)))</f>
        <v>0</v>
      </c>
      <c r="BK13" s="18">
        <f>IF(MEDIAN(BK$3,EDATE(BK$3,3)-1,MIN($G13,$H13))=MIN($G13,$H13),
$I13-$J13-SUM($O13:BJ13),
IF(MEDIAN(BK$3,EDATE(BK$3,3)-1,$B13)=$B13,
TRUNC((MIN(EDATE(BK$3,3),$H13,$G13)-$B13)/(EDATE(BK$3,3)-BK$3)*$M13,2),
IF(OR($B13&gt;BK$3,MIN($G13:$H13)&lt;BK$3),0,
$M13)))</f>
        <v>0</v>
      </c>
      <c r="BL13" s="18">
        <f>IF(MEDIAN(BL$3,EDATE(BL$3,3)-1,MIN($G13,$H13))=MIN($G13,$H13),
$I13-$J13-SUM($O13:BK13),
IF(MEDIAN(BL$3,EDATE(BL$3,3)-1,$B13)=$B13,
TRUNC((MIN(EDATE(BL$3,3),$H13,$G13)-$B13)/(EDATE(BL$3,3)-BL$3)*$M13,2),
IF(OR($B13&gt;BL$3,MIN($G13:$H13)&lt;BL$3),0,
$M13)))</f>
        <v>0</v>
      </c>
      <c r="BM13" s="18">
        <f>IF(MEDIAN(BM$3,EDATE(BM$3,3)-1,MIN($G13,$H13))=MIN($G13,$H13),
$I13-$J13-SUM($O13:BL13),
IF(MEDIAN(BM$3,EDATE(BM$3,3)-1,$B13)=$B13,
TRUNC((MIN(EDATE(BM$3,3),$H13,$G13)-$B13)/(EDATE(BM$3,3)-BM$3)*$M13,2),
IF(OR($B13&gt;BM$3,MIN($G13:$H13)&lt;BM$3),0,
$M13)))</f>
        <v>0</v>
      </c>
      <c r="BN13" s="18">
        <f>IF(MEDIAN(BN$3,EDATE(BN$3,3)-1,MIN($G13,$H13))=MIN($G13,$H13),
$I13-$J13-SUM($O13:BM13),
IF(MEDIAN(BN$3,EDATE(BN$3,3)-1,$B13)=$B13,
TRUNC((MIN(EDATE(BN$3,3),$H13,$G13)-$B13)/(EDATE(BN$3,3)-BN$3)*$M13,2),
IF(OR($B13&gt;BN$3,MIN($G13:$H13)&lt;BN$3),0,
$M13)))</f>
        <v>0</v>
      </c>
      <c r="BO13" s="18">
        <f>IF(MEDIAN(BO$3,EDATE(BO$3,3)-1,MIN($G13,$H13))=MIN($G13,$H13),
$I13-$J13-SUM($O13:BN13),
IF(MEDIAN(BO$3,EDATE(BO$3,3)-1,$B13)=$B13,
TRUNC((MIN(EDATE(BO$3,3),$H13,$G13)-$B13)/(EDATE(BO$3,3)-BO$3)*$M13,2),
IF(OR($B13&gt;BO$3,MIN($G13:$H13)&lt;BO$3),0,
$M13)))</f>
        <v>0</v>
      </c>
      <c r="BP13" s="18">
        <f>IF(MEDIAN(BP$3,EDATE(BP$3,3)-1,MIN($G13,$H13))=MIN($G13,$H13),
$I13-$J13-SUM($O13:BO13),
IF(MEDIAN(BP$3,EDATE(BP$3,3)-1,$B13)=$B13,
TRUNC((MIN(EDATE(BP$3,3),$H13,$G13)-$B13)/(EDATE(BP$3,3)-BP$3)*$M13,2),
IF(OR($B13&gt;BP$3,MIN($G13:$H13)&lt;BP$3),0,
$M13)))</f>
        <v>0</v>
      </c>
      <c r="BQ13" s="18">
        <f>IF(MEDIAN(BQ$3,EDATE(BQ$3,3)-1,MIN($G13,$H13))=MIN($G13,$H13),
$I13-$J13-SUM($O13:BP13),
IF(MEDIAN(BQ$3,EDATE(BQ$3,3)-1,$B13)=$B13,
TRUNC((MIN(EDATE(BQ$3,3),$H13,$G13)-$B13)/(EDATE(BQ$3,3)-BQ$3)*$M13,2),
IF(OR($B13&gt;BQ$3,MIN($G13:$H13)&lt;BQ$3),0,
$M13)))</f>
        <v>0</v>
      </c>
      <c r="BR13" s="18">
        <f>IF(MEDIAN(BR$3,EDATE(BR$3,3)-1,MIN($G13,$H13))=MIN($G13,$H13),
$I13-$J13-SUM($O13:BQ13),
IF(MEDIAN(BR$3,EDATE(BR$3,3)-1,$B13)=$B13,
TRUNC((MIN(EDATE(BR$3,3),$H13,$G13)-$B13)/(EDATE(BR$3,3)-BR$3)*$M13,2),
IF(OR($B13&gt;BR$3,MIN($G13:$H13)&lt;BR$3),0,
$M13)))</f>
        <v>0</v>
      </c>
      <c r="BS13" s="18">
        <f>IF(MEDIAN(BS$3,EDATE(BS$3,3)-1,MIN($G13,$H13))=MIN($G13,$H13),
$I13-$J13-SUM($O13:BR13),
IF(MEDIAN(BS$3,EDATE(BS$3,3)-1,$B13)=$B13,
TRUNC((MIN(EDATE(BS$3,3),$H13,$G13)-$B13)/(EDATE(BS$3,3)-BS$3)*$M13,2),
IF(OR($B13&gt;BS$3,MIN($G13:$H13)&lt;BS$3),0,
$M13)))</f>
        <v>0</v>
      </c>
      <c r="BT13" s="18">
        <f>IF(MEDIAN(BT$3,EDATE(BT$3,3)-1,MIN($G13,$H13))=MIN($G13,$H13),
$I13-$J13-SUM($O13:BS13),
IF(MEDIAN(BT$3,EDATE(BT$3,3)-1,$B13)=$B13,
TRUNC((MIN(EDATE(BT$3,3),$H13,$G13)-$B13)/(EDATE(BT$3,3)-BT$3)*$M13,2),
IF(OR($B13&gt;BT$3,MIN($G13:$H13)&lt;BT$3),0,
$M13)))</f>
        <v>0</v>
      </c>
      <c r="BU13" s="18">
        <f>IF(MEDIAN(BU$3,EDATE(BU$3,3)-1,MIN($G13,$H13))=MIN($G13,$H13),
$I13-$J13-SUM($O13:BT13),
IF(MEDIAN(BU$3,EDATE(BU$3,3)-1,$B13)=$B13,
TRUNC((MIN(EDATE(BU$3,3),$H13,$G13)-$B13)/(EDATE(BU$3,3)-BU$3)*$M13,2),
IF(OR($B13&gt;BU$3,MIN($G13:$H13)&lt;BU$3),0,
$M13)))</f>
        <v>0</v>
      </c>
      <c r="BV13" s="18">
        <f>IF(MEDIAN(BV$3,EDATE(BV$3,3)-1,MIN($G13,$H13))=MIN($G13,$H13),
$I13-$J13-SUM($O13:BU13),
IF(MEDIAN(BV$3,EDATE(BV$3,3)-1,$B13)=$B13,
TRUNC((MIN(EDATE(BV$3,3),$H13,$G13)-$B13)/(EDATE(BV$3,3)-BV$3)*$M13,2),
IF(OR($B13&gt;BV$3,MIN($G13:$H13)&lt;BV$3),0,
$M13)))</f>
        <v>0</v>
      </c>
      <c r="BW13" s="18">
        <f>IF(MEDIAN(BW$3,EDATE(BW$3,3)-1,MIN($G13,$H13))=MIN($G13,$H13),
$I13-$J13-SUM($O13:BV13),
IF(MEDIAN(BW$3,EDATE(BW$3,3)-1,$B13)=$B13,
TRUNC((MIN(EDATE(BW$3,3),$H13,$G13)-$B13)/(EDATE(BW$3,3)-BW$3)*$M13,2),
IF(OR($B13&gt;BW$3,MIN($G13:$H13)&lt;BW$3),0,
$M13)))</f>
        <v>0</v>
      </c>
      <c r="BX13" s="18">
        <f>IF(MEDIAN(BX$3,EDATE(BX$3,3)-1,MIN($G13,$H13))=MIN($G13,$H13),
$I13-$J13-SUM($O13:BW13),
IF(MEDIAN(BX$3,EDATE(BX$3,3)-1,$B13)=$B13,
TRUNC((MIN(EDATE(BX$3,3),$H13,$G13)-$B13)/(EDATE(BX$3,3)-BX$3)*$M13,2),
IF(OR($B13&gt;BX$3,MIN($G13:$H13)&lt;BX$3),0,
$M13)))</f>
        <v>0</v>
      </c>
      <c r="BY13" s="18">
        <f>IF(MEDIAN(BY$3,EDATE(BY$3,3)-1,MIN($G13,$H13))=MIN($G13,$H13),
$I13-$J13-SUM($O13:BX13),
IF(MEDIAN(BY$3,EDATE(BY$3,3)-1,$B13)=$B13,
TRUNC((MIN(EDATE(BY$3,3),$H13,$G13)-$B13)/(EDATE(BY$3,3)-BY$3)*$M13,2),
IF(OR($B13&gt;BY$3,MIN($G13:$H13)&lt;BY$3),0,
$M13)))</f>
        <v>0</v>
      </c>
      <c r="BZ13" s="18">
        <f>IF(MEDIAN(BZ$3,EDATE(BZ$3,3)-1,MIN($G13,$H13))=MIN($G13,$H13),
$I13-$J13-SUM($O13:BY13),
IF(MEDIAN(BZ$3,EDATE(BZ$3,3)-1,$B13)=$B13,
TRUNC((MIN(EDATE(BZ$3,3),$H13,$G13)-$B13)/(EDATE(BZ$3,3)-BZ$3)*$M13,2),
IF(OR($B13&gt;BZ$3,MIN($G13:$H13)&lt;BZ$3),0,
$M13)))</f>
        <v>0</v>
      </c>
      <c r="CA13" s="18">
        <f>IF(MEDIAN(CA$3,EDATE(CA$3,3)-1,MIN($G13,$H13))=MIN($G13,$H13),
$I13-$J13-SUM($O13:BZ13),
IF(MEDIAN(CA$3,EDATE(CA$3,3)-1,$B13)=$B13,
TRUNC((MIN(EDATE(CA$3,3),$H13,$G13)-$B13)/(EDATE(CA$3,3)-CA$3)*$M13,2),
IF(OR($B13&gt;CA$3,MIN($G13:$H13)&lt;CA$3),0,
$M13)))</f>
        <v>0</v>
      </c>
      <c r="CB13" s="18">
        <f>IF(MEDIAN(CB$3,EDATE(CB$3,3)-1,MIN($G13,$H13))=MIN($G13,$H13),
$I13-$J13-SUM($O13:CA13),
IF(MEDIAN(CB$3,EDATE(CB$3,3)-1,$B13)=$B13,
TRUNC((MIN(EDATE(CB$3,3),$H13,$G13)-$B13)/(EDATE(CB$3,3)-CB$3)*$M13,2),
IF(OR($B13&gt;CB$3,MIN($G13:$H13)&lt;CB$3),0,
$M13)))</f>
        <v>0</v>
      </c>
      <c r="CC13" s="18">
        <f>IF(MEDIAN(CC$3,EDATE(CC$3,3)-1,MIN($G13,$H13))=MIN($G13,$H13),
$I13-$J13-SUM($O13:CB13),
IF(MEDIAN(CC$3,EDATE(CC$3,3)-1,$B13)=$B13,
TRUNC((MIN(EDATE(CC$3,3),$H13,$G13)-$B13)/(EDATE(CC$3,3)-CC$3)*$M13,2),
IF(OR($B13&gt;CC$3,MIN($G13:$H13)&lt;CC$3),0,
$M13)))</f>
        <v>0</v>
      </c>
      <c r="CD13" s="18">
        <f>IF(MEDIAN(CD$3,EDATE(CD$3,3)-1,MIN($G13,$H13))=MIN($G13,$H13),
$I13-$J13-SUM($O13:CC13),
IF(MEDIAN(CD$3,EDATE(CD$3,3)-1,$B13)=$B13,
TRUNC((MIN(EDATE(CD$3,3),$H13,$G13)-$B13)/(EDATE(CD$3,3)-CD$3)*$M13,2),
IF(OR($B13&gt;CD$3,MIN($G13:$H13)&lt;CD$3),0,
$M13)))</f>
        <v>0</v>
      </c>
      <c r="CE13" s="18">
        <f>IF(MEDIAN(CE$3,EDATE(CE$3,3)-1,MIN($G13,$H13))=MIN($G13,$H13),
$I13-$J13-SUM($O13:CD13),
IF(MEDIAN(CE$3,EDATE(CE$3,3)-1,$B13)=$B13,
TRUNC((MIN(EDATE(CE$3,3),$H13,$G13)-$B13)/(EDATE(CE$3,3)-CE$3)*$M13,2),
IF(OR($B13&gt;CE$3,MIN($G13:$H13)&lt;CE$3),0,
$M13)))</f>
        <v>0</v>
      </c>
      <c r="CF13" s="18">
        <f>IF(MEDIAN(CF$3,EDATE(CF$3,3)-1,MIN($G13,$H13))=MIN($G13,$H13),
$I13-$J13-SUM($O13:CE13),
IF(MEDIAN(CF$3,EDATE(CF$3,3)-1,$B13)=$B13,
TRUNC((MIN(EDATE(CF$3,3),$H13,$G13)-$B13)/(EDATE(CF$3,3)-CF$3)*$M13,2),
IF(OR($B13&gt;CF$3,MIN($G13:$H13)&lt;CF$3),0,
$M13)))</f>
        <v>0</v>
      </c>
      <c r="CG13" s="18">
        <f>IF(MEDIAN(CG$3,EDATE(CG$3,3)-1,MIN($G13,$H13))=MIN($G13,$H13),
$I13-$J13-SUM($O13:CF13),
IF(MEDIAN(CG$3,EDATE(CG$3,3)-1,$B13)=$B13,
TRUNC((MIN(EDATE(CG$3,3),$H13,$G13)-$B13)/(EDATE(CG$3,3)-CG$3)*$M13,2),
IF(OR($B13&gt;CG$3,MIN($G13:$H13)&lt;CG$3),0,
$M13)))</f>
        <v>0</v>
      </c>
      <c r="CH13" s="18">
        <f>IF(MEDIAN(CH$3,EDATE(CH$3,3)-1,MIN($G13,$H13))=MIN($G13,$H13),
$I13-$J13-SUM($O13:CG13),
IF(MEDIAN(CH$3,EDATE(CH$3,3)-1,$B13)=$B13,
TRUNC((MIN(EDATE(CH$3,3),$H13,$G13)-$B13)/(EDATE(CH$3,3)-CH$3)*$M13,2),
IF(OR($B13&gt;CH$3,MIN($G13:$H13)&lt;CH$3),0,
$M13)))</f>
        <v>0</v>
      </c>
      <c r="CI13" s="18">
        <f>IF(MEDIAN(CI$3,EDATE(CI$3,3)-1,MIN($G13,$H13))=MIN($G13,$H13),
$I13-$J13-SUM($O13:CH13),
IF(MEDIAN(CI$3,EDATE(CI$3,3)-1,$B13)=$B13,
TRUNC((MIN(EDATE(CI$3,3),$H13,$G13)-$B13)/(EDATE(CI$3,3)-CI$3)*$M13,2),
IF(OR($B13&gt;CI$3,MIN($G13:$H13)&lt;CI$3),0,
$M13)))</f>
        <v>0</v>
      </c>
      <c r="CJ13" s="18">
        <f>IF(MEDIAN(CJ$3,EDATE(CJ$3,3)-1,MIN($G13,$H13))=MIN($G13,$H13),
$I13-$J13-SUM($O13:CI13),
IF(MEDIAN(CJ$3,EDATE(CJ$3,3)-1,$B13)=$B13,
TRUNC((MIN(EDATE(CJ$3,3),$H13,$G13)-$B13)/(EDATE(CJ$3,3)-CJ$3)*$M13,2),
IF(OR($B13&gt;CJ$3,MIN($G13:$H13)&lt;CJ$3),0,
$M13)))</f>
        <v>0</v>
      </c>
      <c r="CK13" s="18">
        <f>IF(MEDIAN(CK$3,EDATE(CK$3,3)-1,MIN($G13,$H13))=MIN($G13,$H13),
$I13-$J13-SUM($O13:CJ13),
IF(MEDIAN(CK$3,EDATE(CK$3,3)-1,$B13)=$B13,
TRUNC((MIN(EDATE(CK$3,3),$H13,$G13)-$B13)/(EDATE(CK$3,3)-CK$3)*$M13,2),
IF(OR($B13&gt;CK$3,MIN($G13:$H13)&lt;CK$3),0,
$M13)))</f>
        <v>0</v>
      </c>
      <c r="CL13" s="18">
        <f>IF(MEDIAN(CL$3,EDATE(CL$3,3)-1,MIN($G13,$H13))=MIN($G13,$H13),
$I13-$J13-SUM($O13:CK13),
IF(MEDIAN(CL$3,EDATE(CL$3,3)-1,$B13)=$B13,
TRUNC((MIN(EDATE(CL$3,3),$H13,$G13)-$B13)/(EDATE(CL$3,3)-CL$3)*$M13,2),
IF(OR($B13&gt;CL$3,MIN($G13:$H13)&lt;CL$3),0,
$M13)))</f>
        <v>0</v>
      </c>
      <c r="CM13" s="18">
        <f>IF(MEDIAN(CM$3,EDATE(CM$3,3)-1,MIN($G13,$H13))=MIN($G13,$H13),
$I13-$J13-SUM($O13:CL13),
IF(MEDIAN(CM$3,EDATE(CM$3,3)-1,$B13)=$B13,
TRUNC((MIN(EDATE(CM$3,3),$H13,$G13)-$B13)/(EDATE(CM$3,3)-CM$3)*$M13,2),
IF(OR($B13&gt;CM$3,MIN($G13:$H13)&lt;CM$3),0,
$M13)))</f>
        <v>0</v>
      </c>
      <c r="CN13" s="18">
        <f>IF(MEDIAN(CN$3,EDATE(CN$3,3)-1,MIN($G13,$H13))=MIN($G13,$H13),
$I13-$J13-SUM($O13:CM13),
IF(MEDIAN(CN$3,EDATE(CN$3,3)-1,$B13)=$B13,
TRUNC((MIN(EDATE(CN$3,3),$H13,$G13)-$B13)/(EDATE(CN$3,3)-CN$3)*$M13,2),
IF(OR($B13&gt;CN$3,MIN($G13:$H13)&lt;CN$3),0,
$M13)))</f>
        <v>0</v>
      </c>
      <c r="CO13" s="18">
        <f>IF(MEDIAN(CO$3,EDATE(CO$3,3)-1,MIN($G13,$H13))=MIN($G13,$H13),
$I13-$J13-SUM($O13:CN13),
IF(MEDIAN(CO$3,EDATE(CO$3,3)-1,$B13)=$B13,
TRUNC((MIN(EDATE(CO$3,3),$H13,$G13)-$B13)/(EDATE(CO$3,3)-CO$3)*$M13,2),
IF(OR($B13&gt;CO$3,MIN($G13:$H13)&lt;CO$3),0,
$M13)))</f>
        <v>0</v>
      </c>
      <c r="CP13" s="18">
        <f>IF(MEDIAN(CP$3,EDATE(CP$3,3)-1,MIN($G13,$H13))=MIN($G13,$H13),
$I13-$J13-SUM($O13:CO13),
IF(MEDIAN(CP$3,EDATE(CP$3,3)-1,$B13)=$B13,
TRUNC((MIN(EDATE(CP$3,3),$H13,$G13)-$B13)/(EDATE(CP$3,3)-CP$3)*$M13,2),
IF(OR($B13&gt;CP$3,MIN($G13:$H13)&lt;CP$3),0,
$M13)))</f>
        <v>0</v>
      </c>
      <c r="CQ13" s="18">
        <f>IF(MEDIAN(CQ$3,EDATE(CQ$3,3)-1,MIN($G13,$H13))=MIN($G13,$H13),
$I13-$J13-SUM($O13:CP13),
IF(MEDIAN(CQ$3,EDATE(CQ$3,3)-1,$B13)=$B13,
TRUNC((MIN(EDATE(CQ$3,3),$H13,$G13)-$B13)/(EDATE(CQ$3,3)-CQ$3)*$M13,2),
IF(OR($B13&gt;CQ$3,MIN($G13:$H13)&lt;CQ$3),0,
$M13)))</f>
        <v>0</v>
      </c>
      <c r="CR13" s="18">
        <f>IF(MEDIAN(CR$3,EDATE(CR$3,3)-1,MIN($G13,$H13))=MIN($G13,$H13),
$I13-$J13-SUM($O13:CQ13),
IF(MEDIAN(CR$3,EDATE(CR$3,3)-1,$B13)=$B13,
TRUNC((MIN(EDATE(CR$3,3),$H13,$G13)-$B13)/(EDATE(CR$3,3)-CR$3)*$M13,2),
IF(OR($B13&gt;CR$3,MIN($G13:$H13)&lt;CR$3),0,
$M13)))</f>
        <v>0</v>
      </c>
      <c r="CS13" s="18">
        <f>IF(MEDIAN(CS$3,EDATE(CS$3,3)-1,MIN($G13,$H13))=MIN($G13,$H13),
$I13-$J13-SUM($O13:CR13),
IF(MEDIAN(CS$3,EDATE(CS$3,3)-1,$B13)=$B13,
TRUNC((MIN(EDATE(CS$3,3),$H13,$G13)-$B13)/(EDATE(CS$3,3)-CS$3)*$M13,2),
IF(OR($B13&gt;CS$3,MIN($G13:$H13)&lt;CS$3),0,
$M13)))</f>
        <v>0</v>
      </c>
      <c r="CT13" s="18">
        <f>IF(MEDIAN(CT$3,EDATE(CT$3,3)-1,MIN($G13,$H13))=MIN($G13,$H13),
$I13-$J13-SUM($O13:CS13),
IF(MEDIAN(CT$3,EDATE(CT$3,3)-1,$B13)=$B13,
TRUNC((MIN(EDATE(CT$3,3),$H13,$G13)-$B13)/(EDATE(CT$3,3)-CT$3)*$M13,2),
IF(OR($B13&gt;CT$3,MIN($G13:$H13)&lt;CT$3),0,
$M13)))</f>
        <v>0</v>
      </c>
      <c r="CU13" s="18">
        <f>IF(MEDIAN(CU$3,EDATE(CU$3,3)-1,MIN($G13,$H13))=MIN($G13,$H13),
$I13-$J13-SUM($O13:CT13),
IF(MEDIAN(CU$3,EDATE(CU$3,3)-1,$B13)=$B13,
TRUNC((MIN(EDATE(CU$3,3),$H13,$G13)-$B13)/(EDATE(CU$3,3)-CU$3)*$M13,2),
IF(OR($B13&gt;CU$3,MIN($G13:$H13)&lt;CU$3),0,
$M13)))</f>
        <v>0</v>
      </c>
      <c r="CV13" s="18">
        <f>IF(MEDIAN(CV$3,EDATE(CV$3,3)-1,MIN($G13,$H13))=MIN($G13,$H13),
$I13-$J13-SUM($O13:CU13),
IF(MEDIAN(CV$3,EDATE(CV$3,3)-1,$B13)=$B13,
TRUNC((MIN(EDATE(CV$3,3),$H13,$G13)-$B13)/(EDATE(CV$3,3)-CV$3)*$M13,2),
IF(OR($B13&gt;CV$3,MIN($G13:$H13)&lt;CV$3),0,
$M13)))</f>
        <v>0</v>
      </c>
      <c r="CW13" s="18">
        <f>IF(MEDIAN(CW$3,EDATE(CW$3,3)-1,MIN($G13,$H13))=MIN($G13,$H13),
$I13-$J13-SUM($O13:CV13),
IF(MEDIAN(CW$3,EDATE(CW$3,3)-1,$B13)=$B13,
TRUNC((MIN(EDATE(CW$3,3),$H13,$G13)-$B13)/(EDATE(CW$3,3)-CW$3)*$M13,2),
IF(OR($B13&gt;CW$3,MIN($G13:$H13)&lt;CW$3),0,
$M13)))</f>
        <v>0</v>
      </c>
      <c r="CX13" s="18">
        <f>IF(MEDIAN(CX$3,EDATE(CX$3,3)-1,MIN($G13,$H13))=MIN($G13,$H13),
$I13-$J13-SUM($O13:CW13),
IF(MEDIAN(CX$3,EDATE(CX$3,3)-1,$B13)=$B13,
TRUNC((MIN(EDATE(CX$3,3),$H13,$G13)-$B13)/(EDATE(CX$3,3)-CX$3)*$M13,2),
IF(OR($B13&gt;CX$3,MIN($G13:$H13)&lt;CX$3),0,
$M13)))</f>
        <v>0</v>
      </c>
      <c r="CY13" s="18">
        <f>IF(MEDIAN(CY$3,EDATE(CY$3,3)-1,MIN($G13,$H13))=MIN($G13,$H13),
$I13-$J13-SUM($O13:CX13),
IF(MEDIAN(CY$3,EDATE(CY$3,3)-1,$B13)=$B13,
TRUNC((MIN(EDATE(CY$3,3),$H13,$G13)-$B13)/(EDATE(CY$3,3)-CY$3)*$M13,2),
IF(OR($B13&gt;CY$3,MIN($G13:$H13)&lt;CY$3),0,
$M13)))</f>
        <v>0</v>
      </c>
      <c r="CZ13" s="18">
        <f>IF(MEDIAN(CZ$3,EDATE(CZ$3,3)-1,MIN($G13,$H13))=MIN($G13,$H13),
$I13-$J13-SUM($O13:CY13),
IF(MEDIAN(CZ$3,EDATE(CZ$3,3)-1,$B13)=$B13,
TRUNC((MIN(EDATE(CZ$3,3),$H13,$G13)-$B13)/(EDATE(CZ$3,3)-CZ$3)*$M13,2),
IF(OR($B13&gt;CZ$3,MIN($G13:$H13)&lt;CZ$3),0,
$M13)))</f>
        <v>0</v>
      </c>
      <c r="DA13" s="18">
        <f>IF(MEDIAN(DA$3,EDATE(DA$3,3)-1,MIN($G13,$H13))=MIN($G13,$H13),
$I13-$J13-SUM($O13:CZ13),
IF(MEDIAN(DA$3,EDATE(DA$3,3)-1,$B13)=$B13,
TRUNC((MIN(EDATE(DA$3,3),$H13,$G13)-$B13)/(EDATE(DA$3,3)-DA$3)*$M13,2),
IF(OR($B13&gt;DA$3,MIN($G13:$H13)&lt;DA$3),0,
$M13)))</f>
        <v>0</v>
      </c>
      <c r="DB13" s="18">
        <f>IF(MEDIAN(DB$3,EDATE(DB$3,3)-1,MIN($G13,$H13))=MIN($G13,$H13),
$I13-$J13-SUM($O13:DA13),
IF(MEDIAN(DB$3,EDATE(DB$3,3)-1,$B13)=$B13,
TRUNC((MIN(EDATE(DB$3,3),$H13,$G13)-$B13)/(EDATE(DB$3,3)-DB$3)*$M13,2),
IF(OR($B13&gt;DB$3,MIN($G13:$H13)&lt;DB$3),0,
$M13)))</f>
        <v>0</v>
      </c>
      <c r="DC13" s="18">
        <f>IF(MEDIAN(DC$3,EDATE(DC$3,3)-1,MIN($G13,$H13))=MIN($G13,$H13),
$I13-$J13-SUM($O13:DB13),
IF(MEDIAN(DC$3,EDATE(DC$3,3)-1,$B13)=$B13,
TRUNC((MIN(EDATE(DC$3,3),$H13,$G13)-$B13)/(EDATE(DC$3,3)-DC$3)*$M13,2),
IF(OR($B13&gt;DC$3,MIN($G13:$H13)&lt;DC$3),0,
$M13)))</f>
        <v>0</v>
      </c>
      <c r="DD13" s="18">
        <f>IF(MEDIAN(DD$3,EDATE(DD$3,3)-1,MIN($G13,$H13))=MIN($G13,$H13),
$I13-$J13-SUM($O13:DC13),
IF(MEDIAN(DD$3,EDATE(DD$3,3)-1,$B13)=$B13,
TRUNC((MIN(EDATE(DD$3,3),$H13,$G13)-$B13)/(EDATE(DD$3,3)-DD$3)*$M13,2),
IF(OR($B13&gt;DD$3,MIN($G13:$H13)&lt;DD$3),0,
$M13)))</f>
        <v>0</v>
      </c>
      <c r="DE13" s="18">
        <f>IF(MEDIAN(DE$3,EDATE(DE$3,3)-1,MIN($G13,$H13))=MIN($G13,$H13),
$I13-$J13-SUM($O13:DD13),
IF(MEDIAN(DE$3,EDATE(DE$3,3)-1,$B13)=$B13,
TRUNC((MIN(EDATE(DE$3,3),$H13,$G13)-$B13)/(EDATE(DE$3,3)-DE$3)*$M13,2),
IF(OR($B13&gt;DE$3,MIN($G13:$H13)&lt;DE$3),0,
$M13)))</f>
        <v>0</v>
      </c>
      <c r="DF13" s="18">
        <f>IF(MEDIAN(DF$3,EDATE(DF$3,3)-1,MIN($G13,$H13))=MIN($G13,$H13),
$I13-$J13-SUM($O13:DE13),
IF(MEDIAN(DF$3,EDATE(DF$3,3)-1,$B13)=$B13,
TRUNC((MIN(EDATE(DF$3,3),$H13,$G13)-$B13)/(EDATE(DF$3,3)-DF$3)*$M13,2),
IF(OR($B13&gt;DF$3,MIN($G13:$H13)&lt;DF$3),0,
$M13)))</f>
        <v>0</v>
      </c>
      <c r="DG13" s="18">
        <f>IF(MEDIAN(DG$3,EDATE(DG$3,3)-1,MIN($G13,$H13))=MIN($G13,$H13),
$I13-$J13-SUM($O13:DF13),
IF(MEDIAN(DG$3,EDATE(DG$3,3)-1,$B13)=$B13,
TRUNC((MIN(EDATE(DG$3,3),$H13,$G13)-$B13)/(EDATE(DG$3,3)-DG$3)*$M13,2),
IF(OR($B13&gt;DG$3,MIN($G13:$H13)&lt;DG$3),0,
$M13)))</f>
        <v>0</v>
      </c>
      <c r="DH13" s="18">
        <f>IF(MEDIAN(DH$3,EDATE(DH$3,3)-1,MIN($G13,$H13))=MIN($G13,$H13),
$I13-$J13-SUM($O13:DG13),
IF(MEDIAN(DH$3,EDATE(DH$3,3)-1,$B13)=$B13,
TRUNC((MIN(EDATE(DH$3,3),$H13,$G13)-$B13)/(EDATE(DH$3,3)-DH$3)*$M13,2),
IF(OR($B13&gt;DH$3,MIN($G13:$H13)&lt;DH$3),0,
$M13)))</f>
        <v>0</v>
      </c>
      <c r="DI13" s="18">
        <f>IF(MEDIAN(DI$3,EDATE(DI$3,3)-1,MIN($G13,$H13))=MIN($G13,$H13),
$I13-$J13-SUM($O13:DH13),
IF(MEDIAN(DI$3,EDATE(DI$3,3)-1,$B13)=$B13,
TRUNC((MIN(EDATE(DI$3,3),$H13,$G13)-$B13)/(EDATE(DI$3,3)-DI$3)*$M13,2),
IF(OR($B13&gt;DI$3,MIN($G13:$H13)&lt;DI$3),0,
$M13)))</f>
        <v>0</v>
      </c>
      <c r="DJ13" s="18">
        <f>IF(MEDIAN(DJ$3,EDATE(DJ$3,3)-1,MIN($G13,$H13))=MIN($G13,$H13),
$I13-$J13-SUM($O13:DI13),
IF(MEDIAN(DJ$3,EDATE(DJ$3,3)-1,$B13)=$B13,
TRUNC((MIN(EDATE(DJ$3,3),$H13,$G13)-$B13)/(EDATE(DJ$3,3)-DJ$3)*$M13,2),
IF(OR($B13&gt;DJ$3,MIN($G13:$H13)&lt;DJ$3),0,
$M13)))</f>
        <v>0</v>
      </c>
      <c r="DK13" s="18">
        <f>IF(MEDIAN(DK$3,EDATE(DK$3,3)-1,MIN($G13,$H13))=MIN($G13,$H13),
$I13-$J13-SUM($O13:DJ13),
IF(MEDIAN(DK$3,EDATE(DK$3,3)-1,$B13)=$B13,
TRUNC((MIN(EDATE(DK$3,3),$H13,$G13)-$B13)/(EDATE(DK$3,3)-DK$3)*$M13,2),
IF(OR($B13&gt;DK$3,MIN($G13:$H13)&lt;DK$3),0,
$M13)))</f>
        <v>0</v>
      </c>
    </row>
    <row r="14" spans="1:115" s="15" customFormat="1" x14ac:dyDescent="0.25">
      <c r="A14" s="24" t="s">
        <v>124</v>
      </c>
      <c r="B14" s="25">
        <v>45306</v>
      </c>
      <c r="C14" s="26">
        <v>36</v>
      </c>
      <c r="D14" s="27">
        <v>10000</v>
      </c>
      <c r="E14" s="28">
        <v>0.75</v>
      </c>
      <c r="F14" s="29">
        <v>0.67</v>
      </c>
      <c r="G14" s="25">
        <v>45657</v>
      </c>
      <c r="H14" s="68">
        <f>IF(C14&gt;0,+EDATE(B14,C14),"-")</f>
        <v>46402</v>
      </c>
      <c r="I14" s="30">
        <f>IF(D14,TRUNC(D14*E14*F14,2),"")</f>
        <v>5025</v>
      </c>
      <c r="J14" s="31">
        <f>MAX(0,IF(G14&gt;B14,TRUNC(I14*(H14-G14)/(H14-B14),2),0))</f>
        <v>3415.71</v>
      </c>
      <c r="K14" s="31">
        <f>TRUNC(J14*0.21,2)</f>
        <v>717.29</v>
      </c>
      <c r="L14" s="20">
        <f>IFERROR(+I14/(H14-B14),"-")</f>
        <v>4.5848540145985401</v>
      </c>
      <c r="M14" s="15">
        <f>IFERROR(TRUNC(+I14/C14*3,2),"-")</f>
        <v>418.75</v>
      </c>
      <c r="N14" s="17">
        <f>SUM(P14:DK14)</f>
        <v>1609.29</v>
      </c>
      <c r="O14" s="36">
        <f>0+0</f>
        <v>0</v>
      </c>
      <c r="P14" s="18">
        <f>IF(MEDIAN(P$3,EDATE(P$3,3)-1,MIN($G14,$H14))=MIN($G14,$H14),
$I14-$J14-SUM($O14:O14),
IF(MEDIAN(P$3,EDATE(P$3,3)-1,$B14)=$B14,
TRUNC((MIN(EDATE(P$3,3),$H14,$G14)-$B14)/(EDATE(P$3,3)-P$3)*$M14,2),
IF(OR($B14&gt;P$3,MIN($G14:$H14)&lt;P$3),0,
$M14)))</f>
        <v>0</v>
      </c>
      <c r="Q14" s="18">
        <f>IF(MEDIAN(Q$3,EDATE(Q$3,3)-1,MIN($G14,$H14))=MIN($G14,$H14),
$I14-$J14-SUM($O14:P14),
IF(MEDIAN(Q$3,EDATE(Q$3,3)-1,$B14)=$B14,
TRUNC((MIN(EDATE(Q$3,3),$H14,$G14)-$B14)/(EDATE(Q$3,3)-Q$3)*$M14,2),
IF(OR($B14&gt;Q$3,MIN($G14:$H14)&lt;Q$3),0,
$M14)))</f>
        <v>0</v>
      </c>
      <c r="R14" s="18">
        <f>IF(MEDIAN(R$3,EDATE(R$3,3)-1,MIN($G14,$H14))=MIN($G14,$H14),
$I14-$J14-SUM($O14:Q14),
IF(MEDIAN(R$3,EDATE(R$3,3)-1,$B14)=$B14,
TRUNC((MIN(EDATE(R$3,3),$H14,$G14)-$B14)/(EDATE(R$3,3)-R$3)*$M14,2),
IF(OR($B14&gt;R$3,MIN($G14:$H14)&lt;R$3),0,
$M14)))</f>
        <v>0</v>
      </c>
      <c r="S14" s="18">
        <f>IF(MEDIAN(S$3,EDATE(S$3,3)-1,MIN($G14,$H14))=MIN($G14,$H14),
$I14-$J14-SUM($O14:R14),
IF(MEDIAN(S$3,EDATE(S$3,3)-1,$B14)=$B14,
TRUNC((MIN(EDATE(S$3,3),$H14,$G14)-$B14)/(EDATE(S$3,3)-S$3)*$M14,2),
IF(OR($B14&gt;S$3,MIN($G14:$H14)&lt;S$3),0,
$M14)))</f>
        <v>0</v>
      </c>
      <c r="T14" s="18">
        <f>IF(MEDIAN(T$3,EDATE(T$3,3)-1,MIN($G14,$H14))=MIN($G14,$H14),
$I14-$J14-SUM($O14:S14),
IF(MEDIAN(T$3,EDATE(T$3,3)-1,$B14)=$B14,
TRUNC((MIN(EDATE(T$3,3),$H14,$G14)-$B14)/(EDATE(T$3,3)-T$3)*$M14,2),
IF(OR($B14&gt;T$3,MIN($G14:$H14)&lt;T$3),0,
$M14)))</f>
        <v>0</v>
      </c>
      <c r="U14" s="18">
        <f>IF(MEDIAN(U$3,EDATE(U$3,3)-1,MIN($G14,$H14))=MIN($G14,$H14),
$I14-$J14-SUM($O14:T14),
IF(MEDIAN(U$3,EDATE(U$3,3)-1,$B14)=$B14,
TRUNC((MIN(EDATE(U$3,3),$H14,$G14)-$B14)/(EDATE(U$3,3)-U$3)*$M14,2),
IF(OR($B14&gt;U$3,MIN($G14:$H14)&lt;U$3),0,
$M14)))</f>
        <v>354.32</v>
      </c>
      <c r="V14" s="18">
        <f>IF(MEDIAN(V$3,EDATE(V$3,3)-1,MIN($G14,$H14))=MIN($G14,$H14),
$I14-$J14-SUM($O14:U14),
IF(MEDIAN(V$3,EDATE(V$3,3)-1,$B14)=$B14,
TRUNC((MIN(EDATE(V$3,3),$H14,$G14)-$B14)/(EDATE(V$3,3)-V$3)*$M14,2),
IF(OR($B14&gt;V$3,MIN($G14:$H14)&lt;V$3),0,
$M14)))</f>
        <v>418.75</v>
      </c>
      <c r="W14" s="18">
        <f>IF(MEDIAN(W$3,EDATE(W$3,3)-1,MIN($G14,$H14))=MIN($G14,$H14),
$I14-$J14-SUM($O14:V14),
IF(MEDIAN(W$3,EDATE(W$3,3)-1,$B14)=$B14,
TRUNC((MIN(EDATE(W$3,3),$H14,$G14)-$B14)/(EDATE(W$3,3)-W$3)*$M14,2),
IF(OR($B14&gt;W$3,MIN($G14:$H14)&lt;W$3),0,
$M14)))</f>
        <v>418.75</v>
      </c>
      <c r="X14" s="18">
        <f>IF(MEDIAN(X$3,EDATE(X$3,3)-1,MIN($G14,$H14))=MIN($G14,$H14),
$I14-$J14-SUM($O14:W14),
IF(MEDIAN(X$3,EDATE(X$3,3)-1,$B14)=$B14,
TRUNC((MIN(EDATE(X$3,3),$H14,$G14)-$B14)/(EDATE(X$3,3)-X$3)*$M14,2),
IF(OR($B14&gt;X$3,MIN($G14:$H14)&lt;X$3),0,
$M14)))</f>
        <v>417.47</v>
      </c>
      <c r="Y14" s="18">
        <f>IF(MEDIAN(Y$3,EDATE(Y$3,3)-1,MIN($G14,$H14))=MIN($G14,$H14),
$I14-$J14-SUM($O14:X14),
IF(MEDIAN(Y$3,EDATE(Y$3,3)-1,$B14)=$B14,
TRUNC((MIN(EDATE(Y$3,3),$H14,$G14)-$B14)/(EDATE(Y$3,3)-Y$3)*$M14,2),
IF(OR($B14&gt;Y$3,MIN($G14:$H14)&lt;Y$3),0,
$M14)))</f>
        <v>0</v>
      </c>
      <c r="Z14" s="18">
        <f>IF(MEDIAN(Z$3,EDATE(Z$3,3)-1,MIN($G14,$H14))=MIN($G14,$H14),
$I14-$J14-SUM($O14:Y14),
IF(MEDIAN(Z$3,EDATE(Z$3,3)-1,$B14)=$B14,
TRUNC((MIN(EDATE(Z$3,3),$H14,$G14)-$B14)/(EDATE(Z$3,3)-Z$3)*$M14,2),
IF(OR($B14&gt;Z$3,MIN($G14:$H14)&lt;Z$3),0,
$M14)))</f>
        <v>0</v>
      </c>
      <c r="AA14" s="18">
        <f>IF(MEDIAN(AA$3,EDATE(AA$3,3)-1,MIN($G14,$H14))=MIN($G14,$H14),
$I14-$J14-SUM($O14:Z14),
IF(MEDIAN(AA$3,EDATE(AA$3,3)-1,$B14)=$B14,
TRUNC((MIN(EDATE(AA$3,3),$H14,$G14)-$B14)/(EDATE(AA$3,3)-AA$3)*$M14,2),
IF(OR($B14&gt;AA$3,MIN($G14:$H14)&lt;AA$3),0,
$M14)))</f>
        <v>0</v>
      </c>
      <c r="AB14" s="18">
        <f>IF(MEDIAN(AB$3,EDATE(AB$3,3)-1,MIN($G14,$H14))=MIN($G14,$H14),
$I14-$J14-SUM($O14:AA14),
IF(MEDIAN(AB$3,EDATE(AB$3,3)-1,$B14)=$B14,
TRUNC((MIN(EDATE(AB$3,3),$H14,$G14)-$B14)/(EDATE(AB$3,3)-AB$3)*$M14,2),
IF(OR($B14&gt;AB$3,MIN($G14:$H14)&lt;AB$3),0,
$M14)))</f>
        <v>0</v>
      </c>
      <c r="AC14" s="18">
        <f>IF(MEDIAN(AC$3,EDATE(AC$3,3)-1,MIN($G14,$H14))=MIN($G14,$H14),
$I14-$J14-SUM($O14:AB14),
IF(MEDIAN(AC$3,EDATE(AC$3,3)-1,$B14)=$B14,
TRUNC((MIN(EDATE(AC$3,3),$H14,$G14)-$B14)/(EDATE(AC$3,3)-AC$3)*$M14,2),
IF(OR($B14&gt;AC$3,MIN($G14:$H14)&lt;AC$3),0,
$M14)))</f>
        <v>0</v>
      </c>
      <c r="AD14" s="18">
        <f>IF(MEDIAN(AD$3,EDATE(AD$3,3)-1,MIN($G14,$H14))=MIN($G14,$H14),
$I14-$J14-SUM($O14:AC14),
IF(MEDIAN(AD$3,EDATE(AD$3,3)-1,$B14)=$B14,
TRUNC((MIN(EDATE(AD$3,3),$H14,$G14)-$B14)/(EDATE(AD$3,3)-AD$3)*$M14,2),
IF(OR($B14&gt;AD$3,MIN($G14:$H14)&lt;AD$3),0,
$M14)))</f>
        <v>0</v>
      </c>
      <c r="AE14" s="18">
        <f>IF(MEDIAN(AE$3,EDATE(AE$3,3)-1,MIN($G14,$H14))=MIN($G14,$H14),
$I14-$J14-SUM($O14:AD14),
IF(MEDIAN(AE$3,EDATE(AE$3,3)-1,$B14)=$B14,
TRUNC((MIN(EDATE(AE$3,3),$H14,$G14)-$B14)/(EDATE(AE$3,3)-AE$3)*$M14,2),
IF(OR($B14&gt;AE$3,MIN($G14:$H14)&lt;AE$3),0,
$M14)))</f>
        <v>0</v>
      </c>
      <c r="AF14" s="18">
        <f>IF(MEDIAN(AF$3,EDATE(AF$3,3)-1,MIN($G14,$H14))=MIN($G14,$H14),
$I14-$J14-SUM($O14:AE14),
IF(MEDIAN(AF$3,EDATE(AF$3,3)-1,$B14)=$B14,
TRUNC((MIN(EDATE(AF$3,3),$H14,$G14)-$B14)/(EDATE(AF$3,3)-AF$3)*$M14,2),
IF(OR($B14&gt;AF$3,MIN($G14:$H14)&lt;AF$3),0,
$M14)))</f>
        <v>0</v>
      </c>
      <c r="AG14" s="18">
        <f>IF(MEDIAN(AG$3,EDATE(AG$3,3)-1,MIN($G14,$H14))=MIN($G14,$H14),
$I14-$J14-SUM($O14:AF14),
IF(MEDIAN(AG$3,EDATE(AG$3,3)-1,$B14)=$B14,
TRUNC((MIN(EDATE(AG$3,3),$H14,$G14)-$B14)/(EDATE(AG$3,3)-AG$3)*$M14,2),
IF(OR($B14&gt;AG$3,MIN($G14:$H14)&lt;AG$3),0,
$M14)))</f>
        <v>0</v>
      </c>
      <c r="AH14" s="18">
        <f>IF(MEDIAN(AH$3,EDATE(AH$3,3)-1,MIN($G14,$H14))=MIN($G14,$H14),
$I14-$J14-SUM($O14:AG14),
IF(MEDIAN(AH$3,EDATE(AH$3,3)-1,$B14)=$B14,
TRUNC((MIN(EDATE(AH$3,3),$H14,$G14)-$B14)/(EDATE(AH$3,3)-AH$3)*$M14,2),
IF(OR($B14&gt;AH$3,MIN($G14:$H14)&lt;AH$3),0,
$M14)))</f>
        <v>0</v>
      </c>
      <c r="AI14" s="18">
        <f>IF(MEDIAN(AI$3,EDATE(AI$3,3)-1,MIN($G14,$H14))=MIN($G14,$H14),
$I14-$J14-SUM($O14:AH14),
IF(MEDIAN(AI$3,EDATE(AI$3,3)-1,$B14)=$B14,
TRUNC((MIN(EDATE(AI$3,3),$H14,$G14)-$B14)/(EDATE(AI$3,3)-AI$3)*$M14,2),
IF(OR($B14&gt;AI$3,MIN($G14:$H14)&lt;AI$3),0,
$M14)))</f>
        <v>0</v>
      </c>
      <c r="AJ14" s="18">
        <f>IF(MEDIAN(AJ$3,EDATE(AJ$3,3)-1,MIN($G14,$H14))=MIN($G14,$H14),
$I14-$J14-SUM($O14:AI14),
IF(MEDIAN(AJ$3,EDATE(AJ$3,3)-1,$B14)=$B14,
TRUNC((MIN(EDATE(AJ$3,3),$H14,$G14)-$B14)/(EDATE(AJ$3,3)-AJ$3)*$M14,2),
IF(OR($B14&gt;AJ$3,MIN($G14:$H14)&lt;AJ$3),0,
$M14)))</f>
        <v>0</v>
      </c>
      <c r="AK14" s="18">
        <f>IF(MEDIAN(AK$3,EDATE(AK$3,3)-1,MIN($G14,$H14))=MIN($G14,$H14),
$I14-$J14-SUM($O14:AJ14),
IF(MEDIAN(AK$3,EDATE(AK$3,3)-1,$B14)=$B14,
TRUNC((MIN(EDATE(AK$3,3),$H14,$G14)-$B14)/(EDATE(AK$3,3)-AK$3)*$M14,2),
IF(OR($B14&gt;AK$3,MIN($G14:$H14)&lt;AK$3),0,
$M14)))</f>
        <v>0</v>
      </c>
      <c r="AL14" s="18">
        <f>IF(MEDIAN(AL$3,EDATE(AL$3,3)-1,MIN($G14,$H14))=MIN($G14,$H14),
$I14-$J14-SUM($O14:AK14),
IF(MEDIAN(AL$3,EDATE(AL$3,3)-1,$B14)=$B14,
TRUNC((MIN(EDATE(AL$3,3),$H14,$G14)-$B14)/(EDATE(AL$3,3)-AL$3)*$M14,2),
IF(OR($B14&gt;AL$3,MIN($G14:$H14)&lt;AL$3),0,
$M14)))</f>
        <v>0</v>
      </c>
      <c r="AM14" s="18">
        <f>IF(MEDIAN(AM$3,EDATE(AM$3,3)-1,MIN($G14,$H14))=MIN($G14,$H14),
$I14-$J14-SUM($O14:AL14),
IF(MEDIAN(AM$3,EDATE(AM$3,3)-1,$B14)=$B14,
TRUNC((MIN(EDATE(AM$3,3),$H14,$G14)-$B14)/(EDATE(AM$3,3)-AM$3)*$M14,2),
IF(OR($B14&gt;AM$3,MIN($G14:$H14)&lt;AM$3),0,
$M14)))</f>
        <v>0</v>
      </c>
      <c r="AN14" s="18">
        <f>IF(MEDIAN(AN$3,EDATE(AN$3,3)-1,MIN($G14,$H14))=MIN($G14,$H14),
$I14-$J14-SUM($O14:AM14),
IF(MEDIAN(AN$3,EDATE(AN$3,3)-1,$B14)=$B14,
TRUNC((MIN(EDATE(AN$3,3),$H14,$G14)-$B14)/(EDATE(AN$3,3)-AN$3)*$M14,2),
IF(OR($B14&gt;AN$3,MIN($G14:$H14)&lt;AN$3),0,
$M14)))</f>
        <v>0</v>
      </c>
      <c r="AO14" s="18">
        <f>IF(MEDIAN(AO$3,EDATE(AO$3,3)-1,MIN($G14,$H14))=MIN($G14,$H14),
$I14-$J14-SUM($O14:AN14),
IF(MEDIAN(AO$3,EDATE(AO$3,3)-1,$B14)=$B14,
TRUNC((MIN(EDATE(AO$3,3),$H14,$G14)-$B14)/(EDATE(AO$3,3)-AO$3)*$M14,2),
IF(OR($B14&gt;AO$3,MIN($G14:$H14)&lt;AO$3),0,
$M14)))</f>
        <v>0</v>
      </c>
      <c r="AP14" s="18">
        <f>IF(MEDIAN(AP$3,EDATE(AP$3,3)-1,MIN($G14,$H14))=MIN($G14,$H14),
$I14-$J14-SUM($O14:AO14),
IF(MEDIAN(AP$3,EDATE(AP$3,3)-1,$B14)=$B14,
TRUNC((MIN(EDATE(AP$3,3),$H14,$G14)-$B14)/(EDATE(AP$3,3)-AP$3)*$M14,2),
IF(OR($B14&gt;AP$3,MIN($G14:$H14)&lt;AP$3),0,
$M14)))</f>
        <v>0</v>
      </c>
      <c r="AQ14" s="18">
        <f>IF(MEDIAN(AQ$3,EDATE(AQ$3,3)-1,MIN($G14,$H14))=MIN($G14,$H14),
$I14-$J14-SUM($O14:AP14),
IF(MEDIAN(AQ$3,EDATE(AQ$3,3)-1,$B14)=$B14,
TRUNC((MIN(EDATE(AQ$3,3),$H14,$G14)-$B14)/(EDATE(AQ$3,3)-AQ$3)*$M14,2),
IF(OR($B14&gt;AQ$3,MIN($G14:$H14)&lt;AQ$3),0,
$M14)))</f>
        <v>0</v>
      </c>
      <c r="AR14" s="18">
        <f>IF(MEDIAN(AR$3,EDATE(AR$3,3)-1,MIN($G14,$H14))=MIN($G14,$H14),
$I14-$J14-SUM($O14:AQ14),
IF(MEDIAN(AR$3,EDATE(AR$3,3)-1,$B14)=$B14,
TRUNC((MIN(EDATE(AR$3,3),$H14,$G14)-$B14)/(EDATE(AR$3,3)-AR$3)*$M14,2),
IF(OR($B14&gt;AR$3,MIN($G14:$H14)&lt;AR$3),0,
$M14)))</f>
        <v>0</v>
      </c>
      <c r="AS14" s="18">
        <f>IF(MEDIAN(AS$3,EDATE(AS$3,3)-1,MIN($G14,$H14))=MIN($G14,$H14),
$I14-$J14-SUM($O14:AR14),
IF(MEDIAN(AS$3,EDATE(AS$3,3)-1,$B14)=$B14,
TRUNC((MIN(EDATE(AS$3,3),$H14,$G14)-$B14)/(EDATE(AS$3,3)-AS$3)*$M14,2),
IF(OR($B14&gt;AS$3,MIN($G14:$H14)&lt;AS$3),0,
$M14)))</f>
        <v>0</v>
      </c>
      <c r="AT14" s="18">
        <f>IF(MEDIAN(AT$3,EDATE(AT$3,3)-1,MIN($G14,$H14))=MIN($G14,$H14),
$I14-$J14-SUM($O14:AS14),
IF(MEDIAN(AT$3,EDATE(AT$3,3)-1,$B14)=$B14,
TRUNC((MIN(EDATE(AT$3,3),$H14,$G14)-$B14)/(EDATE(AT$3,3)-AT$3)*$M14,2),
IF(OR($B14&gt;AT$3,MIN($G14:$H14)&lt;AT$3),0,
$M14)))</f>
        <v>0</v>
      </c>
      <c r="AU14" s="18">
        <f>IF(MEDIAN(AU$3,EDATE(AU$3,3)-1,MIN($G14,$H14))=MIN($G14,$H14),
$I14-$J14-SUM($O14:AT14),
IF(MEDIAN(AU$3,EDATE(AU$3,3)-1,$B14)=$B14,
TRUNC((MIN(EDATE(AU$3,3),$H14,$G14)-$B14)/(EDATE(AU$3,3)-AU$3)*$M14,2),
IF(OR($B14&gt;AU$3,MIN($G14:$H14)&lt;AU$3),0,
$M14)))</f>
        <v>0</v>
      </c>
      <c r="AV14" s="18">
        <f>IF(MEDIAN(AV$3,EDATE(AV$3,3)-1,MIN($G14,$H14))=MIN($G14,$H14),
$I14-$J14-SUM($O14:AU14),
IF(MEDIAN(AV$3,EDATE(AV$3,3)-1,$B14)=$B14,
TRUNC((MIN(EDATE(AV$3,3),$H14,$G14)-$B14)/(EDATE(AV$3,3)-AV$3)*$M14,2),
IF(OR($B14&gt;AV$3,MIN($G14:$H14)&lt;AV$3),0,
$M14)))</f>
        <v>0</v>
      </c>
      <c r="AW14" s="18">
        <f>IF(MEDIAN(AW$3,EDATE(AW$3,3)-1,MIN($G14,$H14))=MIN($G14,$H14),
$I14-$J14-SUM($O14:AV14),
IF(MEDIAN(AW$3,EDATE(AW$3,3)-1,$B14)=$B14,
TRUNC((MIN(EDATE(AW$3,3),$H14,$G14)-$B14)/(EDATE(AW$3,3)-AW$3)*$M14,2),
IF(OR($B14&gt;AW$3,MIN($G14:$H14)&lt;AW$3),0,
$M14)))</f>
        <v>0</v>
      </c>
      <c r="AX14" s="18">
        <f>IF(MEDIAN(AX$3,EDATE(AX$3,3)-1,MIN($G14,$H14))=MIN($G14,$H14),
$I14-$J14-SUM($O14:AW14),
IF(MEDIAN(AX$3,EDATE(AX$3,3)-1,$B14)=$B14,
TRUNC((MIN(EDATE(AX$3,3),$H14,$G14)-$B14)/(EDATE(AX$3,3)-AX$3)*$M14,2),
IF(OR($B14&gt;AX$3,MIN($G14:$H14)&lt;AX$3),0,
$M14)))</f>
        <v>0</v>
      </c>
      <c r="AY14" s="18">
        <f>IF(MEDIAN(AY$3,EDATE(AY$3,3)-1,MIN($G14,$H14))=MIN($G14,$H14),
$I14-$J14-SUM($O14:AX14),
IF(MEDIAN(AY$3,EDATE(AY$3,3)-1,$B14)=$B14,
TRUNC((MIN(EDATE(AY$3,3),$H14,$G14)-$B14)/(EDATE(AY$3,3)-AY$3)*$M14,2),
IF(OR($B14&gt;AY$3,MIN($G14:$H14)&lt;AY$3),0,
$M14)))</f>
        <v>0</v>
      </c>
      <c r="AZ14" s="18">
        <f>IF(MEDIAN(AZ$3,EDATE(AZ$3,3)-1,MIN($G14,$H14))=MIN($G14,$H14),
$I14-$J14-SUM($O14:AY14),
IF(MEDIAN(AZ$3,EDATE(AZ$3,3)-1,$B14)=$B14,
TRUNC((MIN(EDATE(AZ$3,3),$H14,$G14)-$B14)/(EDATE(AZ$3,3)-AZ$3)*$M14,2),
IF(OR($B14&gt;AZ$3,MIN($G14:$H14)&lt;AZ$3),0,
$M14)))</f>
        <v>0</v>
      </c>
      <c r="BA14" s="18">
        <f>IF(MEDIAN(BA$3,EDATE(BA$3,3)-1,MIN($G14,$H14))=MIN($G14,$H14),
$I14-$J14-SUM($O14:AZ14),
IF(MEDIAN(BA$3,EDATE(BA$3,3)-1,$B14)=$B14,
TRUNC((MIN(EDATE(BA$3,3),$H14,$G14)-$B14)/(EDATE(BA$3,3)-BA$3)*$M14,2),
IF(OR($B14&gt;BA$3,MIN($G14:$H14)&lt;BA$3),0,
$M14)))</f>
        <v>0</v>
      </c>
      <c r="BB14" s="18">
        <f>IF(MEDIAN(BB$3,EDATE(BB$3,3)-1,MIN($G14,$H14))=MIN($G14,$H14),
$I14-$J14-SUM($O14:BA14),
IF(MEDIAN(BB$3,EDATE(BB$3,3)-1,$B14)=$B14,
TRUNC((MIN(EDATE(BB$3,3),$H14,$G14)-$B14)/(EDATE(BB$3,3)-BB$3)*$M14,2),
IF(OR($B14&gt;BB$3,MIN($G14:$H14)&lt;BB$3),0,
$M14)))</f>
        <v>0</v>
      </c>
      <c r="BC14" s="18">
        <f>IF(MEDIAN(BC$3,EDATE(BC$3,3)-1,MIN($G14,$H14))=MIN($G14,$H14),
$I14-$J14-SUM($O14:BB14),
IF(MEDIAN(BC$3,EDATE(BC$3,3)-1,$B14)=$B14,
TRUNC((MIN(EDATE(BC$3,3),$H14,$G14)-$B14)/(EDATE(BC$3,3)-BC$3)*$M14,2),
IF(OR($B14&gt;BC$3,MIN($G14:$H14)&lt;BC$3),0,
$M14)))</f>
        <v>0</v>
      </c>
      <c r="BD14" s="18">
        <f>IF(MEDIAN(BD$3,EDATE(BD$3,3)-1,MIN($G14,$H14))=MIN($G14,$H14),
$I14-$J14-SUM($O14:BC14),
IF(MEDIAN(BD$3,EDATE(BD$3,3)-1,$B14)=$B14,
TRUNC((MIN(EDATE(BD$3,3),$H14,$G14)-$B14)/(EDATE(BD$3,3)-BD$3)*$M14,2),
IF(OR($B14&gt;BD$3,MIN($G14:$H14)&lt;BD$3),0,
$M14)))</f>
        <v>0</v>
      </c>
      <c r="BE14" s="18">
        <f>IF(MEDIAN(BE$3,EDATE(BE$3,3)-1,MIN($G14,$H14))=MIN($G14,$H14),
$I14-$J14-SUM($O14:BD14),
IF(MEDIAN(BE$3,EDATE(BE$3,3)-1,$B14)=$B14,
TRUNC((MIN(EDATE(BE$3,3),$H14,$G14)-$B14)/(EDATE(BE$3,3)-BE$3)*$M14,2),
IF(OR($B14&gt;BE$3,MIN($G14:$H14)&lt;BE$3),0,
$M14)))</f>
        <v>0</v>
      </c>
      <c r="BF14" s="18">
        <f>IF(MEDIAN(BF$3,EDATE(BF$3,3)-1,MIN($G14,$H14))=MIN($G14,$H14),
$I14-$J14-SUM($O14:BE14),
IF(MEDIAN(BF$3,EDATE(BF$3,3)-1,$B14)=$B14,
TRUNC((MIN(EDATE(BF$3,3),$H14,$G14)-$B14)/(EDATE(BF$3,3)-BF$3)*$M14,2),
IF(OR($B14&gt;BF$3,MIN($G14:$H14)&lt;BF$3),0,
$M14)))</f>
        <v>0</v>
      </c>
      <c r="BG14" s="18">
        <f>IF(MEDIAN(BG$3,EDATE(BG$3,3)-1,MIN($G14,$H14))=MIN($G14,$H14),
$I14-$J14-SUM($O14:BF14),
IF(MEDIAN(BG$3,EDATE(BG$3,3)-1,$B14)=$B14,
TRUNC((MIN(EDATE(BG$3,3),$H14,$G14)-$B14)/(EDATE(BG$3,3)-BG$3)*$M14,2),
IF(OR($B14&gt;BG$3,MIN($G14:$H14)&lt;BG$3),0,
$M14)))</f>
        <v>0</v>
      </c>
      <c r="BH14" s="18">
        <f>IF(MEDIAN(BH$3,EDATE(BH$3,3)-1,MIN($G14,$H14))=MIN($G14,$H14),
$I14-$J14-SUM($O14:BG14),
IF(MEDIAN(BH$3,EDATE(BH$3,3)-1,$B14)=$B14,
TRUNC((MIN(EDATE(BH$3,3),$H14,$G14)-$B14)/(EDATE(BH$3,3)-BH$3)*$M14,2),
IF(OR($B14&gt;BH$3,MIN($G14:$H14)&lt;BH$3),0,
$M14)))</f>
        <v>0</v>
      </c>
      <c r="BI14" s="18">
        <f>IF(MEDIAN(BI$3,EDATE(BI$3,3)-1,MIN($G14,$H14))=MIN($G14,$H14),
$I14-$J14-SUM($O14:BH14),
IF(MEDIAN(BI$3,EDATE(BI$3,3)-1,$B14)=$B14,
TRUNC((MIN(EDATE(BI$3,3),$H14,$G14)-$B14)/(EDATE(BI$3,3)-BI$3)*$M14,2),
IF(OR($B14&gt;BI$3,MIN($G14:$H14)&lt;BI$3),0,
$M14)))</f>
        <v>0</v>
      </c>
      <c r="BJ14" s="18">
        <f>IF(MEDIAN(BJ$3,EDATE(BJ$3,3)-1,MIN($G14,$H14))=MIN($G14,$H14),
$I14-$J14-SUM($O14:BI14),
IF(MEDIAN(BJ$3,EDATE(BJ$3,3)-1,$B14)=$B14,
TRUNC((MIN(EDATE(BJ$3,3),$H14,$G14)-$B14)/(EDATE(BJ$3,3)-BJ$3)*$M14,2),
IF(OR($B14&gt;BJ$3,MIN($G14:$H14)&lt;BJ$3),0,
$M14)))</f>
        <v>0</v>
      </c>
      <c r="BK14" s="18">
        <f>IF(MEDIAN(BK$3,EDATE(BK$3,3)-1,MIN($G14,$H14))=MIN($G14,$H14),
$I14-$J14-SUM($O14:BJ14),
IF(MEDIAN(BK$3,EDATE(BK$3,3)-1,$B14)=$B14,
TRUNC((MIN(EDATE(BK$3,3),$H14,$G14)-$B14)/(EDATE(BK$3,3)-BK$3)*$M14,2),
IF(OR($B14&gt;BK$3,MIN($G14:$H14)&lt;BK$3),0,
$M14)))</f>
        <v>0</v>
      </c>
      <c r="BL14" s="18">
        <f>IF(MEDIAN(BL$3,EDATE(BL$3,3)-1,MIN($G14,$H14))=MIN($G14,$H14),
$I14-$J14-SUM($O14:BK14),
IF(MEDIAN(BL$3,EDATE(BL$3,3)-1,$B14)=$B14,
TRUNC((MIN(EDATE(BL$3,3),$H14,$G14)-$B14)/(EDATE(BL$3,3)-BL$3)*$M14,2),
IF(OR($B14&gt;BL$3,MIN($G14:$H14)&lt;BL$3),0,
$M14)))</f>
        <v>0</v>
      </c>
      <c r="BM14" s="18">
        <f>IF(MEDIAN(BM$3,EDATE(BM$3,3)-1,MIN($G14,$H14))=MIN($G14,$H14),
$I14-$J14-SUM($O14:BL14),
IF(MEDIAN(BM$3,EDATE(BM$3,3)-1,$B14)=$B14,
TRUNC((MIN(EDATE(BM$3,3),$H14,$G14)-$B14)/(EDATE(BM$3,3)-BM$3)*$M14,2),
IF(OR($B14&gt;BM$3,MIN($G14:$H14)&lt;BM$3),0,
$M14)))</f>
        <v>0</v>
      </c>
      <c r="BN14" s="18">
        <f>IF(MEDIAN(BN$3,EDATE(BN$3,3)-1,MIN($G14,$H14))=MIN($G14,$H14),
$I14-$J14-SUM($O14:BM14),
IF(MEDIAN(BN$3,EDATE(BN$3,3)-1,$B14)=$B14,
TRUNC((MIN(EDATE(BN$3,3),$H14,$G14)-$B14)/(EDATE(BN$3,3)-BN$3)*$M14,2),
IF(OR($B14&gt;BN$3,MIN($G14:$H14)&lt;BN$3),0,
$M14)))</f>
        <v>0</v>
      </c>
      <c r="BO14" s="18">
        <f>IF(MEDIAN(BO$3,EDATE(BO$3,3)-1,MIN($G14,$H14))=MIN($G14,$H14),
$I14-$J14-SUM($O14:BN14),
IF(MEDIAN(BO$3,EDATE(BO$3,3)-1,$B14)=$B14,
TRUNC((MIN(EDATE(BO$3,3),$H14,$G14)-$B14)/(EDATE(BO$3,3)-BO$3)*$M14,2),
IF(OR($B14&gt;BO$3,MIN($G14:$H14)&lt;BO$3),0,
$M14)))</f>
        <v>0</v>
      </c>
      <c r="BP14" s="18">
        <f>IF(MEDIAN(BP$3,EDATE(BP$3,3)-1,MIN($G14,$H14))=MIN($G14,$H14),
$I14-$J14-SUM($O14:BO14),
IF(MEDIAN(BP$3,EDATE(BP$3,3)-1,$B14)=$B14,
TRUNC((MIN(EDATE(BP$3,3),$H14,$G14)-$B14)/(EDATE(BP$3,3)-BP$3)*$M14,2),
IF(OR($B14&gt;BP$3,MIN($G14:$H14)&lt;BP$3),0,
$M14)))</f>
        <v>0</v>
      </c>
      <c r="BQ14" s="18">
        <f>IF(MEDIAN(BQ$3,EDATE(BQ$3,3)-1,MIN($G14,$H14))=MIN($G14,$H14),
$I14-$J14-SUM($O14:BP14),
IF(MEDIAN(BQ$3,EDATE(BQ$3,3)-1,$B14)=$B14,
TRUNC((MIN(EDATE(BQ$3,3),$H14,$G14)-$B14)/(EDATE(BQ$3,3)-BQ$3)*$M14,2),
IF(OR($B14&gt;BQ$3,MIN($G14:$H14)&lt;BQ$3),0,
$M14)))</f>
        <v>0</v>
      </c>
      <c r="BR14" s="18">
        <f>IF(MEDIAN(BR$3,EDATE(BR$3,3)-1,MIN($G14,$H14))=MIN($G14,$H14),
$I14-$J14-SUM($O14:BQ14),
IF(MEDIAN(BR$3,EDATE(BR$3,3)-1,$B14)=$B14,
TRUNC((MIN(EDATE(BR$3,3),$H14,$G14)-$B14)/(EDATE(BR$3,3)-BR$3)*$M14,2),
IF(OR($B14&gt;BR$3,MIN($G14:$H14)&lt;BR$3),0,
$M14)))</f>
        <v>0</v>
      </c>
      <c r="BS14" s="18">
        <f>IF(MEDIAN(BS$3,EDATE(BS$3,3)-1,MIN($G14,$H14))=MIN($G14,$H14),
$I14-$J14-SUM($O14:BR14),
IF(MEDIAN(BS$3,EDATE(BS$3,3)-1,$B14)=$B14,
TRUNC((MIN(EDATE(BS$3,3),$H14,$G14)-$B14)/(EDATE(BS$3,3)-BS$3)*$M14,2),
IF(OR($B14&gt;BS$3,MIN($G14:$H14)&lt;BS$3),0,
$M14)))</f>
        <v>0</v>
      </c>
      <c r="BT14" s="18">
        <f>IF(MEDIAN(BT$3,EDATE(BT$3,3)-1,MIN($G14,$H14))=MIN($G14,$H14),
$I14-$J14-SUM($O14:BS14),
IF(MEDIAN(BT$3,EDATE(BT$3,3)-1,$B14)=$B14,
TRUNC((MIN(EDATE(BT$3,3),$H14,$G14)-$B14)/(EDATE(BT$3,3)-BT$3)*$M14,2),
IF(OR($B14&gt;BT$3,MIN($G14:$H14)&lt;BT$3),0,
$M14)))</f>
        <v>0</v>
      </c>
      <c r="BU14" s="18">
        <f>IF(MEDIAN(BU$3,EDATE(BU$3,3)-1,MIN($G14,$H14))=MIN($G14,$H14),
$I14-$J14-SUM($O14:BT14),
IF(MEDIAN(BU$3,EDATE(BU$3,3)-1,$B14)=$B14,
TRUNC((MIN(EDATE(BU$3,3),$H14,$G14)-$B14)/(EDATE(BU$3,3)-BU$3)*$M14,2),
IF(OR($B14&gt;BU$3,MIN($G14:$H14)&lt;BU$3),0,
$M14)))</f>
        <v>0</v>
      </c>
      <c r="BV14" s="18">
        <f>IF(MEDIAN(BV$3,EDATE(BV$3,3)-1,MIN($G14,$H14))=MIN($G14,$H14),
$I14-$J14-SUM($O14:BU14),
IF(MEDIAN(BV$3,EDATE(BV$3,3)-1,$B14)=$B14,
TRUNC((MIN(EDATE(BV$3,3),$H14,$G14)-$B14)/(EDATE(BV$3,3)-BV$3)*$M14,2),
IF(OR($B14&gt;BV$3,MIN($G14:$H14)&lt;BV$3),0,
$M14)))</f>
        <v>0</v>
      </c>
      <c r="BW14" s="18">
        <f>IF(MEDIAN(BW$3,EDATE(BW$3,3)-1,MIN($G14,$H14))=MIN($G14,$H14),
$I14-$J14-SUM($O14:BV14),
IF(MEDIAN(BW$3,EDATE(BW$3,3)-1,$B14)=$B14,
TRUNC((MIN(EDATE(BW$3,3),$H14,$G14)-$B14)/(EDATE(BW$3,3)-BW$3)*$M14,2),
IF(OR($B14&gt;BW$3,MIN($G14:$H14)&lt;BW$3),0,
$M14)))</f>
        <v>0</v>
      </c>
      <c r="BX14" s="18">
        <f>IF(MEDIAN(BX$3,EDATE(BX$3,3)-1,MIN($G14,$H14))=MIN($G14,$H14),
$I14-$J14-SUM($O14:BW14),
IF(MEDIAN(BX$3,EDATE(BX$3,3)-1,$B14)=$B14,
TRUNC((MIN(EDATE(BX$3,3),$H14,$G14)-$B14)/(EDATE(BX$3,3)-BX$3)*$M14,2),
IF(OR($B14&gt;BX$3,MIN($G14:$H14)&lt;BX$3),0,
$M14)))</f>
        <v>0</v>
      </c>
      <c r="BY14" s="18">
        <f>IF(MEDIAN(BY$3,EDATE(BY$3,3)-1,MIN($G14,$H14))=MIN($G14,$H14),
$I14-$J14-SUM($O14:BX14),
IF(MEDIAN(BY$3,EDATE(BY$3,3)-1,$B14)=$B14,
TRUNC((MIN(EDATE(BY$3,3),$H14,$G14)-$B14)/(EDATE(BY$3,3)-BY$3)*$M14,2),
IF(OR($B14&gt;BY$3,MIN($G14:$H14)&lt;BY$3),0,
$M14)))</f>
        <v>0</v>
      </c>
      <c r="BZ14" s="18">
        <f>IF(MEDIAN(BZ$3,EDATE(BZ$3,3)-1,MIN($G14,$H14))=MIN($G14,$H14),
$I14-$J14-SUM($O14:BY14),
IF(MEDIAN(BZ$3,EDATE(BZ$3,3)-1,$B14)=$B14,
TRUNC((MIN(EDATE(BZ$3,3),$H14,$G14)-$B14)/(EDATE(BZ$3,3)-BZ$3)*$M14,2),
IF(OR($B14&gt;BZ$3,MIN($G14:$H14)&lt;BZ$3),0,
$M14)))</f>
        <v>0</v>
      </c>
      <c r="CA14" s="18">
        <f>IF(MEDIAN(CA$3,EDATE(CA$3,3)-1,MIN($G14,$H14))=MIN($G14,$H14),
$I14-$J14-SUM($O14:BZ14),
IF(MEDIAN(CA$3,EDATE(CA$3,3)-1,$B14)=$B14,
TRUNC((MIN(EDATE(CA$3,3),$H14,$G14)-$B14)/(EDATE(CA$3,3)-CA$3)*$M14,2),
IF(OR($B14&gt;CA$3,MIN($G14:$H14)&lt;CA$3),0,
$M14)))</f>
        <v>0</v>
      </c>
      <c r="CB14" s="18">
        <f>IF(MEDIAN(CB$3,EDATE(CB$3,3)-1,MIN($G14,$H14))=MIN($G14,$H14),
$I14-$J14-SUM($O14:CA14),
IF(MEDIAN(CB$3,EDATE(CB$3,3)-1,$B14)=$B14,
TRUNC((MIN(EDATE(CB$3,3),$H14,$G14)-$B14)/(EDATE(CB$3,3)-CB$3)*$M14,2),
IF(OR($B14&gt;CB$3,MIN($G14:$H14)&lt;CB$3),0,
$M14)))</f>
        <v>0</v>
      </c>
      <c r="CC14" s="18">
        <f>IF(MEDIAN(CC$3,EDATE(CC$3,3)-1,MIN($G14,$H14))=MIN($G14,$H14),
$I14-$J14-SUM($O14:CB14),
IF(MEDIAN(CC$3,EDATE(CC$3,3)-1,$B14)=$B14,
TRUNC((MIN(EDATE(CC$3,3),$H14,$G14)-$B14)/(EDATE(CC$3,3)-CC$3)*$M14,2),
IF(OR($B14&gt;CC$3,MIN($G14:$H14)&lt;CC$3),0,
$M14)))</f>
        <v>0</v>
      </c>
      <c r="CD14" s="18">
        <f>IF(MEDIAN(CD$3,EDATE(CD$3,3)-1,MIN($G14,$H14))=MIN($G14,$H14),
$I14-$J14-SUM($O14:CC14),
IF(MEDIAN(CD$3,EDATE(CD$3,3)-1,$B14)=$B14,
TRUNC((MIN(EDATE(CD$3,3),$H14,$G14)-$B14)/(EDATE(CD$3,3)-CD$3)*$M14,2),
IF(OR($B14&gt;CD$3,MIN($G14:$H14)&lt;CD$3),0,
$M14)))</f>
        <v>0</v>
      </c>
      <c r="CE14" s="18">
        <f>IF(MEDIAN(CE$3,EDATE(CE$3,3)-1,MIN($G14,$H14))=MIN($G14,$H14),
$I14-$J14-SUM($O14:CD14),
IF(MEDIAN(CE$3,EDATE(CE$3,3)-1,$B14)=$B14,
TRUNC((MIN(EDATE(CE$3,3),$H14,$G14)-$B14)/(EDATE(CE$3,3)-CE$3)*$M14,2),
IF(OR($B14&gt;CE$3,MIN($G14:$H14)&lt;CE$3),0,
$M14)))</f>
        <v>0</v>
      </c>
      <c r="CF14" s="18">
        <f>IF(MEDIAN(CF$3,EDATE(CF$3,3)-1,MIN($G14,$H14))=MIN($G14,$H14),
$I14-$J14-SUM($O14:CE14),
IF(MEDIAN(CF$3,EDATE(CF$3,3)-1,$B14)=$B14,
TRUNC((MIN(EDATE(CF$3,3),$H14,$G14)-$B14)/(EDATE(CF$3,3)-CF$3)*$M14,2),
IF(OR($B14&gt;CF$3,MIN($G14:$H14)&lt;CF$3),0,
$M14)))</f>
        <v>0</v>
      </c>
      <c r="CG14" s="18">
        <f>IF(MEDIAN(CG$3,EDATE(CG$3,3)-1,MIN($G14,$H14))=MIN($G14,$H14),
$I14-$J14-SUM($O14:CF14),
IF(MEDIAN(CG$3,EDATE(CG$3,3)-1,$B14)=$B14,
TRUNC((MIN(EDATE(CG$3,3),$H14,$G14)-$B14)/(EDATE(CG$3,3)-CG$3)*$M14,2),
IF(OR($B14&gt;CG$3,MIN($G14:$H14)&lt;CG$3),0,
$M14)))</f>
        <v>0</v>
      </c>
      <c r="CH14" s="18">
        <f>IF(MEDIAN(CH$3,EDATE(CH$3,3)-1,MIN($G14,$H14))=MIN($G14,$H14),
$I14-$J14-SUM($O14:CG14),
IF(MEDIAN(CH$3,EDATE(CH$3,3)-1,$B14)=$B14,
TRUNC((MIN(EDATE(CH$3,3),$H14,$G14)-$B14)/(EDATE(CH$3,3)-CH$3)*$M14,2),
IF(OR($B14&gt;CH$3,MIN($G14:$H14)&lt;CH$3),0,
$M14)))</f>
        <v>0</v>
      </c>
      <c r="CI14" s="18">
        <f>IF(MEDIAN(CI$3,EDATE(CI$3,3)-1,MIN($G14,$H14))=MIN($G14,$H14),
$I14-$J14-SUM($O14:CH14),
IF(MEDIAN(CI$3,EDATE(CI$3,3)-1,$B14)=$B14,
TRUNC((MIN(EDATE(CI$3,3),$H14,$G14)-$B14)/(EDATE(CI$3,3)-CI$3)*$M14,2),
IF(OR($B14&gt;CI$3,MIN($G14:$H14)&lt;CI$3),0,
$M14)))</f>
        <v>0</v>
      </c>
      <c r="CJ14" s="18">
        <f>IF(MEDIAN(CJ$3,EDATE(CJ$3,3)-1,MIN($G14,$H14))=MIN($G14,$H14),
$I14-$J14-SUM($O14:CI14),
IF(MEDIAN(CJ$3,EDATE(CJ$3,3)-1,$B14)=$B14,
TRUNC((MIN(EDATE(CJ$3,3),$H14,$G14)-$B14)/(EDATE(CJ$3,3)-CJ$3)*$M14,2),
IF(OR($B14&gt;CJ$3,MIN($G14:$H14)&lt;CJ$3),0,
$M14)))</f>
        <v>0</v>
      </c>
      <c r="CK14" s="18">
        <f>IF(MEDIAN(CK$3,EDATE(CK$3,3)-1,MIN($G14,$H14))=MIN($G14,$H14),
$I14-$J14-SUM($O14:CJ14),
IF(MEDIAN(CK$3,EDATE(CK$3,3)-1,$B14)=$B14,
TRUNC((MIN(EDATE(CK$3,3),$H14,$G14)-$B14)/(EDATE(CK$3,3)-CK$3)*$M14,2),
IF(OR($B14&gt;CK$3,MIN($G14:$H14)&lt;CK$3),0,
$M14)))</f>
        <v>0</v>
      </c>
      <c r="CL14" s="18">
        <f>IF(MEDIAN(CL$3,EDATE(CL$3,3)-1,MIN($G14,$H14))=MIN($G14,$H14),
$I14-$J14-SUM($O14:CK14),
IF(MEDIAN(CL$3,EDATE(CL$3,3)-1,$B14)=$B14,
TRUNC((MIN(EDATE(CL$3,3),$H14,$G14)-$B14)/(EDATE(CL$3,3)-CL$3)*$M14,2),
IF(OR($B14&gt;CL$3,MIN($G14:$H14)&lt;CL$3),0,
$M14)))</f>
        <v>0</v>
      </c>
      <c r="CM14" s="18">
        <f>IF(MEDIAN(CM$3,EDATE(CM$3,3)-1,MIN($G14,$H14))=MIN($G14,$H14),
$I14-$J14-SUM($O14:CL14),
IF(MEDIAN(CM$3,EDATE(CM$3,3)-1,$B14)=$B14,
TRUNC((MIN(EDATE(CM$3,3),$H14,$G14)-$B14)/(EDATE(CM$3,3)-CM$3)*$M14,2),
IF(OR($B14&gt;CM$3,MIN($G14:$H14)&lt;CM$3),0,
$M14)))</f>
        <v>0</v>
      </c>
      <c r="CN14" s="18">
        <f>IF(MEDIAN(CN$3,EDATE(CN$3,3)-1,MIN($G14,$H14))=MIN($G14,$H14),
$I14-$J14-SUM($O14:CM14),
IF(MEDIAN(CN$3,EDATE(CN$3,3)-1,$B14)=$B14,
TRUNC((MIN(EDATE(CN$3,3),$H14,$G14)-$B14)/(EDATE(CN$3,3)-CN$3)*$M14,2),
IF(OR($B14&gt;CN$3,MIN($G14:$H14)&lt;CN$3),0,
$M14)))</f>
        <v>0</v>
      </c>
      <c r="CO14" s="18">
        <f>IF(MEDIAN(CO$3,EDATE(CO$3,3)-1,MIN($G14,$H14))=MIN($G14,$H14),
$I14-$J14-SUM($O14:CN14),
IF(MEDIAN(CO$3,EDATE(CO$3,3)-1,$B14)=$B14,
TRUNC((MIN(EDATE(CO$3,3),$H14,$G14)-$B14)/(EDATE(CO$3,3)-CO$3)*$M14,2),
IF(OR($B14&gt;CO$3,MIN($G14:$H14)&lt;CO$3),0,
$M14)))</f>
        <v>0</v>
      </c>
      <c r="CP14" s="18">
        <f>IF(MEDIAN(CP$3,EDATE(CP$3,3)-1,MIN($G14,$H14))=MIN($G14,$H14),
$I14-$J14-SUM($O14:CO14),
IF(MEDIAN(CP$3,EDATE(CP$3,3)-1,$B14)=$B14,
TRUNC((MIN(EDATE(CP$3,3),$H14,$G14)-$B14)/(EDATE(CP$3,3)-CP$3)*$M14,2),
IF(OR($B14&gt;CP$3,MIN($G14:$H14)&lt;CP$3),0,
$M14)))</f>
        <v>0</v>
      </c>
      <c r="CQ14" s="18">
        <f>IF(MEDIAN(CQ$3,EDATE(CQ$3,3)-1,MIN($G14,$H14))=MIN($G14,$H14),
$I14-$J14-SUM($O14:CP14),
IF(MEDIAN(CQ$3,EDATE(CQ$3,3)-1,$B14)=$B14,
TRUNC((MIN(EDATE(CQ$3,3),$H14,$G14)-$B14)/(EDATE(CQ$3,3)-CQ$3)*$M14,2),
IF(OR($B14&gt;CQ$3,MIN($G14:$H14)&lt;CQ$3),0,
$M14)))</f>
        <v>0</v>
      </c>
      <c r="CR14" s="18">
        <f>IF(MEDIAN(CR$3,EDATE(CR$3,3)-1,MIN($G14,$H14))=MIN($G14,$H14),
$I14-$J14-SUM($O14:CQ14),
IF(MEDIAN(CR$3,EDATE(CR$3,3)-1,$B14)=$B14,
TRUNC((MIN(EDATE(CR$3,3),$H14,$G14)-$B14)/(EDATE(CR$3,3)-CR$3)*$M14,2),
IF(OR($B14&gt;CR$3,MIN($G14:$H14)&lt;CR$3),0,
$M14)))</f>
        <v>0</v>
      </c>
      <c r="CS14" s="18">
        <f>IF(MEDIAN(CS$3,EDATE(CS$3,3)-1,MIN($G14,$H14))=MIN($G14,$H14),
$I14-$J14-SUM($O14:CR14),
IF(MEDIAN(CS$3,EDATE(CS$3,3)-1,$B14)=$B14,
TRUNC((MIN(EDATE(CS$3,3),$H14,$G14)-$B14)/(EDATE(CS$3,3)-CS$3)*$M14,2),
IF(OR($B14&gt;CS$3,MIN($G14:$H14)&lt;CS$3),0,
$M14)))</f>
        <v>0</v>
      </c>
      <c r="CT14" s="18">
        <f>IF(MEDIAN(CT$3,EDATE(CT$3,3)-1,MIN($G14,$H14))=MIN($G14,$H14),
$I14-$J14-SUM($O14:CS14),
IF(MEDIAN(CT$3,EDATE(CT$3,3)-1,$B14)=$B14,
TRUNC((MIN(EDATE(CT$3,3),$H14,$G14)-$B14)/(EDATE(CT$3,3)-CT$3)*$M14,2),
IF(OR($B14&gt;CT$3,MIN($G14:$H14)&lt;CT$3),0,
$M14)))</f>
        <v>0</v>
      </c>
      <c r="CU14" s="18">
        <f>IF(MEDIAN(CU$3,EDATE(CU$3,3)-1,MIN($G14,$H14))=MIN($G14,$H14),
$I14-$J14-SUM($O14:CT14),
IF(MEDIAN(CU$3,EDATE(CU$3,3)-1,$B14)=$B14,
TRUNC((MIN(EDATE(CU$3,3),$H14,$G14)-$B14)/(EDATE(CU$3,3)-CU$3)*$M14,2),
IF(OR($B14&gt;CU$3,MIN($G14:$H14)&lt;CU$3),0,
$M14)))</f>
        <v>0</v>
      </c>
      <c r="CV14" s="18">
        <f>IF(MEDIAN(CV$3,EDATE(CV$3,3)-1,MIN($G14,$H14))=MIN($G14,$H14),
$I14-$J14-SUM($O14:CU14),
IF(MEDIAN(CV$3,EDATE(CV$3,3)-1,$B14)=$B14,
TRUNC((MIN(EDATE(CV$3,3),$H14,$G14)-$B14)/(EDATE(CV$3,3)-CV$3)*$M14,2),
IF(OR($B14&gt;CV$3,MIN($G14:$H14)&lt;CV$3),0,
$M14)))</f>
        <v>0</v>
      </c>
      <c r="CW14" s="18">
        <f>IF(MEDIAN(CW$3,EDATE(CW$3,3)-1,MIN($G14,$H14))=MIN($G14,$H14),
$I14-$J14-SUM($O14:CV14),
IF(MEDIAN(CW$3,EDATE(CW$3,3)-1,$B14)=$B14,
TRUNC((MIN(EDATE(CW$3,3),$H14,$G14)-$B14)/(EDATE(CW$3,3)-CW$3)*$M14,2),
IF(OR($B14&gt;CW$3,MIN($G14:$H14)&lt;CW$3),0,
$M14)))</f>
        <v>0</v>
      </c>
      <c r="CX14" s="18">
        <f>IF(MEDIAN(CX$3,EDATE(CX$3,3)-1,MIN($G14,$H14))=MIN($G14,$H14),
$I14-$J14-SUM($O14:CW14),
IF(MEDIAN(CX$3,EDATE(CX$3,3)-1,$B14)=$B14,
TRUNC((MIN(EDATE(CX$3,3),$H14,$G14)-$B14)/(EDATE(CX$3,3)-CX$3)*$M14,2),
IF(OR($B14&gt;CX$3,MIN($G14:$H14)&lt;CX$3),0,
$M14)))</f>
        <v>0</v>
      </c>
      <c r="CY14" s="18">
        <f>IF(MEDIAN(CY$3,EDATE(CY$3,3)-1,MIN($G14,$H14))=MIN($G14,$H14),
$I14-$J14-SUM($O14:CX14),
IF(MEDIAN(CY$3,EDATE(CY$3,3)-1,$B14)=$B14,
TRUNC((MIN(EDATE(CY$3,3),$H14,$G14)-$B14)/(EDATE(CY$3,3)-CY$3)*$M14,2),
IF(OR($B14&gt;CY$3,MIN($G14:$H14)&lt;CY$3),0,
$M14)))</f>
        <v>0</v>
      </c>
      <c r="CZ14" s="18">
        <f>IF(MEDIAN(CZ$3,EDATE(CZ$3,3)-1,MIN($G14,$H14))=MIN($G14,$H14),
$I14-$J14-SUM($O14:CY14),
IF(MEDIAN(CZ$3,EDATE(CZ$3,3)-1,$B14)=$B14,
TRUNC((MIN(EDATE(CZ$3,3),$H14,$G14)-$B14)/(EDATE(CZ$3,3)-CZ$3)*$M14,2),
IF(OR($B14&gt;CZ$3,MIN($G14:$H14)&lt;CZ$3),0,
$M14)))</f>
        <v>0</v>
      </c>
      <c r="DA14" s="18">
        <f>IF(MEDIAN(DA$3,EDATE(DA$3,3)-1,MIN($G14,$H14))=MIN($G14,$H14),
$I14-$J14-SUM($O14:CZ14),
IF(MEDIAN(DA$3,EDATE(DA$3,3)-1,$B14)=$B14,
TRUNC((MIN(EDATE(DA$3,3),$H14,$G14)-$B14)/(EDATE(DA$3,3)-DA$3)*$M14,2),
IF(OR($B14&gt;DA$3,MIN($G14:$H14)&lt;DA$3),0,
$M14)))</f>
        <v>0</v>
      </c>
      <c r="DB14" s="18">
        <f>IF(MEDIAN(DB$3,EDATE(DB$3,3)-1,MIN($G14,$H14))=MIN($G14,$H14),
$I14-$J14-SUM($O14:DA14),
IF(MEDIAN(DB$3,EDATE(DB$3,3)-1,$B14)=$B14,
TRUNC((MIN(EDATE(DB$3,3),$H14,$G14)-$B14)/(EDATE(DB$3,3)-DB$3)*$M14,2),
IF(OR($B14&gt;DB$3,MIN($G14:$H14)&lt;DB$3),0,
$M14)))</f>
        <v>0</v>
      </c>
      <c r="DC14" s="18">
        <f>IF(MEDIAN(DC$3,EDATE(DC$3,3)-1,MIN($G14,$H14))=MIN($G14,$H14),
$I14-$J14-SUM($O14:DB14),
IF(MEDIAN(DC$3,EDATE(DC$3,3)-1,$B14)=$B14,
TRUNC((MIN(EDATE(DC$3,3),$H14,$G14)-$B14)/(EDATE(DC$3,3)-DC$3)*$M14,2),
IF(OR($B14&gt;DC$3,MIN($G14:$H14)&lt;DC$3),0,
$M14)))</f>
        <v>0</v>
      </c>
      <c r="DD14" s="18">
        <f>IF(MEDIAN(DD$3,EDATE(DD$3,3)-1,MIN($G14,$H14))=MIN($G14,$H14),
$I14-$J14-SUM($O14:DC14),
IF(MEDIAN(DD$3,EDATE(DD$3,3)-1,$B14)=$B14,
TRUNC((MIN(EDATE(DD$3,3),$H14,$G14)-$B14)/(EDATE(DD$3,3)-DD$3)*$M14,2),
IF(OR($B14&gt;DD$3,MIN($G14:$H14)&lt;DD$3),0,
$M14)))</f>
        <v>0</v>
      </c>
      <c r="DE14" s="18">
        <f>IF(MEDIAN(DE$3,EDATE(DE$3,3)-1,MIN($G14,$H14))=MIN($G14,$H14),
$I14-$J14-SUM($O14:DD14),
IF(MEDIAN(DE$3,EDATE(DE$3,3)-1,$B14)=$B14,
TRUNC((MIN(EDATE(DE$3,3),$H14,$G14)-$B14)/(EDATE(DE$3,3)-DE$3)*$M14,2),
IF(OR($B14&gt;DE$3,MIN($G14:$H14)&lt;DE$3),0,
$M14)))</f>
        <v>0</v>
      </c>
      <c r="DF14" s="18">
        <f>IF(MEDIAN(DF$3,EDATE(DF$3,3)-1,MIN($G14,$H14))=MIN($G14,$H14),
$I14-$J14-SUM($O14:DE14),
IF(MEDIAN(DF$3,EDATE(DF$3,3)-1,$B14)=$B14,
TRUNC((MIN(EDATE(DF$3,3),$H14,$G14)-$B14)/(EDATE(DF$3,3)-DF$3)*$M14,2),
IF(OR($B14&gt;DF$3,MIN($G14:$H14)&lt;DF$3),0,
$M14)))</f>
        <v>0</v>
      </c>
      <c r="DG14" s="18">
        <f>IF(MEDIAN(DG$3,EDATE(DG$3,3)-1,MIN($G14,$H14))=MIN($G14,$H14),
$I14-$J14-SUM($O14:DF14),
IF(MEDIAN(DG$3,EDATE(DG$3,3)-1,$B14)=$B14,
TRUNC((MIN(EDATE(DG$3,3),$H14,$G14)-$B14)/(EDATE(DG$3,3)-DG$3)*$M14,2),
IF(OR($B14&gt;DG$3,MIN($G14:$H14)&lt;DG$3),0,
$M14)))</f>
        <v>0</v>
      </c>
      <c r="DH14" s="18">
        <f>IF(MEDIAN(DH$3,EDATE(DH$3,3)-1,MIN($G14,$H14))=MIN($G14,$H14),
$I14-$J14-SUM($O14:DG14),
IF(MEDIAN(DH$3,EDATE(DH$3,3)-1,$B14)=$B14,
TRUNC((MIN(EDATE(DH$3,3),$H14,$G14)-$B14)/(EDATE(DH$3,3)-DH$3)*$M14,2),
IF(OR($B14&gt;DH$3,MIN($G14:$H14)&lt;DH$3),0,
$M14)))</f>
        <v>0</v>
      </c>
      <c r="DI14" s="18">
        <f>IF(MEDIAN(DI$3,EDATE(DI$3,3)-1,MIN($G14,$H14))=MIN($G14,$H14),
$I14-$J14-SUM($O14:DH14),
IF(MEDIAN(DI$3,EDATE(DI$3,3)-1,$B14)=$B14,
TRUNC((MIN(EDATE(DI$3,3),$H14,$G14)-$B14)/(EDATE(DI$3,3)-DI$3)*$M14,2),
IF(OR($B14&gt;DI$3,MIN($G14:$H14)&lt;DI$3),0,
$M14)))</f>
        <v>0</v>
      </c>
      <c r="DJ14" s="18">
        <f>IF(MEDIAN(DJ$3,EDATE(DJ$3,3)-1,MIN($G14,$H14))=MIN($G14,$H14),
$I14-$J14-SUM($O14:DI14),
IF(MEDIAN(DJ$3,EDATE(DJ$3,3)-1,$B14)=$B14,
TRUNC((MIN(EDATE(DJ$3,3),$H14,$G14)-$B14)/(EDATE(DJ$3,3)-DJ$3)*$M14,2),
IF(OR($B14&gt;DJ$3,MIN($G14:$H14)&lt;DJ$3),0,
$M14)))</f>
        <v>0</v>
      </c>
      <c r="DK14" s="18">
        <f>IF(MEDIAN(DK$3,EDATE(DK$3,3)-1,MIN($G14,$H14))=MIN($G14,$H14),
$I14-$J14-SUM($O14:DJ14),
IF(MEDIAN(DK$3,EDATE(DK$3,3)-1,$B14)=$B14,
TRUNC((MIN(EDATE(DK$3,3),$H14,$G14)-$B14)/(EDATE(DK$3,3)-DK$3)*$M14,2),
IF(OR($B14&gt;DK$3,MIN($G14:$H14)&lt;DK$3),0,
$M14)))</f>
        <v>0</v>
      </c>
    </row>
    <row r="15" spans="1:115" s="15" customFormat="1" x14ac:dyDescent="0.25">
      <c r="A15" s="24" t="s">
        <v>125</v>
      </c>
      <c r="B15" s="25">
        <v>45306</v>
      </c>
      <c r="C15" s="26">
        <v>36</v>
      </c>
      <c r="D15" s="27">
        <v>10000</v>
      </c>
      <c r="E15" s="28">
        <v>0.75</v>
      </c>
      <c r="F15" s="29">
        <v>0.67</v>
      </c>
      <c r="G15" s="25">
        <v>45641</v>
      </c>
      <c r="H15" s="68">
        <f>IF(C15&gt;0,+EDATE(B15,C15),"-")</f>
        <v>46402</v>
      </c>
      <c r="I15" s="30">
        <f>IF(D15,TRUNC(D15*E15*F15,2),"")</f>
        <v>5025</v>
      </c>
      <c r="J15" s="31">
        <f>MAX(0,IF(G15&gt;B15,TRUNC(I15*(H15-G15)/(H15-B15),2),0))</f>
        <v>3489.07</v>
      </c>
      <c r="K15" s="31">
        <f>TRUNC(J15*0.21,2)</f>
        <v>732.7</v>
      </c>
      <c r="L15" s="20">
        <f>IFERROR(+I15/(H15-B15),"-")</f>
        <v>4.5848540145985401</v>
      </c>
      <c r="M15" s="15">
        <f>IFERROR(TRUNC(+I15/C15*3,2),"-")</f>
        <v>418.75</v>
      </c>
      <c r="N15" s="17">
        <f>SUM(P15:DK15)</f>
        <v>1535.9299999999998</v>
      </c>
      <c r="O15" s="36">
        <f>0+0</f>
        <v>0</v>
      </c>
      <c r="P15" s="18">
        <f>IF(MEDIAN(P$3,EDATE(P$3,3)-1,MIN($G15,$H15))=MIN($G15,$H15),
$I15-$J15-SUM($O15:O15),
IF(MEDIAN(P$3,EDATE(P$3,3)-1,$B15)=$B15,
TRUNC((MIN(EDATE(P$3,3),$H15,$G15)-$B15)/(EDATE(P$3,3)-P$3)*$M15,2),
IF(OR($B15&gt;P$3,MIN($G15:$H15)&lt;P$3),0,
$M15)))</f>
        <v>0</v>
      </c>
      <c r="Q15" s="18">
        <f>IF(MEDIAN(Q$3,EDATE(Q$3,3)-1,MIN($G15,$H15))=MIN($G15,$H15),
$I15-$J15-SUM($O15:P15),
IF(MEDIAN(Q$3,EDATE(Q$3,3)-1,$B15)=$B15,
TRUNC((MIN(EDATE(Q$3,3),$H15,$G15)-$B15)/(EDATE(Q$3,3)-Q$3)*$M15,2),
IF(OR($B15&gt;Q$3,MIN($G15:$H15)&lt;Q$3),0,
$M15)))</f>
        <v>0</v>
      </c>
      <c r="R15" s="18">
        <f>IF(MEDIAN(R$3,EDATE(R$3,3)-1,MIN($G15,$H15))=MIN($G15,$H15),
$I15-$J15-SUM($O15:Q15),
IF(MEDIAN(R$3,EDATE(R$3,3)-1,$B15)=$B15,
TRUNC((MIN(EDATE(R$3,3),$H15,$G15)-$B15)/(EDATE(R$3,3)-R$3)*$M15,2),
IF(OR($B15&gt;R$3,MIN($G15:$H15)&lt;R$3),0,
$M15)))</f>
        <v>0</v>
      </c>
      <c r="S15" s="18">
        <f>IF(MEDIAN(S$3,EDATE(S$3,3)-1,MIN($G15,$H15))=MIN($G15,$H15),
$I15-$J15-SUM($O15:R15),
IF(MEDIAN(S$3,EDATE(S$3,3)-1,$B15)=$B15,
TRUNC((MIN(EDATE(S$3,3),$H15,$G15)-$B15)/(EDATE(S$3,3)-S$3)*$M15,2),
IF(OR($B15&gt;S$3,MIN($G15:$H15)&lt;S$3),0,
$M15)))</f>
        <v>0</v>
      </c>
      <c r="T15" s="18">
        <f>IF(MEDIAN(T$3,EDATE(T$3,3)-1,MIN($G15,$H15))=MIN($G15,$H15),
$I15-$J15-SUM($O15:S15),
IF(MEDIAN(T$3,EDATE(T$3,3)-1,$B15)=$B15,
TRUNC((MIN(EDATE(T$3,3),$H15,$G15)-$B15)/(EDATE(T$3,3)-T$3)*$M15,2),
IF(OR($B15&gt;T$3,MIN($G15:$H15)&lt;T$3),0,
$M15)))</f>
        <v>0</v>
      </c>
      <c r="U15" s="18">
        <f>IF(MEDIAN(U$3,EDATE(U$3,3)-1,MIN($G15,$H15))=MIN($G15,$H15),
$I15-$J15-SUM($O15:T15),
IF(MEDIAN(U$3,EDATE(U$3,3)-1,$B15)=$B15,
TRUNC((MIN(EDATE(U$3,3),$H15,$G15)-$B15)/(EDATE(U$3,3)-U$3)*$M15,2),
IF(OR($B15&gt;U$3,MIN($G15:$H15)&lt;U$3),0,
$M15)))</f>
        <v>354.32</v>
      </c>
      <c r="V15" s="18">
        <f>IF(MEDIAN(V$3,EDATE(V$3,3)-1,MIN($G15,$H15))=MIN($G15,$H15),
$I15-$J15-SUM($O15:U15),
IF(MEDIAN(V$3,EDATE(V$3,3)-1,$B15)=$B15,
TRUNC((MIN(EDATE(V$3,3),$H15,$G15)-$B15)/(EDATE(V$3,3)-V$3)*$M15,2),
IF(OR($B15&gt;V$3,MIN($G15:$H15)&lt;V$3),0,
$M15)))</f>
        <v>418.75</v>
      </c>
      <c r="W15" s="18">
        <f>IF(MEDIAN(W$3,EDATE(W$3,3)-1,MIN($G15,$H15))=MIN($G15,$H15),
$I15-$J15-SUM($O15:V15),
IF(MEDIAN(W$3,EDATE(W$3,3)-1,$B15)=$B15,
TRUNC((MIN(EDATE(W$3,3),$H15,$G15)-$B15)/(EDATE(W$3,3)-W$3)*$M15,2),
IF(OR($B15&gt;W$3,MIN($G15:$H15)&lt;W$3),0,
$M15)))</f>
        <v>418.75</v>
      </c>
      <c r="X15" s="18">
        <f>IF(MEDIAN(X$3,EDATE(X$3,3)-1,MIN($G15,$H15))=MIN($G15,$H15),
$I15-$J15-SUM($O15:W15),
IF(MEDIAN(X$3,EDATE(X$3,3)-1,$B15)=$B15,
TRUNC((MIN(EDATE(X$3,3),$H15,$G15)-$B15)/(EDATE(X$3,3)-X$3)*$M15,2),
IF(OR($B15&gt;X$3,MIN($G15:$H15)&lt;X$3),0,
$M15)))</f>
        <v>344.1099999999999</v>
      </c>
      <c r="Y15" s="18">
        <f>IF(MEDIAN(Y$3,EDATE(Y$3,3)-1,MIN($G15,$H15))=MIN($G15,$H15),
$I15-$J15-SUM($O15:X15),
IF(MEDIAN(Y$3,EDATE(Y$3,3)-1,$B15)=$B15,
TRUNC((MIN(EDATE(Y$3,3),$H15,$G15)-$B15)/(EDATE(Y$3,3)-Y$3)*$M15,2),
IF(OR($B15&gt;Y$3,MIN($G15:$H15)&lt;Y$3),0,
$M15)))</f>
        <v>0</v>
      </c>
      <c r="Z15" s="18">
        <f>IF(MEDIAN(Z$3,EDATE(Z$3,3)-1,MIN($G15,$H15))=MIN($G15,$H15),
$I15-$J15-SUM($O15:Y15),
IF(MEDIAN(Z$3,EDATE(Z$3,3)-1,$B15)=$B15,
TRUNC((MIN(EDATE(Z$3,3),$H15,$G15)-$B15)/(EDATE(Z$3,3)-Z$3)*$M15,2),
IF(OR($B15&gt;Z$3,MIN($G15:$H15)&lt;Z$3),0,
$M15)))</f>
        <v>0</v>
      </c>
      <c r="AA15" s="18">
        <f>IF(MEDIAN(AA$3,EDATE(AA$3,3)-1,MIN($G15,$H15))=MIN($G15,$H15),
$I15-$J15-SUM($O15:Z15),
IF(MEDIAN(AA$3,EDATE(AA$3,3)-1,$B15)=$B15,
TRUNC((MIN(EDATE(AA$3,3),$H15,$G15)-$B15)/(EDATE(AA$3,3)-AA$3)*$M15,2),
IF(OR($B15&gt;AA$3,MIN($G15:$H15)&lt;AA$3),0,
$M15)))</f>
        <v>0</v>
      </c>
      <c r="AB15" s="18">
        <f>IF(MEDIAN(AB$3,EDATE(AB$3,3)-1,MIN($G15,$H15))=MIN($G15,$H15),
$I15-$J15-SUM($O15:AA15),
IF(MEDIAN(AB$3,EDATE(AB$3,3)-1,$B15)=$B15,
TRUNC((MIN(EDATE(AB$3,3),$H15,$G15)-$B15)/(EDATE(AB$3,3)-AB$3)*$M15,2),
IF(OR($B15&gt;AB$3,MIN($G15:$H15)&lt;AB$3),0,
$M15)))</f>
        <v>0</v>
      </c>
      <c r="AC15" s="18">
        <f>IF(MEDIAN(AC$3,EDATE(AC$3,3)-1,MIN($G15,$H15))=MIN($G15,$H15),
$I15-$J15-SUM($O15:AB15),
IF(MEDIAN(AC$3,EDATE(AC$3,3)-1,$B15)=$B15,
TRUNC((MIN(EDATE(AC$3,3),$H15,$G15)-$B15)/(EDATE(AC$3,3)-AC$3)*$M15,2),
IF(OR($B15&gt;AC$3,MIN($G15:$H15)&lt;AC$3),0,
$M15)))</f>
        <v>0</v>
      </c>
      <c r="AD15" s="18">
        <f>IF(MEDIAN(AD$3,EDATE(AD$3,3)-1,MIN($G15,$H15))=MIN($G15,$H15),
$I15-$J15-SUM($O15:AC15),
IF(MEDIAN(AD$3,EDATE(AD$3,3)-1,$B15)=$B15,
TRUNC((MIN(EDATE(AD$3,3),$H15,$G15)-$B15)/(EDATE(AD$3,3)-AD$3)*$M15,2),
IF(OR($B15&gt;AD$3,MIN($G15:$H15)&lt;AD$3),0,
$M15)))</f>
        <v>0</v>
      </c>
      <c r="AE15" s="18">
        <f>IF(MEDIAN(AE$3,EDATE(AE$3,3)-1,MIN($G15,$H15))=MIN($G15,$H15),
$I15-$J15-SUM($O15:AD15),
IF(MEDIAN(AE$3,EDATE(AE$3,3)-1,$B15)=$B15,
TRUNC((MIN(EDATE(AE$3,3),$H15,$G15)-$B15)/(EDATE(AE$3,3)-AE$3)*$M15,2),
IF(OR($B15&gt;AE$3,MIN($G15:$H15)&lt;AE$3),0,
$M15)))</f>
        <v>0</v>
      </c>
      <c r="AF15" s="18">
        <f>IF(MEDIAN(AF$3,EDATE(AF$3,3)-1,MIN($G15,$H15))=MIN($G15,$H15),
$I15-$J15-SUM($O15:AE15),
IF(MEDIAN(AF$3,EDATE(AF$3,3)-1,$B15)=$B15,
TRUNC((MIN(EDATE(AF$3,3),$H15,$G15)-$B15)/(EDATE(AF$3,3)-AF$3)*$M15,2),
IF(OR($B15&gt;AF$3,MIN($G15:$H15)&lt;AF$3),0,
$M15)))</f>
        <v>0</v>
      </c>
      <c r="AG15" s="18">
        <f>IF(MEDIAN(AG$3,EDATE(AG$3,3)-1,MIN($G15,$H15))=MIN($G15,$H15),
$I15-$J15-SUM($O15:AF15),
IF(MEDIAN(AG$3,EDATE(AG$3,3)-1,$B15)=$B15,
TRUNC((MIN(EDATE(AG$3,3),$H15,$G15)-$B15)/(EDATE(AG$3,3)-AG$3)*$M15,2),
IF(OR($B15&gt;AG$3,MIN($G15:$H15)&lt;AG$3),0,
$M15)))</f>
        <v>0</v>
      </c>
      <c r="AH15" s="18">
        <f>IF(MEDIAN(AH$3,EDATE(AH$3,3)-1,MIN($G15,$H15))=MIN($G15,$H15),
$I15-$J15-SUM($O15:AG15),
IF(MEDIAN(AH$3,EDATE(AH$3,3)-1,$B15)=$B15,
TRUNC((MIN(EDATE(AH$3,3),$H15,$G15)-$B15)/(EDATE(AH$3,3)-AH$3)*$M15,2),
IF(OR($B15&gt;AH$3,MIN($G15:$H15)&lt;AH$3),0,
$M15)))</f>
        <v>0</v>
      </c>
      <c r="AI15" s="18">
        <f>IF(MEDIAN(AI$3,EDATE(AI$3,3)-1,MIN($G15,$H15))=MIN($G15,$H15),
$I15-$J15-SUM($O15:AH15),
IF(MEDIAN(AI$3,EDATE(AI$3,3)-1,$B15)=$B15,
TRUNC((MIN(EDATE(AI$3,3),$H15,$G15)-$B15)/(EDATE(AI$3,3)-AI$3)*$M15,2),
IF(OR($B15&gt;AI$3,MIN($G15:$H15)&lt;AI$3),0,
$M15)))</f>
        <v>0</v>
      </c>
      <c r="AJ15" s="18">
        <f>IF(MEDIAN(AJ$3,EDATE(AJ$3,3)-1,MIN($G15,$H15))=MIN($G15,$H15),
$I15-$J15-SUM($O15:AI15),
IF(MEDIAN(AJ$3,EDATE(AJ$3,3)-1,$B15)=$B15,
TRUNC((MIN(EDATE(AJ$3,3),$H15,$G15)-$B15)/(EDATE(AJ$3,3)-AJ$3)*$M15,2),
IF(OR($B15&gt;AJ$3,MIN($G15:$H15)&lt;AJ$3),0,
$M15)))</f>
        <v>0</v>
      </c>
      <c r="AK15" s="18">
        <f>IF(MEDIAN(AK$3,EDATE(AK$3,3)-1,MIN($G15,$H15))=MIN($G15,$H15),
$I15-$J15-SUM($O15:AJ15),
IF(MEDIAN(AK$3,EDATE(AK$3,3)-1,$B15)=$B15,
TRUNC((MIN(EDATE(AK$3,3),$H15,$G15)-$B15)/(EDATE(AK$3,3)-AK$3)*$M15,2),
IF(OR($B15&gt;AK$3,MIN($G15:$H15)&lt;AK$3),0,
$M15)))</f>
        <v>0</v>
      </c>
      <c r="AL15" s="18">
        <f>IF(MEDIAN(AL$3,EDATE(AL$3,3)-1,MIN($G15,$H15))=MIN($G15,$H15),
$I15-$J15-SUM($O15:AK15),
IF(MEDIAN(AL$3,EDATE(AL$3,3)-1,$B15)=$B15,
TRUNC((MIN(EDATE(AL$3,3),$H15,$G15)-$B15)/(EDATE(AL$3,3)-AL$3)*$M15,2),
IF(OR($B15&gt;AL$3,MIN($G15:$H15)&lt;AL$3),0,
$M15)))</f>
        <v>0</v>
      </c>
      <c r="AM15" s="18">
        <f>IF(MEDIAN(AM$3,EDATE(AM$3,3)-1,MIN($G15,$H15))=MIN($G15,$H15),
$I15-$J15-SUM($O15:AL15),
IF(MEDIAN(AM$3,EDATE(AM$3,3)-1,$B15)=$B15,
TRUNC((MIN(EDATE(AM$3,3),$H15,$G15)-$B15)/(EDATE(AM$3,3)-AM$3)*$M15,2),
IF(OR($B15&gt;AM$3,MIN($G15:$H15)&lt;AM$3),0,
$M15)))</f>
        <v>0</v>
      </c>
      <c r="AN15" s="18">
        <f>IF(MEDIAN(AN$3,EDATE(AN$3,3)-1,MIN($G15,$H15))=MIN($G15,$H15),
$I15-$J15-SUM($O15:AM15),
IF(MEDIAN(AN$3,EDATE(AN$3,3)-1,$B15)=$B15,
TRUNC((MIN(EDATE(AN$3,3),$H15,$G15)-$B15)/(EDATE(AN$3,3)-AN$3)*$M15,2),
IF(OR($B15&gt;AN$3,MIN($G15:$H15)&lt;AN$3),0,
$M15)))</f>
        <v>0</v>
      </c>
      <c r="AO15" s="18">
        <f>IF(MEDIAN(AO$3,EDATE(AO$3,3)-1,MIN($G15,$H15))=MIN($G15,$H15),
$I15-$J15-SUM($O15:AN15),
IF(MEDIAN(AO$3,EDATE(AO$3,3)-1,$B15)=$B15,
TRUNC((MIN(EDATE(AO$3,3),$H15,$G15)-$B15)/(EDATE(AO$3,3)-AO$3)*$M15,2),
IF(OR($B15&gt;AO$3,MIN($G15:$H15)&lt;AO$3),0,
$M15)))</f>
        <v>0</v>
      </c>
      <c r="AP15" s="18">
        <f>IF(MEDIAN(AP$3,EDATE(AP$3,3)-1,MIN($G15,$H15))=MIN($G15,$H15),
$I15-$J15-SUM($O15:AO15),
IF(MEDIAN(AP$3,EDATE(AP$3,3)-1,$B15)=$B15,
TRUNC((MIN(EDATE(AP$3,3),$H15,$G15)-$B15)/(EDATE(AP$3,3)-AP$3)*$M15,2),
IF(OR($B15&gt;AP$3,MIN($G15:$H15)&lt;AP$3),0,
$M15)))</f>
        <v>0</v>
      </c>
      <c r="AQ15" s="18">
        <f>IF(MEDIAN(AQ$3,EDATE(AQ$3,3)-1,MIN($G15,$H15))=MIN($G15,$H15),
$I15-$J15-SUM($O15:AP15),
IF(MEDIAN(AQ$3,EDATE(AQ$3,3)-1,$B15)=$B15,
TRUNC((MIN(EDATE(AQ$3,3),$H15,$G15)-$B15)/(EDATE(AQ$3,3)-AQ$3)*$M15,2),
IF(OR($B15&gt;AQ$3,MIN($G15:$H15)&lt;AQ$3),0,
$M15)))</f>
        <v>0</v>
      </c>
      <c r="AR15" s="18">
        <f>IF(MEDIAN(AR$3,EDATE(AR$3,3)-1,MIN($G15,$H15))=MIN($G15,$H15),
$I15-$J15-SUM($O15:AQ15),
IF(MEDIAN(AR$3,EDATE(AR$3,3)-1,$B15)=$B15,
TRUNC((MIN(EDATE(AR$3,3),$H15,$G15)-$B15)/(EDATE(AR$3,3)-AR$3)*$M15,2),
IF(OR($B15&gt;AR$3,MIN($G15:$H15)&lt;AR$3),0,
$M15)))</f>
        <v>0</v>
      </c>
      <c r="AS15" s="18">
        <f>IF(MEDIAN(AS$3,EDATE(AS$3,3)-1,MIN($G15,$H15))=MIN($G15,$H15),
$I15-$J15-SUM($O15:AR15),
IF(MEDIAN(AS$3,EDATE(AS$3,3)-1,$B15)=$B15,
TRUNC((MIN(EDATE(AS$3,3),$H15,$G15)-$B15)/(EDATE(AS$3,3)-AS$3)*$M15,2),
IF(OR($B15&gt;AS$3,MIN($G15:$H15)&lt;AS$3),0,
$M15)))</f>
        <v>0</v>
      </c>
      <c r="AT15" s="18">
        <f>IF(MEDIAN(AT$3,EDATE(AT$3,3)-1,MIN($G15,$H15))=MIN($G15,$H15),
$I15-$J15-SUM($O15:AS15),
IF(MEDIAN(AT$3,EDATE(AT$3,3)-1,$B15)=$B15,
TRUNC((MIN(EDATE(AT$3,3),$H15,$G15)-$B15)/(EDATE(AT$3,3)-AT$3)*$M15,2),
IF(OR($B15&gt;AT$3,MIN($G15:$H15)&lt;AT$3),0,
$M15)))</f>
        <v>0</v>
      </c>
      <c r="AU15" s="18">
        <f>IF(MEDIAN(AU$3,EDATE(AU$3,3)-1,MIN($G15,$H15))=MIN($G15,$H15),
$I15-$J15-SUM($O15:AT15),
IF(MEDIAN(AU$3,EDATE(AU$3,3)-1,$B15)=$B15,
TRUNC((MIN(EDATE(AU$3,3),$H15,$G15)-$B15)/(EDATE(AU$3,3)-AU$3)*$M15,2),
IF(OR($B15&gt;AU$3,MIN($G15:$H15)&lt;AU$3),0,
$M15)))</f>
        <v>0</v>
      </c>
      <c r="AV15" s="18">
        <f>IF(MEDIAN(AV$3,EDATE(AV$3,3)-1,MIN($G15,$H15))=MIN($G15,$H15),
$I15-$J15-SUM($O15:AU15),
IF(MEDIAN(AV$3,EDATE(AV$3,3)-1,$B15)=$B15,
TRUNC((MIN(EDATE(AV$3,3),$H15,$G15)-$B15)/(EDATE(AV$3,3)-AV$3)*$M15,2),
IF(OR($B15&gt;AV$3,MIN($G15:$H15)&lt;AV$3),0,
$M15)))</f>
        <v>0</v>
      </c>
      <c r="AW15" s="18">
        <f>IF(MEDIAN(AW$3,EDATE(AW$3,3)-1,MIN($G15,$H15))=MIN($G15,$H15),
$I15-$J15-SUM($O15:AV15),
IF(MEDIAN(AW$3,EDATE(AW$3,3)-1,$B15)=$B15,
TRUNC((MIN(EDATE(AW$3,3),$H15,$G15)-$B15)/(EDATE(AW$3,3)-AW$3)*$M15,2),
IF(OR($B15&gt;AW$3,MIN($G15:$H15)&lt;AW$3),0,
$M15)))</f>
        <v>0</v>
      </c>
      <c r="AX15" s="18">
        <f>IF(MEDIAN(AX$3,EDATE(AX$3,3)-1,MIN($G15,$H15))=MIN($G15,$H15),
$I15-$J15-SUM($O15:AW15),
IF(MEDIAN(AX$3,EDATE(AX$3,3)-1,$B15)=$B15,
TRUNC((MIN(EDATE(AX$3,3),$H15,$G15)-$B15)/(EDATE(AX$3,3)-AX$3)*$M15,2),
IF(OR($B15&gt;AX$3,MIN($G15:$H15)&lt;AX$3),0,
$M15)))</f>
        <v>0</v>
      </c>
      <c r="AY15" s="18">
        <f>IF(MEDIAN(AY$3,EDATE(AY$3,3)-1,MIN($G15,$H15))=MIN($G15,$H15),
$I15-$J15-SUM($O15:AX15),
IF(MEDIAN(AY$3,EDATE(AY$3,3)-1,$B15)=$B15,
TRUNC((MIN(EDATE(AY$3,3),$H15,$G15)-$B15)/(EDATE(AY$3,3)-AY$3)*$M15,2),
IF(OR($B15&gt;AY$3,MIN($G15:$H15)&lt;AY$3),0,
$M15)))</f>
        <v>0</v>
      </c>
      <c r="AZ15" s="18">
        <f>IF(MEDIAN(AZ$3,EDATE(AZ$3,3)-1,MIN($G15,$H15))=MIN($G15,$H15),
$I15-$J15-SUM($O15:AY15),
IF(MEDIAN(AZ$3,EDATE(AZ$3,3)-1,$B15)=$B15,
TRUNC((MIN(EDATE(AZ$3,3),$H15,$G15)-$B15)/(EDATE(AZ$3,3)-AZ$3)*$M15,2),
IF(OR($B15&gt;AZ$3,MIN($G15:$H15)&lt;AZ$3),0,
$M15)))</f>
        <v>0</v>
      </c>
      <c r="BA15" s="18">
        <f>IF(MEDIAN(BA$3,EDATE(BA$3,3)-1,MIN($G15,$H15))=MIN($G15,$H15),
$I15-$J15-SUM($O15:AZ15),
IF(MEDIAN(BA$3,EDATE(BA$3,3)-1,$B15)=$B15,
TRUNC((MIN(EDATE(BA$3,3),$H15,$G15)-$B15)/(EDATE(BA$3,3)-BA$3)*$M15,2),
IF(OR($B15&gt;BA$3,MIN($G15:$H15)&lt;BA$3),0,
$M15)))</f>
        <v>0</v>
      </c>
      <c r="BB15" s="18">
        <f>IF(MEDIAN(BB$3,EDATE(BB$3,3)-1,MIN($G15,$H15))=MIN($G15,$H15),
$I15-$J15-SUM($O15:BA15),
IF(MEDIAN(BB$3,EDATE(BB$3,3)-1,$B15)=$B15,
TRUNC((MIN(EDATE(BB$3,3),$H15,$G15)-$B15)/(EDATE(BB$3,3)-BB$3)*$M15,2),
IF(OR($B15&gt;BB$3,MIN($G15:$H15)&lt;BB$3),0,
$M15)))</f>
        <v>0</v>
      </c>
      <c r="BC15" s="18">
        <f>IF(MEDIAN(BC$3,EDATE(BC$3,3)-1,MIN($G15,$H15))=MIN($G15,$H15),
$I15-$J15-SUM($O15:BB15),
IF(MEDIAN(BC$3,EDATE(BC$3,3)-1,$B15)=$B15,
TRUNC((MIN(EDATE(BC$3,3),$H15,$G15)-$B15)/(EDATE(BC$3,3)-BC$3)*$M15,2),
IF(OR($B15&gt;BC$3,MIN($G15:$H15)&lt;BC$3),0,
$M15)))</f>
        <v>0</v>
      </c>
      <c r="BD15" s="18">
        <f>IF(MEDIAN(BD$3,EDATE(BD$3,3)-1,MIN($G15,$H15))=MIN($G15,$H15),
$I15-$J15-SUM($O15:BC15),
IF(MEDIAN(BD$3,EDATE(BD$3,3)-1,$B15)=$B15,
TRUNC((MIN(EDATE(BD$3,3),$H15,$G15)-$B15)/(EDATE(BD$3,3)-BD$3)*$M15,2),
IF(OR($B15&gt;BD$3,MIN($G15:$H15)&lt;BD$3),0,
$M15)))</f>
        <v>0</v>
      </c>
      <c r="BE15" s="18">
        <f>IF(MEDIAN(BE$3,EDATE(BE$3,3)-1,MIN($G15,$H15))=MIN($G15,$H15),
$I15-$J15-SUM($O15:BD15),
IF(MEDIAN(BE$3,EDATE(BE$3,3)-1,$B15)=$B15,
TRUNC((MIN(EDATE(BE$3,3),$H15,$G15)-$B15)/(EDATE(BE$3,3)-BE$3)*$M15,2),
IF(OR($B15&gt;BE$3,MIN($G15:$H15)&lt;BE$3),0,
$M15)))</f>
        <v>0</v>
      </c>
      <c r="BF15" s="18">
        <f>IF(MEDIAN(BF$3,EDATE(BF$3,3)-1,MIN($G15,$H15))=MIN($G15,$H15),
$I15-$J15-SUM($O15:BE15),
IF(MEDIAN(BF$3,EDATE(BF$3,3)-1,$B15)=$B15,
TRUNC((MIN(EDATE(BF$3,3),$H15,$G15)-$B15)/(EDATE(BF$3,3)-BF$3)*$M15,2),
IF(OR($B15&gt;BF$3,MIN($G15:$H15)&lt;BF$3),0,
$M15)))</f>
        <v>0</v>
      </c>
      <c r="BG15" s="18">
        <f>IF(MEDIAN(BG$3,EDATE(BG$3,3)-1,MIN($G15,$H15))=MIN($G15,$H15),
$I15-$J15-SUM($O15:BF15),
IF(MEDIAN(BG$3,EDATE(BG$3,3)-1,$B15)=$B15,
TRUNC((MIN(EDATE(BG$3,3),$H15,$G15)-$B15)/(EDATE(BG$3,3)-BG$3)*$M15,2),
IF(OR($B15&gt;BG$3,MIN($G15:$H15)&lt;BG$3),0,
$M15)))</f>
        <v>0</v>
      </c>
      <c r="BH15" s="18">
        <f>IF(MEDIAN(BH$3,EDATE(BH$3,3)-1,MIN($G15,$H15))=MIN($G15,$H15),
$I15-$J15-SUM($O15:BG15),
IF(MEDIAN(BH$3,EDATE(BH$3,3)-1,$B15)=$B15,
TRUNC((MIN(EDATE(BH$3,3),$H15,$G15)-$B15)/(EDATE(BH$3,3)-BH$3)*$M15,2),
IF(OR($B15&gt;BH$3,MIN($G15:$H15)&lt;BH$3),0,
$M15)))</f>
        <v>0</v>
      </c>
      <c r="BI15" s="18">
        <f>IF(MEDIAN(BI$3,EDATE(BI$3,3)-1,MIN($G15,$H15))=MIN($G15,$H15),
$I15-$J15-SUM($O15:BH15),
IF(MEDIAN(BI$3,EDATE(BI$3,3)-1,$B15)=$B15,
TRUNC((MIN(EDATE(BI$3,3),$H15,$G15)-$B15)/(EDATE(BI$3,3)-BI$3)*$M15,2),
IF(OR($B15&gt;BI$3,MIN($G15:$H15)&lt;BI$3),0,
$M15)))</f>
        <v>0</v>
      </c>
      <c r="BJ15" s="18">
        <f>IF(MEDIAN(BJ$3,EDATE(BJ$3,3)-1,MIN($G15,$H15))=MIN($G15,$H15),
$I15-$J15-SUM($O15:BI15),
IF(MEDIAN(BJ$3,EDATE(BJ$3,3)-1,$B15)=$B15,
TRUNC((MIN(EDATE(BJ$3,3),$H15,$G15)-$B15)/(EDATE(BJ$3,3)-BJ$3)*$M15,2),
IF(OR($B15&gt;BJ$3,MIN($G15:$H15)&lt;BJ$3),0,
$M15)))</f>
        <v>0</v>
      </c>
      <c r="BK15" s="18">
        <f>IF(MEDIAN(BK$3,EDATE(BK$3,3)-1,MIN($G15,$H15))=MIN($G15,$H15),
$I15-$J15-SUM($O15:BJ15),
IF(MEDIAN(BK$3,EDATE(BK$3,3)-1,$B15)=$B15,
TRUNC((MIN(EDATE(BK$3,3),$H15,$G15)-$B15)/(EDATE(BK$3,3)-BK$3)*$M15,2),
IF(OR($B15&gt;BK$3,MIN($G15:$H15)&lt;BK$3),0,
$M15)))</f>
        <v>0</v>
      </c>
      <c r="BL15" s="18">
        <f>IF(MEDIAN(BL$3,EDATE(BL$3,3)-1,MIN($G15,$H15))=MIN($G15,$H15),
$I15-$J15-SUM($O15:BK15),
IF(MEDIAN(BL$3,EDATE(BL$3,3)-1,$B15)=$B15,
TRUNC((MIN(EDATE(BL$3,3),$H15,$G15)-$B15)/(EDATE(BL$3,3)-BL$3)*$M15,2),
IF(OR($B15&gt;BL$3,MIN($G15:$H15)&lt;BL$3),0,
$M15)))</f>
        <v>0</v>
      </c>
      <c r="BM15" s="18">
        <f>IF(MEDIAN(BM$3,EDATE(BM$3,3)-1,MIN($G15,$H15))=MIN($G15,$H15),
$I15-$J15-SUM($O15:BL15),
IF(MEDIAN(BM$3,EDATE(BM$3,3)-1,$B15)=$B15,
TRUNC((MIN(EDATE(BM$3,3),$H15,$G15)-$B15)/(EDATE(BM$3,3)-BM$3)*$M15,2),
IF(OR($B15&gt;BM$3,MIN($G15:$H15)&lt;BM$3),0,
$M15)))</f>
        <v>0</v>
      </c>
      <c r="BN15" s="18">
        <f>IF(MEDIAN(BN$3,EDATE(BN$3,3)-1,MIN($G15,$H15))=MIN($G15,$H15),
$I15-$J15-SUM($O15:BM15),
IF(MEDIAN(BN$3,EDATE(BN$3,3)-1,$B15)=$B15,
TRUNC((MIN(EDATE(BN$3,3),$H15,$G15)-$B15)/(EDATE(BN$3,3)-BN$3)*$M15,2),
IF(OR($B15&gt;BN$3,MIN($G15:$H15)&lt;BN$3),0,
$M15)))</f>
        <v>0</v>
      </c>
      <c r="BO15" s="18">
        <f>IF(MEDIAN(BO$3,EDATE(BO$3,3)-1,MIN($G15,$H15))=MIN($G15,$H15),
$I15-$J15-SUM($O15:BN15),
IF(MEDIAN(BO$3,EDATE(BO$3,3)-1,$B15)=$B15,
TRUNC((MIN(EDATE(BO$3,3),$H15,$G15)-$B15)/(EDATE(BO$3,3)-BO$3)*$M15,2),
IF(OR($B15&gt;BO$3,MIN($G15:$H15)&lt;BO$3),0,
$M15)))</f>
        <v>0</v>
      </c>
      <c r="BP15" s="18">
        <f>IF(MEDIAN(BP$3,EDATE(BP$3,3)-1,MIN($G15,$H15))=MIN($G15,$H15),
$I15-$J15-SUM($O15:BO15),
IF(MEDIAN(BP$3,EDATE(BP$3,3)-1,$B15)=$B15,
TRUNC((MIN(EDATE(BP$3,3),$H15,$G15)-$B15)/(EDATE(BP$3,3)-BP$3)*$M15,2),
IF(OR($B15&gt;BP$3,MIN($G15:$H15)&lt;BP$3),0,
$M15)))</f>
        <v>0</v>
      </c>
      <c r="BQ15" s="18">
        <f>IF(MEDIAN(BQ$3,EDATE(BQ$3,3)-1,MIN($G15,$H15))=MIN($G15,$H15),
$I15-$J15-SUM($O15:BP15),
IF(MEDIAN(BQ$3,EDATE(BQ$3,3)-1,$B15)=$B15,
TRUNC((MIN(EDATE(BQ$3,3),$H15,$G15)-$B15)/(EDATE(BQ$3,3)-BQ$3)*$M15,2),
IF(OR($B15&gt;BQ$3,MIN($G15:$H15)&lt;BQ$3),0,
$M15)))</f>
        <v>0</v>
      </c>
      <c r="BR15" s="18">
        <f>IF(MEDIAN(BR$3,EDATE(BR$3,3)-1,MIN($G15,$H15))=MIN($G15,$H15),
$I15-$J15-SUM($O15:BQ15),
IF(MEDIAN(BR$3,EDATE(BR$3,3)-1,$B15)=$B15,
TRUNC((MIN(EDATE(BR$3,3),$H15,$G15)-$B15)/(EDATE(BR$3,3)-BR$3)*$M15,2),
IF(OR($B15&gt;BR$3,MIN($G15:$H15)&lt;BR$3),0,
$M15)))</f>
        <v>0</v>
      </c>
      <c r="BS15" s="18">
        <f>IF(MEDIAN(BS$3,EDATE(BS$3,3)-1,MIN($G15,$H15))=MIN($G15,$H15),
$I15-$J15-SUM($O15:BR15),
IF(MEDIAN(BS$3,EDATE(BS$3,3)-1,$B15)=$B15,
TRUNC((MIN(EDATE(BS$3,3),$H15,$G15)-$B15)/(EDATE(BS$3,3)-BS$3)*$M15,2),
IF(OR($B15&gt;BS$3,MIN($G15:$H15)&lt;BS$3),0,
$M15)))</f>
        <v>0</v>
      </c>
      <c r="BT15" s="18">
        <f>IF(MEDIAN(BT$3,EDATE(BT$3,3)-1,MIN($G15,$H15))=MIN($G15,$H15),
$I15-$J15-SUM($O15:BS15),
IF(MEDIAN(BT$3,EDATE(BT$3,3)-1,$B15)=$B15,
TRUNC((MIN(EDATE(BT$3,3),$H15,$G15)-$B15)/(EDATE(BT$3,3)-BT$3)*$M15,2),
IF(OR($B15&gt;BT$3,MIN($G15:$H15)&lt;BT$3),0,
$M15)))</f>
        <v>0</v>
      </c>
      <c r="BU15" s="18">
        <f>IF(MEDIAN(BU$3,EDATE(BU$3,3)-1,MIN($G15,$H15))=MIN($G15,$H15),
$I15-$J15-SUM($O15:BT15),
IF(MEDIAN(BU$3,EDATE(BU$3,3)-1,$B15)=$B15,
TRUNC((MIN(EDATE(BU$3,3),$H15,$G15)-$B15)/(EDATE(BU$3,3)-BU$3)*$M15,2),
IF(OR($B15&gt;BU$3,MIN($G15:$H15)&lt;BU$3),0,
$M15)))</f>
        <v>0</v>
      </c>
      <c r="BV15" s="18">
        <f>IF(MEDIAN(BV$3,EDATE(BV$3,3)-1,MIN($G15,$H15))=MIN($G15,$H15),
$I15-$J15-SUM($O15:BU15),
IF(MEDIAN(BV$3,EDATE(BV$3,3)-1,$B15)=$B15,
TRUNC((MIN(EDATE(BV$3,3),$H15,$G15)-$B15)/(EDATE(BV$3,3)-BV$3)*$M15,2),
IF(OR($B15&gt;BV$3,MIN($G15:$H15)&lt;BV$3),0,
$M15)))</f>
        <v>0</v>
      </c>
      <c r="BW15" s="18">
        <f>IF(MEDIAN(BW$3,EDATE(BW$3,3)-1,MIN($G15,$H15))=MIN($G15,$H15),
$I15-$J15-SUM($O15:BV15),
IF(MEDIAN(BW$3,EDATE(BW$3,3)-1,$B15)=$B15,
TRUNC((MIN(EDATE(BW$3,3),$H15,$G15)-$B15)/(EDATE(BW$3,3)-BW$3)*$M15,2),
IF(OR($B15&gt;BW$3,MIN($G15:$H15)&lt;BW$3),0,
$M15)))</f>
        <v>0</v>
      </c>
      <c r="BX15" s="18">
        <f>IF(MEDIAN(BX$3,EDATE(BX$3,3)-1,MIN($G15,$H15))=MIN($G15,$H15),
$I15-$J15-SUM($O15:BW15),
IF(MEDIAN(BX$3,EDATE(BX$3,3)-1,$B15)=$B15,
TRUNC((MIN(EDATE(BX$3,3),$H15,$G15)-$B15)/(EDATE(BX$3,3)-BX$3)*$M15,2),
IF(OR($B15&gt;BX$3,MIN($G15:$H15)&lt;BX$3),0,
$M15)))</f>
        <v>0</v>
      </c>
      <c r="BY15" s="18">
        <f>IF(MEDIAN(BY$3,EDATE(BY$3,3)-1,MIN($G15,$H15))=MIN($G15,$H15),
$I15-$J15-SUM($O15:BX15),
IF(MEDIAN(BY$3,EDATE(BY$3,3)-1,$B15)=$B15,
TRUNC((MIN(EDATE(BY$3,3),$H15,$G15)-$B15)/(EDATE(BY$3,3)-BY$3)*$M15,2),
IF(OR($B15&gt;BY$3,MIN($G15:$H15)&lt;BY$3),0,
$M15)))</f>
        <v>0</v>
      </c>
      <c r="BZ15" s="18">
        <f>IF(MEDIAN(BZ$3,EDATE(BZ$3,3)-1,MIN($G15,$H15))=MIN($G15,$H15),
$I15-$J15-SUM($O15:BY15),
IF(MEDIAN(BZ$3,EDATE(BZ$3,3)-1,$B15)=$B15,
TRUNC((MIN(EDATE(BZ$3,3),$H15,$G15)-$B15)/(EDATE(BZ$3,3)-BZ$3)*$M15,2),
IF(OR($B15&gt;BZ$3,MIN($G15:$H15)&lt;BZ$3),0,
$M15)))</f>
        <v>0</v>
      </c>
      <c r="CA15" s="18">
        <f>IF(MEDIAN(CA$3,EDATE(CA$3,3)-1,MIN($G15,$H15))=MIN($G15,$H15),
$I15-$J15-SUM($O15:BZ15),
IF(MEDIAN(CA$3,EDATE(CA$3,3)-1,$B15)=$B15,
TRUNC((MIN(EDATE(CA$3,3),$H15,$G15)-$B15)/(EDATE(CA$3,3)-CA$3)*$M15,2),
IF(OR($B15&gt;CA$3,MIN($G15:$H15)&lt;CA$3),0,
$M15)))</f>
        <v>0</v>
      </c>
      <c r="CB15" s="18">
        <f>IF(MEDIAN(CB$3,EDATE(CB$3,3)-1,MIN($G15,$H15))=MIN($G15,$H15),
$I15-$J15-SUM($O15:CA15),
IF(MEDIAN(CB$3,EDATE(CB$3,3)-1,$B15)=$B15,
TRUNC((MIN(EDATE(CB$3,3),$H15,$G15)-$B15)/(EDATE(CB$3,3)-CB$3)*$M15,2),
IF(OR($B15&gt;CB$3,MIN($G15:$H15)&lt;CB$3),0,
$M15)))</f>
        <v>0</v>
      </c>
      <c r="CC15" s="18">
        <f>IF(MEDIAN(CC$3,EDATE(CC$3,3)-1,MIN($G15,$H15))=MIN($G15,$H15),
$I15-$J15-SUM($O15:CB15),
IF(MEDIAN(CC$3,EDATE(CC$3,3)-1,$B15)=$B15,
TRUNC((MIN(EDATE(CC$3,3),$H15,$G15)-$B15)/(EDATE(CC$3,3)-CC$3)*$M15,2),
IF(OR($B15&gt;CC$3,MIN($G15:$H15)&lt;CC$3),0,
$M15)))</f>
        <v>0</v>
      </c>
      <c r="CD15" s="18">
        <f>IF(MEDIAN(CD$3,EDATE(CD$3,3)-1,MIN($G15,$H15))=MIN($G15,$H15),
$I15-$J15-SUM($O15:CC15),
IF(MEDIAN(CD$3,EDATE(CD$3,3)-1,$B15)=$B15,
TRUNC((MIN(EDATE(CD$3,3),$H15,$G15)-$B15)/(EDATE(CD$3,3)-CD$3)*$M15,2),
IF(OR($B15&gt;CD$3,MIN($G15:$H15)&lt;CD$3),0,
$M15)))</f>
        <v>0</v>
      </c>
      <c r="CE15" s="18">
        <f>IF(MEDIAN(CE$3,EDATE(CE$3,3)-1,MIN($G15,$H15))=MIN($G15,$H15),
$I15-$J15-SUM($O15:CD15),
IF(MEDIAN(CE$3,EDATE(CE$3,3)-1,$B15)=$B15,
TRUNC((MIN(EDATE(CE$3,3),$H15,$G15)-$B15)/(EDATE(CE$3,3)-CE$3)*$M15,2),
IF(OR($B15&gt;CE$3,MIN($G15:$H15)&lt;CE$3),0,
$M15)))</f>
        <v>0</v>
      </c>
      <c r="CF15" s="18">
        <f>IF(MEDIAN(CF$3,EDATE(CF$3,3)-1,MIN($G15,$H15))=MIN($G15,$H15),
$I15-$J15-SUM($O15:CE15),
IF(MEDIAN(CF$3,EDATE(CF$3,3)-1,$B15)=$B15,
TRUNC((MIN(EDATE(CF$3,3),$H15,$G15)-$B15)/(EDATE(CF$3,3)-CF$3)*$M15,2),
IF(OR($B15&gt;CF$3,MIN($G15:$H15)&lt;CF$3),0,
$M15)))</f>
        <v>0</v>
      </c>
      <c r="CG15" s="18">
        <f>IF(MEDIAN(CG$3,EDATE(CG$3,3)-1,MIN($G15,$H15))=MIN($G15,$H15),
$I15-$J15-SUM($O15:CF15),
IF(MEDIAN(CG$3,EDATE(CG$3,3)-1,$B15)=$B15,
TRUNC((MIN(EDATE(CG$3,3),$H15,$G15)-$B15)/(EDATE(CG$3,3)-CG$3)*$M15,2),
IF(OR($B15&gt;CG$3,MIN($G15:$H15)&lt;CG$3),0,
$M15)))</f>
        <v>0</v>
      </c>
      <c r="CH15" s="18">
        <f>IF(MEDIAN(CH$3,EDATE(CH$3,3)-1,MIN($G15,$H15))=MIN($G15,$H15),
$I15-$J15-SUM($O15:CG15),
IF(MEDIAN(CH$3,EDATE(CH$3,3)-1,$B15)=$B15,
TRUNC((MIN(EDATE(CH$3,3),$H15,$G15)-$B15)/(EDATE(CH$3,3)-CH$3)*$M15,2),
IF(OR($B15&gt;CH$3,MIN($G15:$H15)&lt;CH$3),0,
$M15)))</f>
        <v>0</v>
      </c>
      <c r="CI15" s="18">
        <f>IF(MEDIAN(CI$3,EDATE(CI$3,3)-1,MIN($G15,$H15))=MIN($G15,$H15),
$I15-$J15-SUM($O15:CH15),
IF(MEDIAN(CI$3,EDATE(CI$3,3)-1,$B15)=$B15,
TRUNC((MIN(EDATE(CI$3,3),$H15,$G15)-$B15)/(EDATE(CI$3,3)-CI$3)*$M15,2),
IF(OR($B15&gt;CI$3,MIN($G15:$H15)&lt;CI$3),0,
$M15)))</f>
        <v>0</v>
      </c>
      <c r="CJ15" s="18">
        <f>IF(MEDIAN(CJ$3,EDATE(CJ$3,3)-1,MIN($G15,$H15))=MIN($G15,$H15),
$I15-$J15-SUM($O15:CI15),
IF(MEDIAN(CJ$3,EDATE(CJ$3,3)-1,$B15)=$B15,
TRUNC((MIN(EDATE(CJ$3,3),$H15,$G15)-$B15)/(EDATE(CJ$3,3)-CJ$3)*$M15,2),
IF(OR($B15&gt;CJ$3,MIN($G15:$H15)&lt;CJ$3),0,
$M15)))</f>
        <v>0</v>
      </c>
      <c r="CK15" s="18">
        <f>IF(MEDIAN(CK$3,EDATE(CK$3,3)-1,MIN($G15,$H15))=MIN($G15,$H15),
$I15-$J15-SUM($O15:CJ15),
IF(MEDIAN(CK$3,EDATE(CK$3,3)-1,$B15)=$B15,
TRUNC((MIN(EDATE(CK$3,3),$H15,$G15)-$B15)/(EDATE(CK$3,3)-CK$3)*$M15,2),
IF(OR($B15&gt;CK$3,MIN($G15:$H15)&lt;CK$3),0,
$M15)))</f>
        <v>0</v>
      </c>
      <c r="CL15" s="18">
        <f>IF(MEDIAN(CL$3,EDATE(CL$3,3)-1,MIN($G15,$H15))=MIN($G15,$H15),
$I15-$J15-SUM($O15:CK15),
IF(MEDIAN(CL$3,EDATE(CL$3,3)-1,$B15)=$B15,
TRUNC((MIN(EDATE(CL$3,3),$H15,$G15)-$B15)/(EDATE(CL$3,3)-CL$3)*$M15,2),
IF(OR($B15&gt;CL$3,MIN($G15:$H15)&lt;CL$3),0,
$M15)))</f>
        <v>0</v>
      </c>
      <c r="CM15" s="18">
        <f>IF(MEDIAN(CM$3,EDATE(CM$3,3)-1,MIN($G15,$H15))=MIN($G15,$H15),
$I15-$J15-SUM($O15:CL15),
IF(MEDIAN(CM$3,EDATE(CM$3,3)-1,$B15)=$B15,
TRUNC((MIN(EDATE(CM$3,3),$H15,$G15)-$B15)/(EDATE(CM$3,3)-CM$3)*$M15,2),
IF(OR($B15&gt;CM$3,MIN($G15:$H15)&lt;CM$3),0,
$M15)))</f>
        <v>0</v>
      </c>
      <c r="CN15" s="18">
        <f>IF(MEDIAN(CN$3,EDATE(CN$3,3)-1,MIN($G15,$H15))=MIN($G15,$H15),
$I15-$J15-SUM($O15:CM15),
IF(MEDIAN(CN$3,EDATE(CN$3,3)-1,$B15)=$B15,
TRUNC((MIN(EDATE(CN$3,3),$H15,$G15)-$B15)/(EDATE(CN$3,3)-CN$3)*$M15,2),
IF(OR($B15&gt;CN$3,MIN($G15:$H15)&lt;CN$3),0,
$M15)))</f>
        <v>0</v>
      </c>
      <c r="CO15" s="18">
        <f>IF(MEDIAN(CO$3,EDATE(CO$3,3)-1,MIN($G15,$H15))=MIN($G15,$H15),
$I15-$J15-SUM($O15:CN15),
IF(MEDIAN(CO$3,EDATE(CO$3,3)-1,$B15)=$B15,
TRUNC((MIN(EDATE(CO$3,3),$H15,$G15)-$B15)/(EDATE(CO$3,3)-CO$3)*$M15,2),
IF(OR($B15&gt;CO$3,MIN($G15:$H15)&lt;CO$3),0,
$M15)))</f>
        <v>0</v>
      </c>
      <c r="CP15" s="18">
        <f>IF(MEDIAN(CP$3,EDATE(CP$3,3)-1,MIN($G15,$H15))=MIN($G15,$H15),
$I15-$J15-SUM($O15:CO15),
IF(MEDIAN(CP$3,EDATE(CP$3,3)-1,$B15)=$B15,
TRUNC((MIN(EDATE(CP$3,3),$H15,$G15)-$B15)/(EDATE(CP$3,3)-CP$3)*$M15,2),
IF(OR($B15&gt;CP$3,MIN($G15:$H15)&lt;CP$3),0,
$M15)))</f>
        <v>0</v>
      </c>
      <c r="CQ15" s="18">
        <f>IF(MEDIAN(CQ$3,EDATE(CQ$3,3)-1,MIN($G15,$H15))=MIN($G15,$H15),
$I15-$J15-SUM($O15:CP15),
IF(MEDIAN(CQ$3,EDATE(CQ$3,3)-1,$B15)=$B15,
TRUNC((MIN(EDATE(CQ$3,3),$H15,$G15)-$B15)/(EDATE(CQ$3,3)-CQ$3)*$M15,2),
IF(OR($B15&gt;CQ$3,MIN($G15:$H15)&lt;CQ$3),0,
$M15)))</f>
        <v>0</v>
      </c>
      <c r="CR15" s="18">
        <f>IF(MEDIAN(CR$3,EDATE(CR$3,3)-1,MIN($G15,$H15))=MIN($G15,$H15),
$I15-$J15-SUM($O15:CQ15),
IF(MEDIAN(CR$3,EDATE(CR$3,3)-1,$B15)=$B15,
TRUNC((MIN(EDATE(CR$3,3),$H15,$G15)-$B15)/(EDATE(CR$3,3)-CR$3)*$M15,2),
IF(OR($B15&gt;CR$3,MIN($G15:$H15)&lt;CR$3),0,
$M15)))</f>
        <v>0</v>
      </c>
      <c r="CS15" s="18">
        <f>IF(MEDIAN(CS$3,EDATE(CS$3,3)-1,MIN($G15,$H15))=MIN($G15,$H15),
$I15-$J15-SUM($O15:CR15),
IF(MEDIAN(CS$3,EDATE(CS$3,3)-1,$B15)=$B15,
TRUNC((MIN(EDATE(CS$3,3),$H15,$G15)-$B15)/(EDATE(CS$3,3)-CS$3)*$M15,2),
IF(OR($B15&gt;CS$3,MIN($G15:$H15)&lt;CS$3),0,
$M15)))</f>
        <v>0</v>
      </c>
      <c r="CT15" s="18">
        <f>IF(MEDIAN(CT$3,EDATE(CT$3,3)-1,MIN($G15,$H15))=MIN($G15,$H15),
$I15-$J15-SUM($O15:CS15),
IF(MEDIAN(CT$3,EDATE(CT$3,3)-1,$B15)=$B15,
TRUNC((MIN(EDATE(CT$3,3),$H15,$G15)-$B15)/(EDATE(CT$3,3)-CT$3)*$M15,2),
IF(OR($B15&gt;CT$3,MIN($G15:$H15)&lt;CT$3),0,
$M15)))</f>
        <v>0</v>
      </c>
      <c r="CU15" s="18">
        <f>IF(MEDIAN(CU$3,EDATE(CU$3,3)-1,MIN($G15,$H15))=MIN($G15,$H15),
$I15-$J15-SUM($O15:CT15),
IF(MEDIAN(CU$3,EDATE(CU$3,3)-1,$B15)=$B15,
TRUNC((MIN(EDATE(CU$3,3),$H15,$G15)-$B15)/(EDATE(CU$3,3)-CU$3)*$M15,2),
IF(OR($B15&gt;CU$3,MIN($G15:$H15)&lt;CU$3),0,
$M15)))</f>
        <v>0</v>
      </c>
      <c r="CV15" s="18">
        <f>IF(MEDIAN(CV$3,EDATE(CV$3,3)-1,MIN($G15,$H15))=MIN($G15,$H15),
$I15-$J15-SUM($O15:CU15),
IF(MEDIAN(CV$3,EDATE(CV$3,3)-1,$B15)=$B15,
TRUNC((MIN(EDATE(CV$3,3),$H15,$G15)-$B15)/(EDATE(CV$3,3)-CV$3)*$M15,2),
IF(OR($B15&gt;CV$3,MIN($G15:$H15)&lt;CV$3),0,
$M15)))</f>
        <v>0</v>
      </c>
      <c r="CW15" s="18">
        <f>IF(MEDIAN(CW$3,EDATE(CW$3,3)-1,MIN($G15,$H15))=MIN($G15,$H15),
$I15-$J15-SUM($O15:CV15),
IF(MEDIAN(CW$3,EDATE(CW$3,3)-1,$B15)=$B15,
TRUNC((MIN(EDATE(CW$3,3),$H15,$G15)-$B15)/(EDATE(CW$3,3)-CW$3)*$M15,2),
IF(OR($B15&gt;CW$3,MIN($G15:$H15)&lt;CW$3),0,
$M15)))</f>
        <v>0</v>
      </c>
      <c r="CX15" s="18">
        <f>IF(MEDIAN(CX$3,EDATE(CX$3,3)-1,MIN($G15,$H15))=MIN($G15,$H15),
$I15-$J15-SUM($O15:CW15),
IF(MEDIAN(CX$3,EDATE(CX$3,3)-1,$B15)=$B15,
TRUNC((MIN(EDATE(CX$3,3),$H15,$G15)-$B15)/(EDATE(CX$3,3)-CX$3)*$M15,2),
IF(OR($B15&gt;CX$3,MIN($G15:$H15)&lt;CX$3),0,
$M15)))</f>
        <v>0</v>
      </c>
      <c r="CY15" s="18">
        <f>IF(MEDIAN(CY$3,EDATE(CY$3,3)-1,MIN($G15,$H15))=MIN($G15,$H15),
$I15-$J15-SUM($O15:CX15),
IF(MEDIAN(CY$3,EDATE(CY$3,3)-1,$B15)=$B15,
TRUNC((MIN(EDATE(CY$3,3),$H15,$G15)-$B15)/(EDATE(CY$3,3)-CY$3)*$M15,2),
IF(OR($B15&gt;CY$3,MIN($G15:$H15)&lt;CY$3),0,
$M15)))</f>
        <v>0</v>
      </c>
      <c r="CZ15" s="18">
        <f>IF(MEDIAN(CZ$3,EDATE(CZ$3,3)-1,MIN($G15,$H15))=MIN($G15,$H15),
$I15-$J15-SUM($O15:CY15),
IF(MEDIAN(CZ$3,EDATE(CZ$3,3)-1,$B15)=$B15,
TRUNC((MIN(EDATE(CZ$3,3),$H15,$G15)-$B15)/(EDATE(CZ$3,3)-CZ$3)*$M15,2),
IF(OR($B15&gt;CZ$3,MIN($G15:$H15)&lt;CZ$3),0,
$M15)))</f>
        <v>0</v>
      </c>
      <c r="DA15" s="18">
        <f>IF(MEDIAN(DA$3,EDATE(DA$3,3)-1,MIN($G15,$H15))=MIN($G15,$H15),
$I15-$J15-SUM($O15:CZ15),
IF(MEDIAN(DA$3,EDATE(DA$3,3)-1,$B15)=$B15,
TRUNC((MIN(EDATE(DA$3,3),$H15,$G15)-$B15)/(EDATE(DA$3,3)-DA$3)*$M15,2),
IF(OR($B15&gt;DA$3,MIN($G15:$H15)&lt;DA$3),0,
$M15)))</f>
        <v>0</v>
      </c>
      <c r="DB15" s="18">
        <f>IF(MEDIAN(DB$3,EDATE(DB$3,3)-1,MIN($G15,$H15))=MIN($G15,$H15),
$I15-$J15-SUM($O15:DA15),
IF(MEDIAN(DB$3,EDATE(DB$3,3)-1,$B15)=$B15,
TRUNC((MIN(EDATE(DB$3,3),$H15,$G15)-$B15)/(EDATE(DB$3,3)-DB$3)*$M15,2),
IF(OR($B15&gt;DB$3,MIN($G15:$H15)&lt;DB$3),0,
$M15)))</f>
        <v>0</v>
      </c>
      <c r="DC15" s="18">
        <f>IF(MEDIAN(DC$3,EDATE(DC$3,3)-1,MIN($G15,$H15))=MIN($G15,$H15),
$I15-$J15-SUM($O15:DB15),
IF(MEDIAN(DC$3,EDATE(DC$3,3)-1,$B15)=$B15,
TRUNC((MIN(EDATE(DC$3,3),$H15,$G15)-$B15)/(EDATE(DC$3,3)-DC$3)*$M15,2),
IF(OR($B15&gt;DC$3,MIN($G15:$H15)&lt;DC$3),0,
$M15)))</f>
        <v>0</v>
      </c>
      <c r="DD15" s="18">
        <f>IF(MEDIAN(DD$3,EDATE(DD$3,3)-1,MIN($G15,$H15))=MIN($G15,$H15),
$I15-$J15-SUM($O15:DC15),
IF(MEDIAN(DD$3,EDATE(DD$3,3)-1,$B15)=$B15,
TRUNC((MIN(EDATE(DD$3,3),$H15,$G15)-$B15)/(EDATE(DD$3,3)-DD$3)*$M15,2),
IF(OR($B15&gt;DD$3,MIN($G15:$H15)&lt;DD$3),0,
$M15)))</f>
        <v>0</v>
      </c>
      <c r="DE15" s="18">
        <f>IF(MEDIAN(DE$3,EDATE(DE$3,3)-1,MIN($G15,$H15))=MIN($G15,$H15),
$I15-$J15-SUM($O15:DD15),
IF(MEDIAN(DE$3,EDATE(DE$3,3)-1,$B15)=$B15,
TRUNC((MIN(EDATE(DE$3,3),$H15,$G15)-$B15)/(EDATE(DE$3,3)-DE$3)*$M15,2),
IF(OR($B15&gt;DE$3,MIN($G15:$H15)&lt;DE$3),0,
$M15)))</f>
        <v>0</v>
      </c>
      <c r="DF15" s="18">
        <f>IF(MEDIAN(DF$3,EDATE(DF$3,3)-1,MIN($G15,$H15))=MIN($G15,$H15),
$I15-$J15-SUM($O15:DE15),
IF(MEDIAN(DF$3,EDATE(DF$3,3)-1,$B15)=$B15,
TRUNC((MIN(EDATE(DF$3,3),$H15,$G15)-$B15)/(EDATE(DF$3,3)-DF$3)*$M15,2),
IF(OR($B15&gt;DF$3,MIN($G15:$H15)&lt;DF$3),0,
$M15)))</f>
        <v>0</v>
      </c>
      <c r="DG15" s="18">
        <f>IF(MEDIAN(DG$3,EDATE(DG$3,3)-1,MIN($G15,$H15))=MIN($G15,$H15),
$I15-$J15-SUM($O15:DF15),
IF(MEDIAN(DG$3,EDATE(DG$3,3)-1,$B15)=$B15,
TRUNC((MIN(EDATE(DG$3,3),$H15,$G15)-$B15)/(EDATE(DG$3,3)-DG$3)*$M15,2),
IF(OR($B15&gt;DG$3,MIN($G15:$H15)&lt;DG$3),0,
$M15)))</f>
        <v>0</v>
      </c>
      <c r="DH15" s="18">
        <f>IF(MEDIAN(DH$3,EDATE(DH$3,3)-1,MIN($G15,$H15))=MIN($G15,$H15),
$I15-$J15-SUM($O15:DG15),
IF(MEDIAN(DH$3,EDATE(DH$3,3)-1,$B15)=$B15,
TRUNC((MIN(EDATE(DH$3,3),$H15,$G15)-$B15)/(EDATE(DH$3,3)-DH$3)*$M15,2),
IF(OR($B15&gt;DH$3,MIN($G15:$H15)&lt;DH$3),0,
$M15)))</f>
        <v>0</v>
      </c>
      <c r="DI15" s="18">
        <f>IF(MEDIAN(DI$3,EDATE(DI$3,3)-1,MIN($G15,$H15))=MIN($G15,$H15),
$I15-$J15-SUM($O15:DH15),
IF(MEDIAN(DI$3,EDATE(DI$3,3)-1,$B15)=$B15,
TRUNC((MIN(EDATE(DI$3,3),$H15,$G15)-$B15)/(EDATE(DI$3,3)-DI$3)*$M15,2),
IF(OR($B15&gt;DI$3,MIN($G15:$H15)&lt;DI$3),0,
$M15)))</f>
        <v>0</v>
      </c>
      <c r="DJ15" s="18">
        <f>IF(MEDIAN(DJ$3,EDATE(DJ$3,3)-1,MIN($G15,$H15))=MIN($G15,$H15),
$I15-$J15-SUM($O15:DI15),
IF(MEDIAN(DJ$3,EDATE(DJ$3,3)-1,$B15)=$B15,
TRUNC((MIN(EDATE(DJ$3,3),$H15,$G15)-$B15)/(EDATE(DJ$3,3)-DJ$3)*$M15,2),
IF(OR($B15&gt;DJ$3,MIN($G15:$H15)&lt;DJ$3),0,
$M15)))</f>
        <v>0</v>
      </c>
      <c r="DK15" s="18">
        <f>IF(MEDIAN(DK$3,EDATE(DK$3,3)-1,MIN($G15,$H15))=MIN($G15,$H15),
$I15-$J15-SUM($O15:DJ15),
IF(MEDIAN(DK$3,EDATE(DK$3,3)-1,$B15)=$B15,
TRUNC((MIN(EDATE(DK$3,3),$H15,$G15)-$B15)/(EDATE(DK$3,3)-DK$3)*$M15,2),
IF(OR($B15&gt;DK$3,MIN($G15:$H15)&lt;DK$3),0,
$M15)))</f>
        <v>0</v>
      </c>
    </row>
    <row r="16" spans="1:115" s="15" customFormat="1" x14ac:dyDescent="0.25">
      <c r="A16" s="24" t="s">
        <v>147</v>
      </c>
      <c r="B16" s="25">
        <v>44880</v>
      </c>
      <c r="C16" s="26">
        <v>298</v>
      </c>
      <c r="D16" s="27">
        <v>10000</v>
      </c>
      <c r="E16" s="28">
        <v>0.75</v>
      </c>
      <c r="F16" s="29">
        <v>0.67</v>
      </c>
      <c r="G16" s="25">
        <v>53873</v>
      </c>
      <c r="H16" s="68">
        <f>IF(C16&gt;0,+EDATE(B16,C16),"-")</f>
        <v>53950</v>
      </c>
      <c r="I16" s="63">
        <f>IF(D16,TRUNC(D16*E16*F16,2),"")</f>
        <v>5025</v>
      </c>
      <c r="J16" s="31">
        <f>MAX(0,IF(G16&gt;B16,TRUNC(I16*(H16-G16)/(H16-B16),2),0))</f>
        <v>42.65</v>
      </c>
      <c r="K16" s="31">
        <f>TRUNC(J16*0.21,2)</f>
        <v>8.9499999999999993</v>
      </c>
      <c r="L16" s="20">
        <f>IFERROR(+I16/(H16-B16),"-")</f>
        <v>0.55402425578831316</v>
      </c>
      <c r="M16" s="15">
        <f>IFERROR(TRUNC(+I16/C16*3,2),"-")</f>
        <v>50.58</v>
      </c>
      <c r="N16" s="17">
        <f>SUM(P16:DK16)</f>
        <v>4982.3500000000004</v>
      </c>
      <c r="O16" s="36">
        <f>0+0</f>
        <v>0</v>
      </c>
      <c r="P16" s="18">
        <f>IF(MEDIAN(P$3,EDATE(P$3,3)-1,MIN($G16,$H16))=MIN($G16,$H16),
$I16-$J16-SUM($O16:O16),
IF(MEDIAN(P$3,EDATE(P$3,3)-1,$B16)=$B16,
TRUNC((MIN(EDATE(P$3,3),$H16,$G16)-$B16)/(EDATE(P$3,3)-P$3)*$M16,2),
IF(OR($B16&gt;P$3,MIN($G16:$H16)&lt;P$3),0,
$M16)))</f>
        <v>25.83</v>
      </c>
      <c r="Q16" s="18">
        <f>IF(MEDIAN(Q$3,EDATE(Q$3,3)-1,MIN($G16,$H16))=MIN($G16,$H16),
$I16-$J16-SUM($O16:P16),
IF(MEDIAN(Q$3,EDATE(Q$3,3)-1,$B16)=$B16,
TRUNC((MIN(EDATE(Q$3,3),$H16,$G16)-$B16)/(EDATE(Q$3,3)-Q$3)*$M16,2),
IF(OR($B16&gt;Q$3,MIN($G16:$H16)&lt;Q$3),0,
$M16)))</f>
        <v>50.58</v>
      </c>
      <c r="R16" s="18">
        <f>IF(MEDIAN(R$3,EDATE(R$3,3)-1,MIN($G16,$H16))=MIN($G16,$H16),
$I16-$J16-SUM($O16:Q16),
IF(MEDIAN(R$3,EDATE(R$3,3)-1,$B16)=$B16,
TRUNC((MIN(EDATE(R$3,3),$H16,$G16)-$B16)/(EDATE(R$3,3)-R$3)*$M16,2),
IF(OR($B16&gt;R$3,MIN($G16:$H16)&lt;R$3),0,
$M16)))</f>
        <v>50.58</v>
      </c>
      <c r="S16" s="18">
        <f>IF(MEDIAN(S$3,EDATE(S$3,3)-1,MIN($G16,$H16))=MIN($G16,$H16),
$I16-$J16-SUM($O16:R16),
IF(MEDIAN(S$3,EDATE(S$3,3)-1,$B16)=$B16,
TRUNC((MIN(EDATE(S$3,3),$H16,$G16)-$B16)/(EDATE(S$3,3)-S$3)*$M16,2),
IF(OR($B16&gt;S$3,MIN($G16:$H16)&lt;S$3),0,
$M16)))</f>
        <v>50.58</v>
      </c>
      <c r="T16" s="18">
        <f>IF(MEDIAN(T$3,EDATE(T$3,3)-1,MIN($G16,$H16))=MIN($G16,$H16),
$I16-$J16-SUM($O16:S16),
IF(MEDIAN(T$3,EDATE(T$3,3)-1,$B16)=$B16,
TRUNC((MIN(EDATE(T$3,3),$H16,$G16)-$B16)/(EDATE(T$3,3)-T$3)*$M16,2),
IF(OR($B16&gt;T$3,MIN($G16:$H16)&lt;T$3),0,
$M16)))</f>
        <v>50.58</v>
      </c>
      <c r="U16" s="18">
        <f>IF(MEDIAN(U$3,EDATE(U$3,3)-1,MIN($G16,$H16))=MIN($G16,$H16),
$I16-$J16-SUM($O16:T16),
IF(MEDIAN(U$3,EDATE(U$3,3)-1,$B16)=$B16,
TRUNC((MIN(EDATE(U$3,3),$H16,$G16)-$B16)/(EDATE(U$3,3)-U$3)*$M16,2),
IF(OR($B16&gt;U$3,MIN($G16:$H16)&lt;U$3),0,
$M16)))</f>
        <v>50.58</v>
      </c>
      <c r="V16" s="18">
        <f>IF(MEDIAN(V$3,EDATE(V$3,3)-1,MIN($G16,$H16))=MIN($G16,$H16),
$I16-$J16-SUM($O16:U16),
IF(MEDIAN(V$3,EDATE(V$3,3)-1,$B16)=$B16,
TRUNC((MIN(EDATE(V$3,3),$H16,$G16)-$B16)/(EDATE(V$3,3)-V$3)*$M16,2),
IF(OR($B16&gt;V$3,MIN($G16:$H16)&lt;V$3),0,
$M16)))</f>
        <v>50.58</v>
      </c>
      <c r="W16" s="18">
        <f>IF(MEDIAN(W$3,EDATE(W$3,3)-1,MIN($G16,$H16))=MIN($G16,$H16),
$I16-$J16-SUM($O16:V16),
IF(MEDIAN(W$3,EDATE(W$3,3)-1,$B16)=$B16,
TRUNC((MIN(EDATE(W$3,3),$H16,$G16)-$B16)/(EDATE(W$3,3)-W$3)*$M16,2),
IF(OR($B16&gt;W$3,MIN($G16:$H16)&lt;W$3),0,
$M16)))</f>
        <v>50.58</v>
      </c>
      <c r="X16" s="18">
        <f>IF(MEDIAN(X$3,EDATE(X$3,3)-1,MIN($G16,$H16))=MIN($G16,$H16),
$I16-$J16-SUM($O16:W16),
IF(MEDIAN(X$3,EDATE(X$3,3)-1,$B16)=$B16,
TRUNC((MIN(EDATE(X$3,3),$H16,$G16)-$B16)/(EDATE(X$3,3)-X$3)*$M16,2),
IF(OR($B16&gt;X$3,MIN($G16:$H16)&lt;X$3),0,
$M16)))</f>
        <v>50.58</v>
      </c>
      <c r="Y16" s="18">
        <f>IF(MEDIAN(Y$3,EDATE(Y$3,3)-1,MIN($G16,$H16))=MIN($G16,$H16),
$I16-$J16-SUM($O16:X16),
IF(MEDIAN(Y$3,EDATE(Y$3,3)-1,$B16)=$B16,
TRUNC((MIN(EDATE(Y$3,3),$H16,$G16)-$B16)/(EDATE(Y$3,3)-Y$3)*$M16,2),
IF(OR($B16&gt;Y$3,MIN($G16:$H16)&lt;Y$3),0,
$M16)))</f>
        <v>50.58</v>
      </c>
      <c r="Z16" s="18">
        <f>IF(MEDIAN(Z$3,EDATE(Z$3,3)-1,MIN($G16,$H16))=MIN($G16,$H16),
$I16-$J16-SUM($O16:Y16),
IF(MEDIAN(Z$3,EDATE(Z$3,3)-1,$B16)=$B16,
TRUNC((MIN(EDATE(Z$3,3),$H16,$G16)-$B16)/(EDATE(Z$3,3)-Z$3)*$M16,2),
IF(OR($B16&gt;Z$3,MIN($G16:$H16)&lt;Z$3),0,
$M16)))</f>
        <v>50.58</v>
      </c>
      <c r="AA16" s="18">
        <f>IF(MEDIAN(AA$3,EDATE(AA$3,3)-1,MIN($G16,$H16))=MIN($G16,$H16),
$I16-$J16-SUM($O16:Z16),
IF(MEDIAN(AA$3,EDATE(AA$3,3)-1,$B16)=$B16,
TRUNC((MIN(EDATE(AA$3,3),$H16,$G16)-$B16)/(EDATE(AA$3,3)-AA$3)*$M16,2),
IF(OR($B16&gt;AA$3,MIN($G16:$H16)&lt;AA$3),0,
$M16)))</f>
        <v>50.58</v>
      </c>
      <c r="AB16" s="18">
        <f>IF(MEDIAN(AB$3,EDATE(AB$3,3)-1,MIN($G16,$H16))=MIN($G16,$H16),
$I16-$J16-SUM($O16:AA16),
IF(MEDIAN(AB$3,EDATE(AB$3,3)-1,$B16)=$B16,
TRUNC((MIN(EDATE(AB$3,3),$H16,$G16)-$B16)/(EDATE(AB$3,3)-AB$3)*$M16,2),
IF(OR($B16&gt;AB$3,MIN($G16:$H16)&lt;AB$3),0,
$M16)))</f>
        <v>50.58</v>
      </c>
      <c r="AC16" s="18">
        <f>IF(MEDIAN(AC$3,EDATE(AC$3,3)-1,MIN($G16,$H16))=MIN($G16,$H16),
$I16-$J16-SUM($O16:AB16),
IF(MEDIAN(AC$3,EDATE(AC$3,3)-1,$B16)=$B16,
TRUNC((MIN(EDATE(AC$3,3),$H16,$G16)-$B16)/(EDATE(AC$3,3)-AC$3)*$M16,2),
IF(OR($B16&gt;AC$3,MIN($G16:$H16)&lt;AC$3),0,
$M16)))</f>
        <v>50.58</v>
      </c>
      <c r="AD16" s="18">
        <f>IF(MEDIAN(AD$3,EDATE(AD$3,3)-1,MIN($G16,$H16))=MIN($G16,$H16),
$I16-$J16-SUM($O16:AC16),
IF(MEDIAN(AD$3,EDATE(AD$3,3)-1,$B16)=$B16,
TRUNC((MIN(EDATE(AD$3,3),$H16,$G16)-$B16)/(EDATE(AD$3,3)-AD$3)*$M16,2),
IF(OR($B16&gt;AD$3,MIN($G16:$H16)&lt;AD$3),0,
$M16)))</f>
        <v>50.58</v>
      </c>
      <c r="AE16" s="18">
        <f>IF(MEDIAN(AE$3,EDATE(AE$3,3)-1,MIN($G16,$H16))=MIN($G16,$H16),
$I16-$J16-SUM($O16:AD16),
IF(MEDIAN(AE$3,EDATE(AE$3,3)-1,$B16)=$B16,
TRUNC((MIN(EDATE(AE$3,3),$H16,$G16)-$B16)/(EDATE(AE$3,3)-AE$3)*$M16,2),
IF(OR($B16&gt;AE$3,MIN($G16:$H16)&lt;AE$3),0,
$M16)))</f>
        <v>50.58</v>
      </c>
      <c r="AF16" s="18">
        <f>IF(MEDIAN(AF$3,EDATE(AF$3,3)-1,MIN($G16,$H16))=MIN($G16,$H16),
$I16-$J16-SUM($O16:AE16),
IF(MEDIAN(AF$3,EDATE(AF$3,3)-1,$B16)=$B16,
TRUNC((MIN(EDATE(AF$3,3),$H16,$G16)-$B16)/(EDATE(AF$3,3)-AF$3)*$M16,2),
IF(OR($B16&gt;AF$3,MIN($G16:$H16)&lt;AF$3),0,
$M16)))</f>
        <v>50.58</v>
      </c>
      <c r="AG16" s="18">
        <f>IF(MEDIAN(AG$3,EDATE(AG$3,3)-1,MIN($G16,$H16))=MIN($G16,$H16),
$I16-$J16-SUM($O16:AF16),
IF(MEDIAN(AG$3,EDATE(AG$3,3)-1,$B16)=$B16,
TRUNC((MIN(EDATE(AG$3,3),$H16,$G16)-$B16)/(EDATE(AG$3,3)-AG$3)*$M16,2),
IF(OR($B16&gt;AG$3,MIN($G16:$H16)&lt;AG$3),0,
$M16)))</f>
        <v>50.58</v>
      </c>
      <c r="AH16" s="18">
        <f>IF(MEDIAN(AH$3,EDATE(AH$3,3)-1,MIN($G16,$H16))=MIN($G16,$H16),
$I16-$J16-SUM($O16:AG16),
IF(MEDIAN(AH$3,EDATE(AH$3,3)-1,$B16)=$B16,
TRUNC((MIN(EDATE(AH$3,3),$H16,$G16)-$B16)/(EDATE(AH$3,3)-AH$3)*$M16,2),
IF(OR($B16&gt;AH$3,MIN($G16:$H16)&lt;AH$3),0,
$M16)))</f>
        <v>50.58</v>
      </c>
      <c r="AI16" s="18">
        <f>IF(MEDIAN(AI$3,EDATE(AI$3,3)-1,MIN($G16,$H16))=MIN($G16,$H16),
$I16-$J16-SUM($O16:AH16),
IF(MEDIAN(AI$3,EDATE(AI$3,3)-1,$B16)=$B16,
TRUNC((MIN(EDATE(AI$3,3),$H16,$G16)-$B16)/(EDATE(AI$3,3)-AI$3)*$M16,2),
IF(OR($B16&gt;AI$3,MIN($G16:$H16)&lt;AI$3),0,
$M16)))</f>
        <v>50.58</v>
      </c>
      <c r="AJ16" s="18">
        <f>IF(MEDIAN(AJ$3,EDATE(AJ$3,3)-1,MIN($G16,$H16))=MIN($G16,$H16),
$I16-$J16-SUM($O16:AI16),
IF(MEDIAN(AJ$3,EDATE(AJ$3,3)-1,$B16)=$B16,
TRUNC((MIN(EDATE(AJ$3,3),$H16,$G16)-$B16)/(EDATE(AJ$3,3)-AJ$3)*$M16,2),
IF(OR($B16&gt;AJ$3,MIN($G16:$H16)&lt;AJ$3),0,
$M16)))</f>
        <v>50.58</v>
      </c>
      <c r="AK16" s="18">
        <f>IF(MEDIAN(AK$3,EDATE(AK$3,3)-1,MIN($G16,$H16))=MIN($G16,$H16),
$I16-$J16-SUM($O16:AJ16),
IF(MEDIAN(AK$3,EDATE(AK$3,3)-1,$B16)=$B16,
TRUNC((MIN(EDATE(AK$3,3),$H16,$G16)-$B16)/(EDATE(AK$3,3)-AK$3)*$M16,2),
IF(OR($B16&gt;AK$3,MIN($G16:$H16)&lt;AK$3),0,
$M16)))</f>
        <v>50.58</v>
      </c>
      <c r="AL16" s="18">
        <f>IF(MEDIAN(AL$3,EDATE(AL$3,3)-1,MIN($G16,$H16))=MIN($G16,$H16),
$I16-$J16-SUM($O16:AK16),
IF(MEDIAN(AL$3,EDATE(AL$3,3)-1,$B16)=$B16,
TRUNC((MIN(EDATE(AL$3,3),$H16,$G16)-$B16)/(EDATE(AL$3,3)-AL$3)*$M16,2),
IF(OR($B16&gt;AL$3,MIN($G16:$H16)&lt;AL$3),0,
$M16)))</f>
        <v>50.58</v>
      </c>
      <c r="AM16" s="18">
        <f>IF(MEDIAN(AM$3,EDATE(AM$3,3)-1,MIN($G16,$H16))=MIN($G16,$H16),
$I16-$J16-SUM($O16:AL16),
IF(MEDIAN(AM$3,EDATE(AM$3,3)-1,$B16)=$B16,
TRUNC((MIN(EDATE(AM$3,3),$H16,$G16)-$B16)/(EDATE(AM$3,3)-AM$3)*$M16,2),
IF(OR($B16&gt;AM$3,MIN($G16:$H16)&lt;AM$3),0,
$M16)))</f>
        <v>50.58</v>
      </c>
      <c r="AN16" s="18">
        <f>IF(MEDIAN(AN$3,EDATE(AN$3,3)-1,MIN($G16,$H16))=MIN($G16,$H16),
$I16-$J16-SUM($O16:AM16),
IF(MEDIAN(AN$3,EDATE(AN$3,3)-1,$B16)=$B16,
TRUNC((MIN(EDATE(AN$3,3),$H16,$G16)-$B16)/(EDATE(AN$3,3)-AN$3)*$M16,2),
IF(OR($B16&gt;AN$3,MIN($G16:$H16)&lt;AN$3),0,
$M16)))</f>
        <v>50.58</v>
      </c>
      <c r="AO16" s="18">
        <f>IF(MEDIAN(AO$3,EDATE(AO$3,3)-1,MIN($G16,$H16))=MIN($G16,$H16),
$I16-$J16-SUM($O16:AN16),
IF(MEDIAN(AO$3,EDATE(AO$3,3)-1,$B16)=$B16,
TRUNC((MIN(EDATE(AO$3,3),$H16,$G16)-$B16)/(EDATE(AO$3,3)-AO$3)*$M16,2),
IF(OR($B16&gt;AO$3,MIN($G16:$H16)&lt;AO$3),0,
$M16)))</f>
        <v>50.58</v>
      </c>
      <c r="AP16" s="18">
        <f>IF(MEDIAN(AP$3,EDATE(AP$3,3)-1,MIN($G16,$H16))=MIN($G16,$H16),
$I16-$J16-SUM($O16:AO16),
IF(MEDIAN(AP$3,EDATE(AP$3,3)-1,$B16)=$B16,
TRUNC((MIN(EDATE(AP$3,3),$H16,$G16)-$B16)/(EDATE(AP$3,3)-AP$3)*$M16,2),
IF(OR($B16&gt;AP$3,MIN($G16:$H16)&lt;AP$3),0,
$M16)))</f>
        <v>50.58</v>
      </c>
      <c r="AQ16" s="18">
        <f>IF(MEDIAN(AQ$3,EDATE(AQ$3,3)-1,MIN($G16,$H16))=MIN($G16,$H16),
$I16-$J16-SUM($O16:AP16),
IF(MEDIAN(AQ$3,EDATE(AQ$3,3)-1,$B16)=$B16,
TRUNC((MIN(EDATE(AQ$3,3),$H16,$G16)-$B16)/(EDATE(AQ$3,3)-AQ$3)*$M16,2),
IF(OR($B16&gt;AQ$3,MIN($G16:$H16)&lt;AQ$3),0,
$M16)))</f>
        <v>50.58</v>
      </c>
      <c r="AR16" s="18">
        <f>IF(MEDIAN(AR$3,EDATE(AR$3,3)-1,MIN($G16,$H16))=MIN($G16,$H16),
$I16-$J16-SUM($O16:AQ16),
IF(MEDIAN(AR$3,EDATE(AR$3,3)-1,$B16)=$B16,
TRUNC((MIN(EDATE(AR$3,3),$H16,$G16)-$B16)/(EDATE(AR$3,3)-AR$3)*$M16,2),
IF(OR($B16&gt;AR$3,MIN($G16:$H16)&lt;AR$3),0,
$M16)))</f>
        <v>50.58</v>
      </c>
      <c r="AS16" s="18">
        <f>IF(MEDIAN(AS$3,EDATE(AS$3,3)-1,MIN($G16,$H16))=MIN($G16,$H16),
$I16-$J16-SUM($O16:AR16),
IF(MEDIAN(AS$3,EDATE(AS$3,3)-1,$B16)=$B16,
TRUNC((MIN(EDATE(AS$3,3),$H16,$G16)-$B16)/(EDATE(AS$3,3)-AS$3)*$M16,2),
IF(OR($B16&gt;AS$3,MIN($G16:$H16)&lt;AS$3),0,
$M16)))</f>
        <v>50.58</v>
      </c>
      <c r="AT16" s="18">
        <f>IF(MEDIAN(AT$3,EDATE(AT$3,3)-1,MIN($G16,$H16))=MIN($G16,$H16),
$I16-$J16-SUM($O16:AS16),
IF(MEDIAN(AT$3,EDATE(AT$3,3)-1,$B16)=$B16,
TRUNC((MIN(EDATE(AT$3,3),$H16,$G16)-$B16)/(EDATE(AT$3,3)-AT$3)*$M16,2),
IF(OR($B16&gt;AT$3,MIN($G16:$H16)&lt;AT$3),0,
$M16)))</f>
        <v>50.58</v>
      </c>
      <c r="AU16" s="18">
        <f>IF(MEDIAN(AU$3,EDATE(AU$3,3)-1,MIN($G16,$H16))=MIN($G16,$H16),
$I16-$J16-SUM($O16:AT16),
IF(MEDIAN(AU$3,EDATE(AU$3,3)-1,$B16)=$B16,
TRUNC((MIN(EDATE(AU$3,3),$H16,$G16)-$B16)/(EDATE(AU$3,3)-AU$3)*$M16,2),
IF(OR($B16&gt;AU$3,MIN($G16:$H16)&lt;AU$3),0,
$M16)))</f>
        <v>50.58</v>
      </c>
      <c r="AV16" s="18">
        <f>IF(MEDIAN(AV$3,EDATE(AV$3,3)-1,MIN($G16,$H16))=MIN($G16,$H16),
$I16-$J16-SUM($O16:AU16),
IF(MEDIAN(AV$3,EDATE(AV$3,3)-1,$B16)=$B16,
TRUNC((MIN(EDATE(AV$3,3),$H16,$G16)-$B16)/(EDATE(AV$3,3)-AV$3)*$M16,2),
IF(OR($B16&gt;AV$3,MIN($G16:$H16)&lt;AV$3),0,
$M16)))</f>
        <v>50.58</v>
      </c>
      <c r="AW16" s="18">
        <f>IF(MEDIAN(AW$3,EDATE(AW$3,3)-1,MIN($G16,$H16))=MIN($G16,$H16),
$I16-$J16-SUM($O16:AV16),
IF(MEDIAN(AW$3,EDATE(AW$3,3)-1,$B16)=$B16,
TRUNC((MIN(EDATE(AW$3,3),$H16,$G16)-$B16)/(EDATE(AW$3,3)-AW$3)*$M16,2),
IF(OR($B16&gt;AW$3,MIN($G16:$H16)&lt;AW$3),0,
$M16)))</f>
        <v>50.58</v>
      </c>
      <c r="AX16" s="18">
        <f>IF(MEDIAN(AX$3,EDATE(AX$3,3)-1,MIN($G16,$H16))=MIN($G16,$H16),
$I16-$J16-SUM($O16:AW16),
IF(MEDIAN(AX$3,EDATE(AX$3,3)-1,$B16)=$B16,
TRUNC((MIN(EDATE(AX$3,3),$H16,$G16)-$B16)/(EDATE(AX$3,3)-AX$3)*$M16,2),
IF(OR($B16&gt;AX$3,MIN($G16:$H16)&lt;AX$3),0,
$M16)))</f>
        <v>50.58</v>
      </c>
      <c r="AY16" s="18">
        <f>IF(MEDIAN(AY$3,EDATE(AY$3,3)-1,MIN($G16,$H16))=MIN($G16,$H16),
$I16-$J16-SUM($O16:AX16),
IF(MEDIAN(AY$3,EDATE(AY$3,3)-1,$B16)=$B16,
TRUNC((MIN(EDATE(AY$3,3),$H16,$G16)-$B16)/(EDATE(AY$3,3)-AY$3)*$M16,2),
IF(OR($B16&gt;AY$3,MIN($G16:$H16)&lt;AY$3),0,
$M16)))</f>
        <v>50.58</v>
      </c>
      <c r="AZ16" s="18">
        <f>IF(MEDIAN(AZ$3,EDATE(AZ$3,3)-1,MIN($G16,$H16))=MIN($G16,$H16),
$I16-$J16-SUM($O16:AY16),
IF(MEDIAN(AZ$3,EDATE(AZ$3,3)-1,$B16)=$B16,
TRUNC((MIN(EDATE(AZ$3,3),$H16,$G16)-$B16)/(EDATE(AZ$3,3)-AZ$3)*$M16,2),
IF(OR($B16&gt;AZ$3,MIN($G16:$H16)&lt;AZ$3),0,
$M16)))</f>
        <v>50.58</v>
      </c>
      <c r="BA16" s="18">
        <f>IF(MEDIAN(BA$3,EDATE(BA$3,3)-1,MIN($G16,$H16))=MIN($G16,$H16),
$I16-$J16-SUM($O16:AZ16),
IF(MEDIAN(BA$3,EDATE(BA$3,3)-1,$B16)=$B16,
TRUNC((MIN(EDATE(BA$3,3),$H16,$G16)-$B16)/(EDATE(BA$3,3)-BA$3)*$M16,2),
IF(OR($B16&gt;BA$3,MIN($G16:$H16)&lt;BA$3),0,
$M16)))</f>
        <v>50.58</v>
      </c>
      <c r="BB16" s="18">
        <f>IF(MEDIAN(BB$3,EDATE(BB$3,3)-1,MIN($G16,$H16))=MIN($G16,$H16),
$I16-$J16-SUM($O16:BA16),
IF(MEDIAN(BB$3,EDATE(BB$3,3)-1,$B16)=$B16,
TRUNC((MIN(EDATE(BB$3,3),$H16,$G16)-$B16)/(EDATE(BB$3,3)-BB$3)*$M16,2),
IF(OR($B16&gt;BB$3,MIN($G16:$H16)&lt;BB$3),0,
$M16)))</f>
        <v>50.58</v>
      </c>
      <c r="BC16" s="18">
        <f>IF(MEDIAN(BC$3,EDATE(BC$3,3)-1,MIN($G16,$H16))=MIN($G16,$H16),
$I16-$J16-SUM($O16:BB16),
IF(MEDIAN(BC$3,EDATE(BC$3,3)-1,$B16)=$B16,
TRUNC((MIN(EDATE(BC$3,3),$H16,$G16)-$B16)/(EDATE(BC$3,3)-BC$3)*$M16,2),
IF(OR($B16&gt;BC$3,MIN($G16:$H16)&lt;BC$3),0,
$M16)))</f>
        <v>50.58</v>
      </c>
      <c r="BD16" s="18">
        <f>IF(MEDIAN(BD$3,EDATE(BD$3,3)-1,MIN($G16,$H16))=MIN($G16,$H16),
$I16-$J16-SUM($O16:BC16),
IF(MEDIAN(BD$3,EDATE(BD$3,3)-1,$B16)=$B16,
TRUNC((MIN(EDATE(BD$3,3),$H16,$G16)-$B16)/(EDATE(BD$3,3)-BD$3)*$M16,2),
IF(OR($B16&gt;BD$3,MIN($G16:$H16)&lt;BD$3),0,
$M16)))</f>
        <v>50.58</v>
      </c>
      <c r="BE16" s="18">
        <f>IF(MEDIAN(BE$3,EDATE(BE$3,3)-1,MIN($G16,$H16))=MIN($G16,$H16),
$I16-$J16-SUM($O16:BD16),
IF(MEDIAN(BE$3,EDATE(BE$3,3)-1,$B16)=$B16,
TRUNC((MIN(EDATE(BE$3,3),$H16,$G16)-$B16)/(EDATE(BE$3,3)-BE$3)*$M16,2),
IF(OR($B16&gt;BE$3,MIN($G16:$H16)&lt;BE$3),0,
$M16)))</f>
        <v>50.58</v>
      </c>
      <c r="BF16" s="18">
        <f>IF(MEDIAN(BF$3,EDATE(BF$3,3)-1,MIN($G16,$H16))=MIN($G16,$H16),
$I16-$J16-SUM($O16:BE16),
IF(MEDIAN(BF$3,EDATE(BF$3,3)-1,$B16)=$B16,
TRUNC((MIN(EDATE(BF$3,3),$H16,$G16)-$B16)/(EDATE(BF$3,3)-BF$3)*$M16,2),
IF(OR($B16&gt;BF$3,MIN($G16:$H16)&lt;BF$3),0,
$M16)))</f>
        <v>50.58</v>
      </c>
      <c r="BG16" s="18">
        <f>IF(MEDIAN(BG$3,EDATE(BG$3,3)-1,MIN($G16,$H16))=MIN($G16,$H16),
$I16-$J16-SUM($O16:BF16),
IF(MEDIAN(BG$3,EDATE(BG$3,3)-1,$B16)=$B16,
TRUNC((MIN(EDATE(BG$3,3),$H16,$G16)-$B16)/(EDATE(BG$3,3)-BG$3)*$M16,2),
IF(OR($B16&gt;BG$3,MIN($G16:$H16)&lt;BG$3),0,
$M16)))</f>
        <v>50.58</v>
      </c>
      <c r="BH16" s="18">
        <f>IF(MEDIAN(BH$3,EDATE(BH$3,3)-1,MIN($G16,$H16))=MIN($G16,$H16),
$I16-$J16-SUM($O16:BG16),
IF(MEDIAN(BH$3,EDATE(BH$3,3)-1,$B16)=$B16,
TRUNC((MIN(EDATE(BH$3,3),$H16,$G16)-$B16)/(EDATE(BH$3,3)-BH$3)*$M16,2),
IF(OR($B16&gt;BH$3,MIN($G16:$H16)&lt;BH$3),0,
$M16)))</f>
        <v>50.58</v>
      </c>
      <c r="BI16" s="18">
        <f>IF(MEDIAN(BI$3,EDATE(BI$3,3)-1,MIN($G16,$H16))=MIN($G16,$H16),
$I16-$J16-SUM($O16:BH16),
IF(MEDIAN(BI$3,EDATE(BI$3,3)-1,$B16)=$B16,
TRUNC((MIN(EDATE(BI$3,3),$H16,$G16)-$B16)/(EDATE(BI$3,3)-BI$3)*$M16,2),
IF(OR($B16&gt;BI$3,MIN($G16:$H16)&lt;BI$3),0,
$M16)))</f>
        <v>50.58</v>
      </c>
      <c r="BJ16" s="18">
        <f>IF(MEDIAN(BJ$3,EDATE(BJ$3,3)-1,MIN($G16,$H16))=MIN($G16,$H16),
$I16-$J16-SUM($O16:BI16),
IF(MEDIAN(BJ$3,EDATE(BJ$3,3)-1,$B16)=$B16,
TRUNC((MIN(EDATE(BJ$3,3),$H16,$G16)-$B16)/(EDATE(BJ$3,3)-BJ$3)*$M16,2),
IF(OR($B16&gt;BJ$3,MIN($G16:$H16)&lt;BJ$3),0,
$M16)))</f>
        <v>50.58</v>
      </c>
      <c r="BK16" s="18">
        <f>IF(MEDIAN(BK$3,EDATE(BK$3,3)-1,MIN($G16,$H16))=MIN($G16,$H16),
$I16-$J16-SUM($O16:BJ16),
IF(MEDIAN(BK$3,EDATE(BK$3,3)-1,$B16)=$B16,
TRUNC((MIN(EDATE(BK$3,3),$H16,$G16)-$B16)/(EDATE(BK$3,3)-BK$3)*$M16,2),
IF(OR($B16&gt;BK$3,MIN($G16:$H16)&lt;BK$3),0,
$M16)))</f>
        <v>50.58</v>
      </c>
      <c r="BL16" s="18">
        <f>IF(MEDIAN(BL$3,EDATE(BL$3,3)-1,MIN($G16,$H16))=MIN($G16,$H16),
$I16-$J16-SUM($O16:BK16),
IF(MEDIAN(BL$3,EDATE(BL$3,3)-1,$B16)=$B16,
TRUNC((MIN(EDATE(BL$3,3),$H16,$G16)-$B16)/(EDATE(BL$3,3)-BL$3)*$M16,2),
IF(OR($B16&gt;BL$3,MIN($G16:$H16)&lt;BL$3),0,
$M16)))</f>
        <v>50.58</v>
      </c>
      <c r="BM16" s="18">
        <f>IF(MEDIAN(BM$3,EDATE(BM$3,3)-1,MIN($G16,$H16))=MIN($G16,$H16),
$I16-$J16-SUM($O16:BL16),
IF(MEDIAN(BM$3,EDATE(BM$3,3)-1,$B16)=$B16,
TRUNC((MIN(EDATE(BM$3,3),$H16,$G16)-$B16)/(EDATE(BM$3,3)-BM$3)*$M16,2),
IF(OR($B16&gt;BM$3,MIN($G16:$H16)&lt;BM$3),0,
$M16)))</f>
        <v>50.58</v>
      </c>
      <c r="BN16" s="18">
        <f>IF(MEDIAN(BN$3,EDATE(BN$3,3)-1,MIN($G16,$H16))=MIN($G16,$H16),
$I16-$J16-SUM($O16:BM16),
IF(MEDIAN(BN$3,EDATE(BN$3,3)-1,$B16)=$B16,
TRUNC((MIN(EDATE(BN$3,3),$H16,$G16)-$B16)/(EDATE(BN$3,3)-BN$3)*$M16,2),
IF(OR($B16&gt;BN$3,MIN($G16:$H16)&lt;BN$3),0,
$M16)))</f>
        <v>50.58</v>
      </c>
      <c r="BO16" s="18">
        <f>IF(MEDIAN(BO$3,EDATE(BO$3,3)-1,MIN($G16,$H16))=MIN($G16,$H16),
$I16-$J16-SUM($O16:BN16),
IF(MEDIAN(BO$3,EDATE(BO$3,3)-1,$B16)=$B16,
TRUNC((MIN(EDATE(BO$3,3),$H16,$G16)-$B16)/(EDATE(BO$3,3)-BO$3)*$M16,2),
IF(OR($B16&gt;BO$3,MIN($G16:$H16)&lt;BO$3),0,
$M16)))</f>
        <v>50.58</v>
      </c>
      <c r="BP16" s="18">
        <f>IF(MEDIAN(BP$3,EDATE(BP$3,3)-1,MIN($G16,$H16))=MIN($G16,$H16),
$I16-$J16-SUM($O16:BO16),
IF(MEDIAN(BP$3,EDATE(BP$3,3)-1,$B16)=$B16,
TRUNC((MIN(EDATE(BP$3,3),$H16,$G16)-$B16)/(EDATE(BP$3,3)-BP$3)*$M16,2),
IF(OR($B16&gt;BP$3,MIN($G16:$H16)&lt;BP$3),0,
$M16)))</f>
        <v>50.58</v>
      </c>
      <c r="BQ16" s="18">
        <f>IF(MEDIAN(BQ$3,EDATE(BQ$3,3)-1,MIN($G16,$H16))=MIN($G16,$H16),
$I16-$J16-SUM($O16:BP16),
IF(MEDIAN(BQ$3,EDATE(BQ$3,3)-1,$B16)=$B16,
TRUNC((MIN(EDATE(BQ$3,3),$H16,$G16)-$B16)/(EDATE(BQ$3,3)-BQ$3)*$M16,2),
IF(OR($B16&gt;BQ$3,MIN($G16:$H16)&lt;BQ$3),0,
$M16)))</f>
        <v>50.58</v>
      </c>
      <c r="BR16" s="18">
        <f>IF(MEDIAN(BR$3,EDATE(BR$3,3)-1,MIN($G16,$H16))=MIN($G16,$H16),
$I16-$J16-SUM($O16:BQ16),
IF(MEDIAN(BR$3,EDATE(BR$3,3)-1,$B16)=$B16,
TRUNC((MIN(EDATE(BR$3,3),$H16,$G16)-$B16)/(EDATE(BR$3,3)-BR$3)*$M16,2),
IF(OR($B16&gt;BR$3,MIN($G16:$H16)&lt;BR$3),0,
$M16)))</f>
        <v>50.58</v>
      </c>
      <c r="BS16" s="18">
        <f>IF(MEDIAN(BS$3,EDATE(BS$3,3)-1,MIN($G16,$H16))=MIN($G16,$H16),
$I16-$J16-SUM($O16:BR16),
IF(MEDIAN(BS$3,EDATE(BS$3,3)-1,$B16)=$B16,
TRUNC((MIN(EDATE(BS$3,3),$H16,$G16)-$B16)/(EDATE(BS$3,3)-BS$3)*$M16,2),
IF(OR($B16&gt;BS$3,MIN($G16:$H16)&lt;BS$3),0,
$M16)))</f>
        <v>50.58</v>
      </c>
      <c r="BT16" s="18">
        <f>IF(MEDIAN(BT$3,EDATE(BT$3,3)-1,MIN($G16,$H16))=MIN($G16,$H16),
$I16-$J16-SUM($O16:BS16),
IF(MEDIAN(BT$3,EDATE(BT$3,3)-1,$B16)=$B16,
TRUNC((MIN(EDATE(BT$3,3),$H16,$G16)-$B16)/(EDATE(BT$3,3)-BT$3)*$M16,2),
IF(OR($B16&gt;BT$3,MIN($G16:$H16)&lt;BT$3),0,
$M16)))</f>
        <v>50.58</v>
      </c>
      <c r="BU16" s="18">
        <f>IF(MEDIAN(BU$3,EDATE(BU$3,3)-1,MIN($G16,$H16))=MIN($G16,$H16),
$I16-$J16-SUM($O16:BT16),
IF(MEDIAN(BU$3,EDATE(BU$3,3)-1,$B16)=$B16,
TRUNC((MIN(EDATE(BU$3,3),$H16,$G16)-$B16)/(EDATE(BU$3,3)-BU$3)*$M16,2),
IF(OR($B16&gt;BU$3,MIN($G16:$H16)&lt;BU$3),0,
$M16)))</f>
        <v>50.58</v>
      </c>
      <c r="BV16" s="18">
        <f>IF(MEDIAN(BV$3,EDATE(BV$3,3)-1,MIN($G16,$H16))=MIN($G16,$H16),
$I16-$J16-SUM($O16:BU16),
IF(MEDIAN(BV$3,EDATE(BV$3,3)-1,$B16)=$B16,
TRUNC((MIN(EDATE(BV$3,3),$H16,$G16)-$B16)/(EDATE(BV$3,3)-BV$3)*$M16,2),
IF(OR($B16&gt;BV$3,MIN($G16:$H16)&lt;BV$3),0,
$M16)))</f>
        <v>50.58</v>
      </c>
      <c r="BW16" s="18">
        <f>IF(MEDIAN(BW$3,EDATE(BW$3,3)-1,MIN($G16,$H16))=MIN($G16,$H16),
$I16-$J16-SUM($O16:BV16),
IF(MEDIAN(BW$3,EDATE(BW$3,3)-1,$B16)=$B16,
TRUNC((MIN(EDATE(BW$3,3),$H16,$G16)-$B16)/(EDATE(BW$3,3)-BW$3)*$M16,2),
IF(OR($B16&gt;BW$3,MIN($G16:$H16)&lt;BW$3),0,
$M16)))</f>
        <v>50.58</v>
      </c>
      <c r="BX16" s="18">
        <f>IF(MEDIAN(BX$3,EDATE(BX$3,3)-1,MIN($G16,$H16))=MIN($G16,$H16),
$I16-$J16-SUM($O16:BW16),
IF(MEDIAN(BX$3,EDATE(BX$3,3)-1,$B16)=$B16,
TRUNC((MIN(EDATE(BX$3,3),$H16,$G16)-$B16)/(EDATE(BX$3,3)-BX$3)*$M16,2),
IF(OR($B16&gt;BX$3,MIN($G16:$H16)&lt;BX$3),0,
$M16)))</f>
        <v>50.58</v>
      </c>
      <c r="BY16" s="18">
        <f>IF(MEDIAN(BY$3,EDATE(BY$3,3)-1,MIN($G16,$H16))=MIN($G16,$H16),
$I16-$J16-SUM($O16:BX16),
IF(MEDIAN(BY$3,EDATE(BY$3,3)-1,$B16)=$B16,
TRUNC((MIN(EDATE(BY$3,3),$H16,$G16)-$B16)/(EDATE(BY$3,3)-BY$3)*$M16,2),
IF(OR($B16&gt;BY$3,MIN($G16:$H16)&lt;BY$3),0,
$M16)))</f>
        <v>50.58</v>
      </c>
      <c r="BZ16" s="18">
        <f>IF(MEDIAN(BZ$3,EDATE(BZ$3,3)-1,MIN($G16,$H16))=MIN($G16,$H16),
$I16-$J16-SUM($O16:BY16),
IF(MEDIAN(BZ$3,EDATE(BZ$3,3)-1,$B16)=$B16,
TRUNC((MIN(EDATE(BZ$3,3),$H16,$G16)-$B16)/(EDATE(BZ$3,3)-BZ$3)*$M16,2),
IF(OR($B16&gt;BZ$3,MIN($G16:$H16)&lt;BZ$3),0,
$M16)))</f>
        <v>50.58</v>
      </c>
      <c r="CA16" s="18">
        <f>IF(MEDIAN(CA$3,EDATE(CA$3,3)-1,MIN($G16,$H16))=MIN($G16,$H16),
$I16-$J16-SUM($O16:BZ16),
IF(MEDIAN(CA$3,EDATE(CA$3,3)-1,$B16)=$B16,
TRUNC((MIN(EDATE(CA$3,3),$H16,$G16)-$B16)/(EDATE(CA$3,3)-CA$3)*$M16,2),
IF(OR($B16&gt;CA$3,MIN($G16:$H16)&lt;CA$3),0,
$M16)))</f>
        <v>50.58</v>
      </c>
      <c r="CB16" s="18">
        <f>IF(MEDIAN(CB$3,EDATE(CB$3,3)-1,MIN($G16,$H16))=MIN($G16,$H16),
$I16-$J16-SUM($O16:CA16),
IF(MEDIAN(CB$3,EDATE(CB$3,3)-1,$B16)=$B16,
TRUNC((MIN(EDATE(CB$3,3),$H16,$G16)-$B16)/(EDATE(CB$3,3)-CB$3)*$M16,2),
IF(OR($B16&gt;CB$3,MIN($G16:$H16)&lt;CB$3),0,
$M16)))</f>
        <v>50.58</v>
      </c>
      <c r="CC16" s="18">
        <f>IF(MEDIAN(CC$3,EDATE(CC$3,3)-1,MIN($G16,$H16))=MIN($G16,$H16),
$I16-$J16-SUM($O16:CB16),
IF(MEDIAN(CC$3,EDATE(CC$3,3)-1,$B16)=$B16,
TRUNC((MIN(EDATE(CC$3,3),$H16,$G16)-$B16)/(EDATE(CC$3,3)-CC$3)*$M16,2),
IF(OR($B16&gt;CC$3,MIN($G16:$H16)&lt;CC$3),0,
$M16)))</f>
        <v>50.58</v>
      </c>
      <c r="CD16" s="18">
        <f>IF(MEDIAN(CD$3,EDATE(CD$3,3)-1,MIN($G16,$H16))=MIN($G16,$H16),
$I16-$J16-SUM($O16:CC16),
IF(MEDIAN(CD$3,EDATE(CD$3,3)-1,$B16)=$B16,
TRUNC((MIN(EDATE(CD$3,3),$H16,$G16)-$B16)/(EDATE(CD$3,3)-CD$3)*$M16,2),
IF(OR($B16&gt;CD$3,MIN($G16:$H16)&lt;CD$3),0,
$M16)))</f>
        <v>50.58</v>
      </c>
      <c r="CE16" s="18">
        <f>IF(MEDIAN(CE$3,EDATE(CE$3,3)-1,MIN($G16,$H16))=MIN($G16,$H16),
$I16-$J16-SUM($O16:CD16),
IF(MEDIAN(CE$3,EDATE(CE$3,3)-1,$B16)=$B16,
TRUNC((MIN(EDATE(CE$3,3),$H16,$G16)-$B16)/(EDATE(CE$3,3)-CE$3)*$M16,2),
IF(OR($B16&gt;CE$3,MIN($G16:$H16)&lt;CE$3),0,
$M16)))</f>
        <v>50.58</v>
      </c>
      <c r="CF16" s="18">
        <f>IF(MEDIAN(CF$3,EDATE(CF$3,3)-1,MIN($G16,$H16))=MIN($G16,$H16),
$I16-$J16-SUM($O16:CE16),
IF(MEDIAN(CF$3,EDATE(CF$3,3)-1,$B16)=$B16,
TRUNC((MIN(EDATE(CF$3,3),$H16,$G16)-$B16)/(EDATE(CF$3,3)-CF$3)*$M16,2),
IF(OR($B16&gt;CF$3,MIN($G16:$H16)&lt;CF$3),0,
$M16)))</f>
        <v>50.58</v>
      </c>
      <c r="CG16" s="18">
        <f>IF(MEDIAN(CG$3,EDATE(CG$3,3)-1,MIN($G16,$H16))=MIN($G16,$H16),
$I16-$J16-SUM($O16:CF16),
IF(MEDIAN(CG$3,EDATE(CG$3,3)-1,$B16)=$B16,
TRUNC((MIN(EDATE(CG$3,3),$H16,$G16)-$B16)/(EDATE(CG$3,3)-CG$3)*$M16,2),
IF(OR($B16&gt;CG$3,MIN($G16:$H16)&lt;CG$3),0,
$M16)))</f>
        <v>50.58</v>
      </c>
      <c r="CH16" s="18">
        <f>IF(MEDIAN(CH$3,EDATE(CH$3,3)-1,MIN($G16,$H16))=MIN($G16,$H16),
$I16-$J16-SUM($O16:CG16),
IF(MEDIAN(CH$3,EDATE(CH$3,3)-1,$B16)=$B16,
TRUNC((MIN(EDATE(CH$3,3),$H16,$G16)-$B16)/(EDATE(CH$3,3)-CH$3)*$M16,2),
IF(OR($B16&gt;CH$3,MIN($G16:$H16)&lt;CH$3),0,
$M16)))</f>
        <v>50.58</v>
      </c>
      <c r="CI16" s="18">
        <f>IF(MEDIAN(CI$3,EDATE(CI$3,3)-1,MIN($G16,$H16))=MIN($G16,$H16),
$I16-$J16-SUM($O16:CH16),
IF(MEDIAN(CI$3,EDATE(CI$3,3)-1,$B16)=$B16,
TRUNC((MIN(EDATE(CI$3,3),$H16,$G16)-$B16)/(EDATE(CI$3,3)-CI$3)*$M16,2),
IF(OR($B16&gt;CI$3,MIN($G16:$H16)&lt;CI$3),0,
$M16)))</f>
        <v>50.58</v>
      </c>
      <c r="CJ16" s="18">
        <f>IF(MEDIAN(CJ$3,EDATE(CJ$3,3)-1,MIN($G16,$H16))=MIN($G16,$H16),
$I16-$J16-SUM($O16:CI16),
IF(MEDIAN(CJ$3,EDATE(CJ$3,3)-1,$B16)=$B16,
TRUNC((MIN(EDATE(CJ$3,3),$H16,$G16)-$B16)/(EDATE(CJ$3,3)-CJ$3)*$M16,2),
IF(OR($B16&gt;CJ$3,MIN($G16:$H16)&lt;CJ$3),0,
$M16)))</f>
        <v>50.58</v>
      </c>
      <c r="CK16" s="18">
        <f>IF(MEDIAN(CK$3,EDATE(CK$3,3)-1,MIN($G16,$H16))=MIN($G16,$H16),
$I16-$J16-SUM($O16:CJ16),
IF(MEDIAN(CK$3,EDATE(CK$3,3)-1,$B16)=$B16,
TRUNC((MIN(EDATE(CK$3,3),$H16,$G16)-$B16)/(EDATE(CK$3,3)-CK$3)*$M16,2),
IF(OR($B16&gt;CK$3,MIN($G16:$H16)&lt;CK$3),0,
$M16)))</f>
        <v>50.58</v>
      </c>
      <c r="CL16" s="18">
        <f>IF(MEDIAN(CL$3,EDATE(CL$3,3)-1,MIN($G16,$H16))=MIN($G16,$H16),
$I16-$J16-SUM($O16:CK16),
IF(MEDIAN(CL$3,EDATE(CL$3,3)-1,$B16)=$B16,
TRUNC((MIN(EDATE(CL$3,3),$H16,$G16)-$B16)/(EDATE(CL$3,3)-CL$3)*$M16,2),
IF(OR($B16&gt;CL$3,MIN($G16:$H16)&lt;CL$3),0,
$M16)))</f>
        <v>50.58</v>
      </c>
      <c r="CM16" s="18">
        <f>IF(MEDIAN(CM$3,EDATE(CM$3,3)-1,MIN($G16,$H16))=MIN($G16,$H16),
$I16-$J16-SUM($O16:CL16),
IF(MEDIAN(CM$3,EDATE(CM$3,3)-1,$B16)=$B16,
TRUNC((MIN(EDATE(CM$3,3),$H16,$G16)-$B16)/(EDATE(CM$3,3)-CM$3)*$M16,2),
IF(OR($B16&gt;CM$3,MIN($G16:$H16)&lt;CM$3),0,
$M16)))</f>
        <v>50.58</v>
      </c>
      <c r="CN16" s="18">
        <f>IF(MEDIAN(CN$3,EDATE(CN$3,3)-1,MIN($G16,$H16))=MIN($G16,$H16),
$I16-$J16-SUM($O16:CM16),
IF(MEDIAN(CN$3,EDATE(CN$3,3)-1,$B16)=$B16,
TRUNC((MIN(EDATE(CN$3,3),$H16,$G16)-$B16)/(EDATE(CN$3,3)-CN$3)*$M16,2),
IF(OR($B16&gt;CN$3,MIN($G16:$H16)&lt;CN$3),0,
$M16)))</f>
        <v>50.58</v>
      </c>
      <c r="CO16" s="18">
        <f>IF(MEDIAN(CO$3,EDATE(CO$3,3)-1,MIN($G16,$H16))=MIN($G16,$H16),
$I16-$J16-SUM($O16:CN16),
IF(MEDIAN(CO$3,EDATE(CO$3,3)-1,$B16)=$B16,
TRUNC((MIN(EDATE(CO$3,3),$H16,$G16)-$B16)/(EDATE(CO$3,3)-CO$3)*$M16,2),
IF(OR($B16&gt;CO$3,MIN($G16:$H16)&lt;CO$3),0,
$M16)))</f>
        <v>50.58</v>
      </c>
      <c r="CP16" s="18">
        <f>IF(MEDIAN(CP$3,EDATE(CP$3,3)-1,MIN($G16,$H16))=MIN($G16,$H16),
$I16-$J16-SUM($O16:CO16),
IF(MEDIAN(CP$3,EDATE(CP$3,3)-1,$B16)=$B16,
TRUNC((MIN(EDATE(CP$3,3),$H16,$G16)-$B16)/(EDATE(CP$3,3)-CP$3)*$M16,2),
IF(OR($B16&gt;CP$3,MIN($G16:$H16)&lt;CP$3),0,
$M16)))</f>
        <v>50.58</v>
      </c>
      <c r="CQ16" s="18">
        <f>IF(MEDIAN(CQ$3,EDATE(CQ$3,3)-1,MIN($G16,$H16))=MIN($G16,$H16),
$I16-$J16-SUM($O16:CP16),
IF(MEDIAN(CQ$3,EDATE(CQ$3,3)-1,$B16)=$B16,
TRUNC((MIN(EDATE(CQ$3,3),$H16,$G16)-$B16)/(EDATE(CQ$3,3)-CQ$3)*$M16,2),
IF(OR($B16&gt;CQ$3,MIN($G16:$H16)&lt;CQ$3),0,
$M16)))</f>
        <v>50.58</v>
      </c>
      <c r="CR16" s="18">
        <f>IF(MEDIAN(CR$3,EDATE(CR$3,3)-1,MIN($G16,$H16))=MIN($G16,$H16),
$I16-$J16-SUM($O16:CQ16),
IF(MEDIAN(CR$3,EDATE(CR$3,3)-1,$B16)=$B16,
TRUNC((MIN(EDATE(CR$3,3),$H16,$G16)-$B16)/(EDATE(CR$3,3)-CR$3)*$M16,2),
IF(OR($B16&gt;CR$3,MIN($G16:$H16)&lt;CR$3),0,
$M16)))</f>
        <v>50.58</v>
      </c>
      <c r="CS16" s="18">
        <f>IF(MEDIAN(CS$3,EDATE(CS$3,3)-1,MIN($G16,$H16))=MIN($G16,$H16),
$I16-$J16-SUM($O16:CR16),
IF(MEDIAN(CS$3,EDATE(CS$3,3)-1,$B16)=$B16,
TRUNC((MIN(EDATE(CS$3,3),$H16,$G16)-$B16)/(EDATE(CS$3,3)-CS$3)*$M16,2),
IF(OR($B16&gt;CS$3,MIN($G16:$H16)&lt;CS$3),0,
$M16)))</f>
        <v>50.58</v>
      </c>
      <c r="CT16" s="18">
        <f>IF(MEDIAN(CT$3,EDATE(CT$3,3)-1,MIN($G16,$H16))=MIN($G16,$H16),
$I16-$J16-SUM($O16:CS16),
IF(MEDIAN(CT$3,EDATE(CT$3,3)-1,$B16)=$B16,
TRUNC((MIN(EDATE(CT$3,3),$H16,$G16)-$B16)/(EDATE(CT$3,3)-CT$3)*$M16,2),
IF(OR($B16&gt;CT$3,MIN($G16:$H16)&lt;CT$3),0,
$M16)))</f>
        <v>50.58</v>
      </c>
      <c r="CU16" s="18">
        <f>IF(MEDIAN(CU$3,EDATE(CU$3,3)-1,MIN($G16,$H16))=MIN($G16,$H16),
$I16-$J16-SUM($O16:CT16),
IF(MEDIAN(CU$3,EDATE(CU$3,3)-1,$B16)=$B16,
TRUNC((MIN(EDATE(CU$3,3),$H16,$G16)-$B16)/(EDATE(CU$3,3)-CU$3)*$M16,2),
IF(OR($B16&gt;CU$3,MIN($G16:$H16)&lt;CU$3),0,
$M16)))</f>
        <v>50.58</v>
      </c>
      <c r="CV16" s="18">
        <f>IF(MEDIAN(CV$3,EDATE(CV$3,3)-1,MIN($G16,$H16))=MIN($G16,$H16),
$I16-$J16-SUM($O16:CU16),
IF(MEDIAN(CV$3,EDATE(CV$3,3)-1,$B16)=$B16,
TRUNC((MIN(EDATE(CV$3,3),$H16,$G16)-$B16)/(EDATE(CV$3,3)-CV$3)*$M16,2),
IF(OR($B16&gt;CV$3,MIN($G16:$H16)&lt;CV$3),0,
$M16)))</f>
        <v>50.58</v>
      </c>
      <c r="CW16" s="18">
        <f>IF(MEDIAN(CW$3,EDATE(CW$3,3)-1,MIN($G16,$H16))=MIN($G16,$H16),
$I16-$J16-SUM($O16:CV16),
IF(MEDIAN(CW$3,EDATE(CW$3,3)-1,$B16)=$B16,
TRUNC((MIN(EDATE(CW$3,3),$H16,$G16)-$B16)/(EDATE(CW$3,3)-CW$3)*$M16,2),
IF(OR($B16&gt;CW$3,MIN($G16:$H16)&lt;CW$3),0,
$M16)))</f>
        <v>50.58</v>
      </c>
      <c r="CX16" s="18">
        <f>IF(MEDIAN(CX$3,EDATE(CX$3,3)-1,MIN($G16,$H16))=MIN($G16,$H16),
$I16-$J16-SUM($O16:CW16),
IF(MEDIAN(CX$3,EDATE(CX$3,3)-1,$B16)=$B16,
TRUNC((MIN(EDATE(CX$3,3),$H16,$G16)-$B16)/(EDATE(CX$3,3)-CX$3)*$M16,2),
IF(OR($B16&gt;CX$3,MIN($G16:$H16)&lt;CX$3),0,
$M16)))</f>
        <v>50.58</v>
      </c>
      <c r="CY16" s="18">
        <f>IF(MEDIAN(CY$3,EDATE(CY$3,3)-1,MIN($G16,$H16))=MIN($G16,$H16),
$I16-$J16-SUM($O16:CX16),
IF(MEDIAN(CY$3,EDATE(CY$3,3)-1,$B16)=$B16,
TRUNC((MIN(EDATE(CY$3,3),$H16,$G16)-$B16)/(EDATE(CY$3,3)-CY$3)*$M16,2),
IF(OR($B16&gt;CY$3,MIN($G16:$H16)&lt;CY$3),0,
$M16)))</f>
        <v>50.58</v>
      </c>
      <c r="CZ16" s="18">
        <f>IF(MEDIAN(CZ$3,EDATE(CZ$3,3)-1,MIN($G16,$H16))=MIN($G16,$H16),
$I16-$J16-SUM($O16:CY16),
IF(MEDIAN(CZ$3,EDATE(CZ$3,3)-1,$B16)=$B16,
TRUNC((MIN(EDATE(CZ$3,3),$H16,$G16)-$B16)/(EDATE(CZ$3,3)-CZ$3)*$M16,2),
IF(OR($B16&gt;CZ$3,MIN($G16:$H16)&lt;CZ$3),0,
$M16)))</f>
        <v>50.58</v>
      </c>
      <c r="DA16" s="18">
        <f>IF(MEDIAN(DA$3,EDATE(DA$3,3)-1,MIN($G16,$H16))=MIN($G16,$H16),
$I16-$J16-SUM($O16:CZ16),
IF(MEDIAN(DA$3,EDATE(DA$3,3)-1,$B16)=$B16,
TRUNC((MIN(EDATE(DA$3,3),$H16,$G16)-$B16)/(EDATE(DA$3,3)-DA$3)*$M16,2),
IF(OR($B16&gt;DA$3,MIN($G16:$H16)&lt;DA$3),0,
$M16)))</f>
        <v>50.58</v>
      </c>
      <c r="DB16" s="18">
        <f>IF(MEDIAN(DB$3,EDATE(DB$3,3)-1,MIN($G16,$H16))=MIN($G16,$H16),
$I16-$J16-SUM($O16:DA16),
IF(MEDIAN(DB$3,EDATE(DB$3,3)-1,$B16)=$B16,
TRUNC((MIN(EDATE(DB$3,3),$H16,$G16)-$B16)/(EDATE(DB$3,3)-DB$3)*$M16,2),
IF(OR($B16&gt;DB$3,MIN($G16:$H16)&lt;DB$3),0,
$M16)))</f>
        <v>50.58</v>
      </c>
      <c r="DC16" s="18">
        <f>IF(MEDIAN(DC$3,EDATE(DC$3,3)-1,MIN($G16,$H16))=MIN($G16,$H16),
$I16-$J16-SUM($O16:DB16),
IF(MEDIAN(DC$3,EDATE(DC$3,3)-1,$B16)=$B16,
TRUNC((MIN(EDATE(DC$3,3),$H16,$G16)-$B16)/(EDATE(DC$3,3)-DC$3)*$M16,2),
IF(OR($B16&gt;DC$3,MIN($G16:$H16)&lt;DC$3),0,
$M16)))</f>
        <v>50.58</v>
      </c>
      <c r="DD16" s="18">
        <f>IF(MEDIAN(DD$3,EDATE(DD$3,3)-1,MIN($G16,$H16))=MIN($G16,$H16),
$I16-$J16-SUM($O16:DC16),
IF(MEDIAN(DD$3,EDATE(DD$3,3)-1,$B16)=$B16,
TRUNC((MIN(EDATE(DD$3,3),$H16,$G16)-$B16)/(EDATE(DD$3,3)-DD$3)*$M16,2),
IF(OR($B16&gt;DD$3,MIN($G16:$H16)&lt;DD$3),0,
$M16)))</f>
        <v>50.58</v>
      </c>
      <c r="DE16" s="18">
        <f>IF(MEDIAN(DE$3,EDATE(DE$3,3)-1,MIN($G16,$H16))=MIN($G16,$H16),
$I16-$J16-SUM($O16:DD16),
IF(MEDIAN(DE$3,EDATE(DE$3,3)-1,$B16)=$B16,
TRUNC((MIN(EDATE(DE$3,3),$H16,$G16)-$B16)/(EDATE(DE$3,3)-DE$3)*$M16,2),
IF(OR($B16&gt;DE$3,MIN($G16:$H16)&lt;DE$3),0,
$M16)))</f>
        <v>50.58</v>
      </c>
      <c r="DF16" s="18">
        <f>IF(MEDIAN(DF$3,EDATE(DF$3,3)-1,MIN($G16,$H16))=MIN($G16,$H16),
$I16-$J16-SUM($O16:DE16),
IF(MEDIAN(DF$3,EDATE(DF$3,3)-1,$B16)=$B16,
TRUNC((MIN(EDATE(DF$3,3),$H16,$G16)-$B16)/(EDATE(DF$3,3)-DF$3)*$M16,2),
IF(OR($B16&gt;DF$3,MIN($G16:$H16)&lt;DF$3),0,
$M16)))</f>
        <v>50.58</v>
      </c>
      <c r="DG16" s="18">
        <f>IF(MEDIAN(DG$3,EDATE(DG$3,3)-1,MIN($G16,$H16))=MIN($G16,$H16),
$I16-$J16-SUM($O16:DF16),
IF(MEDIAN(DG$3,EDATE(DG$3,3)-1,$B16)=$B16,
TRUNC((MIN(EDATE(DG$3,3),$H16,$G16)-$B16)/(EDATE(DG$3,3)-DG$3)*$M16,2),
IF(OR($B16&gt;DG$3,MIN($G16:$H16)&lt;DG$3),0,
$M16)))</f>
        <v>50.58</v>
      </c>
      <c r="DH16" s="18">
        <f>IF(MEDIAN(DH$3,EDATE(DH$3,3)-1,MIN($G16,$H16))=MIN($G16,$H16),
$I16-$J16-SUM($O16:DG16),
IF(MEDIAN(DH$3,EDATE(DH$3,3)-1,$B16)=$B16,
TRUNC((MIN(EDATE(DH$3,3),$H16,$G16)-$B16)/(EDATE(DH$3,3)-DH$3)*$M16,2),
IF(OR($B16&gt;DH$3,MIN($G16:$H16)&lt;DH$3),0,
$M16)))</f>
        <v>50.58</v>
      </c>
      <c r="DI16" s="18">
        <f>IF(MEDIAN(DI$3,EDATE(DI$3,3)-1,MIN($G16,$H16))=MIN($G16,$H16),
$I16-$J16-SUM($O16:DH16),
IF(MEDIAN(DI$3,EDATE(DI$3,3)-1,$B16)=$B16,
TRUNC((MIN(EDATE(DI$3,3),$H16,$G16)-$B16)/(EDATE(DI$3,3)-DI$3)*$M16,2),
IF(OR($B16&gt;DI$3,MIN($G16:$H16)&lt;DI$3),0,
$M16)))</f>
        <v>50.58</v>
      </c>
      <c r="DJ16" s="18">
        <f>IF(MEDIAN(DJ$3,EDATE(DJ$3,3)-1,MIN($G16,$H16))=MIN($G16,$H16),
$I16-$J16-SUM($O16:DI16),
IF(MEDIAN(DJ$3,EDATE(DJ$3,3)-1,$B16)=$B16,
TRUNC((MIN(EDATE(DJ$3,3),$H16,$G16)-$B16)/(EDATE(DJ$3,3)-DJ$3)*$M16,2),
IF(OR($B16&gt;DJ$3,MIN($G16:$H16)&lt;DJ$3),0,
$M16)))</f>
        <v>50.260000000005675</v>
      </c>
      <c r="DK16" s="18">
        <f>IF(MEDIAN(DK$3,EDATE(DK$3,3)-1,MIN($G16,$H16))=MIN($G16,$H16),
$I16-$J16-SUM($O16:DJ16),
IF(MEDIAN(DK$3,EDATE(DK$3,3)-1,$B16)=$B16,
TRUNC((MIN(EDATE(DK$3,3),$H16,$G16)-$B16)/(EDATE(DK$3,3)-DK$3)*$M16,2),
IF(OR($B16&gt;DK$3,MIN($G16:$H16)&lt;DK$3),0,
$M16)))</f>
        <v>0</v>
      </c>
    </row>
    <row r="17" spans="1:14" s="15" customFormat="1" x14ac:dyDescent="0.25">
      <c r="A17" s="32"/>
      <c r="B17" s="32"/>
      <c r="C17" s="32"/>
      <c r="D17" s="32"/>
      <c r="E17" s="32"/>
      <c r="F17" s="32"/>
      <c r="G17" s="32"/>
      <c r="H17" s="69"/>
      <c r="N17" s="34"/>
    </row>
    <row r="25" spans="1:14" s="49" customFormat="1" ht="8.25" hidden="1" customHeight="1" x14ac:dyDescent="0.2">
      <c r="A25" s="49" t="s">
        <v>27</v>
      </c>
      <c r="B25" s="49" t="s">
        <v>116</v>
      </c>
      <c r="C25" s="49" t="s">
        <v>117</v>
      </c>
      <c r="D25" s="49" t="s">
        <v>115</v>
      </c>
      <c r="F25" s="55" t="s">
        <v>114</v>
      </c>
      <c r="G25" s="55" t="s">
        <v>115</v>
      </c>
      <c r="H25" s="70"/>
      <c r="J25" s="49" t="s">
        <v>126</v>
      </c>
    </row>
    <row r="26" spans="1:14" s="49" customFormat="1" ht="8.25" hidden="1" customHeight="1" x14ac:dyDescent="0.2">
      <c r="A26" s="51" t="s">
        <v>14</v>
      </c>
      <c r="B26" s="52">
        <f>DATE($B$32,1,1)</f>
        <v>45292</v>
      </c>
      <c r="C26" s="53">
        <f>+EOMONTH(B26,2)</f>
        <v>45382</v>
      </c>
      <c r="D26" s="54">
        <f ca="1">MATCH(B26,Mes_dates,0)</f>
        <v>21</v>
      </c>
      <c r="F26" s="55" t="s">
        <v>8</v>
      </c>
      <c r="G26" s="55">
        <v>8</v>
      </c>
      <c r="H26" s="70"/>
      <c r="J26" s="49" t="s">
        <v>126</v>
      </c>
    </row>
    <row r="27" spans="1:14" s="49" customFormat="1" ht="8.25" hidden="1" customHeight="1" x14ac:dyDescent="0.2">
      <c r="A27" s="51" t="s">
        <v>15</v>
      </c>
      <c r="B27" s="52">
        <f>EDATE(B26,3)</f>
        <v>45383</v>
      </c>
      <c r="C27" s="53">
        <f t="shared" ref="C27:C30" si="0">+EOMONTH(B27,2)</f>
        <v>45473</v>
      </c>
      <c r="D27" s="54">
        <f ca="1">MATCH(B27,Mes_dates,0)</f>
        <v>22</v>
      </c>
      <c r="F27" s="56" t="s">
        <v>22</v>
      </c>
      <c r="G27" s="55">
        <v>2</v>
      </c>
      <c r="H27" s="70"/>
      <c r="J27" s="49" t="s">
        <v>126</v>
      </c>
    </row>
    <row r="28" spans="1:14" s="49" customFormat="1" ht="8.25" hidden="1" customHeight="1" x14ac:dyDescent="0.2">
      <c r="A28" s="51" t="s">
        <v>16</v>
      </c>
      <c r="B28" s="52">
        <f t="shared" ref="B28:B30" si="1">EDATE(B27,3)</f>
        <v>45474</v>
      </c>
      <c r="C28" s="53">
        <f t="shared" si="0"/>
        <v>45565</v>
      </c>
      <c r="D28" s="54">
        <f ca="1">MATCH(B28,Mes_dates,0)</f>
        <v>23</v>
      </c>
      <c r="F28" s="56" t="s">
        <v>11</v>
      </c>
      <c r="G28" s="55">
        <v>7</v>
      </c>
      <c r="H28" s="70"/>
      <c r="J28" s="49" t="s">
        <v>126</v>
      </c>
    </row>
    <row r="29" spans="1:14" s="49" customFormat="1" ht="8.25" hidden="1" customHeight="1" x14ac:dyDescent="0.2">
      <c r="A29" s="51" t="s">
        <v>17</v>
      </c>
      <c r="B29" s="52">
        <f t="shared" si="1"/>
        <v>45566</v>
      </c>
      <c r="C29" s="53">
        <f t="shared" si="0"/>
        <v>45657</v>
      </c>
      <c r="D29" s="54">
        <f ca="1">MATCH(B29,Mes_dates,0)</f>
        <v>24</v>
      </c>
      <c r="F29" s="56" t="s">
        <v>12</v>
      </c>
      <c r="G29" s="55">
        <v>10</v>
      </c>
      <c r="H29" s="70"/>
      <c r="I29" s="57"/>
      <c r="J29" s="49" t="s">
        <v>126</v>
      </c>
    </row>
    <row r="30" spans="1:14" s="49" customFormat="1" ht="8.25" hidden="1" customHeight="1" x14ac:dyDescent="0.2">
      <c r="B30" s="52">
        <f t="shared" si="1"/>
        <v>45658</v>
      </c>
      <c r="C30" s="53">
        <f t="shared" si="0"/>
        <v>45747</v>
      </c>
      <c r="F30" s="56" t="s">
        <v>13</v>
      </c>
      <c r="G30" s="55">
        <v>11</v>
      </c>
      <c r="H30" s="70"/>
      <c r="I30" s="57"/>
      <c r="J30" s="49" t="s">
        <v>126</v>
      </c>
    </row>
    <row r="31" spans="1:14" s="49" customFormat="1" ht="11.25" hidden="1" x14ac:dyDescent="0.2">
      <c r="B31" s="52"/>
      <c r="C31" s="53"/>
      <c r="H31" s="70"/>
      <c r="I31" s="57"/>
      <c r="J31" s="49" t="s">
        <v>126</v>
      </c>
    </row>
    <row r="32" spans="1:14" ht="18.75" x14ac:dyDescent="0.3">
      <c r="A32" s="50" t="s">
        <v>113</v>
      </c>
      <c r="B32" s="50">
        <v>2024</v>
      </c>
      <c r="C32" s="39"/>
      <c r="I32" s="37"/>
    </row>
    <row r="33" spans="1:9" ht="15.75" thickBot="1" x14ac:dyDescent="0.3">
      <c r="A33" s="38"/>
      <c r="I33" s="37"/>
    </row>
    <row r="34" spans="1:9" x14ac:dyDescent="0.25">
      <c r="A34" s="2" t="str">
        <f>"Amortissement " &amp; COUNTIF($A$32:A33,"Amortissement*" )+1</f>
        <v>Amortissement 1</v>
      </c>
      <c r="B34" s="58" t="s">
        <v>19</v>
      </c>
      <c r="C34" s="59"/>
      <c r="D34" s="60"/>
      <c r="E34" s="61" t="s">
        <v>8</v>
      </c>
      <c r="F34" s="62"/>
      <c r="G34" s="13" cm="1">
        <f t="array" ref="G34">INDEX(TBL_Véhicules[],H34,$G$26)</f>
        <v>45983</v>
      </c>
      <c r="H34" s="71">
        <f t="shared" ref="H34:H42" si="2">IF(LEFT(A34,13)="Amortissement",IFERROR(MATCH(B34,Mes_Véhicules,0),"-"),H33)</f>
        <v>1</v>
      </c>
      <c r="I34" s="47"/>
    </row>
    <row r="35" spans="1:9" x14ac:dyDescent="0.25">
      <c r="A35" s="3"/>
      <c r="B35" s="1"/>
      <c r="C35" s="1"/>
      <c r="D35" s="1"/>
      <c r="E35" s="1"/>
      <c r="F35" s="1"/>
      <c r="G35" s="40"/>
      <c r="H35" s="71">
        <f t="shared" si="2"/>
        <v>1</v>
      </c>
      <c r="I35" s="47"/>
    </row>
    <row r="36" spans="1:9" ht="15.75" thickBot="1" x14ac:dyDescent="0.3">
      <c r="A36" s="4" t="s">
        <v>9</v>
      </c>
      <c r="B36" s="5" t="s">
        <v>10</v>
      </c>
      <c r="C36" s="6" t="s">
        <v>22</v>
      </c>
      <c r="D36" s="6" t="s">
        <v>11</v>
      </c>
      <c r="E36" s="6" t="s">
        <v>12</v>
      </c>
      <c r="F36" s="7" t="s">
        <v>13</v>
      </c>
      <c r="G36" s="40"/>
      <c r="H36" s="71">
        <f t="shared" si="2"/>
        <v>1</v>
      </c>
      <c r="I36" s="47"/>
    </row>
    <row r="37" spans="1:9" ht="15.75" thickBot="1" x14ac:dyDescent="0.3">
      <c r="A37" s="8" t="s">
        <v>14</v>
      </c>
      <c r="B37" s="44" cm="1">
        <f t="array" aca="1" ref="B37" ca="1">IFERROR(INDEX(TBL_Véhicules[],$H35,VLOOKUP(A37,Tabel2[],4,0)),0)</f>
        <v>586.25</v>
      </c>
      <c r="C37" s="43" cm="1">
        <f t="array" ref="C37">INDEX(TBL_Véhicules[],$H37,$G$27)*(MEDIAN(VLOOKUP($A37,Tabel2[],2,0),VLOOKUP($A37,Tabel2[],3,0),INDEX(TBL_Véhicules[],$H37,$G$27))=INDEX(TBL_Véhicules[],$H37,$G$27))</f>
        <v>0</v>
      </c>
      <c r="D37" s="43" cm="1">
        <f t="array" ref="D37">INDEX(TBL_Véhicules[],$H37,$G$28)*(MEDIAN(VLOOKUP($A37,Tabel2[],2,0),VLOOKUP($A37,Tabel2[],3,0),INDEX(TBL_Véhicules[],$H37,$G$28))=INDEX(TBL_Véhicules[],$H37,$G$28))</f>
        <v>0</v>
      </c>
      <c r="E37" s="46" cm="1">
        <f t="array" ref="E37">IF($D37&gt;0,INDEX(TBL_Véhicules[],$H37,$G$29),0)</f>
        <v>0</v>
      </c>
      <c r="F37" s="46" cm="1">
        <f t="array" ref="F37">IF($D37&gt;0,INDEX(TBL_Véhicules[],$H37,$G$30),0)</f>
        <v>0</v>
      </c>
      <c r="G37" s="40"/>
      <c r="H37" s="71">
        <f t="shared" si="2"/>
        <v>1</v>
      </c>
      <c r="I37" s="47" t="str">
        <f t="shared" ref="I37:I42" si="3">IF(E37="Date de fin présumée :","x","")</f>
        <v/>
      </c>
    </row>
    <row r="38" spans="1:9" ht="15.75" thickBot="1" x14ac:dyDescent="0.3">
      <c r="A38" s="8" t="s">
        <v>15</v>
      </c>
      <c r="B38" s="44" cm="1">
        <f t="array" aca="1" ref="B38" ca="1">IFERROR(INDEX(TBL_Véhicules[],$H36,VLOOKUP(A38,Tabel2[],4,0)),0)</f>
        <v>586.25</v>
      </c>
      <c r="C38" s="43" cm="1">
        <f t="array" ref="C38">INDEX(TBL_Véhicules[],$H38,$G$27)*(MEDIAN(VLOOKUP($A38,Tabel2[],2,0),VLOOKUP($A38,Tabel2[],3,0),INDEX(TBL_Véhicules[],$H38,$G$27))=INDEX(TBL_Véhicules[],$H38,$G$27))</f>
        <v>0</v>
      </c>
      <c r="D38" s="43" cm="1">
        <f t="array" ref="D38">INDEX(TBL_Véhicules[],$H38,$G$28)*(MEDIAN(VLOOKUP($A38,Tabel2[],2,0),VLOOKUP($A38,Tabel2[],3,0),INDEX(TBL_Véhicules[],$H38,$G$28))=INDEX(TBL_Véhicules[],$H38,$G$28))</f>
        <v>0</v>
      </c>
      <c r="E38" s="46" cm="1">
        <f t="array" ref="E38">IF($D38&gt;0,INDEX(TBL_Véhicules[],$H38,$G$29),0)</f>
        <v>0</v>
      </c>
      <c r="F38" s="46" cm="1">
        <f t="array" ref="F38">IF($D38&gt;0,INDEX(TBL_Véhicules[],$H38,$G$30),0)</f>
        <v>0</v>
      </c>
      <c r="G38" s="40"/>
      <c r="H38" s="71">
        <f t="shared" si="2"/>
        <v>1</v>
      </c>
      <c r="I38" s="47" t="str">
        <f t="shared" si="3"/>
        <v/>
      </c>
    </row>
    <row r="39" spans="1:9" ht="15.75" thickBot="1" x14ac:dyDescent="0.3">
      <c r="A39" s="8" t="s">
        <v>16</v>
      </c>
      <c r="B39" s="44" cm="1">
        <f t="array" aca="1" ref="B39" ca="1">IFERROR(INDEX(TBL_Véhicules[],$H37,VLOOKUP(A39,Tabel2[],4,0)),0)</f>
        <v>586.25</v>
      </c>
      <c r="C39" s="43" cm="1">
        <f t="array" ref="C39">INDEX(TBL_Véhicules[],$H39,$G$27)*(MEDIAN(VLOOKUP($A39,Tabel2[],2,0),VLOOKUP($A39,Tabel2[],3,0),INDEX(TBL_Véhicules[],$H39,$G$27))=INDEX(TBL_Véhicules[],$H39,$G$27))</f>
        <v>0</v>
      </c>
      <c r="D39" s="43" cm="1">
        <f t="array" ref="D39">INDEX(TBL_Véhicules[],$H39,$G$28)*(MEDIAN(VLOOKUP($A39,Tabel2[],2,0),VLOOKUP($A39,Tabel2[],3,0),INDEX(TBL_Véhicules[],$H39,$G$28))=INDEX(TBL_Véhicules[],$H39,$G$28))</f>
        <v>0</v>
      </c>
      <c r="E39" s="46" cm="1">
        <f t="array" ref="E39">IF($D39&gt;0,INDEX(TBL_Véhicules[],$H39,$G$29),0)</f>
        <v>0</v>
      </c>
      <c r="F39" s="46" cm="1">
        <f t="array" ref="F39">IF($D39&gt;0,INDEX(TBL_Véhicules[],$H39,$G$30),0)</f>
        <v>0</v>
      </c>
      <c r="G39" s="40"/>
      <c r="H39" s="71">
        <f t="shared" si="2"/>
        <v>1</v>
      </c>
      <c r="I39" s="47" t="str">
        <f t="shared" si="3"/>
        <v/>
      </c>
    </row>
    <row r="40" spans="1:9" ht="15.75" thickBot="1" x14ac:dyDescent="0.3">
      <c r="A40" s="8" t="s">
        <v>17</v>
      </c>
      <c r="B40" s="44" cm="1">
        <f t="array" aca="1" ref="B40" ca="1">IFERROR(INDEX(TBL_Véhicules[],$H38,VLOOKUP(A40,Tabel2[],4,0)),0)</f>
        <v>586.25</v>
      </c>
      <c r="C40" s="43" cm="1">
        <f t="array" ref="C40">INDEX(TBL_Véhicules[],$H40,$G$27)*(MEDIAN(VLOOKUP($A40,Tabel2[],2,0),VLOOKUP($A40,Tabel2[],3,0),INDEX(TBL_Véhicules[],$H40,$G$27))=INDEX(TBL_Véhicules[],$H40,$G$27))</f>
        <v>0</v>
      </c>
      <c r="D40" s="43" cm="1">
        <f t="array" ref="D40">INDEX(TBL_Véhicules[],$H40,$G$28)*(MEDIAN(VLOOKUP($A40,Tabel2[],2,0),VLOOKUP($A40,Tabel2[],3,0),INDEX(TBL_Véhicules[],$H40,$G$28))=INDEX(TBL_Véhicules[],$H40,$G$28))</f>
        <v>0</v>
      </c>
      <c r="E40" s="46" cm="1">
        <f t="array" ref="E40">IF($D40&gt;0,INDEX(TBL_Véhicules[],$H40,$G$29),0)</f>
        <v>0</v>
      </c>
      <c r="F40" s="46" cm="1">
        <f t="array" ref="F40">IF($D40&gt;0,INDEX(TBL_Véhicules[],$H40,$G$30),0)</f>
        <v>0</v>
      </c>
      <c r="G40" s="40"/>
      <c r="H40" s="71">
        <f t="shared" si="2"/>
        <v>1</v>
      </c>
      <c r="I40" s="47" t="str">
        <f t="shared" si="3"/>
        <v/>
      </c>
    </row>
    <row r="41" spans="1:9" x14ac:dyDescent="0.25">
      <c r="A41" s="3"/>
      <c r="G41" s="41"/>
      <c r="H41" s="71">
        <f t="shared" si="2"/>
        <v>1</v>
      </c>
      <c r="I41" s="47" t="str">
        <f t="shared" si="3"/>
        <v/>
      </c>
    </row>
    <row r="42" spans="1:9" ht="15.75" thickBot="1" x14ac:dyDescent="0.3">
      <c r="A42" s="9" t="s">
        <v>18</v>
      </c>
      <c r="B42" s="45">
        <f ca="1">SUM(B37:B40)</f>
        <v>2345</v>
      </c>
      <c r="C42" s="10"/>
      <c r="D42" s="11"/>
      <c r="E42" s="11"/>
      <c r="F42" s="12"/>
      <c r="G42" s="42"/>
      <c r="H42" s="71">
        <f t="shared" si="2"/>
        <v>1</v>
      </c>
      <c r="I42" s="47" t="str">
        <f t="shared" si="3"/>
        <v/>
      </c>
    </row>
    <row r="43" spans="1:9" ht="15.75" thickBot="1" x14ac:dyDescent="0.3"/>
    <row r="44" spans="1:9" x14ac:dyDescent="0.25">
      <c r="A44" s="2" t="str">
        <f>"Amortissement " &amp; COUNTIF($A$32:A43,"Amortissement*" )+1</f>
        <v>Amortissement 2</v>
      </c>
      <c r="B44" s="58" t="s">
        <v>20</v>
      </c>
      <c r="C44" s="59"/>
      <c r="D44" s="60"/>
      <c r="E44" s="61" t="s">
        <v>8</v>
      </c>
      <c r="F44" s="62"/>
      <c r="G44" s="13" cm="1">
        <f t="array" ref="G44">INDEX(TBL_Véhicules[],H44,$G$26)</f>
        <v>46393</v>
      </c>
      <c r="H44" s="71">
        <f t="shared" ref="H44:H52" si="4">IF(LEFT(A44,13)="Amortissement",IFERROR(MATCH(B44,Mes_Véhicules,0),"-"),H43)</f>
        <v>2</v>
      </c>
    </row>
    <row r="45" spans="1:9" x14ac:dyDescent="0.25">
      <c r="A45" s="3"/>
      <c r="B45" s="1"/>
      <c r="C45" s="1"/>
      <c r="D45" s="1"/>
      <c r="E45" s="1"/>
      <c r="F45" s="1"/>
      <c r="G45" s="40"/>
      <c r="H45" s="71">
        <f t="shared" si="4"/>
        <v>2</v>
      </c>
    </row>
    <row r="46" spans="1:9" ht="15.75" thickBot="1" x14ac:dyDescent="0.3">
      <c r="A46" s="4" t="s">
        <v>9</v>
      </c>
      <c r="B46" s="5" t="s">
        <v>10</v>
      </c>
      <c r="C46" s="6" t="s">
        <v>22</v>
      </c>
      <c r="D46" s="6" t="s">
        <v>11</v>
      </c>
      <c r="E46" s="6" t="s">
        <v>12</v>
      </c>
      <c r="F46" s="7" t="s">
        <v>13</v>
      </c>
      <c r="G46" s="40"/>
      <c r="H46" s="71">
        <f t="shared" si="4"/>
        <v>2</v>
      </c>
    </row>
    <row r="47" spans="1:9" ht="15.75" thickBot="1" x14ac:dyDescent="0.3">
      <c r="A47" s="8" t="s">
        <v>14</v>
      </c>
      <c r="B47" s="44" cm="1">
        <f t="array" aca="1" ref="B47" ca="1">IFERROR(INDEX(TBL_Véhicules[],$H45,VLOOKUP(A47,Tabel2[],4,0)),0)</f>
        <v>554.03</v>
      </c>
      <c r="C47" s="43" cm="1">
        <f t="array" ref="C47">INDEX(TBL_Véhicules[],$H47,$G$27)*(MEDIAN(VLOOKUP($A47,Tabel2[],2,0),VLOOKUP($A47,Tabel2[],3,0),INDEX(TBL_Véhicules[],$H47,$G$27))=INDEX(TBL_Véhicules[],$H47,$G$27))</f>
        <v>45297</v>
      </c>
      <c r="D47" s="43" cm="1">
        <f t="array" ref="D47">INDEX(TBL_Véhicules[],$H47,$G$28)*(MEDIAN(VLOOKUP($A47,Tabel2[],2,0),VLOOKUP($A47,Tabel2[],3,0),INDEX(TBL_Véhicules[],$H47,$G$28))=INDEX(TBL_Véhicules[],$H47,$G$28))</f>
        <v>0</v>
      </c>
      <c r="E47" s="46" cm="1">
        <f t="array" ref="E47">IF($D47&gt;0,INDEX(TBL_Véhicules[],$H47,$G$29),0)</f>
        <v>0</v>
      </c>
      <c r="F47" s="46" cm="1">
        <f t="array" ref="F47">IF($D47&gt;0,INDEX(TBL_Véhicules[],$H47,$G$30),0)</f>
        <v>0</v>
      </c>
      <c r="G47" s="40"/>
      <c r="H47" s="71">
        <f t="shared" si="4"/>
        <v>2</v>
      </c>
    </row>
    <row r="48" spans="1:9" ht="15.75" thickBot="1" x14ac:dyDescent="0.3">
      <c r="A48" s="8" t="s">
        <v>15</v>
      </c>
      <c r="B48" s="44" cm="1">
        <f t="array" aca="1" ref="B48" ca="1">IFERROR(INDEX(TBL_Véhicules[],$H46,VLOOKUP(A48,Tabel2[],4,0)),0)</f>
        <v>575.68000000000006</v>
      </c>
      <c r="C48" s="43" cm="1">
        <f t="array" ref="C48">INDEX(TBL_Véhicules[],$H48,$G$27)*(MEDIAN(VLOOKUP($A48,Tabel2[],2,0),VLOOKUP($A48,Tabel2[],3,0),INDEX(TBL_Véhicules[],$H48,$G$27))=INDEX(TBL_Véhicules[],$H48,$G$27))</f>
        <v>0</v>
      </c>
      <c r="D48" s="43" cm="1">
        <f t="array" ref="D48">INDEX(TBL_Véhicules[],$H48,$G$28)*(MEDIAN(VLOOKUP($A48,Tabel2[],2,0),VLOOKUP($A48,Tabel2[],3,0),INDEX(TBL_Véhicules[],$H48,$G$28))=INDEX(TBL_Véhicules[],$H48,$G$28))</f>
        <v>45473</v>
      </c>
      <c r="E48" s="46" cm="1">
        <f t="array" ref="E48">IF($D48&gt;0,INDEX(TBL_Véhicules[],$H48,$G$29),0)</f>
        <v>5905.29</v>
      </c>
      <c r="F48" s="46" cm="1">
        <f t="array" ref="F48">IF($D48&gt;0,INDEX(TBL_Véhicules[],$H48,$G$30),0)</f>
        <v>1240.1099999999999</v>
      </c>
      <c r="G48" s="40"/>
      <c r="H48" s="71">
        <f t="shared" si="4"/>
        <v>2</v>
      </c>
    </row>
    <row r="49" spans="1:8" ht="15.75" thickBot="1" x14ac:dyDescent="0.3">
      <c r="A49" s="8" t="s">
        <v>16</v>
      </c>
      <c r="B49" s="44" cm="1">
        <f t="array" aca="1" ref="B49" ca="1">IFERROR(INDEX(TBL_Véhicules[],$H47,VLOOKUP(A49,Tabel2[],4,0)),0)</f>
        <v>0</v>
      </c>
      <c r="C49" s="43" cm="1">
        <f t="array" ref="C49">INDEX(TBL_Véhicules[],$H49,$G$27)*(MEDIAN(VLOOKUP($A49,Tabel2[],2,0),VLOOKUP($A49,Tabel2[],3,0),INDEX(TBL_Véhicules[],$H49,$G$27))=INDEX(TBL_Véhicules[],$H49,$G$27))</f>
        <v>0</v>
      </c>
      <c r="D49" s="43" cm="1">
        <f t="array" ref="D49">INDEX(TBL_Véhicules[],$H49,$G$28)*(MEDIAN(VLOOKUP($A49,Tabel2[],2,0),VLOOKUP($A49,Tabel2[],3,0),INDEX(TBL_Véhicules[],$H49,$G$28))=INDEX(TBL_Véhicules[],$H49,$G$28))</f>
        <v>0</v>
      </c>
      <c r="E49" s="46" cm="1">
        <f t="array" ref="E49">IF($D49&gt;0,INDEX(TBL_Véhicules[],$H49,$G$29),0)</f>
        <v>0</v>
      </c>
      <c r="F49" s="46" cm="1">
        <f t="array" ref="F49">IF($D49&gt;0,INDEX(TBL_Véhicules[],$H49,$G$30),0)</f>
        <v>0</v>
      </c>
      <c r="G49" s="40"/>
      <c r="H49" s="71">
        <f t="shared" si="4"/>
        <v>2</v>
      </c>
    </row>
    <row r="50" spans="1:8" ht="15.75" thickBot="1" x14ac:dyDescent="0.3">
      <c r="A50" s="8" t="s">
        <v>17</v>
      </c>
      <c r="B50" s="44" cm="1">
        <f t="array" aca="1" ref="B50" ca="1">IFERROR(INDEX(TBL_Véhicules[],$H48,VLOOKUP(A50,Tabel2[],4,0)),0)</f>
        <v>0</v>
      </c>
      <c r="C50" s="43" cm="1">
        <f t="array" ref="C50">INDEX(TBL_Véhicules[],$H50,$G$27)*(MEDIAN(VLOOKUP($A50,Tabel2[],2,0),VLOOKUP($A50,Tabel2[],3,0),INDEX(TBL_Véhicules[],$H50,$G$27))=INDEX(TBL_Véhicules[],$H50,$G$27))</f>
        <v>0</v>
      </c>
      <c r="D50" s="43" cm="1">
        <f t="array" ref="D50">INDEX(TBL_Véhicules[],$H50,$G$28)*(MEDIAN(VLOOKUP($A50,Tabel2[],2,0),VLOOKUP($A50,Tabel2[],3,0),INDEX(TBL_Véhicules[],$H50,$G$28))=INDEX(TBL_Véhicules[],$H50,$G$28))</f>
        <v>0</v>
      </c>
      <c r="E50" s="46" cm="1">
        <f t="array" ref="E50">IF($D50&gt;0,INDEX(TBL_Véhicules[],$H50,$G$29),0)</f>
        <v>0</v>
      </c>
      <c r="F50" s="46" cm="1">
        <f t="array" ref="F50">IF($D50&gt;0,INDEX(TBL_Véhicules[],$H50,$G$30),0)</f>
        <v>0</v>
      </c>
      <c r="G50" s="40"/>
      <c r="H50" s="71">
        <f t="shared" si="4"/>
        <v>2</v>
      </c>
    </row>
    <row r="51" spans="1:8" x14ac:dyDescent="0.25">
      <c r="A51" s="3"/>
      <c r="G51" s="41"/>
      <c r="H51" s="71">
        <f t="shared" si="4"/>
        <v>2</v>
      </c>
    </row>
    <row r="52" spans="1:8" ht="15.75" thickBot="1" x14ac:dyDescent="0.3">
      <c r="A52" s="9" t="s">
        <v>18</v>
      </c>
      <c r="B52" s="45">
        <f ca="1">SUM(B47:B50)</f>
        <v>1129.71</v>
      </c>
      <c r="C52" s="10"/>
      <c r="D52" s="11"/>
      <c r="E52" s="11"/>
      <c r="F52" s="12"/>
      <c r="G52" s="42"/>
      <c r="H52" s="71">
        <f t="shared" si="4"/>
        <v>2</v>
      </c>
    </row>
    <row r="53" spans="1:8" ht="15.75" thickBot="1" x14ac:dyDescent="0.3"/>
    <row r="54" spans="1:8" x14ac:dyDescent="0.25">
      <c r="A54" s="2" t="str">
        <f>"Amortissement " &amp; COUNTIF($A$32:A53,"Amortissement*" )+1</f>
        <v>Amortissement 3</v>
      </c>
      <c r="B54" s="58" t="s">
        <v>21</v>
      </c>
      <c r="C54" s="59"/>
      <c r="D54" s="60"/>
      <c r="E54" s="61" t="s">
        <v>8</v>
      </c>
      <c r="F54" s="62"/>
      <c r="G54" s="13" cm="1">
        <f t="array" ref="G54">INDEX(TBL_Véhicules[],H54,$G$26)</f>
        <v>46393</v>
      </c>
      <c r="H54" s="71">
        <f t="shared" ref="H54:H62" si="5">IF(LEFT(A54,13)="Amortissement",IFERROR(MATCH(B54,Mes_Véhicules,0),"-"),H53)</f>
        <v>3</v>
      </c>
    </row>
    <row r="55" spans="1:8" x14ac:dyDescent="0.25">
      <c r="A55" s="3"/>
      <c r="B55" s="1"/>
      <c r="C55" s="1"/>
      <c r="D55" s="1"/>
      <c r="E55" s="1"/>
      <c r="F55" s="1"/>
      <c r="G55" s="40"/>
      <c r="H55" s="71">
        <f t="shared" si="5"/>
        <v>3</v>
      </c>
    </row>
    <row r="56" spans="1:8" ht="15.75" thickBot="1" x14ac:dyDescent="0.3">
      <c r="A56" s="4" t="s">
        <v>9</v>
      </c>
      <c r="B56" s="5" t="s">
        <v>10</v>
      </c>
      <c r="C56" s="6" t="s">
        <v>22</v>
      </c>
      <c r="D56" s="6" t="s">
        <v>11</v>
      </c>
      <c r="E56" s="6" t="s">
        <v>12</v>
      </c>
      <c r="F56" s="7" t="s">
        <v>13</v>
      </c>
      <c r="G56" s="40"/>
      <c r="H56" s="71">
        <f t="shared" si="5"/>
        <v>3</v>
      </c>
    </row>
    <row r="57" spans="1:8" ht="15.75" thickBot="1" x14ac:dyDescent="0.3">
      <c r="A57" s="8" t="s">
        <v>14</v>
      </c>
      <c r="B57" s="44" cm="1">
        <f t="array" aca="1" ref="B57" ca="1">IFERROR(INDEX(TBL_Véhicules[],$H55,VLOOKUP(A57,Tabel2[],4,0)),0)</f>
        <v>6.4200000000000728</v>
      </c>
      <c r="C57" s="43" cm="1">
        <f t="array" ref="C57">INDEX(TBL_Véhicules[],$H57,$G$27)*(MEDIAN(VLOOKUP($A57,Tabel2[],2,0),VLOOKUP($A57,Tabel2[],3,0),INDEX(TBL_Véhicules[],$H57,$G$27))=INDEX(TBL_Véhicules[],$H57,$G$27))</f>
        <v>45297</v>
      </c>
      <c r="D57" s="43" cm="1">
        <f t="array" ref="D57">INDEX(TBL_Véhicules[],$H57,$G$28)*(MEDIAN(VLOOKUP($A57,Tabel2[],2,0),VLOOKUP($A57,Tabel2[],3,0),INDEX(TBL_Véhicules[],$H57,$G$28))=INDEX(TBL_Véhicules[],$H57,$G$28))</f>
        <v>45298</v>
      </c>
      <c r="E57" s="46" cm="1">
        <f t="array" ref="E57">IF($D57&gt;0,INDEX(TBL_Véhicules[],$H57,$G$29),0)</f>
        <v>7028.58</v>
      </c>
      <c r="F57" s="46" cm="1">
        <f t="array" ref="F57">IF($D57&gt;0,INDEX(TBL_Véhicules[],$H57,$G$30),0)</f>
        <v>1476</v>
      </c>
      <c r="G57" s="40"/>
      <c r="H57" s="71">
        <f t="shared" si="5"/>
        <v>3</v>
      </c>
    </row>
    <row r="58" spans="1:8" ht="15.75" thickBot="1" x14ac:dyDescent="0.3">
      <c r="A58" s="8" t="s">
        <v>15</v>
      </c>
      <c r="B58" s="44" cm="1">
        <f t="array" aca="1" ref="B58" ca="1">IFERROR(INDEX(TBL_Véhicules[],$H56,VLOOKUP(A58,Tabel2[],4,0)),0)</f>
        <v>0</v>
      </c>
      <c r="C58" s="43" cm="1">
        <f t="array" ref="C58">INDEX(TBL_Véhicules[],$H58,$G$27)*(MEDIAN(VLOOKUP($A58,Tabel2[],2,0),VLOOKUP($A58,Tabel2[],3,0),INDEX(TBL_Véhicules[],$H58,$G$27))=INDEX(TBL_Véhicules[],$H58,$G$27))</f>
        <v>0</v>
      </c>
      <c r="D58" s="43" cm="1">
        <f t="array" ref="D58">INDEX(TBL_Véhicules[],$H58,$G$28)*(MEDIAN(VLOOKUP($A58,Tabel2[],2,0),VLOOKUP($A58,Tabel2[],3,0),INDEX(TBL_Véhicules[],$H58,$G$28))=INDEX(TBL_Véhicules[],$H58,$G$28))</f>
        <v>0</v>
      </c>
      <c r="E58" s="46" cm="1">
        <f t="array" ref="E58">IF($D58&gt;0,INDEX(TBL_Véhicules[],$H58,$G$29),0)</f>
        <v>0</v>
      </c>
      <c r="F58" s="46" cm="1">
        <f t="array" ref="F58">IF($D58&gt;0,INDEX(TBL_Véhicules[],$H58,$G$30),0)</f>
        <v>0</v>
      </c>
      <c r="G58" s="40"/>
      <c r="H58" s="71">
        <f t="shared" si="5"/>
        <v>3</v>
      </c>
    </row>
    <row r="59" spans="1:8" ht="15.75" thickBot="1" x14ac:dyDescent="0.3">
      <c r="A59" s="8" t="s">
        <v>16</v>
      </c>
      <c r="B59" s="44" cm="1">
        <f t="array" aca="1" ref="B59" ca="1">IFERROR(INDEX(TBL_Véhicules[],$H57,VLOOKUP(A59,Tabel2[],4,0)),0)</f>
        <v>0</v>
      </c>
      <c r="C59" s="43" cm="1">
        <f t="array" ref="C59">INDEX(TBL_Véhicules[],$H59,$G$27)*(MEDIAN(VLOOKUP($A59,Tabel2[],2,0),VLOOKUP($A59,Tabel2[],3,0),INDEX(TBL_Véhicules[],$H59,$G$27))=INDEX(TBL_Véhicules[],$H59,$G$27))</f>
        <v>0</v>
      </c>
      <c r="D59" s="43" cm="1">
        <f t="array" ref="D59">INDEX(TBL_Véhicules[],$H59,$G$28)*(MEDIAN(VLOOKUP($A59,Tabel2[],2,0),VLOOKUP($A59,Tabel2[],3,0),INDEX(TBL_Véhicules[],$H59,$G$28))=INDEX(TBL_Véhicules[],$H59,$G$28))</f>
        <v>0</v>
      </c>
      <c r="E59" s="46" cm="1">
        <f t="array" ref="E59">IF($D59&gt;0,INDEX(TBL_Véhicules[],$H59,$G$29),0)</f>
        <v>0</v>
      </c>
      <c r="F59" s="46" cm="1">
        <f t="array" ref="F59">IF($D59&gt;0,INDEX(TBL_Véhicules[],$H59,$G$30),0)</f>
        <v>0</v>
      </c>
      <c r="G59" s="40"/>
      <c r="H59" s="71">
        <f t="shared" si="5"/>
        <v>3</v>
      </c>
    </row>
    <row r="60" spans="1:8" ht="15.75" thickBot="1" x14ac:dyDescent="0.3">
      <c r="A60" s="8" t="s">
        <v>17</v>
      </c>
      <c r="B60" s="44" cm="1">
        <f t="array" aca="1" ref="B60" ca="1">IFERROR(INDEX(TBL_Véhicules[],$H58,VLOOKUP(A60,Tabel2[],4,0)),0)</f>
        <v>0</v>
      </c>
      <c r="C60" s="43" cm="1">
        <f t="array" ref="C60">INDEX(TBL_Véhicules[],$H60,$G$27)*(MEDIAN(VLOOKUP($A60,Tabel2[],2,0),VLOOKUP($A60,Tabel2[],3,0),INDEX(TBL_Véhicules[],$H60,$G$27))=INDEX(TBL_Véhicules[],$H60,$G$27))</f>
        <v>0</v>
      </c>
      <c r="D60" s="43" cm="1">
        <f t="array" ref="D60">INDEX(TBL_Véhicules[],$H60,$G$28)*(MEDIAN(VLOOKUP($A60,Tabel2[],2,0),VLOOKUP($A60,Tabel2[],3,0),INDEX(TBL_Véhicules[],$H60,$G$28))=INDEX(TBL_Véhicules[],$H60,$G$28))</f>
        <v>0</v>
      </c>
      <c r="E60" s="46" cm="1">
        <f t="array" ref="E60">IF($D60&gt;0,INDEX(TBL_Véhicules[],$H60,$G$29),0)</f>
        <v>0</v>
      </c>
      <c r="F60" s="46" cm="1">
        <f t="array" ref="F60">IF($D60&gt;0,INDEX(TBL_Véhicules[],$H60,$G$30),0)</f>
        <v>0</v>
      </c>
      <c r="G60" s="40"/>
      <c r="H60" s="71">
        <f t="shared" si="5"/>
        <v>3</v>
      </c>
    </row>
    <row r="61" spans="1:8" x14ac:dyDescent="0.25">
      <c r="A61" s="3"/>
      <c r="G61" s="41"/>
      <c r="H61" s="71">
        <f t="shared" si="5"/>
        <v>3</v>
      </c>
    </row>
    <row r="62" spans="1:8" ht="15.75" thickBot="1" x14ac:dyDescent="0.3">
      <c r="A62" s="9" t="s">
        <v>18</v>
      </c>
      <c r="B62" s="45">
        <f ca="1">SUM(B57:B60)</f>
        <v>6.4200000000000728</v>
      </c>
      <c r="C62" s="10"/>
      <c r="D62" s="11"/>
      <c r="E62" s="11"/>
      <c r="F62" s="12"/>
      <c r="G62" s="42"/>
      <c r="H62" s="71">
        <f t="shared" si="5"/>
        <v>3</v>
      </c>
    </row>
    <row r="63" spans="1:8" ht="15.75" thickBot="1" x14ac:dyDescent="0.3"/>
    <row r="64" spans="1:8" x14ac:dyDescent="0.25">
      <c r="A64" s="2" t="str">
        <f>"Amortissement " &amp; COUNTIF($A$32:A63,"Amortissement*" )+1</f>
        <v>Amortissement 4</v>
      </c>
      <c r="B64" s="58" t="s">
        <v>118</v>
      </c>
      <c r="C64" s="59"/>
      <c r="D64" s="60"/>
      <c r="E64" s="61" t="s">
        <v>8</v>
      </c>
      <c r="F64" s="62"/>
      <c r="G64" s="13" cm="1">
        <f t="array" ref="G64">INDEX(TBL_Véhicules[],H64,$G$26)</f>
        <v>46218</v>
      </c>
      <c r="H64" s="71">
        <f t="shared" ref="H64:H72" si="6">IF(LEFT(A64,13)="Amortissement",IFERROR(MATCH(B64,Mes_Véhicules,0),"-"),H63)</f>
        <v>4</v>
      </c>
    </row>
    <row r="65" spans="1:8" x14ac:dyDescent="0.25">
      <c r="A65" s="3"/>
      <c r="B65" s="1"/>
      <c r="C65" s="1"/>
      <c r="D65" s="1"/>
      <c r="E65" s="1"/>
      <c r="F65" s="1"/>
      <c r="G65" s="40"/>
      <c r="H65" s="71">
        <f t="shared" si="6"/>
        <v>4</v>
      </c>
    </row>
    <row r="66" spans="1:8" ht="15.75" thickBot="1" x14ac:dyDescent="0.3">
      <c r="A66" s="4" t="s">
        <v>9</v>
      </c>
      <c r="B66" s="5" t="s">
        <v>10</v>
      </c>
      <c r="C66" s="6" t="s">
        <v>22</v>
      </c>
      <c r="D66" s="6" t="s">
        <v>11</v>
      </c>
      <c r="E66" s="6" t="s">
        <v>12</v>
      </c>
      <c r="F66" s="7" t="s">
        <v>13</v>
      </c>
      <c r="G66" s="40"/>
      <c r="H66" s="71">
        <f t="shared" si="6"/>
        <v>4</v>
      </c>
    </row>
    <row r="67" spans="1:8" ht="15.75" thickBot="1" x14ac:dyDescent="0.3">
      <c r="A67" s="8" t="s">
        <v>14</v>
      </c>
      <c r="B67" s="44" cm="1">
        <f t="array" aca="1" ref="B67" ca="1">IFERROR(INDEX(TBL_Véhicules[],$H65,VLOOKUP(A67,Tabel2[],4,0)),0)</f>
        <v>418.75</v>
      </c>
      <c r="C67" s="43" cm="1">
        <f t="array" ref="C67">INDEX(TBL_Véhicules[],$H67,$G$27)*(MEDIAN(VLOOKUP($A67,Tabel2[],2,0),VLOOKUP($A67,Tabel2[],3,0),INDEX(TBL_Véhicules[],$H67,$G$27))=INDEX(TBL_Véhicules[],$H67,$G$27))</f>
        <v>0</v>
      </c>
      <c r="D67" s="43" cm="1">
        <f t="array" ref="D67">INDEX(TBL_Véhicules[],$H67,$G$28)*(MEDIAN(VLOOKUP($A67,Tabel2[],2,0),VLOOKUP($A67,Tabel2[],3,0),INDEX(TBL_Véhicules[],$H67,$G$28))=INDEX(TBL_Véhicules[],$H67,$G$28))</f>
        <v>0</v>
      </c>
      <c r="E67" s="46" cm="1">
        <f t="array" ref="E67">IF($D67&gt;0,INDEX(TBL_Véhicules[],$H67,$G$29),0)</f>
        <v>0</v>
      </c>
      <c r="F67" s="46" cm="1">
        <f t="array" ref="F67">IF($D67&gt;0,INDEX(TBL_Véhicules[],$H67,$G$30),0)</f>
        <v>0</v>
      </c>
      <c r="G67" s="40"/>
      <c r="H67" s="71">
        <f t="shared" si="6"/>
        <v>4</v>
      </c>
    </row>
    <row r="68" spans="1:8" ht="15.75" thickBot="1" x14ac:dyDescent="0.3">
      <c r="A68" s="8" t="s">
        <v>15</v>
      </c>
      <c r="B68" s="44" cm="1">
        <f t="array" aca="1" ref="B68" ca="1">IFERROR(INDEX(TBL_Véhicules[],$H66,VLOOKUP(A68,Tabel2[],4,0)),0)</f>
        <v>418.75</v>
      </c>
      <c r="C68" s="43" cm="1">
        <f t="array" ref="C68">INDEX(TBL_Véhicules[],$H68,$G$27)*(MEDIAN(VLOOKUP($A68,Tabel2[],2,0),VLOOKUP($A68,Tabel2[],3,0),INDEX(TBL_Véhicules[],$H68,$G$27))=INDEX(TBL_Véhicules[],$H68,$G$27))</f>
        <v>0</v>
      </c>
      <c r="D68" s="43" cm="1">
        <f t="array" ref="D68">INDEX(TBL_Véhicules[],$H68,$G$28)*(MEDIAN(VLOOKUP($A68,Tabel2[],2,0),VLOOKUP($A68,Tabel2[],3,0),INDEX(TBL_Véhicules[],$H68,$G$28))=INDEX(TBL_Véhicules[],$H68,$G$28))</f>
        <v>0</v>
      </c>
      <c r="E68" s="46" cm="1">
        <f t="array" ref="E68">IF($D68&gt;0,INDEX(TBL_Véhicules[],$H68,$G$29),0)</f>
        <v>0</v>
      </c>
      <c r="F68" s="46" cm="1">
        <f t="array" ref="F68">IF($D68&gt;0,INDEX(TBL_Véhicules[],$H68,$G$30),0)</f>
        <v>0</v>
      </c>
      <c r="G68" s="40"/>
      <c r="H68" s="71">
        <f t="shared" si="6"/>
        <v>4</v>
      </c>
    </row>
    <row r="69" spans="1:8" ht="15.75" thickBot="1" x14ac:dyDescent="0.3">
      <c r="A69" s="8" t="s">
        <v>16</v>
      </c>
      <c r="B69" s="44" cm="1">
        <f t="array" aca="1" ref="B69" ca="1">IFERROR(INDEX(TBL_Véhicules[],$H67,VLOOKUP(A69,Tabel2[],4,0)),0)</f>
        <v>418.75</v>
      </c>
      <c r="C69" s="43" cm="1">
        <f t="array" ref="C69">INDEX(TBL_Véhicules[],$H69,$G$27)*(MEDIAN(VLOOKUP($A69,Tabel2[],2,0),VLOOKUP($A69,Tabel2[],3,0),INDEX(TBL_Véhicules[],$H69,$G$27))=INDEX(TBL_Véhicules[],$H69,$G$27))</f>
        <v>0</v>
      </c>
      <c r="D69" s="43" cm="1">
        <f t="array" ref="D69">INDEX(TBL_Véhicules[],$H69,$G$28)*(MEDIAN(VLOOKUP($A69,Tabel2[],2,0),VLOOKUP($A69,Tabel2[],3,0),INDEX(TBL_Véhicules[],$H69,$G$28))=INDEX(TBL_Véhicules[],$H69,$G$28))</f>
        <v>0</v>
      </c>
      <c r="E69" s="46" cm="1">
        <f t="array" ref="E69">IF($D69&gt;0,INDEX(TBL_Véhicules[],$H69,$G$29),0)</f>
        <v>0</v>
      </c>
      <c r="F69" s="46" cm="1">
        <f t="array" ref="F69">IF($D69&gt;0,INDEX(TBL_Véhicules[],$H69,$G$30),0)</f>
        <v>0</v>
      </c>
      <c r="G69" s="40"/>
      <c r="H69" s="71">
        <f t="shared" si="6"/>
        <v>4</v>
      </c>
    </row>
    <row r="70" spans="1:8" ht="15.75" thickBot="1" x14ac:dyDescent="0.3">
      <c r="A70" s="8" t="s">
        <v>17</v>
      </c>
      <c r="B70" s="44" cm="1">
        <f t="array" aca="1" ref="B70" ca="1">IFERROR(INDEX(TBL_Véhicules[],$H68,VLOOKUP(A70,Tabel2[],4,0)),0)</f>
        <v>418.75</v>
      </c>
      <c r="C70" s="43" cm="1">
        <f t="array" ref="C70">INDEX(TBL_Véhicules[],$H70,$G$27)*(MEDIAN(VLOOKUP($A70,Tabel2[],2,0),VLOOKUP($A70,Tabel2[],3,0),INDEX(TBL_Véhicules[],$H70,$G$27))=INDEX(TBL_Véhicules[],$H70,$G$27))</f>
        <v>0</v>
      </c>
      <c r="D70" s="43" cm="1">
        <f t="array" ref="D70">INDEX(TBL_Véhicules[],$H70,$G$28)*(MEDIAN(VLOOKUP($A70,Tabel2[],2,0),VLOOKUP($A70,Tabel2[],3,0),INDEX(TBL_Véhicules[],$H70,$G$28))=INDEX(TBL_Véhicules[],$H70,$G$28))</f>
        <v>0</v>
      </c>
      <c r="E70" s="46" cm="1">
        <f t="array" ref="E70">IF($D70&gt;0,INDEX(TBL_Véhicules[],$H70,$G$29),0)</f>
        <v>0</v>
      </c>
      <c r="F70" s="46" cm="1">
        <f t="array" ref="F70">IF($D70&gt;0,INDEX(TBL_Véhicules[],$H70,$G$30),0)</f>
        <v>0</v>
      </c>
      <c r="G70" s="40"/>
      <c r="H70" s="71">
        <f t="shared" si="6"/>
        <v>4</v>
      </c>
    </row>
    <row r="71" spans="1:8" x14ac:dyDescent="0.25">
      <c r="A71" s="3"/>
      <c r="G71" s="41"/>
      <c r="H71" s="71">
        <f t="shared" si="6"/>
        <v>4</v>
      </c>
    </row>
    <row r="72" spans="1:8" ht="15.75" thickBot="1" x14ac:dyDescent="0.3">
      <c r="A72" s="9" t="s">
        <v>18</v>
      </c>
      <c r="B72" s="45">
        <f ca="1">SUM(B67:B70)</f>
        <v>1675</v>
      </c>
      <c r="C72" s="10"/>
      <c r="D72" s="11"/>
      <c r="E72" s="11"/>
      <c r="F72" s="12"/>
      <c r="G72" s="42"/>
      <c r="H72" s="71">
        <f t="shared" si="6"/>
        <v>4</v>
      </c>
    </row>
    <row r="73" spans="1:8" ht="15.75" thickBot="1" x14ac:dyDescent="0.3"/>
    <row r="74" spans="1:8" x14ac:dyDescent="0.25">
      <c r="A74" s="2" t="str">
        <f>"Amortissement " &amp; COUNTIF($A$32:A73,"Amortissement*" )+1</f>
        <v>Amortissement 5</v>
      </c>
      <c r="B74" s="58" t="s">
        <v>119</v>
      </c>
      <c r="C74" s="59"/>
      <c r="D74" s="60"/>
      <c r="E74" s="61" t="s">
        <v>8</v>
      </c>
      <c r="F74" s="62"/>
      <c r="G74" s="13" cm="1">
        <f t="array" ref="G74">INDEX(TBL_Véhicules[],H74,$G$26)</f>
        <v>46218</v>
      </c>
      <c r="H74" s="71">
        <f t="shared" ref="H74:H82" si="7">IF(LEFT(A74,13)="Amortissement",IFERROR(MATCH(B74,Mes_Véhicules,0),"-"),H73)</f>
        <v>5</v>
      </c>
    </row>
    <row r="75" spans="1:8" x14ac:dyDescent="0.25">
      <c r="A75" s="3"/>
      <c r="B75" s="1"/>
      <c r="C75" s="1"/>
      <c r="D75" s="1"/>
      <c r="E75" s="1"/>
      <c r="F75" s="1"/>
      <c r="G75" s="40"/>
      <c r="H75" s="71">
        <f t="shared" si="7"/>
        <v>5</v>
      </c>
    </row>
    <row r="76" spans="1:8" ht="15.75" thickBot="1" x14ac:dyDescent="0.3">
      <c r="A76" s="4" t="s">
        <v>9</v>
      </c>
      <c r="B76" s="5" t="s">
        <v>10</v>
      </c>
      <c r="C76" s="6" t="s">
        <v>22</v>
      </c>
      <c r="D76" s="6" t="s">
        <v>11</v>
      </c>
      <c r="E76" s="6" t="s">
        <v>12</v>
      </c>
      <c r="F76" s="7" t="s">
        <v>13</v>
      </c>
      <c r="G76" s="40"/>
      <c r="H76" s="71">
        <f t="shared" si="7"/>
        <v>5</v>
      </c>
    </row>
    <row r="77" spans="1:8" ht="15.75" thickBot="1" x14ac:dyDescent="0.3">
      <c r="A77" s="8" t="s">
        <v>14</v>
      </c>
      <c r="B77" s="44" cm="1">
        <f t="array" aca="1" ref="B77" ca="1">IFERROR(INDEX(TBL_Véhicules[],$H75,VLOOKUP(A77,Tabel2[],4,0)),0)</f>
        <v>418.30000000000018</v>
      </c>
      <c r="C77" s="43" cm="1">
        <f t="array" ref="C77">INDEX(TBL_Véhicules[],$H77,$G$27)*(MEDIAN(VLOOKUP($A77,Tabel2[],2,0),VLOOKUP($A77,Tabel2[],3,0),INDEX(TBL_Véhicules[],$H77,$G$27))=INDEX(TBL_Véhicules[],$H77,$G$27))</f>
        <v>0</v>
      </c>
      <c r="D77" s="43" cm="1">
        <f t="array" ref="D77">INDEX(TBL_Véhicules[],$H77,$G$28)*(MEDIAN(VLOOKUP($A77,Tabel2[],2,0),VLOOKUP($A77,Tabel2[],3,0),INDEX(TBL_Véhicules[],$H77,$G$28))=INDEX(TBL_Véhicules[],$H77,$G$28))</f>
        <v>45382</v>
      </c>
      <c r="E77" s="46" cm="1">
        <f t="array" ref="E77">IF($D77&gt;0,INDEX(TBL_Véhicules[],$H77,$G$29),0)</f>
        <v>3832.93</v>
      </c>
      <c r="F77" s="46" cm="1">
        <f t="array" ref="F77">IF($D77&gt;0,INDEX(TBL_Véhicules[],$H77,$G$30),0)</f>
        <v>804.91</v>
      </c>
      <c r="G77" s="40"/>
      <c r="H77" s="71">
        <f t="shared" si="7"/>
        <v>5</v>
      </c>
    </row>
    <row r="78" spans="1:8" ht="15.75" thickBot="1" x14ac:dyDescent="0.3">
      <c r="A78" s="8" t="s">
        <v>15</v>
      </c>
      <c r="B78" s="44" cm="1">
        <f t="array" aca="1" ref="B78" ca="1">IFERROR(INDEX(TBL_Véhicules[],$H76,VLOOKUP(A78,Tabel2[],4,0)),0)</f>
        <v>0</v>
      </c>
      <c r="C78" s="43" cm="1">
        <f t="array" ref="C78">INDEX(TBL_Véhicules[],$H78,$G$27)*(MEDIAN(VLOOKUP($A78,Tabel2[],2,0),VLOOKUP($A78,Tabel2[],3,0),INDEX(TBL_Véhicules[],$H78,$G$27))=INDEX(TBL_Véhicules[],$H78,$G$27))</f>
        <v>0</v>
      </c>
      <c r="D78" s="43" cm="1">
        <f t="array" ref="D78">INDEX(TBL_Véhicules[],$H78,$G$28)*(MEDIAN(VLOOKUP($A78,Tabel2[],2,0),VLOOKUP($A78,Tabel2[],3,0),INDEX(TBL_Véhicules[],$H78,$G$28))=INDEX(TBL_Véhicules[],$H78,$G$28))</f>
        <v>0</v>
      </c>
      <c r="E78" s="46" cm="1">
        <f t="array" ref="E78">IF($D78&gt;0,INDEX(TBL_Véhicules[],$H78,$G$29),0)</f>
        <v>0</v>
      </c>
      <c r="F78" s="46" cm="1">
        <f t="array" ref="F78">IF($D78&gt;0,INDEX(TBL_Véhicules[],$H78,$G$30),0)</f>
        <v>0</v>
      </c>
      <c r="G78" s="40"/>
      <c r="H78" s="71">
        <f t="shared" si="7"/>
        <v>5</v>
      </c>
    </row>
    <row r="79" spans="1:8" ht="15.75" thickBot="1" x14ac:dyDescent="0.3">
      <c r="A79" s="8" t="s">
        <v>16</v>
      </c>
      <c r="B79" s="44" cm="1">
        <f t="array" aca="1" ref="B79" ca="1">IFERROR(INDEX(TBL_Véhicules[],$H77,VLOOKUP(A79,Tabel2[],4,0)),0)</f>
        <v>0</v>
      </c>
      <c r="C79" s="43" cm="1">
        <f t="array" ref="C79">INDEX(TBL_Véhicules[],$H79,$G$27)*(MEDIAN(VLOOKUP($A79,Tabel2[],2,0),VLOOKUP($A79,Tabel2[],3,0),INDEX(TBL_Véhicules[],$H79,$G$27))=INDEX(TBL_Véhicules[],$H79,$G$27))</f>
        <v>0</v>
      </c>
      <c r="D79" s="43" cm="1">
        <f t="array" ref="D79">INDEX(TBL_Véhicules[],$H79,$G$28)*(MEDIAN(VLOOKUP($A79,Tabel2[],2,0),VLOOKUP($A79,Tabel2[],3,0),INDEX(TBL_Véhicules[],$H79,$G$28))=INDEX(TBL_Véhicules[],$H79,$G$28))</f>
        <v>0</v>
      </c>
      <c r="E79" s="46" cm="1">
        <f t="array" ref="E79">IF($D79&gt;0,INDEX(TBL_Véhicules[],$H79,$G$29),0)</f>
        <v>0</v>
      </c>
      <c r="F79" s="46" cm="1">
        <f t="array" ref="F79">IF($D79&gt;0,INDEX(TBL_Véhicules[],$H79,$G$30),0)</f>
        <v>0</v>
      </c>
      <c r="G79" s="40"/>
      <c r="H79" s="71">
        <f t="shared" si="7"/>
        <v>5</v>
      </c>
    </row>
    <row r="80" spans="1:8" ht="15.75" thickBot="1" x14ac:dyDescent="0.3">
      <c r="A80" s="8" t="s">
        <v>17</v>
      </c>
      <c r="B80" s="44" cm="1">
        <f t="array" aca="1" ref="B80" ca="1">IFERROR(INDEX(TBL_Véhicules[],$H78,VLOOKUP(A80,Tabel2[],4,0)),0)</f>
        <v>0</v>
      </c>
      <c r="C80" s="43" cm="1">
        <f t="array" ref="C80">INDEX(TBL_Véhicules[],$H80,$G$27)*(MEDIAN(VLOOKUP($A80,Tabel2[],2,0),VLOOKUP($A80,Tabel2[],3,0),INDEX(TBL_Véhicules[],$H80,$G$27))=INDEX(TBL_Véhicules[],$H80,$G$27))</f>
        <v>0</v>
      </c>
      <c r="D80" s="43" cm="1">
        <f t="array" ref="D80">INDEX(TBL_Véhicules[],$H80,$G$28)*(MEDIAN(VLOOKUP($A80,Tabel2[],2,0),VLOOKUP($A80,Tabel2[],3,0),INDEX(TBL_Véhicules[],$H80,$G$28))=INDEX(TBL_Véhicules[],$H80,$G$28))</f>
        <v>0</v>
      </c>
      <c r="E80" s="46" cm="1">
        <f t="array" ref="E80">IF($D80&gt;0,INDEX(TBL_Véhicules[],$H80,$G$29),0)</f>
        <v>0</v>
      </c>
      <c r="F80" s="46" cm="1">
        <f t="array" ref="F80">IF($D80&gt;0,INDEX(TBL_Véhicules[],$H80,$G$30),0)</f>
        <v>0</v>
      </c>
      <c r="G80" s="40"/>
      <c r="H80" s="71">
        <f t="shared" si="7"/>
        <v>5</v>
      </c>
    </row>
    <row r="81" spans="1:8" x14ac:dyDescent="0.25">
      <c r="A81" s="3"/>
      <c r="G81" s="41"/>
      <c r="H81" s="71">
        <f t="shared" si="7"/>
        <v>5</v>
      </c>
    </row>
    <row r="82" spans="1:8" ht="15.75" thickBot="1" x14ac:dyDescent="0.3">
      <c r="A82" s="9" t="s">
        <v>18</v>
      </c>
      <c r="B82" s="45">
        <f ca="1">SUM(B77:B80)</f>
        <v>418.30000000000018</v>
      </c>
      <c r="C82" s="10"/>
      <c r="D82" s="11"/>
      <c r="E82" s="11"/>
      <c r="F82" s="12"/>
      <c r="G82" s="42"/>
      <c r="H82" s="71">
        <f t="shared" si="7"/>
        <v>5</v>
      </c>
    </row>
    <row r="83" spans="1:8" ht="15.75" thickBot="1" x14ac:dyDescent="0.3"/>
    <row r="84" spans="1:8" x14ac:dyDescent="0.25">
      <c r="A84" s="2" t="str">
        <f>"Amortissement " &amp; COUNTIF($A$32:A83,"Amortissement*" )+1</f>
        <v>Amortissement 6</v>
      </c>
      <c r="B84" s="58" t="s">
        <v>120</v>
      </c>
      <c r="C84" s="59"/>
      <c r="D84" s="60"/>
      <c r="E84" s="61" t="s">
        <v>8</v>
      </c>
      <c r="F84" s="62"/>
      <c r="G84" s="13" cm="1">
        <f t="array" ref="G84">INDEX(TBL_Véhicules[],H84,$G$26)</f>
        <v>46218</v>
      </c>
      <c r="H84" s="71">
        <f t="shared" ref="H84:H92" si="8">IF(LEFT(A84,13)="Amortissement",IFERROR(MATCH(B84,Mes_Véhicules,0),"-"),H83)</f>
        <v>6</v>
      </c>
    </row>
    <row r="85" spans="1:8" x14ac:dyDescent="0.25">
      <c r="A85" s="3"/>
      <c r="B85" s="1"/>
      <c r="C85" s="1"/>
      <c r="D85" s="1"/>
      <c r="E85" s="1"/>
      <c r="F85" s="1"/>
      <c r="G85" s="40"/>
      <c r="H85" s="71">
        <f t="shared" si="8"/>
        <v>6</v>
      </c>
    </row>
    <row r="86" spans="1:8" ht="15.75" thickBot="1" x14ac:dyDescent="0.3">
      <c r="A86" s="4" t="s">
        <v>9</v>
      </c>
      <c r="B86" s="5" t="s">
        <v>10</v>
      </c>
      <c r="C86" s="6" t="s">
        <v>22</v>
      </c>
      <c r="D86" s="6" t="s">
        <v>11</v>
      </c>
      <c r="E86" s="6" t="s">
        <v>12</v>
      </c>
      <c r="F86" s="7" t="s">
        <v>13</v>
      </c>
      <c r="G86" s="40"/>
      <c r="H86" s="71">
        <f t="shared" si="8"/>
        <v>6</v>
      </c>
    </row>
    <row r="87" spans="1:8" ht="15.75" thickBot="1" x14ac:dyDescent="0.3">
      <c r="A87" s="8" t="s">
        <v>14</v>
      </c>
      <c r="B87" s="44" cm="1">
        <f t="array" aca="1" ref="B87" ca="1">IFERROR(INDEX(TBL_Véhicules[],$H85,VLOOKUP(A87,Tabel2[],4,0)),0)</f>
        <v>344.94000000000005</v>
      </c>
      <c r="C87" s="43" cm="1">
        <f t="array" ref="C87">INDEX(TBL_Véhicules[],$H87,$G$27)*(MEDIAN(VLOOKUP($A87,Tabel2[],2,0),VLOOKUP($A87,Tabel2[],3,0),INDEX(TBL_Véhicules[],$H87,$G$27))=INDEX(TBL_Véhicules[],$H87,$G$27))</f>
        <v>0</v>
      </c>
      <c r="D87" s="43" cm="1">
        <f t="array" ref="D87">INDEX(TBL_Véhicules[],$H87,$G$28)*(MEDIAN(VLOOKUP($A87,Tabel2[],2,0),VLOOKUP($A87,Tabel2[],3,0),INDEX(TBL_Véhicules[],$H87,$G$28))=INDEX(TBL_Véhicules[],$H87,$G$28))</f>
        <v>45366</v>
      </c>
      <c r="E87" s="46" cm="1">
        <f t="array" ref="E87">IF($D87&gt;0,INDEX(TBL_Véhicules[],$H87,$G$29),0)</f>
        <v>3906.29</v>
      </c>
      <c r="F87" s="46" cm="1">
        <f t="array" ref="F87">IF($D87&gt;0,INDEX(TBL_Véhicules[],$H87,$G$30),0)</f>
        <v>820.32</v>
      </c>
      <c r="G87" s="40"/>
      <c r="H87" s="71">
        <f t="shared" si="8"/>
        <v>6</v>
      </c>
    </row>
    <row r="88" spans="1:8" ht="15.75" thickBot="1" x14ac:dyDescent="0.3">
      <c r="A88" s="8" t="s">
        <v>15</v>
      </c>
      <c r="B88" s="44" cm="1">
        <f t="array" aca="1" ref="B88" ca="1">IFERROR(INDEX(TBL_Véhicules[],$H86,VLOOKUP(A88,Tabel2[],4,0)),0)</f>
        <v>0</v>
      </c>
      <c r="C88" s="43" cm="1">
        <f t="array" ref="C88">INDEX(TBL_Véhicules[],$H88,$G$27)*(MEDIAN(VLOOKUP($A88,Tabel2[],2,0),VLOOKUP($A88,Tabel2[],3,0),INDEX(TBL_Véhicules[],$H88,$G$27))=INDEX(TBL_Véhicules[],$H88,$G$27))</f>
        <v>0</v>
      </c>
      <c r="D88" s="43" cm="1">
        <f t="array" ref="D88">INDEX(TBL_Véhicules[],$H88,$G$28)*(MEDIAN(VLOOKUP($A88,Tabel2[],2,0),VLOOKUP($A88,Tabel2[],3,0),INDEX(TBL_Véhicules[],$H88,$G$28))=INDEX(TBL_Véhicules[],$H88,$G$28))</f>
        <v>0</v>
      </c>
      <c r="E88" s="46" cm="1">
        <f t="array" ref="E88">IF($D88&gt;0,INDEX(TBL_Véhicules[],$H88,$G$29),0)</f>
        <v>0</v>
      </c>
      <c r="F88" s="46" cm="1">
        <f t="array" ref="F88">IF($D88&gt;0,INDEX(TBL_Véhicules[],$H88,$G$30),0)</f>
        <v>0</v>
      </c>
      <c r="G88" s="40"/>
      <c r="H88" s="71">
        <f t="shared" si="8"/>
        <v>6</v>
      </c>
    </row>
    <row r="89" spans="1:8" ht="15.75" thickBot="1" x14ac:dyDescent="0.3">
      <c r="A89" s="8" t="s">
        <v>16</v>
      </c>
      <c r="B89" s="44" cm="1">
        <f t="array" aca="1" ref="B89" ca="1">IFERROR(INDEX(TBL_Véhicules[],$H87,VLOOKUP(A89,Tabel2[],4,0)),0)</f>
        <v>0</v>
      </c>
      <c r="C89" s="43" cm="1">
        <f t="array" ref="C89">INDEX(TBL_Véhicules[],$H89,$G$27)*(MEDIAN(VLOOKUP($A89,Tabel2[],2,0),VLOOKUP($A89,Tabel2[],3,0),INDEX(TBL_Véhicules[],$H89,$G$27))=INDEX(TBL_Véhicules[],$H89,$G$27))</f>
        <v>0</v>
      </c>
      <c r="D89" s="43" cm="1">
        <f t="array" ref="D89">INDEX(TBL_Véhicules[],$H89,$G$28)*(MEDIAN(VLOOKUP($A89,Tabel2[],2,0),VLOOKUP($A89,Tabel2[],3,0),INDEX(TBL_Véhicules[],$H89,$G$28))=INDEX(TBL_Véhicules[],$H89,$G$28))</f>
        <v>0</v>
      </c>
      <c r="E89" s="46" cm="1">
        <f t="array" ref="E89">IF($D89&gt;0,INDEX(TBL_Véhicules[],$H89,$G$29),0)</f>
        <v>0</v>
      </c>
      <c r="F89" s="46" cm="1">
        <f t="array" ref="F89">IF($D89&gt;0,INDEX(TBL_Véhicules[],$H89,$G$30),0)</f>
        <v>0</v>
      </c>
      <c r="G89" s="40"/>
      <c r="H89" s="71">
        <f t="shared" si="8"/>
        <v>6</v>
      </c>
    </row>
    <row r="90" spans="1:8" ht="15.75" thickBot="1" x14ac:dyDescent="0.3">
      <c r="A90" s="8" t="s">
        <v>17</v>
      </c>
      <c r="B90" s="44" cm="1">
        <f t="array" aca="1" ref="B90" ca="1">IFERROR(INDEX(TBL_Véhicules[],$H88,VLOOKUP(A90,Tabel2[],4,0)),0)</f>
        <v>0</v>
      </c>
      <c r="C90" s="43" cm="1">
        <f t="array" ref="C90">INDEX(TBL_Véhicules[],$H90,$G$27)*(MEDIAN(VLOOKUP($A90,Tabel2[],2,0),VLOOKUP($A90,Tabel2[],3,0),INDEX(TBL_Véhicules[],$H90,$G$27))=INDEX(TBL_Véhicules[],$H90,$G$27))</f>
        <v>0</v>
      </c>
      <c r="D90" s="43" cm="1">
        <f t="array" ref="D90">INDEX(TBL_Véhicules[],$H90,$G$28)*(MEDIAN(VLOOKUP($A90,Tabel2[],2,0),VLOOKUP($A90,Tabel2[],3,0),INDEX(TBL_Véhicules[],$H90,$G$28))=INDEX(TBL_Véhicules[],$H90,$G$28))</f>
        <v>0</v>
      </c>
      <c r="E90" s="46" cm="1">
        <f t="array" ref="E90">IF($D90&gt;0,INDEX(TBL_Véhicules[],$H90,$G$29),0)</f>
        <v>0</v>
      </c>
      <c r="F90" s="46" cm="1">
        <f t="array" ref="F90">IF($D90&gt;0,INDEX(TBL_Véhicules[],$H90,$G$30),0)</f>
        <v>0</v>
      </c>
      <c r="G90" s="40"/>
      <c r="H90" s="71">
        <f t="shared" si="8"/>
        <v>6</v>
      </c>
    </row>
    <row r="91" spans="1:8" x14ac:dyDescent="0.25">
      <c r="A91" s="3"/>
      <c r="G91" s="41"/>
      <c r="H91" s="71">
        <f t="shared" si="8"/>
        <v>6</v>
      </c>
    </row>
    <row r="92" spans="1:8" ht="15.75" thickBot="1" x14ac:dyDescent="0.3">
      <c r="A92" s="9" t="s">
        <v>18</v>
      </c>
      <c r="B92" s="45">
        <f ca="1">SUM(B87:B90)</f>
        <v>344.94000000000005</v>
      </c>
      <c r="C92" s="10"/>
      <c r="D92" s="11"/>
      <c r="E92" s="11"/>
      <c r="F92" s="12"/>
      <c r="G92" s="42"/>
      <c r="H92" s="71">
        <f t="shared" si="8"/>
        <v>6</v>
      </c>
    </row>
    <row r="93" spans="1:8" ht="15.75" thickBot="1" x14ac:dyDescent="0.3"/>
    <row r="94" spans="1:8" x14ac:dyDescent="0.25">
      <c r="A94" s="2" t="str">
        <f>"Amortissement " &amp; COUNTIF($A$32:A93,"Amortissement*" )+1</f>
        <v>Amortissement 7</v>
      </c>
      <c r="B94" s="58" t="s">
        <v>121</v>
      </c>
      <c r="C94" s="59"/>
      <c r="D94" s="60"/>
      <c r="E94" s="61" t="s">
        <v>8</v>
      </c>
      <c r="F94" s="62"/>
      <c r="G94" s="13" cm="1">
        <f t="array" ref="G94">INDEX(TBL_Véhicules[],H94,$G$26)</f>
        <v>46402</v>
      </c>
      <c r="H94" s="71">
        <f t="shared" ref="H94:H102" si="9">IF(LEFT(A94,13)="Amortissement",IFERROR(MATCH(B94,Mes_Véhicules,0),"-"),H93)</f>
        <v>7</v>
      </c>
    </row>
    <row r="95" spans="1:8" x14ac:dyDescent="0.25">
      <c r="A95" s="3"/>
      <c r="B95" s="1"/>
      <c r="C95" s="1"/>
      <c r="D95" s="1"/>
      <c r="E95" s="1"/>
      <c r="F95" s="1"/>
      <c r="G95" s="40"/>
      <c r="H95" s="71">
        <f t="shared" si="9"/>
        <v>7</v>
      </c>
    </row>
    <row r="96" spans="1:8" ht="15.75" thickBot="1" x14ac:dyDescent="0.3">
      <c r="A96" s="4" t="s">
        <v>9</v>
      </c>
      <c r="B96" s="5" t="s">
        <v>10</v>
      </c>
      <c r="C96" s="6" t="s">
        <v>22</v>
      </c>
      <c r="D96" s="6" t="s">
        <v>11</v>
      </c>
      <c r="E96" s="6" t="s">
        <v>12</v>
      </c>
      <c r="F96" s="7" t="s">
        <v>13</v>
      </c>
      <c r="G96" s="40"/>
      <c r="H96" s="71">
        <f t="shared" si="9"/>
        <v>7</v>
      </c>
    </row>
    <row r="97" spans="1:8" ht="15.75" thickBot="1" x14ac:dyDescent="0.3">
      <c r="A97" s="8" t="s">
        <v>14</v>
      </c>
      <c r="B97" s="44" cm="1">
        <f t="array" aca="1" ref="B97" ca="1">IFERROR(INDEX(TBL_Véhicules[],$H95,VLOOKUP(A97,Tabel2[],4,0)),0)</f>
        <v>354.32</v>
      </c>
      <c r="C97" s="43" cm="1">
        <f t="array" ref="C97">INDEX(TBL_Véhicules[],$H97,$G$27)*(MEDIAN(VLOOKUP($A97,Tabel2[],2,0),VLOOKUP($A97,Tabel2[],3,0),INDEX(TBL_Véhicules[],$H97,$G$27))=INDEX(TBL_Véhicules[],$H97,$G$27))</f>
        <v>45306</v>
      </c>
      <c r="D97" s="43" cm="1">
        <f t="array" ref="D97">INDEX(TBL_Véhicules[],$H97,$G$28)*(MEDIAN(VLOOKUP($A97,Tabel2[],2,0),VLOOKUP($A97,Tabel2[],3,0),INDEX(TBL_Véhicules[],$H97,$G$28))=INDEX(TBL_Véhicules[],$H97,$G$28))</f>
        <v>0</v>
      </c>
      <c r="E97" s="46" cm="1">
        <f t="array" ref="E97">IF($D97&gt;0,INDEX(TBL_Véhicules[],$H97,$G$29),0)</f>
        <v>0</v>
      </c>
      <c r="F97" s="46" cm="1">
        <f t="array" ref="F97">IF($D97&gt;0,INDEX(TBL_Véhicules[],$H97,$G$30),0)</f>
        <v>0</v>
      </c>
      <c r="G97" s="40"/>
      <c r="H97" s="71">
        <f t="shared" si="9"/>
        <v>7</v>
      </c>
    </row>
    <row r="98" spans="1:8" ht="15.75" thickBot="1" x14ac:dyDescent="0.3">
      <c r="A98" s="8" t="s">
        <v>15</v>
      </c>
      <c r="B98" s="44" cm="1">
        <f t="array" aca="1" ref="B98" ca="1">IFERROR(INDEX(TBL_Véhicules[],$H96,VLOOKUP(A98,Tabel2[],4,0)),0)</f>
        <v>418.75</v>
      </c>
      <c r="C98" s="43" cm="1">
        <f t="array" ref="C98">INDEX(TBL_Véhicules[],$H98,$G$27)*(MEDIAN(VLOOKUP($A98,Tabel2[],2,0),VLOOKUP($A98,Tabel2[],3,0),INDEX(TBL_Véhicules[],$H98,$G$27))=INDEX(TBL_Véhicules[],$H98,$G$27))</f>
        <v>0</v>
      </c>
      <c r="D98" s="43" cm="1">
        <f t="array" ref="D98">INDEX(TBL_Véhicules[],$H98,$G$28)*(MEDIAN(VLOOKUP($A98,Tabel2[],2,0),VLOOKUP($A98,Tabel2[],3,0),INDEX(TBL_Véhicules[],$H98,$G$28))=INDEX(TBL_Véhicules[],$H98,$G$28))</f>
        <v>0</v>
      </c>
      <c r="E98" s="46" cm="1">
        <f t="array" ref="E98">IF($D98&gt;0,INDEX(TBL_Véhicules[],$H98,$G$29),0)</f>
        <v>0</v>
      </c>
      <c r="F98" s="46" cm="1">
        <f t="array" ref="F98">IF($D98&gt;0,INDEX(TBL_Véhicules[],$H98,$G$30),0)</f>
        <v>0</v>
      </c>
      <c r="G98" s="40"/>
      <c r="H98" s="71">
        <f t="shared" si="9"/>
        <v>7</v>
      </c>
    </row>
    <row r="99" spans="1:8" ht="15.75" thickBot="1" x14ac:dyDescent="0.3">
      <c r="A99" s="8" t="s">
        <v>16</v>
      </c>
      <c r="B99" s="44" cm="1">
        <f t="array" aca="1" ref="B99" ca="1">IFERROR(INDEX(TBL_Véhicules[],$H97,VLOOKUP(A99,Tabel2[],4,0)),0)</f>
        <v>418.75</v>
      </c>
      <c r="C99" s="43" cm="1">
        <f t="array" ref="C99">INDEX(TBL_Véhicules[],$H99,$G$27)*(MEDIAN(VLOOKUP($A99,Tabel2[],2,0),VLOOKUP($A99,Tabel2[],3,0),INDEX(TBL_Véhicules[],$H99,$G$27))=INDEX(TBL_Véhicules[],$H99,$G$27))</f>
        <v>0</v>
      </c>
      <c r="D99" s="43" cm="1">
        <f t="array" ref="D99">INDEX(TBL_Véhicules[],$H99,$G$28)*(MEDIAN(VLOOKUP($A99,Tabel2[],2,0),VLOOKUP($A99,Tabel2[],3,0),INDEX(TBL_Véhicules[],$H99,$G$28))=INDEX(TBL_Véhicules[],$H99,$G$28))</f>
        <v>0</v>
      </c>
      <c r="E99" s="46" cm="1">
        <f t="array" ref="E99">IF($D99&gt;0,INDEX(TBL_Véhicules[],$H99,$G$29),0)</f>
        <v>0</v>
      </c>
      <c r="F99" s="46" cm="1">
        <f t="array" ref="F99">IF($D99&gt;0,INDEX(TBL_Véhicules[],$H99,$G$30),0)</f>
        <v>0</v>
      </c>
      <c r="G99" s="40"/>
      <c r="H99" s="71">
        <f t="shared" si="9"/>
        <v>7</v>
      </c>
    </row>
    <row r="100" spans="1:8" ht="15.75" thickBot="1" x14ac:dyDescent="0.3">
      <c r="A100" s="8" t="s">
        <v>17</v>
      </c>
      <c r="B100" s="44" cm="1">
        <f t="array" aca="1" ref="B100" ca="1">IFERROR(INDEX(TBL_Véhicules[],$H98,VLOOKUP(A100,Tabel2[],4,0)),0)</f>
        <v>418.75</v>
      </c>
      <c r="C100" s="43" cm="1">
        <f t="array" ref="C100">INDEX(TBL_Véhicules[],$H100,$G$27)*(MEDIAN(VLOOKUP($A100,Tabel2[],2,0),VLOOKUP($A100,Tabel2[],3,0),INDEX(TBL_Véhicules[],$H100,$G$27))=INDEX(TBL_Véhicules[],$H100,$G$27))</f>
        <v>0</v>
      </c>
      <c r="D100" s="43" cm="1">
        <f t="array" ref="D100">INDEX(TBL_Véhicules[],$H100,$G$28)*(MEDIAN(VLOOKUP($A100,Tabel2[],2,0),VLOOKUP($A100,Tabel2[],3,0),INDEX(TBL_Véhicules[],$H100,$G$28))=INDEX(TBL_Véhicules[],$H100,$G$28))</f>
        <v>0</v>
      </c>
      <c r="E100" s="46" cm="1">
        <f t="array" ref="E100">IF($D100&gt;0,INDEX(TBL_Véhicules[],$H100,$G$29),0)</f>
        <v>0</v>
      </c>
      <c r="F100" s="46" cm="1">
        <f t="array" ref="F100">IF($D100&gt;0,INDEX(TBL_Véhicules[],$H100,$G$30),0)</f>
        <v>0</v>
      </c>
      <c r="G100" s="40"/>
      <c r="H100" s="71">
        <f t="shared" si="9"/>
        <v>7</v>
      </c>
    </row>
    <row r="101" spans="1:8" x14ac:dyDescent="0.25">
      <c r="A101" s="3"/>
      <c r="G101" s="41"/>
      <c r="H101" s="71">
        <f t="shared" si="9"/>
        <v>7</v>
      </c>
    </row>
    <row r="102" spans="1:8" ht="15.75" thickBot="1" x14ac:dyDescent="0.3">
      <c r="A102" s="9" t="s">
        <v>18</v>
      </c>
      <c r="B102" s="45">
        <f ca="1">SUM(B97:B100)</f>
        <v>1610.57</v>
      </c>
      <c r="C102" s="10"/>
      <c r="D102" s="11"/>
      <c r="E102" s="11"/>
      <c r="F102" s="12"/>
      <c r="G102" s="42"/>
      <c r="H102" s="71">
        <f t="shared" si="9"/>
        <v>7</v>
      </c>
    </row>
    <row r="103" spans="1:8" ht="15.75" thickBot="1" x14ac:dyDescent="0.3"/>
    <row r="104" spans="1:8" x14ac:dyDescent="0.25">
      <c r="A104" s="2" t="str">
        <f>"Amortissement " &amp; COUNTIF($A$32:A103,"Amortissement*" )+1</f>
        <v>Amortissement 8</v>
      </c>
      <c r="B104" s="58" t="s">
        <v>122</v>
      </c>
      <c r="C104" s="59"/>
      <c r="D104" s="60"/>
      <c r="E104" s="61" t="s">
        <v>8</v>
      </c>
      <c r="F104" s="62"/>
      <c r="G104" s="13" cm="1">
        <f t="array" ref="G104">INDEX(TBL_Véhicules[],H104,$G$26)</f>
        <v>46402</v>
      </c>
      <c r="H104" s="71">
        <f t="shared" ref="H104:H112" si="10">IF(LEFT(A104,13)="Amortissement",IFERROR(MATCH(B104,Mes_Véhicules,0),"-"),H103)</f>
        <v>8</v>
      </c>
    </row>
    <row r="105" spans="1:8" x14ac:dyDescent="0.25">
      <c r="A105" s="3"/>
      <c r="B105" s="1"/>
      <c r="C105" s="1"/>
      <c r="D105" s="1"/>
      <c r="E105" s="1"/>
      <c r="F105" s="1"/>
      <c r="G105" s="40"/>
      <c r="H105" s="71">
        <f t="shared" si="10"/>
        <v>8</v>
      </c>
    </row>
    <row r="106" spans="1:8" ht="15.75" thickBot="1" x14ac:dyDescent="0.3">
      <c r="A106" s="4" t="s">
        <v>9</v>
      </c>
      <c r="B106" s="5" t="s">
        <v>10</v>
      </c>
      <c r="C106" s="6" t="s">
        <v>22</v>
      </c>
      <c r="D106" s="6" t="s">
        <v>11</v>
      </c>
      <c r="E106" s="6" t="s">
        <v>12</v>
      </c>
      <c r="F106" s="7" t="s">
        <v>13</v>
      </c>
      <c r="G106" s="40"/>
      <c r="H106" s="71">
        <f t="shared" si="10"/>
        <v>8</v>
      </c>
    </row>
    <row r="107" spans="1:8" ht="15.75" thickBot="1" x14ac:dyDescent="0.3">
      <c r="A107" s="8" t="s">
        <v>14</v>
      </c>
      <c r="B107" s="44" cm="1">
        <f t="array" aca="1" ref="B107" ca="1">IFERROR(INDEX(TBL_Véhicules[],$H105,VLOOKUP(A107,Tabel2[],4,0)),0)</f>
        <v>348.44999999999982</v>
      </c>
      <c r="C107" s="43" cm="1">
        <f t="array" ref="C107">INDEX(TBL_Véhicules[],$H107,$G$27)*(MEDIAN(VLOOKUP($A107,Tabel2[],2,0),VLOOKUP($A107,Tabel2[],3,0),INDEX(TBL_Véhicules[],$H107,$G$27))=INDEX(TBL_Véhicules[],$H107,$G$27))</f>
        <v>45306</v>
      </c>
      <c r="D107" s="43" cm="1">
        <f t="array" ref="D107">INDEX(TBL_Véhicules[],$H107,$G$28)*(MEDIAN(VLOOKUP($A107,Tabel2[],2,0),VLOOKUP($A107,Tabel2[],3,0),INDEX(TBL_Véhicules[],$H107,$G$28))=INDEX(TBL_Véhicules[],$H107,$G$28))</f>
        <v>45382</v>
      </c>
      <c r="E107" s="46" cm="1">
        <f t="array" ref="E107">IF($D107&gt;0,INDEX(TBL_Véhicules[],$H107,$G$29),0)</f>
        <v>4676.55</v>
      </c>
      <c r="F107" s="46" cm="1">
        <f t="array" ref="F107">IF($D107&gt;0,INDEX(TBL_Véhicules[],$H107,$G$30),0)</f>
        <v>982.07</v>
      </c>
      <c r="G107" s="40"/>
      <c r="H107" s="71">
        <f t="shared" si="10"/>
        <v>8</v>
      </c>
    </row>
    <row r="108" spans="1:8" ht="15.75" thickBot="1" x14ac:dyDescent="0.3">
      <c r="A108" s="8" t="s">
        <v>15</v>
      </c>
      <c r="B108" s="44" cm="1">
        <f t="array" aca="1" ref="B108" ca="1">IFERROR(INDEX(TBL_Véhicules[],$H106,VLOOKUP(A108,Tabel2[],4,0)),0)</f>
        <v>0</v>
      </c>
      <c r="C108" s="43" cm="1">
        <f t="array" ref="C108">INDEX(TBL_Véhicules[],$H108,$G$27)*(MEDIAN(VLOOKUP($A108,Tabel2[],2,0),VLOOKUP($A108,Tabel2[],3,0),INDEX(TBL_Véhicules[],$H108,$G$27))=INDEX(TBL_Véhicules[],$H108,$G$27))</f>
        <v>0</v>
      </c>
      <c r="D108" s="43" cm="1">
        <f t="array" ref="D108">INDEX(TBL_Véhicules[],$H108,$G$28)*(MEDIAN(VLOOKUP($A108,Tabel2[],2,0),VLOOKUP($A108,Tabel2[],3,0),INDEX(TBL_Véhicules[],$H108,$G$28))=INDEX(TBL_Véhicules[],$H108,$G$28))</f>
        <v>0</v>
      </c>
      <c r="E108" s="46" cm="1">
        <f t="array" ref="E108">IF($D108&gt;0,INDEX(TBL_Véhicules[],$H108,$G$29),0)</f>
        <v>0</v>
      </c>
      <c r="F108" s="46" cm="1">
        <f t="array" ref="F108">IF($D108&gt;0,INDEX(TBL_Véhicules[],$H108,$G$30),0)</f>
        <v>0</v>
      </c>
      <c r="G108" s="40"/>
      <c r="H108" s="71">
        <f t="shared" si="10"/>
        <v>8</v>
      </c>
    </row>
    <row r="109" spans="1:8" ht="15.75" thickBot="1" x14ac:dyDescent="0.3">
      <c r="A109" s="8" t="s">
        <v>16</v>
      </c>
      <c r="B109" s="44" cm="1">
        <f t="array" aca="1" ref="B109" ca="1">IFERROR(INDEX(TBL_Véhicules[],$H107,VLOOKUP(A109,Tabel2[],4,0)),0)</f>
        <v>0</v>
      </c>
      <c r="C109" s="43" cm="1">
        <f t="array" ref="C109">INDEX(TBL_Véhicules[],$H109,$G$27)*(MEDIAN(VLOOKUP($A109,Tabel2[],2,0),VLOOKUP($A109,Tabel2[],3,0),INDEX(TBL_Véhicules[],$H109,$G$27))=INDEX(TBL_Véhicules[],$H109,$G$27))</f>
        <v>0</v>
      </c>
      <c r="D109" s="43" cm="1">
        <f t="array" ref="D109">INDEX(TBL_Véhicules[],$H109,$G$28)*(MEDIAN(VLOOKUP($A109,Tabel2[],2,0),VLOOKUP($A109,Tabel2[],3,0),INDEX(TBL_Véhicules[],$H109,$G$28))=INDEX(TBL_Véhicules[],$H109,$G$28))</f>
        <v>0</v>
      </c>
      <c r="E109" s="46" cm="1">
        <f t="array" ref="E109">IF($D109&gt;0,INDEX(TBL_Véhicules[],$H109,$G$29),0)</f>
        <v>0</v>
      </c>
      <c r="F109" s="46" cm="1">
        <f t="array" ref="F109">IF($D109&gt;0,INDEX(TBL_Véhicules[],$H109,$G$30),0)</f>
        <v>0</v>
      </c>
      <c r="G109" s="40"/>
      <c r="H109" s="71">
        <f t="shared" si="10"/>
        <v>8</v>
      </c>
    </row>
    <row r="110" spans="1:8" ht="15.75" thickBot="1" x14ac:dyDescent="0.3">
      <c r="A110" s="8" t="s">
        <v>17</v>
      </c>
      <c r="B110" s="44" cm="1">
        <f t="array" aca="1" ref="B110" ca="1">IFERROR(INDEX(TBL_Véhicules[],$H108,VLOOKUP(A110,Tabel2[],4,0)),0)</f>
        <v>0</v>
      </c>
      <c r="C110" s="43" cm="1">
        <f t="array" ref="C110">INDEX(TBL_Véhicules[],$H110,$G$27)*(MEDIAN(VLOOKUP($A110,Tabel2[],2,0),VLOOKUP($A110,Tabel2[],3,0),INDEX(TBL_Véhicules[],$H110,$G$27))=INDEX(TBL_Véhicules[],$H110,$G$27))</f>
        <v>0</v>
      </c>
      <c r="D110" s="43" cm="1">
        <f t="array" ref="D110">INDEX(TBL_Véhicules[],$H110,$G$28)*(MEDIAN(VLOOKUP($A110,Tabel2[],2,0),VLOOKUP($A110,Tabel2[],3,0),INDEX(TBL_Véhicules[],$H110,$G$28))=INDEX(TBL_Véhicules[],$H110,$G$28))</f>
        <v>0</v>
      </c>
      <c r="E110" s="46" cm="1">
        <f t="array" ref="E110">IF($D110&gt;0,INDEX(TBL_Véhicules[],$H110,$G$29),0)</f>
        <v>0</v>
      </c>
      <c r="F110" s="46" cm="1">
        <f t="array" ref="F110">IF($D110&gt;0,INDEX(TBL_Véhicules[],$H110,$G$30),0)</f>
        <v>0</v>
      </c>
      <c r="G110" s="40"/>
      <c r="H110" s="71">
        <f t="shared" si="10"/>
        <v>8</v>
      </c>
    </row>
    <row r="111" spans="1:8" x14ac:dyDescent="0.25">
      <c r="A111" s="3"/>
      <c r="G111" s="41"/>
      <c r="H111" s="71">
        <f t="shared" si="10"/>
        <v>8</v>
      </c>
    </row>
    <row r="112" spans="1:8" ht="15.75" thickBot="1" x14ac:dyDescent="0.3">
      <c r="A112" s="9" t="s">
        <v>18</v>
      </c>
      <c r="B112" s="45">
        <f ca="1">SUM(B107:B110)</f>
        <v>348.44999999999982</v>
      </c>
      <c r="C112" s="10"/>
      <c r="D112" s="11"/>
      <c r="E112" s="11"/>
      <c r="F112" s="12"/>
      <c r="G112" s="42"/>
      <c r="H112" s="71">
        <f t="shared" si="10"/>
        <v>8</v>
      </c>
    </row>
    <row r="113" spans="1:8" ht="15.75" thickBot="1" x14ac:dyDescent="0.3"/>
    <row r="114" spans="1:8" x14ac:dyDescent="0.25">
      <c r="A114" s="2" t="str">
        <f>"Amortissement " &amp; COUNTIF($A$32:A113,"Amortissement*" )+1</f>
        <v>Amortissement 9</v>
      </c>
      <c r="B114" s="58" t="s">
        <v>123</v>
      </c>
      <c r="C114" s="59"/>
      <c r="D114" s="60"/>
      <c r="E114" s="61" t="s">
        <v>8</v>
      </c>
      <c r="F114" s="62"/>
      <c r="G114" s="13" cm="1">
        <f t="array" ref="G114">INDEX(TBL_Véhicules[],H114,$G$26)</f>
        <v>46402</v>
      </c>
      <c r="H114" s="71">
        <f t="shared" ref="H114:H122" si="11">IF(LEFT(A114,13)="Amortissement",IFERROR(MATCH(B114,Mes_Véhicules,0),"-"),H113)</f>
        <v>9</v>
      </c>
    </row>
    <row r="115" spans="1:8" x14ac:dyDescent="0.25">
      <c r="A115" s="3"/>
      <c r="B115" s="1"/>
      <c r="C115" s="1"/>
      <c r="D115" s="1"/>
      <c r="E115" s="1"/>
      <c r="F115" s="1"/>
      <c r="G115" s="40"/>
      <c r="H115" s="71">
        <f t="shared" si="11"/>
        <v>9</v>
      </c>
    </row>
    <row r="116" spans="1:8" ht="15.75" thickBot="1" x14ac:dyDescent="0.3">
      <c r="A116" s="4" t="s">
        <v>9</v>
      </c>
      <c r="B116" s="5" t="s">
        <v>10</v>
      </c>
      <c r="C116" s="6" t="s">
        <v>22</v>
      </c>
      <c r="D116" s="6" t="s">
        <v>11</v>
      </c>
      <c r="E116" s="6" t="s">
        <v>12</v>
      </c>
      <c r="F116" s="7" t="s">
        <v>13</v>
      </c>
      <c r="G116" s="40"/>
      <c r="H116" s="71">
        <f t="shared" si="11"/>
        <v>9</v>
      </c>
    </row>
    <row r="117" spans="1:8" ht="15.75" thickBot="1" x14ac:dyDescent="0.3">
      <c r="A117" s="8" t="s">
        <v>14</v>
      </c>
      <c r="B117" s="44" cm="1">
        <f t="array" aca="1" ref="B117" ca="1">IFERROR(INDEX(TBL_Véhicules[],$H115,VLOOKUP(A117,Tabel2[],4,0)),0)</f>
        <v>275.10000000000036</v>
      </c>
      <c r="C117" s="43" cm="1">
        <f t="array" ref="C117">INDEX(TBL_Véhicules[],$H117,$G$27)*(MEDIAN(VLOOKUP($A117,Tabel2[],2,0),VLOOKUP($A117,Tabel2[],3,0),INDEX(TBL_Véhicules[],$H117,$G$27))=INDEX(TBL_Véhicules[],$H117,$G$27))</f>
        <v>45306</v>
      </c>
      <c r="D117" s="43" cm="1">
        <f t="array" ref="D117">INDEX(TBL_Véhicules[],$H117,$G$28)*(MEDIAN(VLOOKUP($A117,Tabel2[],2,0),VLOOKUP($A117,Tabel2[],3,0),INDEX(TBL_Véhicules[],$H117,$G$28))=INDEX(TBL_Véhicules[],$H117,$G$28))</f>
        <v>45366</v>
      </c>
      <c r="E117" s="46" cm="1">
        <f t="array" ref="E117">IF($D117&gt;0,INDEX(TBL_Véhicules[],$H117,$G$29),0)</f>
        <v>4749.8999999999996</v>
      </c>
      <c r="F117" s="46" cm="1">
        <f t="array" ref="F117">IF($D117&gt;0,INDEX(TBL_Véhicules[],$H117,$G$30),0)</f>
        <v>997.47</v>
      </c>
      <c r="G117" s="40"/>
      <c r="H117" s="71">
        <f t="shared" si="11"/>
        <v>9</v>
      </c>
    </row>
    <row r="118" spans="1:8" ht="15.75" thickBot="1" x14ac:dyDescent="0.3">
      <c r="A118" s="8" t="s">
        <v>15</v>
      </c>
      <c r="B118" s="44" cm="1">
        <f t="array" aca="1" ref="B118" ca="1">IFERROR(INDEX(TBL_Véhicules[],$H116,VLOOKUP(A118,Tabel2[],4,0)),0)</f>
        <v>0</v>
      </c>
      <c r="C118" s="43" cm="1">
        <f t="array" ref="C118">INDEX(TBL_Véhicules[],$H118,$G$27)*(MEDIAN(VLOOKUP($A118,Tabel2[],2,0),VLOOKUP($A118,Tabel2[],3,0),INDEX(TBL_Véhicules[],$H118,$G$27))=INDEX(TBL_Véhicules[],$H118,$G$27))</f>
        <v>0</v>
      </c>
      <c r="D118" s="43" cm="1">
        <f t="array" ref="D118">INDEX(TBL_Véhicules[],$H118,$G$28)*(MEDIAN(VLOOKUP($A118,Tabel2[],2,0),VLOOKUP($A118,Tabel2[],3,0),INDEX(TBL_Véhicules[],$H118,$G$28))=INDEX(TBL_Véhicules[],$H118,$G$28))</f>
        <v>0</v>
      </c>
      <c r="E118" s="46" cm="1">
        <f t="array" ref="E118">IF($D118&gt;0,INDEX(TBL_Véhicules[],$H118,$G$29),0)</f>
        <v>0</v>
      </c>
      <c r="F118" s="46" cm="1">
        <f t="array" ref="F118">IF($D118&gt;0,INDEX(TBL_Véhicules[],$H118,$G$30),0)</f>
        <v>0</v>
      </c>
      <c r="G118" s="40"/>
      <c r="H118" s="71">
        <f t="shared" si="11"/>
        <v>9</v>
      </c>
    </row>
    <row r="119" spans="1:8" ht="15.75" thickBot="1" x14ac:dyDescent="0.3">
      <c r="A119" s="8" t="s">
        <v>16</v>
      </c>
      <c r="B119" s="44" cm="1">
        <f t="array" aca="1" ref="B119" ca="1">IFERROR(INDEX(TBL_Véhicules[],$H117,VLOOKUP(A119,Tabel2[],4,0)),0)</f>
        <v>0</v>
      </c>
      <c r="C119" s="43" cm="1">
        <f t="array" ref="C119">INDEX(TBL_Véhicules[],$H119,$G$27)*(MEDIAN(VLOOKUP($A119,Tabel2[],2,0),VLOOKUP($A119,Tabel2[],3,0),INDEX(TBL_Véhicules[],$H119,$G$27))=INDEX(TBL_Véhicules[],$H119,$G$27))</f>
        <v>0</v>
      </c>
      <c r="D119" s="43" cm="1">
        <f t="array" ref="D119">INDEX(TBL_Véhicules[],$H119,$G$28)*(MEDIAN(VLOOKUP($A119,Tabel2[],2,0),VLOOKUP($A119,Tabel2[],3,0),INDEX(TBL_Véhicules[],$H119,$G$28))=INDEX(TBL_Véhicules[],$H119,$G$28))</f>
        <v>0</v>
      </c>
      <c r="E119" s="46" cm="1">
        <f t="array" ref="E119">IF($D119&gt;0,INDEX(TBL_Véhicules[],$H119,$G$29),0)</f>
        <v>0</v>
      </c>
      <c r="F119" s="46" cm="1">
        <f t="array" ref="F119">IF($D119&gt;0,INDEX(TBL_Véhicules[],$H119,$G$30),0)</f>
        <v>0</v>
      </c>
      <c r="G119" s="40"/>
      <c r="H119" s="71">
        <f t="shared" si="11"/>
        <v>9</v>
      </c>
    </row>
    <row r="120" spans="1:8" ht="15.75" thickBot="1" x14ac:dyDescent="0.3">
      <c r="A120" s="8" t="s">
        <v>17</v>
      </c>
      <c r="B120" s="44" cm="1">
        <f t="array" aca="1" ref="B120" ca="1">IFERROR(INDEX(TBL_Véhicules[],$H118,VLOOKUP(A120,Tabel2[],4,0)),0)</f>
        <v>0</v>
      </c>
      <c r="C120" s="43" cm="1">
        <f t="array" ref="C120">INDEX(TBL_Véhicules[],$H120,$G$27)*(MEDIAN(VLOOKUP($A120,Tabel2[],2,0),VLOOKUP($A120,Tabel2[],3,0),INDEX(TBL_Véhicules[],$H120,$G$27))=INDEX(TBL_Véhicules[],$H120,$G$27))</f>
        <v>0</v>
      </c>
      <c r="D120" s="43" cm="1">
        <f t="array" ref="D120">INDEX(TBL_Véhicules[],$H120,$G$28)*(MEDIAN(VLOOKUP($A120,Tabel2[],2,0),VLOOKUP($A120,Tabel2[],3,0),INDEX(TBL_Véhicules[],$H120,$G$28))=INDEX(TBL_Véhicules[],$H120,$G$28))</f>
        <v>0</v>
      </c>
      <c r="E120" s="46" cm="1">
        <f t="array" ref="E120">IF($D120&gt;0,INDEX(TBL_Véhicules[],$H120,$G$29),0)</f>
        <v>0</v>
      </c>
      <c r="F120" s="46" cm="1">
        <f t="array" ref="F120">IF($D120&gt;0,INDEX(TBL_Véhicules[],$H120,$G$30),0)</f>
        <v>0</v>
      </c>
      <c r="G120" s="40"/>
      <c r="H120" s="71">
        <f t="shared" si="11"/>
        <v>9</v>
      </c>
    </row>
    <row r="121" spans="1:8" x14ac:dyDescent="0.25">
      <c r="A121" s="3"/>
      <c r="G121" s="41"/>
      <c r="H121" s="71">
        <f t="shared" si="11"/>
        <v>9</v>
      </c>
    </row>
    <row r="122" spans="1:8" ht="15.75" thickBot="1" x14ac:dyDescent="0.3">
      <c r="A122" s="9" t="s">
        <v>18</v>
      </c>
      <c r="B122" s="45">
        <f ca="1">SUM(B117:B120)</f>
        <v>275.10000000000036</v>
      </c>
      <c r="C122" s="10"/>
      <c r="D122" s="11"/>
      <c r="E122" s="11"/>
      <c r="F122" s="12"/>
      <c r="G122" s="42"/>
      <c r="H122" s="71">
        <f t="shared" si="11"/>
        <v>9</v>
      </c>
    </row>
    <row r="123" spans="1:8" ht="15.75" thickBot="1" x14ac:dyDescent="0.3"/>
    <row r="124" spans="1:8" x14ac:dyDescent="0.25">
      <c r="A124" s="2" t="str">
        <f>"Amortissement " &amp; COUNTIF($A$32:A123,"Amortissement*" )+1</f>
        <v>Amortissement 10</v>
      </c>
      <c r="B124" s="58" t="s">
        <v>124</v>
      </c>
      <c r="C124" s="59"/>
      <c r="D124" s="60"/>
      <c r="E124" s="61" t="s">
        <v>8</v>
      </c>
      <c r="F124" s="62"/>
      <c r="G124" s="13" cm="1">
        <f t="array" ref="G124">INDEX(TBL_Véhicules[],H124,$G$26)</f>
        <v>46402</v>
      </c>
      <c r="H124" s="71">
        <f t="shared" ref="H124:H132" si="12">IF(LEFT(A124,13)="Amortissement",IFERROR(MATCH(B124,Mes_Véhicules,0),"-"),H123)</f>
        <v>10</v>
      </c>
    </row>
    <row r="125" spans="1:8" x14ac:dyDescent="0.25">
      <c r="A125" s="3"/>
      <c r="B125" s="1"/>
      <c r="C125" s="1"/>
      <c r="D125" s="1"/>
      <c r="E125" s="1"/>
      <c r="F125" s="1"/>
      <c r="G125" s="40"/>
      <c r="H125" s="71">
        <f t="shared" si="12"/>
        <v>10</v>
      </c>
    </row>
    <row r="126" spans="1:8" ht="15.75" thickBot="1" x14ac:dyDescent="0.3">
      <c r="A126" s="4" t="s">
        <v>9</v>
      </c>
      <c r="B126" s="5" t="s">
        <v>10</v>
      </c>
      <c r="C126" s="6" t="s">
        <v>22</v>
      </c>
      <c r="D126" s="6" t="s">
        <v>11</v>
      </c>
      <c r="E126" s="6" t="s">
        <v>12</v>
      </c>
      <c r="F126" s="7" t="s">
        <v>13</v>
      </c>
      <c r="G126" s="40"/>
      <c r="H126" s="71">
        <f t="shared" si="12"/>
        <v>10</v>
      </c>
    </row>
    <row r="127" spans="1:8" ht="15.75" thickBot="1" x14ac:dyDescent="0.3">
      <c r="A127" s="8" t="s">
        <v>14</v>
      </c>
      <c r="B127" s="44" cm="1">
        <f t="array" aca="1" ref="B127" ca="1">IFERROR(INDEX(TBL_Véhicules[],$H125,VLOOKUP(A127,Tabel2[],4,0)),0)</f>
        <v>354.32</v>
      </c>
      <c r="C127" s="43" cm="1">
        <f t="array" ref="C127">INDEX(TBL_Véhicules[],$H127,$G$27)*(MEDIAN(VLOOKUP($A127,Tabel2[],2,0),VLOOKUP($A127,Tabel2[],3,0),INDEX(TBL_Véhicules[],$H127,$G$27))=INDEX(TBL_Véhicules[],$H127,$G$27))</f>
        <v>45306</v>
      </c>
      <c r="D127" s="43" cm="1">
        <f t="array" ref="D127">INDEX(TBL_Véhicules[],$H127,$G$28)*(MEDIAN(VLOOKUP($A127,Tabel2[],2,0),VLOOKUP($A127,Tabel2[],3,0),INDEX(TBL_Véhicules[],$H127,$G$28))=INDEX(TBL_Véhicules[],$H127,$G$28))</f>
        <v>0</v>
      </c>
      <c r="E127" s="46" cm="1">
        <f t="array" ref="E127">IF($D127&gt;0,INDEX(TBL_Véhicules[],$H127,$G$29),0)</f>
        <v>0</v>
      </c>
      <c r="F127" s="46" cm="1">
        <f t="array" ref="F127">IF($D127&gt;0,INDEX(TBL_Véhicules[],$H127,$G$30),0)</f>
        <v>0</v>
      </c>
      <c r="G127" s="40"/>
      <c r="H127" s="71">
        <f t="shared" si="12"/>
        <v>10</v>
      </c>
    </row>
    <row r="128" spans="1:8" ht="15.75" thickBot="1" x14ac:dyDescent="0.3">
      <c r="A128" s="8" t="s">
        <v>15</v>
      </c>
      <c r="B128" s="44" cm="1">
        <f t="array" aca="1" ref="B128" ca="1">IFERROR(INDEX(TBL_Véhicules[],$H126,VLOOKUP(A128,Tabel2[],4,0)),0)</f>
        <v>418.75</v>
      </c>
      <c r="C128" s="43" cm="1">
        <f t="array" ref="C128">INDEX(TBL_Véhicules[],$H128,$G$27)*(MEDIAN(VLOOKUP($A128,Tabel2[],2,0),VLOOKUP($A128,Tabel2[],3,0),INDEX(TBL_Véhicules[],$H128,$G$27))=INDEX(TBL_Véhicules[],$H128,$G$27))</f>
        <v>0</v>
      </c>
      <c r="D128" s="43" cm="1">
        <f t="array" ref="D128">INDEX(TBL_Véhicules[],$H128,$G$28)*(MEDIAN(VLOOKUP($A128,Tabel2[],2,0),VLOOKUP($A128,Tabel2[],3,0),INDEX(TBL_Véhicules[],$H128,$G$28))=INDEX(TBL_Véhicules[],$H128,$G$28))</f>
        <v>0</v>
      </c>
      <c r="E128" s="46" cm="1">
        <f t="array" ref="E128">IF($D128&gt;0,INDEX(TBL_Véhicules[],$H128,$G$29),0)</f>
        <v>0</v>
      </c>
      <c r="F128" s="46" cm="1">
        <f t="array" ref="F128">IF($D128&gt;0,INDEX(TBL_Véhicules[],$H128,$G$30),0)</f>
        <v>0</v>
      </c>
      <c r="G128" s="40"/>
      <c r="H128" s="71">
        <f t="shared" si="12"/>
        <v>10</v>
      </c>
    </row>
    <row r="129" spans="1:8" ht="15.75" thickBot="1" x14ac:dyDescent="0.3">
      <c r="A129" s="8" t="s">
        <v>16</v>
      </c>
      <c r="B129" s="44" cm="1">
        <f t="array" aca="1" ref="B129" ca="1">IFERROR(INDEX(TBL_Véhicules[],$H127,VLOOKUP(A129,Tabel2[],4,0)),0)</f>
        <v>418.75</v>
      </c>
      <c r="C129" s="43" cm="1">
        <f t="array" ref="C129">INDEX(TBL_Véhicules[],$H129,$G$27)*(MEDIAN(VLOOKUP($A129,Tabel2[],2,0),VLOOKUP($A129,Tabel2[],3,0),INDEX(TBL_Véhicules[],$H129,$G$27))=INDEX(TBL_Véhicules[],$H129,$G$27))</f>
        <v>0</v>
      </c>
      <c r="D129" s="43" cm="1">
        <f t="array" ref="D129">INDEX(TBL_Véhicules[],$H129,$G$28)*(MEDIAN(VLOOKUP($A129,Tabel2[],2,0),VLOOKUP($A129,Tabel2[],3,0),INDEX(TBL_Véhicules[],$H129,$G$28))=INDEX(TBL_Véhicules[],$H129,$G$28))</f>
        <v>0</v>
      </c>
      <c r="E129" s="46" cm="1">
        <f t="array" ref="E129">IF($D129&gt;0,INDEX(TBL_Véhicules[],$H129,$G$29),0)</f>
        <v>0</v>
      </c>
      <c r="F129" s="46" cm="1">
        <f t="array" ref="F129">IF($D129&gt;0,INDEX(TBL_Véhicules[],$H129,$G$30),0)</f>
        <v>0</v>
      </c>
      <c r="G129" s="40"/>
      <c r="H129" s="71">
        <f t="shared" si="12"/>
        <v>10</v>
      </c>
    </row>
    <row r="130" spans="1:8" ht="15.75" thickBot="1" x14ac:dyDescent="0.3">
      <c r="A130" s="8" t="s">
        <v>17</v>
      </c>
      <c r="B130" s="44" cm="1">
        <f t="array" aca="1" ref="B130" ca="1">IFERROR(INDEX(TBL_Véhicules[],$H128,VLOOKUP(A130,Tabel2[],4,0)),0)</f>
        <v>417.47</v>
      </c>
      <c r="C130" s="43" cm="1">
        <f t="array" ref="C130">INDEX(TBL_Véhicules[],$H130,$G$27)*(MEDIAN(VLOOKUP($A130,Tabel2[],2,0),VLOOKUP($A130,Tabel2[],3,0),INDEX(TBL_Véhicules[],$H130,$G$27))=INDEX(TBL_Véhicules[],$H130,$G$27))</f>
        <v>0</v>
      </c>
      <c r="D130" s="43" cm="1">
        <f t="array" ref="D130">INDEX(TBL_Véhicules[],$H130,$G$28)*(MEDIAN(VLOOKUP($A130,Tabel2[],2,0),VLOOKUP($A130,Tabel2[],3,0),INDEX(TBL_Véhicules[],$H130,$G$28))=INDEX(TBL_Véhicules[],$H130,$G$28))</f>
        <v>45657</v>
      </c>
      <c r="E130" s="46" cm="1">
        <f t="array" ref="E130">IF($D130&gt;0,INDEX(TBL_Véhicules[],$H130,$G$29),0)</f>
        <v>3415.71</v>
      </c>
      <c r="F130" s="46" cm="1">
        <f t="array" ref="F130">IF($D130&gt;0,INDEX(TBL_Véhicules[],$H130,$G$30),0)</f>
        <v>717.29</v>
      </c>
      <c r="G130" s="40"/>
      <c r="H130" s="71">
        <f t="shared" si="12"/>
        <v>10</v>
      </c>
    </row>
    <row r="131" spans="1:8" x14ac:dyDescent="0.25">
      <c r="A131" s="3"/>
      <c r="G131" s="41"/>
      <c r="H131" s="71">
        <f t="shared" si="12"/>
        <v>10</v>
      </c>
    </row>
    <row r="132" spans="1:8" ht="15.75" thickBot="1" x14ac:dyDescent="0.3">
      <c r="A132" s="9" t="s">
        <v>18</v>
      </c>
      <c r="B132" s="45">
        <f ca="1">SUM(B127:B130)</f>
        <v>1609.29</v>
      </c>
      <c r="C132" s="10"/>
      <c r="D132" s="11"/>
      <c r="E132" s="11"/>
      <c r="F132" s="12"/>
      <c r="G132" s="42"/>
      <c r="H132" s="71">
        <f t="shared" si="12"/>
        <v>10</v>
      </c>
    </row>
    <row r="133" spans="1:8" ht="15.75" thickBot="1" x14ac:dyDescent="0.3"/>
    <row r="134" spans="1:8" x14ac:dyDescent="0.25">
      <c r="A134" s="2" t="str">
        <f>"Amortissement " &amp; COUNTIF($A$32:A133,"Amortissement*" )+1</f>
        <v>Amortissement 11</v>
      </c>
      <c r="B134" s="58" t="s">
        <v>125</v>
      </c>
      <c r="C134" s="59"/>
      <c r="D134" s="60"/>
      <c r="E134" s="61" t="s">
        <v>8</v>
      </c>
      <c r="F134" s="62"/>
      <c r="G134" s="13" cm="1">
        <f t="array" ref="G134">INDEX(TBL_Véhicules[],H134,$G$26)</f>
        <v>46402</v>
      </c>
      <c r="H134" s="71">
        <f t="shared" ref="H134:H142" si="13">IF(LEFT(A134,13)="Amortissement",IFERROR(MATCH(B134,Mes_Véhicules,0),"-"),H133)</f>
        <v>11</v>
      </c>
    </row>
    <row r="135" spans="1:8" x14ac:dyDescent="0.25">
      <c r="A135" s="3"/>
      <c r="B135" s="1"/>
      <c r="C135" s="1"/>
      <c r="D135" s="1"/>
      <c r="E135" s="1"/>
      <c r="F135" s="1"/>
      <c r="G135" s="40"/>
      <c r="H135" s="71">
        <f t="shared" si="13"/>
        <v>11</v>
      </c>
    </row>
    <row r="136" spans="1:8" ht="15.75" thickBot="1" x14ac:dyDescent="0.3">
      <c r="A136" s="4" t="s">
        <v>9</v>
      </c>
      <c r="B136" s="5" t="s">
        <v>10</v>
      </c>
      <c r="C136" s="6" t="s">
        <v>22</v>
      </c>
      <c r="D136" s="6" t="s">
        <v>11</v>
      </c>
      <c r="E136" s="6" t="s">
        <v>12</v>
      </c>
      <c r="F136" s="7" t="s">
        <v>13</v>
      </c>
      <c r="G136" s="40"/>
      <c r="H136" s="71">
        <f t="shared" si="13"/>
        <v>11</v>
      </c>
    </row>
    <row r="137" spans="1:8" ht="15.75" thickBot="1" x14ac:dyDescent="0.3">
      <c r="A137" s="8" t="s">
        <v>14</v>
      </c>
      <c r="B137" s="44" cm="1">
        <f t="array" aca="1" ref="B137" ca="1">IFERROR(INDEX(TBL_Véhicules[],$H135,VLOOKUP(A137,Tabel2[],4,0)),0)</f>
        <v>354.32</v>
      </c>
      <c r="C137" s="43" cm="1">
        <f t="array" ref="C137">INDEX(TBL_Véhicules[],$H137,$G$27)*(MEDIAN(VLOOKUP($A137,Tabel2[],2,0),VLOOKUP($A137,Tabel2[],3,0),INDEX(TBL_Véhicules[],$H137,$G$27))=INDEX(TBL_Véhicules[],$H137,$G$27))</f>
        <v>45306</v>
      </c>
      <c r="D137" s="43" cm="1">
        <f t="array" ref="D137">INDEX(TBL_Véhicules[],$H137,$G$28)*(MEDIAN(VLOOKUP($A137,Tabel2[],2,0),VLOOKUP($A137,Tabel2[],3,0),INDEX(TBL_Véhicules[],$H137,$G$28))=INDEX(TBL_Véhicules[],$H137,$G$28))</f>
        <v>0</v>
      </c>
      <c r="E137" s="46" cm="1">
        <f t="array" ref="E137">IF($D137&gt;0,INDEX(TBL_Véhicules[],$H137,$G$29),0)</f>
        <v>0</v>
      </c>
      <c r="F137" s="46" cm="1">
        <f t="array" ref="F137">IF($D137&gt;0,INDEX(TBL_Véhicules[],$H137,$G$30),0)</f>
        <v>0</v>
      </c>
      <c r="G137" s="40"/>
      <c r="H137" s="71">
        <f t="shared" si="13"/>
        <v>11</v>
      </c>
    </row>
    <row r="138" spans="1:8" ht="15.75" thickBot="1" x14ac:dyDescent="0.3">
      <c r="A138" s="8" t="s">
        <v>15</v>
      </c>
      <c r="B138" s="44" cm="1">
        <f t="array" aca="1" ref="B138" ca="1">IFERROR(INDEX(TBL_Véhicules[],$H136,VLOOKUP(A138,Tabel2[],4,0)),0)</f>
        <v>418.75</v>
      </c>
      <c r="C138" s="43" cm="1">
        <f t="array" ref="C138">INDEX(TBL_Véhicules[],$H138,$G$27)*(MEDIAN(VLOOKUP($A138,Tabel2[],2,0),VLOOKUP($A138,Tabel2[],3,0),INDEX(TBL_Véhicules[],$H138,$G$27))=INDEX(TBL_Véhicules[],$H138,$G$27))</f>
        <v>0</v>
      </c>
      <c r="D138" s="43" cm="1">
        <f t="array" ref="D138">INDEX(TBL_Véhicules[],$H138,$G$28)*(MEDIAN(VLOOKUP($A138,Tabel2[],2,0),VLOOKUP($A138,Tabel2[],3,0),INDEX(TBL_Véhicules[],$H138,$G$28))=INDEX(TBL_Véhicules[],$H138,$G$28))</f>
        <v>0</v>
      </c>
      <c r="E138" s="46" cm="1">
        <f t="array" ref="E138">IF($D138&gt;0,INDEX(TBL_Véhicules[],$H138,$G$29),0)</f>
        <v>0</v>
      </c>
      <c r="F138" s="46" cm="1">
        <f t="array" ref="F138">IF($D138&gt;0,INDEX(TBL_Véhicules[],$H138,$G$30),0)</f>
        <v>0</v>
      </c>
      <c r="G138" s="40"/>
      <c r="H138" s="71">
        <f t="shared" si="13"/>
        <v>11</v>
      </c>
    </row>
    <row r="139" spans="1:8" ht="15.75" thickBot="1" x14ac:dyDescent="0.3">
      <c r="A139" s="8" t="s">
        <v>16</v>
      </c>
      <c r="B139" s="44" cm="1">
        <f t="array" aca="1" ref="B139" ca="1">IFERROR(INDEX(TBL_Véhicules[],$H137,VLOOKUP(A139,Tabel2[],4,0)),0)</f>
        <v>418.75</v>
      </c>
      <c r="C139" s="43" cm="1">
        <f t="array" ref="C139">INDEX(TBL_Véhicules[],$H139,$G$27)*(MEDIAN(VLOOKUP($A139,Tabel2[],2,0),VLOOKUP($A139,Tabel2[],3,0),INDEX(TBL_Véhicules[],$H139,$G$27))=INDEX(TBL_Véhicules[],$H139,$G$27))</f>
        <v>0</v>
      </c>
      <c r="D139" s="43" cm="1">
        <f t="array" ref="D139">INDEX(TBL_Véhicules[],$H139,$G$28)*(MEDIAN(VLOOKUP($A139,Tabel2[],2,0),VLOOKUP($A139,Tabel2[],3,0),INDEX(TBL_Véhicules[],$H139,$G$28))=INDEX(TBL_Véhicules[],$H139,$G$28))</f>
        <v>0</v>
      </c>
      <c r="E139" s="46" cm="1">
        <f t="array" ref="E139">IF($D139&gt;0,INDEX(TBL_Véhicules[],$H139,$G$29),0)</f>
        <v>0</v>
      </c>
      <c r="F139" s="46" cm="1">
        <f t="array" ref="F139">IF($D139&gt;0,INDEX(TBL_Véhicules[],$H139,$G$30),0)</f>
        <v>0</v>
      </c>
      <c r="G139" s="40"/>
      <c r="H139" s="71">
        <f t="shared" si="13"/>
        <v>11</v>
      </c>
    </row>
    <row r="140" spans="1:8" ht="15.75" thickBot="1" x14ac:dyDescent="0.3">
      <c r="A140" s="8" t="s">
        <v>17</v>
      </c>
      <c r="B140" s="44" cm="1">
        <f t="array" aca="1" ref="B140" ca="1">IFERROR(INDEX(TBL_Véhicules[],$H138,VLOOKUP(A140,Tabel2[],4,0)),0)</f>
        <v>344.1099999999999</v>
      </c>
      <c r="C140" s="43" cm="1">
        <f t="array" ref="C140">INDEX(TBL_Véhicules[],$H140,$G$27)*(MEDIAN(VLOOKUP($A140,Tabel2[],2,0),VLOOKUP($A140,Tabel2[],3,0),INDEX(TBL_Véhicules[],$H140,$G$27))=INDEX(TBL_Véhicules[],$H140,$G$27))</f>
        <v>0</v>
      </c>
      <c r="D140" s="43" cm="1">
        <f t="array" ref="D140">INDEX(TBL_Véhicules[],$H140,$G$28)*(MEDIAN(VLOOKUP($A140,Tabel2[],2,0),VLOOKUP($A140,Tabel2[],3,0),INDEX(TBL_Véhicules[],$H140,$G$28))=INDEX(TBL_Véhicules[],$H140,$G$28))</f>
        <v>45641</v>
      </c>
      <c r="E140" s="46" cm="1">
        <f t="array" ref="E140">IF($D140&gt;0,INDEX(TBL_Véhicules[],$H140,$G$29),0)</f>
        <v>3489.07</v>
      </c>
      <c r="F140" s="46" cm="1">
        <f t="array" ref="F140">IF($D140&gt;0,INDEX(TBL_Véhicules[],$H140,$G$30),0)</f>
        <v>732.7</v>
      </c>
      <c r="G140" s="40"/>
      <c r="H140" s="71">
        <f t="shared" si="13"/>
        <v>11</v>
      </c>
    </row>
    <row r="141" spans="1:8" x14ac:dyDescent="0.25">
      <c r="A141" s="3"/>
      <c r="G141" s="41"/>
      <c r="H141" s="71">
        <f t="shared" si="13"/>
        <v>11</v>
      </c>
    </row>
    <row r="142" spans="1:8" ht="15.75" thickBot="1" x14ac:dyDescent="0.3">
      <c r="A142" s="9" t="s">
        <v>18</v>
      </c>
      <c r="B142" s="45">
        <f ca="1">SUM(B137:B140)</f>
        <v>1535.9299999999998</v>
      </c>
      <c r="C142" s="10"/>
      <c r="D142" s="11"/>
      <c r="E142" s="11"/>
      <c r="F142" s="12"/>
      <c r="G142" s="42"/>
      <c r="H142" s="71">
        <f t="shared" si="13"/>
        <v>11</v>
      </c>
    </row>
    <row r="143" spans="1:8" ht="15.75" thickBot="1" x14ac:dyDescent="0.3"/>
    <row r="144" spans="1:8" x14ac:dyDescent="0.25">
      <c r="A144" s="2" t="str">
        <f>"Amortissement " &amp; COUNTIF($A$32:A143,"Amortissement*" )+1</f>
        <v>Amortissement 12</v>
      </c>
      <c r="B144" s="58" t="s">
        <v>147</v>
      </c>
      <c r="C144" s="59"/>
      <c r="D144" s="60"/>
      <c r="E144" s="61" t="s">
        <v>8</v>
      </c>
      <c r="F144" s="62"/>
      <c r="G144" s="13" cm="1">
        <f t="array" ref="G144">INDEX(TBL_Véhicules[],H144,$G$26)</f>
        <v>53950</v>
      </c>
      <c r="H144" s="71">
        <f t="shared" ref="H144:H152" si="14">IF(LEFT(A144,13)="Amortissement",IFERROR(MATCH(B144,Mes_Véhicules,0),"-"),H143)</f>
        <v>12</v>
      </c>
    </row>
    <row r="145" spans="1:8" x14ac:dyDescent="0.25">
      <c r="A145" s="3"/>
      <c r="B145" s="1"/>
      <c r="C145" s="1"/>
      <c r="D145" s="1"/>
      <c r="E145" s="1"/>
      <c r="F145" s="1"/>
      <c r="G145" s="40"/>
      <c r="H145" s="71">
        <f t="shared" si="14"/>
        <v>12</v>
      </c>
    </row>
    <row r="146" spans="1:8" ht="15.75" thickBot="1" x14ac:dyDescent="0.3">
      <c r="A146" s="4" t="s">
        <v>9</v>
      </c>
      <c r="B146" s="5" t="s">
        <v>10</v>
      </c>
      <c r="C146" s="6" t="s">
        <v>22</v>
      </c>
      <c r="D146" s="6" t="s">
        <v>11</v>
      </c>
      <c r="E146" s="6" t="s">
        <v>12</v>
      </c>
      <c r="F146" s="7" t="s">
        <v>13</v>
      </c>
      <c r="G146" s="40"/>
      <c r="H146" s="71">
        <f t="shared" si="14"/>
        <v>12</v>
      </c>
    </row>
    <row r="147" spans="1:8" ht="15.75" thickBot="1" x14ac:dyDescent="0.3">
      <c r="A147" s="8" t="s">
        <v>14</v>
      </c>
      <c r="B147" s="44" cm="1">
        <f t="array" aca="1" ref="B147" ca="1">IFERROR(INDEX(TBL_Véhicules[],$H145,VLOOKUP(A147,Tabel2[],4,0)),0)</f>
        <v>50.58</v>
      </c>
      <c r="C147" s="43" cm="1">
        <f t="array" ref="C147">INDEX(TBL_Véhicules[],$H147,$G$27)*(MEDIAN(VLOOKUP($A147,Tabel2[],2,0),VLOOKUP($A147,Tabel2[],3,0),INDEX(TBL_Véhicules[],$H147,$G$27))=INDEX(TBL_Véhicules[],$H147,$G$27))</f>
        <v>0</v>
      </c>
      <c r="D147" s="43" cm="1">
        <f t="array" ref="D147">INDEX(TBL_Véhicules[],$H147,$G$28)*(MEDIAN(VLOOKUP($A147,Tabel2[],2,0),VLOOKUP($A147,Tabel2[],3,0),INDEX(TBL_Véhicules[],$H147,$G$28))=INDEX(TBL_Véhicules[],$H147,$G$28))</f>
        <v>0</v>
      </c>
      <c r="E147" s="46" cm="1">
        <f t="array" ref="E147">IF($D147&gt;0,INDEX(TBL_Véhicules[],$H147,$G$29),0)</f>
        <v>0</v>
      </c>
      <c r="F147" s="46" cm="1">
        <f t="array" ref="F147">IF($D147&gt;0,INDEX(TBL_Véhicules[],$H147,$G$30),0)</f>
        <v>0</v>
      </c>
      <c r="G147" s="40"/>
      <c r="H147" s="71">
        <f t="shared" si="14"/>
        <v>12</v>
      </c>
    </row>
    <row r="148" spans="1:8" ht="15.75" thickBot="1" x14ac:dyDescent="0.3">
      <c r="A148" s="8" t="s">
        <v>15</v>
      </c>
      <c r="B148" s="44" cm="1">
        <f t="array" aca="1" ref="B148" ca="1">IFERROR(INDEX(TBL_Véhicules[],$H146,VLOOKUP(A148,Tabel2[],4,0)),0)</f>
        <v>50.58</v>
      </c>
      <c r="C148" s="43" cm="1">
        <f t="array" ref="C148">INDEX(TBL_Véhicules[],$H148,$G$27)*(MEDIAN(VLOOKUP($A148,Tabel2[],2,0),VLOOKUP($A148,Tabel2[],3,0),INDEX(TBL_Véhicules[],$H148,$G$27))=INDEX(TBL_Véhicules[],$H148,$G$27))</f>
        <v>0</v>
      </c>
      <c r="D148" s="43" cm="1">
        <f t="array" ref="D148">INDEX(TBL_Véhicules[],$H148,$G$28)*(MEDIAN(VLOOKUP($A148,Tabel2[],2,0),VLOOKUP($A148,Tabel2[],3,0),INDEX(TBL_Véhicules[],$H148,$G$28))=INDEX(TBL_Véhicules[],$H148,$G$28))</f>
        <v>0</v>
      </c>
      <c r="E148" s="46" cm="1">
        <f t="array" ref="E148">IF($D148&gt;0,INDEX(TBL_Véhicules[],$H148,$G$29),0)</f>
        <v>0</v>
      </c>
      <c r="F148" s="46" cm="1">
        <f t="array" ref="F148">IF($D148&gt;0,INDEX(TBL_Véhicules[],$H148,$G$30),0)</f>
        <v>0</v>
      </c>
      <c r="G148" s="40"/>
      <c r="H148" s="71">
        <f t="shared" si="14"/>
        <v>12</v>
      </c>
    </row>
    <row r="149" spans="1:8" ht="15.75" thickBot="1" x14ac:dyDescent="0.3">
      <c r="A149" s="8" t="s">
        <v>16</v>
      </c>
      <c r="B149" s="44" cm="1">
        <f t="array" aca="1" ref="B149" ca="1">IFERROR(INDEX(TBL_Véhicules[],$H147,VLOOKUP(A149,Tabel2[],4,0)),0)</f>
        <v>50.58</v>
      </c>
      <c r="C149" s="43" cm="1">
        <f t="array" ref="C149">INDEX(TBL_Véhicules[],$H149,$G$27)*(MEDIAN(VLOOKUP($A149,Tabel2[],2,0),VLOOKUP($A149,Tabel2[],3,0),INDEX(TBL_Véhicules[],$H149,$G$27))=INDEX(TBL_Véhicules[],$H149,$G$27))</f>
        <v>0</v>
      </c>
      <c r="D149" s="43" cm="1">
        <f t="array" ref="D149">INDEX(TBL_Véhicules[],$H149,$G$28)*(MEDIAN(VLOOKUP($A149,Tabel2[],2,0),VLOOKUP($A149,Tabel2[],3,0),INDEX(TBL_Véhicules[],$H149,$G$28))=INDEX(TBL_Véhicules[],$H149,$G$28))</f>
        <v>0</v>
      </c>
      <c r="E149" s="46" cm="1">
        <f t="array" ref="E149">IF($D149&gt;0,INDEX(TBL_Véhicules[],$H149,$G$29),0)</f>
        <v>0</v>
      </c>
      <c r="F149" s="46" cm="1">
        <f t="array" ref="F149">IF($D149&gt;0,INDEX(TBL_Véhicules[],$H149,$G$30),0)</f>
        <v>0</v>
      </c>
      <c r="G149" s="40"/>
      <c r="H149" s="71">
        <f t="shared" si="14"/>
        <v>12</v>
      </c>
    </row>
    <row r="150" spans="1:8" ht="15.75" thickBot="1" x14ac:dyDescent="0.3">
      <c r="A150" s="8" t="s">
        <v>17</v>
      </c>
      <c r="B150" s="44" cm="1">
        <f t="array" aca="1" ref="B150" ca="1">IFERROR(INDEX(TBL_Véhicules[],$H148,VLOOKUP(A150,Tabel2[],4,0)),0)</f>
        <v>50.58</v>
      </c>
      <c r="C150" s="43" cm="1">
        <f t="array" ref="C150">INDEX(TBL_Véhicules[],$H150,$G$27)*(MEDIAN(VLOOKUP($A150,Tabel2[],2,0),VLOOKUP($A150,Tabel2[],3,0),INDEX(TBL_Véhicules[],$H150,$G$27))=INDEX(TBL_Véhicules[],$H150,$G$27))</f>
        <v>0</v>
      </c>
      <c r="D150" s="43" cm="1">
        <f t="array" ref="D150">INDEX(TBL_Véhicules[],$H150,$G$28)*(MEDIAN(VLOOKUP($A150,Tabel2[],2,0),VLOOKUP($A150,Tabel2[],3,0),INDEX(TBL_Véhicules[],$H150,$G$28))=INDEX(TBL_Véhicules[],$H150,$G$28))</f>
        <v>0</v>
      </c>
      <c r="E150" s="46" cm="1">
        <f t="array" ref="E150">IF($D150&gt;0,INDEX(TBL_Véhicules[],$H150,$G$29),0)</f>
        <v>0</v>
      </c>
      <c r="F150" s="46" cm="1">
        <f t="array" ref="F150">IF($D150&gt;0,INDEX(TBL_Véhicules[],$H150,$G$30),0)</f>
        <v>0</v>
      </c>
      <c r="G150" s="40"/>
      <c r="H150" s="71">
        <f t="shared" si="14"/>
        <v>12</v>
      </c>
    </row>
    <row r="151" spans="1:8" x14ac:dyDescent="0.25">
      <c r="A151" s="3"/>
      <c r="G151" s="41"/>
      <c r="H151" s="71">
        <f t="shared" si="14"/>
        <v>12</v>
      </c>
    </row>
    <row r="152" spans="1:8" ht="15.75" thickBot="1" x14ac:dyDescent="0.3">
      <c r="A152" s="9" t="s">
        <v>18</v>
      </c>
      <c r="B152" s="45">
        <f ca="1">SUM(B147:B150)</f>
        <v>202.32</v>
      </c>
      <c r="C152" s="10"/>
      <c r="D152" s="11"/>
      <c r="E152" s="11"/>
      <c r="F152" s="12"/>
      <c r="G152" s="42"/>
      <c r="H152" s="71">
        <f t="shared" si="14"/>
        <v>12</v>
      </c>
    </row>
  </sheetData>
  <mergeCells count="24">
    <mergeCell ref="B64:D64"/>
    <mergeCell ref="E64:F64"/>
    <mergeCell ref="B34:D34"/>
    <mergeCell ref="E34:F34"/>
    <mergeCell ref="B44:D44"/>
    <mergeCell ref="E44:F44"/>
    <mergeCell ref="B54:D54"/>
    <mergeCell ref="E54:F54"/>
    <mergeCell ref="B74:D74"/>
    <mergeCell ref="E74:F74"/>
    <mergeCell ref="B84:D84"/>
    <mergeCell ref="E84:F84"/>
    <mergeCell ref="B94:D94"/>
    <mergeCell ref="E94:F94"/>
    <mergeCell ref="B134:D134"/>
    <mergeCell ref="E134:F134"/>
    <mergeCell ref="B144:D144"/>
    <mergeCell ref="E144:F144"/>
    <mergeCell ref="B104:D104"/>
    <mergeCell ref="E104:F104"/>
    <mergeCell ref="B114:D114"/>
    <mergeCell ref="E114:F114"/>
    <mergeCell ref="B124:D124"/>
    <mergeCell ref="E124:F124"/>
  </mergeCells>
  <phoneticPr fontId="11" type="noConversion"/>
  <conditionalFormatting sqref="N4:N16">
    <cfRule type="expression" dxfId="1" priority="1">
      <formula>AND(ISNUMBER(N4),N4+J4&lt;&gt;I4)</formula>
    </cfRule>
  </conditionalFormatting>
  <dataValidations count="1">
    <dataValidation type="list" allowBlank="1" showInputMessage="1" showErrorMessage="1" sqref="B34:D34 B44:D44 B54:D54 B64:D64 B74:D74 B84:D84 B94:D94 B104:D104 B114:D114 B124:D124 B134:D134 B144:D144" xr:uid="{507D3CDE-DC38-4CF0-AD1F-8C63CDB8C1E9}">
      <formula1>Mes_Véhicules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portrait" r:id="rId1"/>
  <rowBreaks count="2" manualBreakCount="2">
    <brk id="73" max="16383" man="1"/>
    <brk id="113" max="7" man="1"/>
  </rowBreaks>
  <legacy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4</vt:i4>
      </vt:variant>
    </vt:vector>
  </HeadingPairs>
  <TitlesOfParts>
    <vt:vector size="6" baseType="lpstr">
      <vt:lpstr>Tableau</vt:lpstr>
      <vt:lpstr>Amortissements</vt:lpstr>
      <vt:lpstr>Amortissements!Afdrukbereik</vt:lpstr>
      <vt:lpstr>Amortissements!Afdruktitels</vt:lpstr>
      <vt:lpstr>Année</vt:lpstr>
      <vt:lpstr>Mes_Véhicules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Bart Strubbe</cp:lastModifiedBy>
  <cp:lastPrinted>2024-02-17T16:31:06Z</cp:lastPrinted>
  <dcterms:created xsi:type="dcterms:W3CDTF">2015-06-05T18:19:34Z</dcterms:created>
  <dcterms:modified xsi:type="dcterms:W3CDTF">2024-02-19T10:35:03Z</dcterms:modified>
</cp:coreProperties>
</file>