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F47442D-0BF6-4DD1-BA10-7B17E16DE97A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Tableau" sheetId="4" r:id="rId1"/>
    <sheet name="Amortissements" sheetId="1" r:id="rId2"/>
  </sheets>
  <definedNames>
    <definedName name="_xlnm.Print_Area" localSheetId="1">Amortissements!$A$8:$G$129</definedName>
    <definedName name="_xlnm.Print_Titles" localSheetId="1">Amortissements!$8:$9</definedName>
    <definedName name="Année">Amortissements!$B$8</definedName>
    <definedName name="Mes_dates">OFFSET(TBL_Véhicules[],-2,,1,)</definedName>
    <definedName name="Mes_Véhicules">TBL_Véhicules[Véhicule / Machine:]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20" i="1" l="1"/>
  <c r="H120" i="1" s="1"/>
  <c r="M16" i="4"/>
  <c r="H16" i="4"/>
  <c r="I16" i="4"/>
  <c r="J16" i="4"/>
  <c r="K16" i="4" s="1"/>
  <c r="O16" i="4"/>
  <c r="A110" i="1"/>
  <c r="H110" i="1" s="1"/>
  <c r="A100" i="1"/>
  <c r="H100" i="1" s="1"/>
  <c r="A90" i="1"/>
  <c r="H90" i="1" s="1"/>
  <c r="A80" i="1"/>
  <c r="H80" i="1" s="1"/>
  <c r="A70" i="1"/>
  <c r="H70" i="1" s="1"/>
  <c r="H5" i="4"/>
  <c r="H6" i="4"/>
  <c r="H7" i="4"/>
  <c r="H8" i="4"/>
  <c r="H9" i="4"/>
  <c r="H10" i="4"/>
  <c r="J10" i="4" s="1"/>
  <c r="K10" i="4" s="1"/>
  <c r="H11" i="4"/>
  <c r="H12" i="4"/>
  <c r="H13" i="4"/>
  <c r="H14" i="4"/>
  <c r="J14" i="4" s="1"/>
  <c r="K14" i="4" s="1"/>
  <c r="H15" i="4"/>
  <c r="I15" i="4"/>
  <c r="M15" i="4" s="1"/>
  <c r="O15" i="4"/>
  <c r="I9" i="4"/>
  <c r="J9" i="4" s="1"/>
  <c r="K9" i="4" s="1"/>
  <c r="I10" i="4"/>
  <c r="M10" i="4" s="1"/>
  <c r="I11" i="4"/>
  <c r="M11" i="4" s="1"/>
  <c r="I12" i="4"/>
  <c r="J12" i="4" s="1"/>
  <c r="K12" i="4" s="1"/>
  <c r="I13" i="4"/>
  <c r="I14" i="4"/>
  <c r="M14" i="4" s="1"/>
  <c r="J11" i="4"/>
  <c r="K11" i="4" s="1"/>
  <c r="J13" i="4"/>
  <c r="K13" i="4" s="1"/>
  <c r="O9" i="4"/>
  <c r="O10" i="4"/>
  <c r="O11" i="4"/>
  <c r="O12" i="4"/>
  <c r="O13" i="4"/>
  <c r="O14" i="4"/>
  <c r="I8" i="4"/>
  <c r="J8" i="4"/>
  <c r="K8" i="4" s="1"/>
  <c r="O8" i="4"/>
  <c r="A60" i="1"/>
  <c r="H60" i="1" s="1"/>
  <c r="A50" i="1"/>
  <c r="H50" i="1" s="1"/>
  <c r="A40" i="1"/>
  <c r="H40" i="1" s="1"/>
  <c r="A30" i="1"/>
  <c r="H30" i="1" s="1"/>
  <c r="A20" i="1"/>
  <c r="H20" i="1" s="1"/>
  <c r="A10" i="1"/>
  <c r="H10" i="1" s="1"/>
  <c r="H11" i="1" s="1"/>
  <c r="H12" i="1" s="1"/>
  <c r="H13" i="1" s="1"/>
  <c r="H14" i="1" s="1"/>
  <c r="H15" i="1" s="1"/>
  <c r="H16" i="1" s="1"/>
  <c r="H17" i="1" s="1"/>
  <c r="H18" i="1" s="1"/>
  <c r="I17" i="1"/>
  <c r="I18" i="1"/>
  <c r="B2" i="1"/>
  <c r="J5" i="4"/>
  <c r="K5" i="4" s="1"/>
  <c r="I5" i="4"/>
  <c r="M5" i="4" s="1"/>
  <c r="I6" i="4"/>
  <c r="I7" i="4"/>
  <c r="L7" i="4" s="1"/>
  <c r="O5" i="4"/>
  <c r="O6" i="4"/>
  <c r="O7" i="4"/>
  <c r="P3" i="4"/>
  <c r="G120" i="1" l="1" a="1"/>
  <c r="G120" i="1" s="1"/>
  <c r="H121" i="1"/>
  <c r="L16" i="4"/>
  <c r="P15" i="4"/>
  <c r="P16" i="4"/>
  <c r="L5" i="4"/>
  <c r="L6" i="4"/>
  <c r="J15" i="4"/>
  <c r="K15" i="4" s="1"/>
  <c r="M7" i="4"/>
  <c r="M6" i="4"/>
  <c r="L12" i="4"/>
  <c r="H111" i="1"/>
  <c r="G110" i="1" a="1"/>
  <c r="G110" i="1" s="1"/>
  <c r="H101" i="1"/>
  <c r="G100" i="1" a="1"/>
  <c r="G100" i="1" s="1"/>
  <c r="H91" i="1"/>
  <c r="G90" i="1" a="1"/>
  <c r="G90" i="1" s="1"/>
  <c r="H81" i="1"/>
  <c r="G80" i="1" a="1"/>
  <c r="G80" i="1" s="1"/>
  <c r="H71" i="1"/>
  <c r="G70" i="1" a="1"/>
  <c r="G70" i="1" s="1"/>
  <c r="L8" i="4"/>
  <c r="L13" i="4"/>
  <c r="L9" i="4"/>
  <c r="M9" i="4"/>
  <c r="L11" i="4"/>
  <c r="M13" i="4"/>
  <c r="L14" i="4"/>
  <c r="L10" i="4"/>
  <c r="M12" i="4"/>
  <c r="L15" i="4"/>
  <c r="M8" i="4"/>
  <c r="Q3" i="4"/>
  <c r="P9" i="4"/>
  <c r="P13" i="4"/>
  <c r="P10" i="4"/>
  <c r="P14" i="4"/>
  <c r="P11" i="4"/>
  <c r="P12" i="4"/>
  <c r="J6" i="4"/>
  <c r="K6" i="4" s="1"/>
  <c r="J7" i="4"/>
  <c r="K7" i="4" s="1"/>
  <c r="P7" i="4"/>
  <c r="P6" i="4"/>
  <c r="P8" i="4"/>
  <c r="P5" i="4"/>
  <c r="H61" i="1"/>
  <c r="G60" i="1" a="1"/>
  <c r="G60" i="1" s="1"/>
  <c r="H51" i="1"/>
  <c r="G50" i="1" a="1"/>
  <c r="G50" i="1" s="1"/>
  <c r="H41" i="1"/>
  <c r="G40" i="1" a="1"/>
  <c r="G40" i="1" s="1"/>
  <c r="H31" i="1"/>
  <c r="G30" i="1" a="1"/>
  <c r="G30" i="1" s="1"/>
  <c r="H21" i="1"/>
  <c r="G20" i="1" a="1"/>
  <c r="G20" i="1" s="1"/>
  <c r="G10" i="1" a="1"/>
  <c r="G10" i="1" s="1"/>
  <c r="C2" i="1"/>
  <c r="B3" i="1"/>
  <c r="C3" i="1" s="1"/>
  <c r="H122" i="1" l="1"/>
  <c r="Q15" i="4"/>
  <c r="Q16" i="4"/>
  <c r="H112" i="1"/>
  <c r="H102" i="1"/>
  <c r="H92" i="1"/>
  <c r="H82" i="1"/>
  <c r="H72" i="1"/>
  <c r="Q8" i="4"/>
  <c r="Q5" i="4"/>
  <c r="R3" i="4"/>
  <c r="Q6" i="4"/>
  <c r="Q7" i="4"/>
  <c r="Q11" i="4"/>
  <c r="Q12" i="4"/>
  <c r="Q9" i="4"/>
  <c r="Q13" i="4"/>
  <c r="Q10" i="4"/>
  <c r="Q14" i="4"/>
  <c r="H62" i="1"/>
  <c r="H52" i="1"/>
  <c r="H42" i="1"/>
  <c r="H32" i="1"/>
  <c r="H22" i="1"/>
  <c r="B4" i="1"/>
  <c r="H123" i="1" l="1"/>
  <c r="R15" i="4"/>
  <c r="R16" i="4"/>
  <c r="R7" i="4"/>
  <c r="R5" i="4"/>
  <c r="R8" i="4"/>
  <c r="R10" i="4"/>
  <c r="R6" i="4"/>
  <c r="S3" i="4"/>
  <c r="S8" i="4" s="1"/>
  <c r="R12" i="4"/>
  <c r="R13" i="4"/>
  <c r="R11" i="4"/>
  <c r="R9" i="4"/>
  <c r="R14" i="4"/>
  <c r="H113" i="1"/>
  <c r="H103" i="1"/>
  <c r="H93" i="1"/>
  <c r="H83" i="1"/>
  <c r="H73" i="1"/>
  <c r="S14" i="4"/>
  <c r="H63" i="1"/>
  <c r="H53" i="1"/>
  <c r="H43" i="1"/>
  <c r="H33" i="1"/>
  <c r="H23" i="1"/>
  <c r="C4" i="1"/>
  <c r="B5" i="1"/>
  <c r="H124" i="1" l="1"/>
  <c r="D123" i="1" a="1"/>
  <c r="D123" i="1" s="1"/>
  <c r="C123" i="1" a="1"/>
  <c r="C123" i="1" s="1"/>
  <c r="S12" i="4"/>
  <c r="S5" i="4"/>
  <c r="S15" i="4"/>
  <c r="S16" i="4"/>
  <c r="S10" i="4"/>
  <c r="S6" i="4"/>
  <c r="S13" i="4"/>
  <c r="S11" i="4"/>
  <c r="S7" i="4"/>
  <c r="T3" i="4"/>
  <c r="S9" i="4"/>
  <c r="C113" i="1" a="1"/>
  <c r="C113" i="1" s="1"/>
  <c r="H114" i="1"/>
  <c r="D113" i="1" a="1"/>
  <c r="D113" i="1" s="1"/>
  <c r="C103" i="1" a="1"/>
  <c r="C103" i="1" s="1"/>
  <c r="H104" i="1"/>
  <c r="D103" i="1" a="1"/>
  <c r="D103" i="1" s="1"/>
  <c r="C93" i="1" a="1"/>
  <c r="C93" i="1" s="1"/>
  <c r="D93" i="1" a="1"/>
  <c r="D93" i="1" s="1"/>
  <c r="H94" i="1"/>
  <c r="C83" i="1" a="1"/>
  <c r="C83" i="1" s="1"/>
  <c r="D83" i="1" a="1"/>
  <c r="D83" i="1" s="1"/>
  <c r="H84" i="1"/>
  <c r="C73" i="1" a="1"/>
  <c r="C73" i="1" s="1"/>
  <c r="D73" i="1" a="1"/>
  <c r="D73" i="1" s="1"/>
  <c r="H74" i="1"/>
  <c r="T9" i="4"/>
  <c r="T13" i="4"/>
  <c r="T10" i="4"/>
  <c r="T14" i="4"/>
  <c r="T11" i="4"/>
  <c r="T12" i="4"/>
  <c r="U3" i="4"/>
  <c r="D2" i="1" s="1"/>
  <c r="B123" i="1" s="1" a="1"/>
  <c r="B123" i="1" s="1"/>
  <c r="T6" i="4"/>
  <c r="T8" i="4"/>
  <c r="T5" i="4"/>
  <c r="T7" i="4"/>
  <c r="C63" i="1" a="1"/>
  <c r="C63" i="1" s="1"/>
  <c r="H64" i="1"/>
  <c r="D63" i="1" a="1"/>
  <c r="D63" i="1" s="1"/>
  <c r="C53" i="1" a="1"/>
  <c r="C53" i="1" s="1"/>
  <c r="H54" i="1"/>
  <c r="D53" i="1" a="1"/>
  <c r="D53" i="1" s="1"/>
  <c r="C43" i="1" a="1"/>
  <c r="C43" i="1" s="1"/>
  <c r="H44" i="1"/>
  <c r="D43" i="1" a="1"/>
  <c r="D43" i="1" s="1"/>
  <c r="C33" i="1" a="1"/>
  <c r="C33" i="1" s="1"/>
  <c r="H34" i="1"/>
  <c r="D33" i="1" a="1"/>
  <c r="D33" i="1" s="1"/>
  <c r="C23" i="1" a="1"/>
  <c r="C23" i="1" s="1"/>
  <c r="H24" i="1"/>
  <c r="D23" i="1" a="1"/>
  <c r="D23" i="1" s="1"/>
  <c r="C5" i="1"/>
  <c r="B6" i="1"/>
  <c r="C6" i="1" s="1"/>
  <c r="F123" i="1" l="1" a="1"/>
  <c r="F123" i="1" s="1"/>
  <c r="E123" i="1" a="1"/>
  <c r="E123" i="1" s="1"/>
  <c r="C124" i="1" a="1"/>
  <c r="C124" i="1" s="1"/>
  <c r="H125" i="1"/>
  <c r="D124" i="1" a="1"/>
  <c r="D124" i="1" s="1"/>
  <c r="T15" i="4"/>
  <c r="T16" i="4"/>
  <c r="U15" i="4"/>
  <c r="B113" i="1" s="1" a="1"/>
  <c r="B113" i="1" s="1"/>
  <c r="U16" i="4"/>
  <c r="E113" i="1" a="1"/>
  <c r="E113" i="1" s="1"/>
  <c r="F113" i="1" a="1"/>
  <c r="F113" i="1" s="1"/>
  <c r="C114" i="1" a="1"/>
  <c r="C114" i="1" s="1"/>
  <c r="H115" i="1"/>
  <c r="D114" i="1" a="1"/>
  <c r="D114" i="1" s="1"/>
  <c r="E103" i="1" a="1"/>
  <c r="E103" i="1" s="1"/>
  <c r="F103" i="1" a="1"/>
  <c r="F103" i="1" s="1"/>
  <c r="C104" i="1" a="1"/>
  <c r="C104" i="1" s="1"/>
  <c r="H105" i="1"/>
  <c r="D104" i="1" a="1"/>
  <c r="D104" i="1" s="1"/>
  <c r="C94" i="1" a="1"/>
  <c r="C94" i="1" s="1"/>
  <c r="H95" i="1"/>
  <c r="D94" i="1" a="1"/>
  <c r="D94" i="1" s="1"/>
  <c r="E93" i="1" a="1"/>
  <c r="E93" i="1" s="1"/>
  <c r="F93" i="1" a="1"/>
  <c r="F93" i="1" s="1"/>
  <c r="E83" i="1" a="1"/>
  <c r="E83" i="1" s="1"/>
  <c r="F83" i="1" a="1"/>
  <c r="F83" i="1" s="1"/>
  <c r="C84" i="1" a="1"/>
  <c r="C84" i="1" s="1"/>
  <c r="H85" i="1"/>
  <c r="D84" i="1" a="1"/>
  <c r="D84" i="1" s="1"/>
  <c r="D74" i="1" a="1"/>
  <c r="D74" i="1" s="1"/>
  <c r="C74" i="1" a="1"/>
  <c r="C74" i="1" s="1"/>
  <c r="H75" i="1"/>
  <c r="E73" i="1" a="1"/>
  <c r="E73" i="1" s="1"/>
  <c r="F73" i="1" a="1"/>
  <c r="F73" i="1" s="1"/>
  <c r="U11" i="4"/>
  <c r="B73" i="1" s="1" a="1"/>
  <c r="B73" i="1" s="1"/>
  <c r="U12" i="4"/>
  <c r="B83" i="1" s="1" a="1"/>
  <c r="B83" i="1" s="1"/>
  <c r="U9" i="4"/>
  <c r="U13" i="4"/>
  <c r="B93" i="1" s="1" a="1"/>
  <c r="B93" i="1" s="1"/>
  <c r="U10" i="4"/>
  <c r="U14" i="4"/>
  <c r="B103" i="1" s="1" a="1"/>
  <c r="B103" i="1" s="1"/>
  <c r="U6" i="4"/>
  <c r="U8" i="4"/>
  <c r="U5" i="4"/>
  <c r="B13" i="1" s="1" a="1"/>
  <c r="B13" i="1" s="1"/>
  <c r="V3" i="4"/>
  <c r="U7" i="4"/>
  <c r="B33" i="1" s="1" a="1"/>
  <c r="B33" i="1" s="1"/>
  <c r="C64" i="1" a="1"/>
  <c r="C64" i="1" s="1"/>
  <c r="D64" i="1" a="1"/>
  <c r="D64" i="1" s="1"/>
  <c r="H65" i="1"/>
  <c r="E63" i="1" a="1"/>
  <c r="E63" i="1" s="1"/>
  <c r="F63" i="1" a="1"/>
  <c r="F63" i="1" s="1"/>
  <c r="C54" i="1" a="1"/>
  <c r="C54" i="1" s="1"/>
  <c r="D54" i="1" a="1"/>
  <c r="D54" i="1" s="1"/>
  <c r="H55" i="1"/>
  <c r="E53" i="1" a="1"/>
  <c r="E53" i="1" s="1"/>
  <c r="F53" i="1" a="1"/>
  <c r="F53" i="1" s="1"/>
  <c r="D44" i="1" a="1"/>
  <c r="D44" i="1" s="1"/>
  <c r="C44" i="1" a="1"/>
  <c r="C44" i="1" s="1"/>
  <c r="H45" i="1"/>
  <c r="E43" i="1" a="1"/>
  <c r="E43" i="1" s="1"/>
  <c r="F43" i="1" a="1"/>
  <c r="F43" i="1" s="1"/>
  <c r="E33" i="1" a="1"/>
  <c r="E33" i="1" s="1"/>
  <c r="F33" i="1" a="1"/>
  <c r="F33" i="1" s="1"/>
  <c r="C34" i="1" a="1"/>
  <c r="C34" i="1" s="1"/>
  <c r="H35" i="1"/>
  <c r="D34" i="1" a="1"/>
  <c r="D34" i="1" s="1"/>
  <c r="C24" i="1" a="1"/>
  <c r="C24" i="1" s="1"/>
  <c r="H25" i="1"/>
  <c r="D24" i="1" a="1"/>
  <c r="D24" i="1" s="1"/>
  <c r="E23" i="1" a="1"/>
  <c r="E23" i="1" s="1"/>
  <c r="F23" i="1" a="1"/>
  <c r="F23" i="1" s="1"/>
  <c r="E124" i="1" l="1" a="1"/>
  <c r="E124" i="1" s="1"/>
  <c r="F124" i="1" a="1"/>
  <c r="F124" i="1" s="1"/>
  <c r="C125" i="1" a="1"/>
  <c r="C125" i="1" s="1"/>
  <c r="H126" i="1"/>
  <c r="D125" i="1" a="1"/>
  <c r="D125" i="1" s="1"/>
  <c r="V15" i="4"/>
  <c r="V16" i="4"/>
  <c r="B63" i="1" a="1"/>
  <c r="B63" i="1" s="1"/>
  <c r="E114" i="1" a="1"/>
  <c r="E114" i="1" s="1"/>
  <c r="F114" i="1" a="1"/>
  <c r="F114" i="1" s="1"/>
  <c r="D115" i="1" a="1"/>
  <c r="D115" i="1" s="1"/>
  <c r="C115" i="1" a="1"/>
  <c r="C115" i="1" s="1"/>
  <c r="H116" i="1"/>
  <c r="E104" i="1" a="1"/>
  <c r="E104" i="1" s="1"/>
  <c r="F104" i="1" a="1"/>
  <c r="F104" i="1" s="1"/>
  <c r="D105" i="1" a="1"/>
  <c r="D105" i="1" s="1"/>
  <c r="H106" i="1"/>
  <c r="C105" i="1" a="1"/>
  <c r="C105" i="1" s="1"/>
  <c r="E94" i="1" a="1"/>
  <c r="E94" i="1" s="1"/>
  <c r="F94" i="1" a="1"/>
  <c r="F94" i="1" s="1"/>
  <c r="D95" i="1" a="1"/>
  <c r="D95" i="1" s="1"/>
  <c r="H96" i="1"/>
  <c r="C95" i="1" a="1"/>
  <c r="C95" i="1" s="1"/>
  <c r="F84" i="1" a="1"/>
  <c r="F84" i="1" s="1"/>
  <c r="E84" i="1" a="1"/>
  <c r="E84" i="1" s="1"/>
  <c r="D85" i="1" a="1"/>
  <c r="D85" i="1" s="1"/>
  <c r="C85" i="1" a="1"/>
  <c r="C85" i="1" s="1"/>
  <c r="H86" i="1"/>
  <c r="D75" i="1" a="1"/>
  <c r="D75" i="1" s="1"/>
  <c r="H76" i="1"/>
  <c r="C75" i="1" a="1"/>
  <c r="C75" i="1" s="1"/>
  <c r="E74" i="1" a="1"/>
  <c r="E74" i="1" s="1"/>
  <c r="F74" i="1" a="1"/>
  <c r="F74" i="1" s="1"/>
  <c r="V9" i="4"/>
  <c r="V13" i="4"/>
  <c r="V10" i="4"/>
  <c r="V14" i="4"/>
  <c r="V11" i="4"/>
  <c r="V12" i="4"/>
  <c r="B43" i="1" a="1"/>
  <c r="B43" i="1" s="1"/>
  <c r="V8" i="4"/>
  <c r="V5" i="4"/>
  <c r="V7" i="4"/>
  <c r="V6" i="4"/>
  <c r="W3" i="4"/>
  <c r="D3" i="1"/>
  <c r="B23" i="1" a="1"/>
  <c r="B23" i="1" s="1"/>
  <c r="B53" i="1" a="1"/>
  <c r="B53" i="1" s="1"/>
  <c r="E64" i="1" a="1"/>
  <c r="E64" i="1" s="1"/>
  <c r="F64" i="1" a="1"/>
  <c r="F64" i="1" s="1"/>
  <c r="D65" i="1" a="1"/>
  <c r="D65" i="1" s="1"/>
  <c r="C65" i="1" a="1"/>
  <c r="C65" i="1" s="1"/>
  <c r="H66" i="1"/>
  <c r="E54" i="1" a="1"/>
  <c r="E54" i="1" s="1"/>
  <c r="F54" i="1" a="1"/>
  <c r="F54" i="1" s="1"/>
  <c r="D55" i="1" a="1"/>
  <c r="D55" i="1" s="1"/>
  <c r="C55" i="1" a="1"/>
  <c r="C55" i="1" s="1"/>
  <c r="H56" i="1"/>
  <c r="D45" i="1" a="1"/>
  <c r="D45" i="1" s="1"/>
  <c r="C45" i="1" a="1"/>
  <c r="C45" i="1" s="1"/>
  <c r="H46" i="1"/>
  <c r="F44" i="1" a="1"/>
  <c r="F44" i="1" s="1"/>
  <c r="E44" i="1" a="1"/>
  <c r="E44" i="1" s="1"/>
  <c r="D35" i="1" a="1"/>
  <c r="D35" i="1" s="1"/>
  <c r="H36" i="1"/>
  <c r="C35" i="1" a="1"/>
  <c r="C35" i="1" s="1"/>
  <c r="E34" i="1" a="1"/>
  <c r="E34" i="1" s="1"/>
  <c r="F34" i="1" a="1"/>
  <c r="F34" i="1" s="1"/>
  <c r="E24" i="1" a="1"/>
  <c r="E24" i="1" s="1"/>
  <c r="F24" i="1" a="1"/>
  <c r="F24" i="1" s="1"/>
  <c r="D25" i="1" a="1"/>
  <c r="D25" i="1" s="1"/>
  <c r="C25" i="1" a="1"/>
  <c r="C25" i="1" s="1"/>
  <c r="H26" i="1"/>
  <c r="D126" i="1" l="1" a="1"/>
  <c r="D126" i="1" s="1"/>
  <c r="H127" i="1"/>
  <c r="H128" i="1" s="1"/>
  <c r="C126" i="1" a="1"/>
  <c r="C126" i="1" s="1"/>
  <c r="B114" i="1" a="1"/>
  <c r="B114" i="1" s="1"/>
  <c r="B124" i="1" a="1"/>
  <c r="B124" i="1" s="1"/>
  <c r="E125" i="1" a="1"/>
  <c r="E125" i="1" s="1"/>
  <c r="F125" i="1" a="1"/>
  <c r="F125" i="1" s="1"/>
  <c r="W15" i="4"/>
  <c r="W16" i="4"/>
  <c r="F115" i="1" a="1"/>
  <c r="F115" i="1" s="1"/>
  <c r="E115" i="1" a="1"/>
  <c r="E115" i="1" s="1"/>
  <c r="D116" i="1" a="1"/>
  <c r="D116" i="1" s="1"/>
  <c r="C116" i="1" a="1"/>
  <c r="C116" i="1" s="1"/>
  <c r="H117" i="1"/>
  <c r="H118" i="1" s="1"/>
  <c r="F105" i="1" a="1"/>
  <c r="F105" i="1" s="1"/>
  <c r="E105" i="1" a="1"/>
  <c r="E105" i="1" s="1"/>
  <c r="B94" i="1" a="1"/>
  <c r="B94" i="1" s="1"/>
  <c r="B104" i="1" a="1"/>
  <c r="B104" i="1" s="1"/>
  <c r="D106" i="1" a="1"/>
  <c r="D106" i="1" s="1"/>
  <c r="H107" i="1"/>
  <c r="H108" i="1" s="1"/>
  <c r="C106" i="1" a="1"/>
  <c r="C106" i="1" s="1"/>
  <c r="F95" i="1" a="1"/>
  <c r="F95" i="1" s="1"/>
  <c r="E95" i="1" a="1"/>
  <c r="E95" i="1" s="1"/>
  <c r="D96" i="1" a="1"/>
  <c r="D96" i="1" s="1"/>
  <c r="H97" i="1"/>
  <c r="H98" i="1" s="1"/>
  <c r="C96" i="1" a="1"/>
  <c r="C96" i="1" s="1"/>
  <c r="B74" i="1" a="1"/>
  <c r="B74" i="1" s="1"/>
  <c r="B84" i="1" a="1"/>
  <c r="B84" i="1" s="1"/>
  <c r="F85" i="1" a="1"/>
  <c r="F85" i="1" s="1"/>
  <c r="E85" i="1" a="1"/>
  <c r="E85" i="1" s="1"/>
  <c r="C86" i="1" a="1"/>
  <c r="C86" i="1" s="1"/>
  <c r="D86" i="1" a="1"/>
  <c r="D86" i="1" s="1"/>
  <c r="H87" i="1"/>
  <c r="H88" i="1" s="1"/>
  <c r="D76" i="1" a="1"/>
  <c r="D76" i="1" s="1"/>
  <c r="H77" i="1"/>
  <c r="H78" i="1" s="1"/>
  <c r="C76" i="1" a="1"/>
  <c r="C76" i="1" s="1"/>
  <c r="F75" i="1" a="1"/>
  <c r="F75" i="1" s="1"/>
  <c r="E75" i="1" a="1"/>
  <c r="E75" i="1" s="1"/>
  <c r="W11" i="4"/>
  <c r="W12" i="4"/>
  <c r="W9" i="4"/>
  <c r="W13" i="4"/>
  <c r="W14" i="4"/>
  <c r="W10" i="4"/>
  <c r="B14" i="1" a="1"/>
  <c r="B14" i="1" s="1"/>
  <c r="B54" i="1" a="1"/>
  <c r="B54" i="1" s="1"/>
  <c r="B64" i="1" a="1"/>
  <c r="B64" i="1" s="1"/>
  <c r="B44" i="1" a="1"/>
  <c r="B44" i="1" s="1"/>
  <c r="B24" i="1" a="1"/>
  <c r="B24" i="1" s="1"/>
  <c r="B34" i="1" a="1"/>
  <c r="B34" i="1" s="1"/>
  <c r="W8" i="4"/>
  <c r="W5" i="4"/>
  <c r="W7" i="4"/>
  <c r="W6" i="4"/>
  <c r="X3" i="4"/>
  <c r="D4" i="1"/>
  <c r="F65" i="1" a="1"/>
  <c r="F65" i="1" s="1"/>
  <c r="E65" i="1" a="1"/>
  <c r="E65" i="1" s="1"/>
  <c r="D66" i="1" a="1"/>
  <c r="D66" i="1" s="1"/>
  <c r="C66" i="1" a="1"/>
  <c r="C66" i="1" s="1"/>
  <c r="H67" i="1"/>
  <c r="H68" i="1" s="1"/>
  <c r="F55" i="1" a="1"/>
  <c r="F55" i="1" s="1"/>
  <c r="E55" i="1" a="1"/>
  <c r="E55" i="1" s="1"/>
  <c r="D56" i="1" a="1"/>
  <c r="D56" i="1" s="1"/>
  <c r="C56" i="1" a="1"/>
  <c r="C56" i="1" s="1"/>
  <c r="H57" i="1"/>
  <c r="H58" i="1" s="1"/>
  <c r="C46" i="1" a="1"/>
  <c r="C46" i="1" s="1"/>
  <c r="D46" i="1" a="1"/>
  <c r="D46" i="1" s="1"/>
  <c r="H47" i="1"/>
  <c r="H48" i="1" s="1"/>
  <c r="F45" i="1" a="1"/>
  <c r="F45" i="1" s="1"/>
  <c r="E45" i="1" a="1"/>
  <c r="E45" i="1" s="1"/>
  <c r="F35" i="1" a="1"/>
  <c r="F35" i="1" s="1"/>
  <c r="E35" i="1" a="1"/>
  <c r="E35" i="1" s="1"/>
  <c r="D36" i="1" a="1"/>
  <c r="D36" i="1" s="1"/>
  <c r="C36" i="1" a="1"/>
  <c r="C36" i="1" s="1"/>
  <c r="H37" i="1"/>
  <c r="H38" i="1" s="1"/>
  <c r="F25" i="1" a="1"/>
  <c r="F25" i="1" s="1"/>
  <c r="E25" i="1" a="1"/>
  <c r="E25" i="1" s="1"/>
  <c r="D26" i="1" a="1"/>
  <c r="D26" i="1" s="1"/>
  <c r="C26" i="1" a="1"/>
  <c r="C26" i="1" s="1"/>
  <c r="H27" i="1"/>
  <c r="H28" i="1" s="1"/>
  <c r="B115" i="1" l="1" a="1"/>
  <c r="B115" i="1" s="1"/>
  <c r="B125" i="1" a="1"/>
  <c r="B125" i="1" s="1"/>
  <c r="F126" i="1" a="1"/>
  <c r="F126" i="1" s="1"/>
  <c r="E126" i="1" a="1"/>
  <c r="E126" i="1" s="1"/>
  <c r="X15" i="4"/>
  <c r="X16" i="4"/>
  <c r="F116" i="1" a="1"/>
  <c r="F116" i="1" s="1"/>
  <c r="E116" i="1" a="1"/>
  <c r="E116" i="1" s="1"/>
  <c r="B95" i="1" a="1"/>
  <c r="B95" i="1" s="1"/>
  <c r="B105" i="1" a="1"/>
  <c r="B105" i="1" s="1"/>
  <c r="F106" i="1" a="1"/>
  <c r="F106" i="1" s="1"/>
  <c r="E106" i="1" a="1"/>
  <c r="E106" i="1" s="1"/>
  <c r="F96" i="1" a="1"/>
  <c r="F96" i="1" s="1"/>
  <c r="E96" i="1" a="1"/>
  <c r="E96" i="1" s="1"/>
  <c r="E86" i="1" a="1"/>
  <c r="E86" i="1" s="1"/>
  <c r="F86" i="1" a="1"/>
  <c r="F86" i="1" s="1"/>
  <c r="B75" i="1" a="1"/>
  <c r="B75" i="1" s="1"/>
  <c r="B85" i="1" a="1"/>
  <c r="B85" i="1" s="1"/>
  <c r="F76" i="1" a="1"/>
  <c r="F76" i="1" s="1"/>
  <c r="E76" i="1" a="1"/>
  <c r="E76" i="1" s="1"/>
  <c r="X9" i="4"/>
  <c r="X13" i="4"/>
  <c r="X10" i="4"/>
  <c r="X14" i="4"/>
  <c r="X11" i="4"/>
  <c r="X12" i="4"/>
  <c r="B65" i="1" a="1"/>
  <c r="B65" i="1" s="1"/>
  <c r="B55" i="1" a="1"/>
  <c r="B55" i="1" s="1"/>
  <c r="B35" i="1" a="1"/>
  <c r="B35" i="1" s="1"/>
  <c r="B45" i="1" a="1"/>
  <c r="B45" i="1" s="1"/>
  <c r="B25" i="1" a="1"/>
  <c r="B25" i="1" s="1"/>
  <c r="X6" i="4"/>
  <c r="X8" i="4"/>
  <c r="X5" i="4"/>
  <c r="X7" i="4"/>
  <c r="Y3" i="4"/>
  <c r="D5" i="1"/>
  <c r="F66" i="1" a="1"/>
  <c r="F66" i="1" s="1"/>
  <c r="E66" i="1" a="1"/>
  <c r="E66" i="1" s="1"/>
  <c r="F56" i="1" a="1"/>
  <c r="F56" i="1" s="1"/>
  <c r="E56" i="1" a="1"/>
  <c r="E56" i="1" s="1"/>
  <c r="E46" i="1" a="1"/>
  <c r="E46" i="1" s="1"/>
  <c r="F46" i="1" a="1"/>
  <c r="F46" i="1" s="1"/>
  <c r="F36" i="1" a="1"/>
  <c r="F36" i="1" s="1"/>
  <c r="E36" i="1" a="1"/>
  <c r="E36" i="1" s="1"/>
  <c r="F26" i="1" a="1"/>
  <c r="F26" i="1" s="1"/>
  <c r="E26" i="1" a="1"/>
  <c r="E26" i="1" s="1"/>
  <c r="B116" i="1" l="1" a="1"/>
  <c r="B116" i="1" s="1"/>
  <c r="B118" i="1" s="1"/>
  <c r="B126" i="1" a="1"/>
  <c r="B126" i="1" s="1"/>
  <c r="B128" i="1" s="1"/>
  <c r="Y15" i="4"/>
  <c r="Y16" i="4"/>
  <c r="B96" i="1" a="1"/>
  <c r="B96" i="1" s="1"/>
  <c r="B98" i="1" s="1"/>
  <c r="B106" i="1" a="1"/>
  <c r="B106" i="1" s="1"/>
  <c r="B108" i="1" s="1"/>
  <c r="B76" i="1" a="1"/>
  <c r="B76" i="1" s="1"/>
  <c r="B78" i="1" s="1"/>
  <c r="B86" i="1" a="1"/>
  <c r="B86" i="1" s="1"/>
  <c r="B88" i="1" s="1"/>
  <c r="Y11" i="4"/>
  <c r="Y12" i="4"/>
  <c r="Y9" i="4"/>
  <c r="Y13" i="4"/>
  <c r="Y10" i="4"/>
  <c r="Y14" i="4"/>
  <c r="B66" i="1" a="1"/>
  <c r="B66" i="1" s="1"/>
  <c r="B68" i="1" s="1"/>
  <c r="B36" i="1" a="1"/>
  <c r="B36" i="1" s="1"/>
  <c r="B38" i="1" s="1"/>
  <c r="B26" i="1" a="1"/>
  <c r="B26" i="1" s="1"/>
  <c r="B28" i="1" s="1"/>
  <c r="B46" i="1" a="1"/>
  <c r="B46" i="1" s="1"/>
  <c r="B48" i="1" s="1"/>
  <c r="B56" i="1" a="1"/>
  <c r="B56" i="1" s="1"/>
  <c r="B58" i="1" s="1"/>
  <c r="Y6" i="4"/>
  <c r="Y8" i="4"/>
  <c r="Y5" i="4"/>
  <c r="Y7" i="4"/>
  <c r="Z3" i="4"/>
  <c r="Z15" i="4" l="1"/>
  <c r="Z16" i="4"/>
  <c r="Z9" i="4"/>
  <c r="Z13" i="4"/>
  <c r="Z10" i="4"/>
  <c r="Z14" i="4"/>
  <c r="Z11" i="4"/>
  <c r="Z12" i="4"/>
  <c r="Z8" i="4"/>
  <c r="Z5" i="4"/>
  <c r="Z7" i="4"/>
  <c r="Z6" i="4"/>
  <c r="AA3" i="4"/>
  <c r="AA15" i="4" l="1"/>
  <c r="AA16" i="4"/>
  <c r="AA11" i="4"/>
  <c r="AA12" i="4"/>
  <c r="AA9" i="4"/>
  <c r="AA13" i="4"/>
  <c r="AA10" i="4"/>
  <c r="AA14" i="4"/>
  <c r="AA8" i="4"/>
  <c r="AA5" i="4"/>
  <c r="AA7" i="4"/>
  <c r="AA6" i="4"/>
  <c r="AB3" i="4"/>
  <c r="AB15" i="4" l="1"/>
  <c r="AB16" i="4"/>
  <c r="AB9" i="4"/>
  <c r="AB13" i="4"/>
  <c r="AB10" i="4"/>
  <c r="AB14" i="4"/>
  <c r="AB11" i="4"/>
  <c r="AB12" i="4"/>
  <c r="AB6" i="4"/>
  <c r="AB8" i="4"/>
  <c r="AB5" i="4"/>
  <c r="AB7" i="4"/>
  <c r="AC3" i="4"/>
  <c r="AC15" i="4" l="1"/>
  <c r="AC16" i="4"/>
  <c r="AC11" i="4"/>
  <c r="AC12" i="4"/>
  <c r="AC9" i="4"/>
  <c r="AC13" i="4"/>
  <c r="AC10" i="4"/>
  <c r="AC14" i="4"/>
  <c r="AC6" i="4"/>
  <c r="AC8" i="4"/>
  <c r="AC5" i="4"/>
  <c r="AC7" i="4"/>
  <c r="AD3" i="4"/>
  <c r="AD15" i="4" l="1"/>
  <c r="AD16" i="4"/>
  <c r="AD9" i="4"/>
  <c r="AD13" i="4"/>
  <c r="AD10" i="4"/>
  <c r="AD14" i="4"/>
  <c r="AD11" i="4"/>
  <c r="AD12" i="4"/>
  <c r="AD8" i="4"/>
  <c r="AD5" i="4"/>
  <c r="AD7" i="4"/>
  <c r="AD6" i="4"/>
  <c r="AE3" i="4"/>
  <c r="AE15" i="4" l="1"/>
  <c r="AE16" i="4"/>
  <c r="AE11" i="4"/>
  <c r="AE12" i="4"/>
  <c r="AE9" i="4"/>
  <c r="AE13" i="4"/>
  <c r="AE14" i="4"/>
  <c r="AE10" i="4"/>
  <c r="AE8" i="4"/>
  <c r="AE5" i="4"/>
  <c r="AE7" i="4"/>
  <c r="AE6" i="4"/>
  <c r="AF3" i="4"/>
  <c r="AF15" i="4" l="1"/>
  <c r="AF16" i="4"/>
  <c r="AF9" i="4"/>
  <c r="AF13" i="4"/>
  <c r="AF10" i="4"/>
  <c r="AF14" i="4"/>
  <c r="AF11" i="4"/>
  <c r="AF12" i="4"/>
  <c r="AG3" i="4"/>
  <c r="AF6" i="4"/>
  <c r="AF8" i="4"/>
  <c r="AF5" i="4"/>
  <c r="AF7" i="4"/>
  <c r="AG15" i="4" l="1"/>
  <c r="AG16" i="4"/>
  <c r="AG11" i="4"/>
  <c r="AG12" i="4"/>
  <c r="AG9" i="4"/>
  <c r="AG13" i="4"/>
  <c r="AG10" i="4"/>
  <c r="AG14" i="4"/>
  <c r="AH3" i="4"/>
  <c r="AG6" i="4"/>
  <c r="AG8" i="4"/>
  <c r="AG5" i="4"/>
  <c r="AG7" i="4"/>
  <c r="AH15" i="4" l="1"/>
  <c r="AH16" i="4"/>
  <c r="AH9" i="4"/>
  <c r="AH13" i="4"/>
  <c r="AH10" i="4"/>
  <c r="AH14" i="4"/>
  <c r="AH11" i="4"/>
  <c r="AH12" i="4"/>
  <c r="AI3" i="4"/>
  <c r="AH8" i="4"/>
  <c r="AH5" i="4"/>
  <c r="AH7" i="4"/>
  <c r="AH6" i="4"/>
  <c r="AI15" i="4" l="1"/>
  <c r="AI16" i="4"/>
  <c r="AI11" i="4"/>
  <c r="AI12" i="4"/>
  <c r="AI9" i="4"/>
  <c r="AI13" i="4"/>
  <c r="AI10" i="4"/>
  <c r="AI14" i="4"/>
  <c r="AJ3" i="4"/>
  <c r="AI8" i="4"/>
  <c r="AI5" i="4"/>
  <c r="AI7" i="4"/>
  <c r="AI6" i="4"/>
  <c r="AJ15" i="4" l="1"/>
  <c r="AJ16" i="4"/>
  <c r="AJ9" i="4"/>
  <c r="AJ13" i="4"/>
  <c r="AJ10" i="4"/>
  <c r="AJ14" i="4"/>
  <c r="AJ11" i="4"/>
  <c r="AJ12" i="4"/>
  <c r="AK3" i="4"/>
  <c r="AJ6" i="4"/>
  <c r="AJ8" i="4"/>
  <c r="AJ5" i="4"/>
  <c r="AJ7" i="4"/>
  <c r="C14" i="1" a="1"/>
  <c r="C14" i="1" s="1"/>
  <c r="B16" i="1" a="1"/>
  <c r="B16" i="1" s="1"/>
  <c r="C16" i="1" a="1"/>
  <c r="C16" i="1" s="1"/>
  <c r="D14" i="1" a="1"/>
  <c r="D14" i="1" s="1"/>
  <c r="D15" i="1" a="1"/>
  <c r="D15" i="1" s="1"/>
  <c r="C15" i="1" a="1"/>
  <c r="C15" i="1" s="1"/>
  <c r="B15" i="1" a="1"/>
  <c r="B15" i="1" s="1"/>
  <c r="C13" i="1" a="1"/>
  <c r="C13" i="1" s="1"/>
  <c r="D13" i="1" a="1"/>
  <c r="D13" i="1" s="1"/>
  <c r="D16" i="1" a="1"/>
  <c r="D16" i="1" s="1"/>
  <c r="AK15" i="4" l="1"/>
  <c r="AK16" i="4"/>
  <c r="AK11" i="4"/>
  <c r="AK12" i="4"/>
  <c r="AK9" i="4"/>
  <c r="AK13" i="4"/>
  <c r="AK10" i="4"/>
  <c r="AK14" i="4"/>
  <c r="AL3" i="4"/>
  <c r="AK6" i="4"/>
  <c r="AK8" i="4"/>
  <c r="AK5" i="4"/>
  <c r="AK7" i="4"/>
  <c r="B18" i="1"/>
  <c r="F13" i="1" a="1"/>
  <c r="F13" i="1" s="1"/>
  <c r="E13" i="1" a="1"/>
  <c r="E13" i="1" s="1"/>
  <c r="I13" i="1" s="1"/>
  <c r="F14" i="1" a="1"/>
  <c r="F14" i="1" s="1"/>
  <c r="E14" i="1" a="1"/>
  <c r="E14" i="1" s="1"/>
  <c r="I14" i="1" s="1"/>
  <c r="F16" i="1" a="1"/>
  <c r="F16" i="1" s="1"/>
  <c r="E16" i="1" a="1"/>
  <c r="E16" i="1" s="1"/>
  <c r="I16" i="1" s="1"/>
  <c r="F15" i="1" a="1"/>
  <c r="F15" i="1" s="1"/>
  <c r="E15" i="1" a="1"/>
  <c r="E15" i="1" s="1"/>
  <c r="I15" i="1" s="1"/>
  <c r="AL15" i="4" l="1"/>
  <c r="AL16" i="4"/>
  <c r="AL9" i="4"/>
  <c r="AL13" i="4"/>
  <c r="AL10" i="4"/>
  <c r="AL14" i="4"/>
  <c r="AL11" i="4"/>
  <c r="AL12" i="4"/>
  <c r="AM3" i="4"/>
  <c r="AL8" i="4"/>
  <c r="AL5" i="4"/>
  <c r="AL7" i="4"/>
  <c r="AL6" i="4"/>
  <c r="AM15" i="4" l="1"/>
  <c r="AM16" i="4"/>
  <c r="AM11" i="4"/>
  <c r="AM12" i="4"/>
  <c r="AM9" i="4"/>
  <c r="AM13" i="4"/>
  <c r="AM14" i="4"/>
  <c r="AM10" i="4"/>
  <c r="AN3" i="4"/>
  <c r="AM8" i="4"/>
  <c r="AM5" i="4"/>
  <c r="AM7" i="4"/>
  <c r="AM6" i="4"/>
  <c r="AN15" i="4" l="1"/>
  <c r="AN16" i="4"/>
  <c r="AN9" i="4"/>
  <c r="AN13" i="4"/>
  <c r="AN10" i="4"/>
  <c r="AN14" i="4"/>
  <c r="AN11" i="4"/>
  <c r="AN12" i="4"/>
  <c r="AO3" i="4"/>
  <c r="AN6" i="4"/>
  <c r="AN8" i="4"/>
  <c r="AN5" i="4"/>
  <c r="AN7" i="4"/>
  <c r="AO15" i="4" l="1"/>
  <c r="AO16" i="4"/>
  <c r="AO11" i="4"/>
  <c r="AO12" i="4"/>
  <c r="AO9" i="4"/>
  <c r="AO13" i="4"/>
  <c r="AO10" i="4"/>
  <c r="AO14" i="4"/>
  <c r="AP3" i="4"/>
  <c r="AO6" i="4"/>
  <c r="AO8" i="4"/>
  <c r="AO5" i="4"/>
  <c r="AO7" i="4"/>
  <c r="AP15" i="4" l="1"/>
  <c r="AP16" i="4"/>
  <c r="AP9" i="4"/>
  <c r="AP13" i="4"/>
  <c r="AP10" i="4"/>
  <c r="AP14" i="4"/>
  <c r="AP11" i="4"/>
  <c r="AP12" i="4"/>
  <c r="AQ3" i="4"/>
  <c r="AP8" i="4"/>
  <c r="AP5" i="4"/>
  <c r="AP7" i="4"/>
  <c r="AP6" i="4"/>
  <c r="AQ15" i="4" l="1"/>
  <c r="AQ16" i="4"/>
  <c r="AQ11" i="4"/>
  <c r="AQ12" i="4"/>
  <c r="AQ9" i="4"/>
  <c r="AQ13" i="4"/>
  <c r="AQ14" i="4"/>
  <c r="AQ10" i="4"/>
  <c r="AR3" i="4"/>
  <c r="AQ8" i="4"/>
  <c r="AQ5" i="4"/>
  <c r="AQ7" i="4"/>
  <c r="AQ6" i="4"/>
  <c r="AR15" i="4" l="1"/>
  <c r="AR16" i="4"/>
  <c r="AR9" i="4"/>
  <c r="AR13" i="4"/>
  <c r="AR10" i="4"/>
  <c r="AR14" i="4"/>
  <c r="AR11" i="4"/>
  <c r="AR12" i="4"/>
  <c r="AS3" i="4"/>
  <c r="AR6" i="4"/>
  <c r="AR8" i="4"/>
  <c r="AR5" i="4"/>
  <c r="AR7" i="4"/>
  <c r="AS15" i="4" l="1"/>
  <c r="AS16" i="4"/>
  <c r="AS11" i="4"/>
  <c r="AS12" i="4"/>
  <c r="AS9" i="4"/>
  <c r="AS13" i="4"/>
  <c r="AS10" i="4"/>
  <c r="AS14" i="4"/>
  <c r="AT3" i="4"/>
  <c r="AS6" i="4"/>
  <c r="AS8" i="4"/>
  <c r="AS5" i="4"/>
  <c r="AS7" i="4"/>
  <c r="AT15" i="4" l="1"/>
  <c r="AT16" i="4"/>
  <c r="AT9" i="4"/>
  <c r="AT13" i="4"/>
  <c r="AT10" i="4"/>
  <c r="AT14" i="4"/>
  <c r="AT11" i="4"/>
  <c r="AT12" i="4"/>
  <c r="AU3" i="4"/>
  <c r="AT8" i="4"/>
  <c r="AT5" i="4"/>
  <c r="AT7" i="4"/>
  <c r="AT6" i="4"/>
  <c r="AU15" i="4" l="1"/>
  <c r="AU16" i="4"/>
  <c r="AU11" i="4"/>
  <c r="AU12" i="4"/>
  <c r="AU9" i="4"/>
  <c r="AU13" i="4"/>
  <c r="AU14" i="4"/>
  <c r="AU10" i="4"/>
  <c r="AV3" i="4"/>
  <c r="AU8" i="4"/>
  <c r="AU5" i="4"/>
  <c r="AU7" i="4"/>
  <c r="AU6" i="4"/>
  <c r="AV15" i="4" l="1"/>
  <c r="AV16" i="4"/>
  <c r="AV9" i="4"/>
  <c r="AV13" i="4"/>
  <c r="AV10" i="4"/>
  <c r="AV14" i="4"/>
  <c r="AV11" i="4"/>
  <c r="AV12" i="4"/>
  <c r="AW3" i="4"/>
  <c r="AV6" i="4"/>
  <c r="AV8" i="4"/>
  <c r="AV5" i="4"/>
  <c r="AV7" i="4"/>
  <c r="AW15" i="4" l="1"/>
  <c r="AW16" i="4"/>
  <c r="AW11" i="4"/>
  <c r="AW12" i="4"/>
  <c r="AW9" i="4"/>
  <c r="AW13" i="4"/>
  <c r="AW10" i="4"/>
  <c r="AW14" i="4"/>
  <c r="AX3" i="4"/>
  <c r="AW6" i="4"/>
  <c r="AW8" i="4"/>
  <c r="AW5" i="4"/>
  <c r="AW7" i="4"/>
  <c r="AX15" i="4" l="1"/>
  <c r="AX16" i="4"/>
  <c r="AX9" i="4"/>
  <c r="AX13" i="4"/>
  <c r="AX10" i="4"/>
  <c r="AX14" i="4"/>
  <c r="AX11" i="4"/>
  <c r="AX12" i="4"/>
  <c r="AY3" i="4"/>
  <c r="AX8" i="4"/>
  <c r="AX5" i="4"/>
  <c r="AX7" i="4"/>
  <c r="AX6" i="4"/>
  <c r="AY15" i="4" l="1"/>
  <c r="AY16" i="4"/>
  <c r="AY11" i="4"/>
  <c r="AY12" i="4"/>
  <c r="AY9" i="4"/>
  <c r="AY13" i="4"/>
  <c r="AY14" i="4"/>
  <c r="AY10" i="4"/>
  <c r="AZ3" i="4"/>
  <c r="AY8" i="4"/>
  <c r="AY5" i="4"/>
  <c r="AY7" i="4"/>
  <c r="AY6" i="4"/>
  <c r="AZ15" i="4" l="1"/>
  <c r="AZ16" i="4"/>
  <c r="AZ9" i="4"/>
  <c r="AZ13" i="4"/>
  <c r="AZ10" i="4"/>
  <c r="AZ14" i="4"/>
  <c r="AZ11" i="4"/>
  <c r="AZ12" i="4"/>
  <c r="BA3" i="4"/>
  <c r="AZ6" i="4"/>
  <c r="AZ8" i="4"/>
  <c r="AZ5" i="4"/>
  <c r="AZ7" i="4"/>
  <c r="BA15" i="4" l="1"/>
  <c r="BA16" i="4"/>
  <c r="BA11" i="4"/>
  <c r="BA12" i="4"/>
  <c r="BA9" i="4"/>
  <c r="BA13" i="4"/>
  <c r="BA10" i="4"/>
  <c r="BA14" i="4"/>
  <c r="BB3" i="4"/>
  <c r="BA6" i="4"/>
  <c r="BA8" i="4"/>
  <c r="BA5" i="4"/>
  <c r="BA7" i="4"/>
  <c r="BB15" i="4" l="1"/>
  <c r="BB16" i="4"/>
  <c r="BB9" i="4"/>
  <c r="BB13" i="4"/>
  <c r="BB10" i="4"/>
  <c r="BB14" i="4"/>
  <c r="BB11" i="4"/>
  <c r="BB12" i="4"/>
  <c r="BC3" i="4"/>
  <c r="BB8" i="4"/>
  <c r="BB5" i="4"/>
  <c r="BB7" i="4"/>
  <c r="BB6" i="4"/>
  <c r="BC15" i="4" l="1"/>
  <c r="BC16" i="4"/>
  <c r="BC11" i="4"/>
  <c r="BC12" i="4"/>
  <c r="BC9" i="4"/>
  <c r="BC13" i="4"/>
  <c r="BC14" i="4"/>
  <c r="BC10" i="4"/>
  <c r="BD3" i="4"/>
  <c r="BC8" i="4"/>
  <c r="BC5" i="4"/>
  <c r="BC7" i="4"/>
  <c r="BC6" i="4"/>
  <c r="BD15" i="4" l="1"/>
  <c r="BD16" i="4"/>
  <c r="BD9" i="4"/>
  <c r="BD13" i="4"/>
  <c r="BD10" i="4"/>
  <c r="BD14" i="4"/>
  <c r="BD11" i="4"/>
  <c r="BD12" i="4"/>
  <c r="BE3" i="4"/>
  <c r="BD6" i="4"/>
  <c r="BD8" i="4"/>
  <c r="BD5" i="4"/>
  <c r="BD7" i="4"/>
  <c r="BE15" i="4" l="1"/>
  <c r="BE16" i="4"/>
  <c r="BE11" i="4"/>
  <c r="BE12" i="4"/>
  <c r="BE9" i="4"/>
  <c r="BE13" i="4"/>
  <c r="BE10" i="4"/>
  <c r="BE14" i="4"/>
  <c r="BF3" i="4"/>
  <c r="BE6" i="4"/>
  <c r="BE8" i="4"/>
  <c r="BE5" i="4"/>
  <c r="BE7" i="4"/>
  <c r="BF15" i="4" l="1"/>
  <c r="BF16" i="4"/>
  <c r="BF9" i="4"/>
  <c r="BF13" i="4"/>
  <c r="BF10" i="4"/>
  <c r="BF14" i="4"/>
  <c r="BF11" i="4"/>
  <c r="BF12" i="4"/>
  <c r="BG3" i="4"/>
  <c r="BF8" i="4"/>
  <c r="BF5" i="4"/>
  <c r="BF7" i="4"/>
  <c r="BF6" i="4"/>
  <c r="BG15" i="4" l="1"/>
  <c r="BG16" i="4"/>
  <c r="BG11" i="4"/>
  <c r="BG12" i="4"/>
  <c r="BG9" i="4"/>
  <c r="BG13" i="4"/>
  <c r="BG10" i="4"/>
  <c r="BG14" i="4"/>
  <c r="BH3" i="4"/>
  <c r="BG8" i="4"/>
  <c r="BG5" i="4"/>
  <c r="BG7" i="4"/>
  <c r="BG6" i="4"/>
  <c r="BH15" i="4" l="1"/>
  <c r="BH16" i="4"/>
  <c r="BH9" i="4"/>
  <c r="BH13" i="4"/>
  <c r="BH10" i="4"/>
  <c r="BH14" i="4"/>
  <c r="BH11" i="4"/>
  <c r="BH12" i="4"/>
  <c r="BI3" i="4"/>
  <c r="BH6" i="4"/>
  <c r="BH8" i="4"/>
  <c r="BH5" i="4"/>
  <c r="BH7" i="4"/>
  <c r="BI15" i="4" l="1"/>
  <c r="BI16" i="4"/>
  <c r="BI11" i="4"/>
  <c r="BI12" i="4"/>
  <c r="BI9" i="4"/>
  <c r="BI13" i="4"/>
  <c r="BI10" i="4"/>
  <c r="BI14" i="4"/>
  <c r="BJ3" i="4"/>
  <c r="BI6" i="4"/>
  <c r="BI8" i="4"/>
  <c r="BI5" i="4"/>
  <c r="BI7" i="4"/>
  <c r="BJ15" i="4" l="1"/>
  <c r="BJ16" i="4"/>
  <c r="BJ9" i="4"/>
  <c r="BJ13" i="4"/>
  <c r="BJ10" i="4"/>
  <c r="BJ14" i="4"/>
  <c r="BJ11" i="4"/>
  <c r="BJ12" i="4"/>
  <c r="BK3" i="4"/>
  <c r="BJ8" i="4"/>
  <c r="BJ5" i="4"/>
  <c r="BJ7" i="4"/>
  <c r="BJ6" i="4"/>
  <c r="BK15" i="4" l="1"/>
  <c r="BK16" i="4"/>
  <c r="BK11" i="4"/>
  <c r="BK12" i="4"/>
  <c r="BK9" i="4"/>
  <c r="BK13" i="4"/>
  <c r="BK14" i="4"/>
  <c r="BK10" i="4"/>
  <c r="BL3" i="4"/>
  <c r="BK8" i="4"/>
  <c r="BK5" i="4"/>
  <c r="BK7" i="4"/>
  <c r="BK6" i="4"/>
  <c r="BL15" i="4" l="1"/>
  <c r="BL16" i="4"/>
  <c r="BL9" i="4"/>
  <c r="BL13" i="4"/>
  <c r="BL10" i="4"/>
  <c r="BL14" i="4"/>
  <c r="BL11" i="4"/>
  <c r="BL12" i="4"/>
  <c r="BM3" i="4"/>
  <c r="BL6" i="4"/>
  <c r="BL8" i="4"/>
  <c r="BL5" i="4"/>
  <c r="BL7" i="4"/>
  <c r="BM15" i="4" l="1"/>
  <c r="BM16" i="4"/>
  <c r="BM11" i="4"/>
  <c r="BM12" i="4"/>
  <c r="BM13" i="4"/>
  <c r="BM14" i="4"/>
  <c r="BM9" i="4"/>
  <c r="BM10" i="4"/>
  <c r="BN3" i="4"/>
  <c r="BM6" i="4"/>
  <c r="BM8" i="4"/>
  <c r="BM5" i="4"/>
  <c r="BM7" i="4"/>
  <c r="BN15" i="4" l="1"/>
  <c r="BN16" i="4"/>
  <c r="BN9" i="4"/>
  <c r="BN10" i="4"/>
  <c r="BN14" i="4"/>
  <c r="BN13" i="4"/>
  <c r="BN11" i="4"/>
  <c r="BN12" i="4"/>
  <c r="BO3" i="4"/>
  <c r="BN8" i="4"/>
  <c r="BN5" i="4"/>
  <c r="BN7" i="4"/>
  <c r="BN6" i="4"/>
  <c r="BO15" i="4" l="1"/>
  <c r="BO16" i="4"/>
  <c r="BO12" i="4"/>
  <c r="BO13" i="4"/>
  <c r="BO9" i="4"/>
  <c r="BO14" i="4"/>
  <c r="BO10" i="4"/>
  <c r="BO11" i="4"/>
  <c r="BP3" i="4"/>
  <c r="BO8" i="4"/>
  <c r="BO5" i="4"/>
  <c r="BO7" i="4"/>
  <c r="BO6" i="4"/>
  <c r="BP15" i="4" l="1"/>
  <c r="BP16" i="4"/>
  <c r="BP10" i="4"/>
  <c r="BP14" i="4"/>
  <c r="BP12" i="4"/>
  <c r="BP9" i="4"/>
  <c r="BP13" i="4"/>
  <c r="BP11" i="4"/>
  <c r="BQ3" i="4"/>
  <c r="BP6" i="4"/>
  <c r="BP8" i="4"/>
  <c r="BP5" i="4"/>
  <c r="BP7" i="4"/>
  <c r="BQ15" i="4" l="1"/>
  <c r="BQ16" i="4"/>
  <c r="BQ12" i="4"/>
  <c r="BQ11" i="4"/>
  <c r="BQ14" i="4"/>
  <c r="BQ13" i="4"/>
  <c r="BQ9" i="4"/>
  <c r="BQ10" i="4"/>
  <c r="BR3" i="4"/>
  <c r="BQ6" i="4"/>
  <c r="BQ8" i="4"/>
  <c r="BQ5" i="4"/>
  <c r="BQ7" i="4"/>
  <c r="BR15" i="4" l="1"/>
  <c r="BR16" i="4"/>
  <c r="BR10" i="4"/>
  <c r="BR11" i="4"/>
  <c r="BR12" i="4"/>
  <c r="BR13" i="4"/>
  <c r="BR9" i="4"/>
  <c r="BR14" i="4"/>
  <c r="BS3" i="4"/>
  <c r="BR8" i="4"/>
  <c r="BR5" i="4"/>
  <c r="BR7" i="4"/>
  <c r="BR6" i="4"/>
  <c r="BS15" i="4" l="1"/>
  <c r="BS16" i="4"/>
  <c r="BS9" i="4"/>
  <c r="BS13" i="4"/>
  <c r="BS11" i="4"/>
  <c r="BS10" i="4"/>
  <c r="BS14" i="4"/>
  <c r="BS12" i="4"/>
  <c r="BT3" i="4"/>
  <c r="BS8" i="4"/>
  <c r="BS5" i="4"/>
  <c r="BS7" i="4"/>
  <c r="BS6" i="4"/>
  <c r="BT15" i="4" l="1"/>
  <c r="BT16" i="4"/>
  <c r="BT11" i="4"/>
  <c r="BT13" i="4"/>
  <c r="BT12" i="4"/>
  <c r="BT9" i="4"/>
  <c r="BT14" i="4"/>
  <c r="BT10" i="4"/>
  <c r="BU3" i="4"/>
  <c r="BT6" i="4"/>
  <c r="BT8" i="4"/>
  <c r="BT5" i="4"/>
  <c r="BT7" i="4"/>
  <c r="BU15" i="4" l="1"/>
  <c r="BU16" i="4"/>
  <c r="BU9" i="4"/>
  <c r="BU13" i="4"/>
  <c r="BU10" i="4"/>
  <c r="BU14" i="4"/>
  <c r="BU11" i="4"/>
  <c r="BU12" i="4"/>
  <c r="BV3" i="4"/>
  <c r="BU6" i="4"/>
  <c r="BU8" i="4"/>
  <c r="BU5" i="4"/>
  <c r="BU7" i="4"/>
  <c r="BV15" i="4" l="1"/>
  <c r="BV16" i="4"/>
  <c r="BV11" i="4"/>
  <c r="BV9" i="4"/>
  <c r="BV12" i="4"/>
  <c r="BV13" i="4"/>
  <c r="BV10" i="4"/>
  <c r="BV14" i="4"/>
  <c r="BW3" i="4"/>
  <c r="BV8" i="4"/>
  <c r="BV5" i="4"/>
  <c r="BV7" i="4"/>
  <c r="BV6" i="4"/>
  <c r="BW15" i="4" l="1"/>
  <c r="BW16" i="4"/>
  <c r="BW9" i="4"/>
  <c r="BW13" i="4"/>
  <c r="BW11" i="4"/>
  <c r="BW10" i="4"/>
  <c r="BW14" i="4"/>
  <c r="BW12" i="4"/>
  <c r="BX3" i="4"/>
  <c r="BW8" i="4"/>
  <c r="BW5" i="4"/>
  <c r="BW7" i="4"/>
  <c r="BW6" i="4"/>
  <c r="BX15" i="4" l="1"/>
  <c r="BX16" i="4"/>
  <c r="BX11" i="4"/>
  <c r="BX13" i="4"/>
  <c r="BX12" i="4"/>
  <c r="BX9" i="4"/>
  <c r="BX10" i="4"/>
  <c r="BX14" i="4"/>
  <c r="BY3" i="4"/>
  <c r="BX6" i="4"/>
  <c r="BX8" i="4"/>
  <c r="BX5" i="4"/>
  <c r="BX7" i="4"/>
  <c r="BY15" i="4" l="1"/>
  <c r="BY16" i="4"/>
  <c r="BY9" i="4"/>
  <c r="BY13" i="4"/>
  <c r="BY10" i="4"/>
  <c r="BY14" i="4"/>
  <c r="BY11" i="4"/>
  <c r="BY12" i="4"/>
  <c r="BZ3" i="4"/>
  <c r="BY6" i="4"/>
  <c r="BY8" i="4"/>
  <c r="BY5" i="4"/>
  <c r="BY7" i="4"/>
  <c r="BZ15" i="4" l="1"/>
  <c r="BZ16" i="4"/>
  <c r="BZ11" i="4"/>
  <c r="BZ13" i="4"/>
  <c r="BZ12" i="4"/>
  <c r="BZ9" i="4"/>
  <c r="BZ10" i="4"/>
  <c r="BZ14" i="4"/>
  <c r="CA3" i="4"/>
  <c r="BZ8" i="4"/>
  <c r="BZ5" i="4"/>
  <c r="BZ7" i="4"/>
  <c r="BZ6" i="4"/>
  <c r="CA15" i="4" l="1"/>
  <c r="CA16" i="4"/>
  <c r="CA9" i="4"/>
  <c r="CA13" i="4"/>
  <c r="CA11" i="4"/>
  <c r="CA10" i="4"/>
  <c r="CA14" i="4"/>
  <c r="CA12" i="4"/>
  <c r="CB3" i="4"/>
  <c r="CA8" i="4"/>
  <c r="CA5" i="4"/>
  <c r="CA7" i="4"/>
  <c r="CA6" i="4"/>
  <c r="CB15" i="4" l="1"/>
  <c r="CB16" i="4"/>
  <c r="CB11" i="4"/>
  <c r="CB13" i="4"/>
  <c r="CB12" i="4"/>
  <c r="CB9" i="4"/>
  <c r="CB14" i="4"/>
  <c r="CB10" i="4"/>
  <c r="CC3" i="4"/>
  <c r="CB6" i="4"/>
  <c r="CB8" i="4"/>
  <c r="CB5" i="4"/>
  <c r="CB7" i="4"/>
  <c r="CC15" i="4" l="1"/>
  <c r="CC16" i="4"/>
  <c r="CC9" i="4"/>
  <c r="CC13" i="4"/>
  <c r="CC10" i="4"/>
  <c r="CC14" i="4"/>
  <c r="CC11" i="4"/>
  <c r="CC12" i="4"/>
  <c r="CD3" i="4"/>
  <c r="CC6" i="4"/>
  <c r="CC8" i="4"/>
  <c r="CC5" i="4"/>
  <c r="CC7" i="4"/>
  <c r="CD15" i="4" l="1"/>
  <c r="CD16" i="4"/>
  <c r="CD11" i="4"/>
  <c r="CD9" i="4"/>
  <c r="CD12" i="4"/>
  <c r="CD13" i="4"/>
  <c r="CD14" i="4"/>
  <c r="CD10" i="4"/>
  <c r="CE3" i="4"/>
  <c r="CD8" i="4"/>
  <c r="CD5" i="4"/>
  <c r="CD7" i="4"/>
  <c r="CD6" i="4"/>
  <c r="CE15" i="4" l="1"/>
  <c r="CE16" i="4"/>
  <c r="CE9" i="4"/>
  <c r="CE13" i="4"/>
  <c r="CE11" i="4"/>
  <c r="CE10" i="4"/>
  <c r="CE14" i="4"/>
  <c r="CE12" i="4"/>
  <c r="CF3" i="4"/>
  <c r="CE8" i="4"/>
  <c r="CE5" i="4"/>
  <c r="CE7" i="4"/>
  <c r="CE6" i="4"/>
  <c r="CF15" i="4" l="1"/>
  <c r="CF16" i="4"/>
  <c r="CF11" i="4"/>
  <c r="CF13" i="4"/>
  <c r="CF12" i="4"/>
  <c r="CF9" i="4"/>
  <c r="CF10" i="4"/>
  <c r="CF14" i="4"/>
  <c r="CG3" i="4"/>
  <c r="CF6" i="4"/>
  <c r="CF8" i="4"/>
  <c r="CF5" i="4"/>
  <c r="CF7" i="4"/>
  <c r="CG15" i="4" l="1"/>
  <c r="CG16" i="4"/>
  <c r="CG9" i="4"/>
  <c r="CG13" i="4"/>
  <c r="CG10" i="4"/>
  <c r="CG14" i="4"/>
  <c r="CG11" i="4"/>
  <c r="CG12" i="4"/>
  <c r="CH3" i="4"/>
  <c r="CG6" i="4"/>
  <c r="CG8" i="4"/>
  <c r="CG5" i="4"/>
  <c r="CG7" i="4"/>
  <c r="CH15" i="4" l="1"/>
  <c r="CH16" i="4"/>
  <c r="CH11" i="4"/>
  <c r="CH9" i="4"/>
  <c r="CH13" i="4"/>
  <c r="CH12" i="4"/>
  <c r="CH10" i="4"/>
  <c r="CH14" i="4"/>
  <c r="CI3" i="4"/>
  <c r="CH8" i="4"/>
  <c r="CH5" i="4"/>
  <c r="CH7" i="4"/>
  <c r="CH6" i="4"/>
  <c r="CI15" i="4" l="1"/>
  <c r="CI16" i="4"/>
  <c r="CI9" i="4"/>
  <c r="CI13" i="4"/>
  <c r="CI10" i="4"/>
  <c r="CI14" i="4"/>
  <c r="CI11" i="4"/>
  <c r="CI12" i="4"/>
  <c r="CJ3" i="4"/>
  <c r="CI8" i="4"/>
  <c r="CI5" i="4"/>
  <c r="CI7" i="4"/>
  <c r="CI6" i="4"/>
  <c r="CJ15" i="4" l="1"/>
  <c r="CJ16" i="4"/>
  <c r="CJ11" i="4"/>
  <c r="CJ13" i="4"/>
  <c r="CJ12" i="4"/>
  <c r="CJ9" i="4"/>
  <c r="CJ14" i="4"/>
  <c r="CJ10" i="4"/>
  <c r="CK3" i="4"/>
  <c r="CJ6" i="4"/>
  <c r="CJ8" i="4"/>
  <c r="CJ5" i="4"/>
  <c r="CJ7" i="4"/>
  <c r="CK15" i="4" l="1"/>
  <c r="CK16" i="4"/>
  <c r="CK9" i="4"/>
  <c r="CK13" i="4"/>
  <c r="CK11" i="4"/>
  <c r="CK10" i="4"/>
  <c r="CK14" i="4"/>
  <c r="CK12" i="4"/>
  <c r="CL3" i="4"/>
  <c r="CK6" i="4"/>
  <c r="CK8" i="4"/>
  <c r="CK5" i="4"/>
  <c r="CK7" i="4"/>
  <c r="CL15" i="4" l="1"/>
  <c r="CL16" i="4"/>
  <c r="CL11" i="4"/>
  <c r="CL13" i="4"/>
  <c r="CL12" i="4"/>
  <c r="CL9" i="4"/>
  <c r="CL10" i="4"/>
  <c r="CL14" i="4"/>
  <c r="CM3" i="4"/>
  <c r="CL8" i="4"/>
  <c r="CL5" i="4"/>
  <c r="CL7" i="4"/>
  <c r="CL6" i="4"/>
  <c r="CM15" i="4" l="1"/>
  <c r="CM16" i="4"/>
  <c r="CM9" i="4"/>
  <c r="CM13" i="4"/>
  <c r="CM10" i="4"/>
  <c r="CM14" i="4"/>
  <c r="CM11" i="4"/>
  <c r="CM12" i="4"/>
  <c r="CN3" i="4"/>
  <c r="CM8" i="4"/>
  <c r="CM5" i="4"/>
  <c r="CM7" i="4"/>
  <c r="CM6" i="4"/>
  <c r="CN15" i="4" l="1"/>
  <c r="CN16" i="4"/>
  <c r="CN11" i="4"/>
  <c r="CN12" i="4"/>
  <c r="CN13" i="4"/>
  <c r="CN9" i="4"/>
  <c r="CN14" i="4"/>
  <c r="CN10" i="4"/>
  <c r="CO3" i="4"/>
  <c r="CN6" i="4"/>
  <c r="CN8" i="4"/>
  <c r="CN5" i="4"/>
  <c r="CN7" i="4"/>
  <c r="CO15" i="4" l="1"/>
  <c r="CO16" i="4"/>
  <c r="CO9" i="4"/>
  <c r="CO13" i="4"/>
  <c r="CO10" i="4"/>
  <c r="CO14" i="4"/>
  <c r="CO11" i="4"/>
  <c r="CO12" i="4"/>
  <c r="CP3" i="4"/>
  <c r="CO6" i="4"/>
  <c r="CO8" i="4"/>
  <c r="CO5" i="4"/>
  <c r="CO7" i="4"/>
  <c r="CP6" i="4" l="1"/>
  <c r="CP8" i="4"/>
  <c r="CP10" i="4"/>
  <c r="CP12" i="4"/>
  <c r="CP14" i="4"/>
  <c r="CP16" i="4"/>
  <c r="CP5" i="4"/>
  <c r="CP7" i="4"/>
  <c r="CP9" i="4"/>
  <c r="CP11" i="4"/>
  <c r="CP13" i="4"/>
  <c r="CP15" i="4"/>
  <c r="CQ3" i="4"/>
  <c r="CR3" i="4" l="1"/>
  <c r="CQ5" i="4"/>
  <c r="CQ7" i="4"/>
  <c r="CQ9" i="4"/>
  <c r="CQ11" i="4"/>
  <c r="CQ13" i="4"/>
  <c r="CQ15" i="4"/>
  <c r="CQ6" i="4"/>
  <c r="CQ8" i="4"/>
  <c r="CQ10" i="4"/>
  <c r="CQ12" i="4"/>
  <c r="CQ14" i="4"/>
  <c r="CQ16" i="4"/>
  <c r="CS3" i="4" l="1"/>
  <c r="CR16" i="4"/>
  <c r="CR5" i="4"/>
  <c r="CR7" i="4"/>
  <c r="CR9" i="4"/>
  <c r="CR11" i="4"/>
  <c r="CR13" i="4"/>
  <c r="CR15" i="4"/>
  <c r="CR6" i="4"/>
  <c r="CR8" i="4"/>
  <c r="CR10" i="4"/>
  <c r="CR12" i="4"/>
  <c r="CR14" i="4"/>
  <c r="CT3" i="4" l="1"/>
  <c r="CS6" i="4"/>
  <c r="CS8" i="4"/>
  <c r="CS10" i="4"/>
  <c r="CS12" i="4"/>
  <c r="CS14" i="4"/>
  <c r="CS16" i="4"/>
  <c r="CS5" i="4"/>
  <c r="CS7" i="4"/>
  <c r="CS9" i="4"/>
  <c r="CS11" i="4"/>
  <c r="CS13" i="4"/>
  <c r="CS15" i="4"/>
  <c r="CU3" i="4" l="1"/>
  <c r="CT6" i="4"/>
  <c r="CT8" i="4"/>
  <c r="CT10" i="4"/>
  <c r="CT12" i="4"/>
  <c r="CT14" i="4"/>
  <c r="CT16" i="4"/>
  <c r="CT5" i="4"/>
  <c r="CT7" i="4"/>
  <c r="CT9" i="4"/>
  <c r="CT11" i="4"/>
  <c r="CT13" i="4"/>
  <c r="CT15" i="4"/>
  <c r="CV3" i="4" l="1"/>
  <c r="CU5" i="4"/>
  <c r="CU7" i="4"/>
  <c r="CU9" i="4"/>
  <c r="CU11" i="4"/>
  <c r="CU13" i="4"/>
  <c r="CU15" i="4"/>
  <c r="CU6" i="4"/>
  <c r="CU8" i="4"/>
  <c r="CU10" i="4"/>
  <c r="CU12" i="4"/>
  <c r="CU14" i="4"/>
  <c r="CU16" i="4"/>
  <c r="CW3" i="4" l="1"/>
  <c r="CV16" i="4"/>
  <c r="CV5" i="4"/>
  <c r="CV7" i="4"/>
  <c r="CV9" i="4"/>
  <c r="CV11" i="4"/>
  <c r="CV13" i="4"/>
  <c r="CV15" i="4"/>
  <c r="CV6" i="4"/>
  <c r="CV8" i="4"/>
  <c r="CV10" i="4"/>
  <c r="CV12" i="4"/>
  <c r="CV14" i="4"/>
  <c r="CX3" i="4" l="1"/>
  <c r="CW6" i="4"/>
  <c r="CW8" i="4"/>
  <c r="CW10" i="4"/>
  <c r="CW12" i="4"/>
  <c r="CW14" i="4"/>
  <c r="CW16" i="4"/>
  <c r="CW5" i="4"/>
  <c r="CW7" i="4"/>
  <c r="CW9" i="4"/>
  <c r="CW11" i="4"/>
  <c r="CW13" i="4"/>
  <c r="CW15" i="4"/>
  <c r="CY3" i="4" l="1"/>
  <c r="CX6" i="4"/>
  <c r="CX8" i="4"/>
  <c r="CX10" i="4"/>
  <c r="CX12" i="4"/>
  <c r="CX14" i="4"/>
  <c r="CX16" i="4"/>
  <c r="CX5" i="4"/>
  <c r="CX7" i="4"/>
  <c r="CX9" i="4"/>
  <c r="CX11" i="4"/>
  <c r="CX13" i="4"/>
  <c r="CX15" i="4"/>
  <c r="CZ3" i="4" l="1"/>
  <c r="CY5" i="4"/>
  <c r="CY7" i="4"/>
  <c r="CY9" i="4"/>
  <c r="CY11" i="4"/>
  <c r="CY13" i="4"/>
  <c r="CY6" i="4"/>
  <c r="CY8" i="4"/>
  <c r="CY10" i="4"/>
  <c r="CY12" i="4"/>
  <c r="CY14" i="4"/>
  <c r="CY16" i="4"/>
  <c r="CY15" i="4"/>
  <c r="DA3" i="4" l="1"/>
  <c r="CZ16" i="4"/>
  <c r="CZ5" i="4"/>
  <c r="CZ7" i="4"/>
  <c r="CZ9" i="4"/>
  <c r="CZ11" i="4"/>
  <c r="CZ13" i="4"/>
  <c r="CZ6" i="4"/>
  <c r="CZ8" i="4"/>
  <c r="CZ10" i="4"/>
  <c r="CZ12" i="4"/>
  <c r="CZ14" i="4"/>
  <c r="CZ15" i="4"/>
  <c r="DB3" i="4" l="1"/>
  <c r="DA6" i="4"/>
  <c r="DA8" i="4"/>
  <c r="DA10" i="4"/>
  <c r="DA12" i="4"/>
  <c r="DA14" i="4"/>
  <c r="DA16" i="4"/>
  <c r="DA5" i="4"/>
  <c r="DA7" i="4"/>
  <c r="DA9" i="4"/>
  <c r="DA11" i="4"/>
  <c r="DA13" i="4"/>
  <c r="DA15" i="4"/>
  <c r="DC3" i="4" l="1"/>
  <c r="DB6" i="4"/>
  <c r="DB8" i="4"/>
  <c r="DB10" i="4"/>
  <c r="DB12" i="4"/>
  <c r="DB14" i="4"/>
  <c r="DB16" i="4"/>
  <c r="DB5" i="4"/>
  <c r="DB7" i="4"/>
  <c r="DB9" i="4"/>
  <c r="DB11" i="4"/>
  <c r="DB13" i="4"/>
  <c r="DB15" i="4"/>
  <c r="DD3" i="4" l="1"/>
  <c r="DC5" i="4"/>
  <c r="DC7" i="4"/>
  <c r="DC9" i="4"/>
  <c r="DC11" i="4"/>
  <c r="DC13" i="4"/>
  <c r="DC6" i="4"/>
  <c r="DC8" i="4"/>
  <c r="DC10" i="4"/>
  <c r="DC12" i="4"/>
  <c r="DC14" i="4"/>
  <c r="DC16" i="4"/>
  <c r="DC15" i="4"/>
  <c r="DE3" i="4" l="1"/>
  <c r="DD16" i="4"/>
  <c r="DD5" i="4"/>
  <c r="DD7" i="4"/>
  <c r="DD9" i="4"/>
  <c r="DD11" i="4"/>
  <c r="DD13" i="4"/>
  <c r="DD6" i="4"/>
  <c r="DD8" i="4"/>
  <c r="DD10" i="4"/>
  <c r="DD12" i="4"/>
  <c r="DD14" i="4"/>
  <c r="DD15" i="4"/>
  <c r="DF3" i="4" l="1"/>
  <c r="DE6" i="4"/>
  <c r="DE8" i="4"/>
  <c r="DE10" i="4"/>
  <c r="DE12" i="4"/>
  <c r="DE14" i="4"/>
  <c r="DE16" i="4"/>
  <c r="DE5" i="4"/>
  <c r="DE7" i="4"/>
  <c r="DE9" i="4"/>
  <c r="DE11" i="4"/>
  <c r="DE13" i="4"/>
  <c r="DE15" i="4"/>
  <c r="DG3" i="4" l="1"/>
  <c r="DF6" i="4"/>
  <c r="DF8" i="4"/>
  <c r="DF10" i="4"/>
  <c r="DF12" i="4"/>
  <c r="DF14" i="4"/>
  <c r="DF16" i="4"/>
  <c r="DF5" i="4"/>
  <c r="DF7" i="4"/>
  <c r="DF9" i="4"/>
  <c r="DF11" i="4"/>
  <c r="DF13" i="4"/>
  <c r="DF15" i="4"/>
  <c r="DH3" i="4" l="1"/>
  <c r="DG5" i="4"/>
  <c r="DG7" i="4"/>
  <c r="DG9" i="4"/>
  <c r="DG11" i="4"/>
  <c r="DG13" i="4"/>
  <c r="DG6" i="4"/>
  <c r="DG8" i="4"/>
  <c r="DG10" i="4"/>
  <c r="DG12" i="4"/>
  <c r="DG14" i="4"/>
  <c r="DG16" i="4"/>
  <c r="DG15" i="4"/>
  <c r="DI3" i="4" l="1"/>
  <c r="DH16" i="4"/>
  <c r="DH5" i="4"/>
  <c r="DH7" i="4"/>
  <c r="DH9" i="4"/>
  <c r="DH11" i="4"/>
  <c r="DH13" i="4"/>
  <c r="DH6" i="4"/>
  <c r="DH8" i="4"/>
  <c r="DH10" i="4"/>
  <c r="DH12" i="4"/>
  <c r="DH14" i="4"/>
  <c r="DH15" i="4"/>
  <c r="DJ3" i="4" l="1"/>
  <c r="DI6" i="4"/>
  <c r="DI8" i="4"/>
  <c r="DI10" i="4"/>
  <c r="DI12" i="4"/>
  <c r="DI14" i="4"/>
  <c r="DI16" i="4"/>
  <c r="DI5" i="4"/>
  <c r="DI7" i="4"/>
  <c r="DI9" i="4"/>
  <c r="DI11" i="4"/>
  <c r="DI13" i="4"/>
  <c r="DI15" i="4"/>
  <c r="DK3" i="4" l="1"/>
  <c r="DJ6" i="4"/>
  <c r="DJ8" i="4"/>
  <c r="DJ10" i="4"/>
  <c r="DJ12" i="4"/>
  <c r="DJ14" i="4"/>
  <c r="DJ16" i="4"/>
  <c r="DJ5" i="4"/>
  <c r="DJ7" i="4"/>
  <c r="DJ9" i="4"/>
  <c r="DJ11" i="4"/>
  <c r="DJ13" i="4"/>
  <c r="DJ15" i="4"/>
  <c r="DK5" i="4" l="1"/>
  <c r="N5" i="4" s="1"/>
  <c r="DK7" i="4"/>
  <c r="N7" i="4" s="1"/>
  <c r="DK9" i="4"/>
  <c r="N9" i="4" s="1"/>
  <c r="DK11" i="4"/>
  <c r="N11" i="4" s="1"/>
  <c r="DK13" i="4"/>
  <c r="N13" i="4" s="1"/>
  <c r="DK6" i="4"/>
  <c r="N6" i="4" s="1"/>
  <c r="DK8" i="4"/>
  <c r="N8" i="4" s="1"/>
  <c r="DK10" i="4"/>
  <c r="N10" i="4" s="1"/>
  <c r="DK12" i="4"/>
  <c r="N12" i="4" s="1"/>
  <c r="DK14" i="4"/>
  <c r="N14" i="4" s="1"/>
  <c r="DK16" i="4"/>
  <c r="N16" i="4" s="1"/>
  <c r="DK15" i="4"/>
  <c r="N15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tc={543B8D47-3D6C-4AB5-B553-6EA133C862F3}</author>
    <author>tc={18585607-0571-4FFB-B291-0A4C39F81BC8}</author>
  </authors>
  <commentList>
    <comment ref="F3" authorId="0" shapeId="0" xr:uid="{543B8D47-3D6C-4AB5-B553-6EA133C862F3}">
      <text>
        <t>[Opmerkingenthread]
U kunt deze opmerkingenthread lezen in uw versie van Excel. Eventuele wijzigingen aan de thread gaan echter verloren als het bestand wordt geopend in een nieuwere versie van Excel. Meer informatie: https://go.microsoft.com/fwlink/?linkid=870924
Opmerking:
    Introduire la date d'achat dans la ligne correspondante au trimestre de l'achat. Uniquement si l'achat a lieu dans l'année comptable en cours, sinon, ne rien indiquer dans cette colonne.</t>
      </text>
    </comment>
    <comment ref="F4" authorId="1" shapeId="0" xr:uid="{18585607-0571-4FFB-B291-0A4C39F81BC8}">
      <text>
        <t>[Opmerkingenthread]
U kunt deze opmerkingenthread lezen in uw versie van Excel. Eventuele wijzigingen aan de thread gaan echter verloren als het bestand wordt geopend in een nieuwere versie van Excel. Meer informatie: https://go.microsoft.com/fwlink/?linkid=870924
Opmerking:
    Introduire la date réelle de revente dans la ligne correspondante au trimestre de revente. Uniquement si la revente a lieu dans l'année comptable en cours, sinon, ne rien indiquer dans cette colonne.</t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<sst xmlns="http://schemas.openxmlformats.org/spreadsheetml/2006/main" count="322" uniqueCount="148">
  <si>
    <t>AMORTISSEMENTS</t>
  </si>
  <si>
    <t>Véhicule / Machine:</t>
  </si>
  <si>
    <t>Date achat:</t>
  </si>
  <si>
    <t>Durée (mois):</t>
  </si>
  <si>
    <t>Prix HTVA:</t>
  </si>
  <si>
    <t>% util. pro.:</t>
  </si>
  <si>
    <t>% déduct.:</t>
  </si>
  <si>
    <t>Amort. Total :</t>
  </si>
  <si>
    <t>Date de fin présumée :</t>
  </si>
  <si>
    <t>Calcul</t>
  </si>
  <si>
    <t>Amort.:</t>
  </si>
  <si>
    <t>Date revente :</t>
  </si>
  <si>
    <t>Valeur résid.:</t>
  </si>
  <si>
    <t>TVA 21 %:</t>
  </si>
  <si>
    <t>Trimestre 1:</t>
  </si>
  <si>
    <t>Trimestre 2:</t>
  </si>
  <si>
    <t>Trimestre 3:</t>
  </si>
  <si>
    <t>Trimestre 4:</t>
  </si>
  <si>
    <t>Amort. Annuel :</t>
  </si>
  <si>
    <t>Voiture unetelle</t>
  </si>
  <si>
    <t>Exemple erreur 1</t>
  </si>
  <si>
    <t>Exemple erreur 2</t>
  </si>
  <si>
    <t>Date achat :</t>
  </si>
  <si>
    <t>valeur résid</t>
  </si>
  <si>
    <t>TVA 21%</t>
  </si>
  <si>
    <t>Date revente</t>
  </si>
  <si>
    <t>Date fin présumé</t>
  </si>
  <si>
    <t>trimestre</t>
  </si>
  <si>
    <t>null</t>
  </si>
  <si>
    <t>prix jour</t>
  </si>
  <si>
    <t>prix trim</t>
  </si>
  <si>
    <t>T01</t>
  </si>
  <si>
    <t>T02</t>
  </si>
  <si>
    <t>T03</t>
  </si>
  <si>
    <t>T04</t>
  </si>
  <si>
    <t>T05</t>
  </si>
  <si>
    <t>T06</t>
  </si>
  <si>
    <t>T07</t>
  </si>
  <si>
    <t>T08</t>
  </si>
  <si>
    <t>T09</t>
  </si>
  <si>
    <t>T10</t>
  </si>
  <si>
    <t>T11</t>
  </si>
  <si>
    <t>T12</t>
  </si>
  <si>
    <t>T13</t>
  </si>
  <si>
    <t>T14</t>
  </si>
  <si>
    <t>T15</t>
  </si>
  <si>
    <t>T16</t>
  </si>
  <si>
    <t>T17</t>
  </si>
  <si>
    <t>T18</t>
  </si>
  <si>
    <t>T19</t>
  </si>
  <si>
    <t>T20</t>
  </si>
  <si>
    <t>T21</t>
  </si>
  <si>
    <t>T22</t>
  </si>
  <si>
    <t>T23</t>
  </si>
  <si>
    <t>T24</t>
  </si>
  <si>
    <t>T25</t>
  </si>
  <si>
    <t>T26</t>
  </si>
  <si>
    <t>T27</t>
  </si>
  <si>
    <t>T28</t>
  </si>
  <si>
    <t>T29</t>
  </si>
  <si>
    <t>T30</t>
  </si>
  <si>
    <t>T31</t>
  </si>
  <si>
    <t>T32</t>
  </si>
  <si>
    <t>T33</t>
  </si>
  <si>
    <t>T34</t>
  </si>
  <si>
    <t>T35</t>
  </si>
  <si>
    <t>T36</t>
  </si>
  <si>
    <t>T37</t>
  </si>
  <si>
    <t>T38</t>
  </si>
  <si>
    <t>T39</t>
  </si>
  <si>
    <t>T40</t>
  </si>
  <si>
    <t>T41</t>
  </si>
  <si>
    <t>T42</t>
  </si>
  <si>
    <t>T43</t>
  </si>
  <si>
    <t>T44</t>
  </si>
  <si>
    <t>T45</t>
  </si>
  <si>
    <t>T46</t>
  </si>
  <si>
    <t>T47</t>
  </si>
  <si>
    <t>T48</t>
  </si>
  <si>
    <t>T49</t>
  </si>
  <si>
    <t>T50</t>
  </si>
  <si>
    <t>T51</t>
  </si>
  <si>
    <t>T52</t>
  </si>
  <si>
    <t>T53</t>
  </si>
  <si>
    <t>T54</t>
  </si>
  <si>
    <t>T55</t>
  </si>
  <si>
    <t>T56</t>
  </si>
  <si>
    <t>T57</t>
  </si>
  <si>
    <t>T58</t>
  </si>
  <si>
    <t>T59</t>
  </si>
  <si>
    <t>T60</t>
  </si>
  <si>
    <t>T61</t>
  </si>
  <si>
    <t>T62</t>
  </si>
  <si>
    <t>T63</t>
  </si>
  <si>
    <t>T64</t>
  </si>
  <si>
    <t>T65</t>
  </si>
  <si>
    <t>T66</t>
  </si>
  <si>
    <t>T67</t>
  </si>
  <si>
    <t>T68</t>
  </si>
  <si>
    <t>T69</t>
  </si>
  <si>
    <t>T70</t>
  </si>
  <si>
    <t>T71</t>
  </si>
  <si>
    <t>T72</t>
  </si>
  <si>
    <t>T73</t>
  </si>
  <si>
    <t>T74</t>
  </si>
  <si>
    <t>T75</t>
  </si>
  <si>
    <t>T76</t>
  </si>
  <si>
    <t>T77</t>
  </si>
  <si>
    <t>T78</t>
  </si>
  <si>
    <t>T79</t>
  </si>
  <si>
    <t>T80</t>
  </si>
  <si>
    <t>x</t>
  </si>
  <si>
    <t>Total Amor</t>
  </si>
  <si>
    <t>Année</t>
  </si>
  <si>
    <t>description</t>
  </si>
  <si>
    <t>colonne</t>
  </si>
  <si>
    <t>début</t>
  </si>
  <si>
    <t>fin</t>
  </si>
  <si>
    <t>Situation1</t>
  </si>
  <si>
    <t>Situation2</t>
  </si>
  <si>
    <t>Situation3</t>
  </si>
  <si>
    <t>Situation4</t>
  </si>
  <si>
    <t>Situation5</t>
  </si>
  <si>
    <t>Situation6</t>
  </si>
  <si>
    <t>Situation7</t>
  </si>
  <si>
    <t>Situation8</t>
  </si>
  <si>
    <t>ligne à cacher</t>
  </si>
  <si>
    <t>T81</t>
  </si>
  <si>
    <t>T82</t>
  </si>
  <si>
    <t>T83</t>
  </si>
  <si>
    <t>T84</t>
  </si>
  <si>
    <t>T85</t>
  </si>
  <si>
    <t>T86</t>
  </si>
  <si>
    <t>T87</t>
  </si>
  <si>
    <t>T88</t>
  </si>
  <si>
    <t>T89</t>
  </si>
  <si>
    <t>T90</t>
  </si>
  <si>
    <t>T91</t>
  </si>
  <si>
    <t>T92</t>
  </si>
  <si>
    <t>T93</t>
  </si>
  <si>
    <t>T94</t>
  </si>
  <si>
    <t>T95</t>
  </si>
  <si>
    <t>T96</t>
  </si>
  <si>
    <t>T97</t>
  </si>
  <si>
    <t>T98</t>
  </si>
  <si>
    <t>T99</t>
  </si>
  <si>
    <t>T100</t>
  </si>
  <si>
    <t>spécial longue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</si>
</sst>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d/mm/yyyy;@"/>
    <numFmt numFmtId="165" formatCode="0.0%"/>
    <numFmt numFmtId="166" formatCode="d/mm/yy;@"/>
    <numFmt numFmtId="167" formatCode="#,##0.00\ &quot;€&quot;;\-#,##0.00\ &quot;€&quot;;"/>
    <numFmt numFmtId="172" formatCode="dd\-mm\-yy"/>
    <numFmt numFmtId="173" formatCode="dd/mm/yyyy;;;"/>
    <numFmt numFmtId="175" formatCode="#,##0.00\ &quot;€&quot;;[Red]\-#,##0.00\ &quot;€&quot;;"/>
  </numFmts>
  <fonts count="2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9"/>
      <color indexed="81"/>
      <name val="Tahoma"/>
      <family val="2"/>
    </font>
    <font>
      <b/>
      <i/>
      <sz val="14"/>
      <color theme="1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b/>
      <sz val="6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0" tint="-0.34998626667073579"/>
      <name val="Calibri"/>
      <family val="2"/>
      <scheme val="minor"/>
    </font>
    <font>
      <u/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5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theme="4" tint="-0.24994659260841701"/>
      </left>
      <right/>
      <top style="medium">
        <color theme="4" tint="-0.24994659260841701"/>
      </top>
      <bottom/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/>
      <bottom/>
      <diagonal/>
    </border>
    <border>
      <left/>
      <right style="medium">
        <color theme="4" tint="-0.24994659260841701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/>
      <diagonal/>
    </border>
    <border>
      <left style="medium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/>
      <top/>
      <bottom style="medium">
        <color theme="4" tint="-0.24994659260841701"/>
      </bottom>
      <diagonal/>
    </border>
    <border>
      <left/>
      <right/>
      <top/>
      <bottom style="medium">
        <color theme="4" tint="-0.24994659260841701"/>
      </bottom>
      <diagonal/>
    </border>
    <border>
      <left/>
      <right style="medium">
        <color theme="4" tint="-0.24994659260841701"/>
      </right>
      <top/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ck">
        <color auto="1"/>
      </left>
      <right/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vertical="center"/>
    </xf>
    <xf numFmtId="0" fontId="3" fillId="0" borderId="5" xfId="0" applyFont="1" applyBorder="1"/>
    <xf numFmtId="0" fontId="8" fillId="0" borderId="5" xfId="0" applyFont="1" applyBorder="1"/>
    <xf numFmtId="0" fontId="4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vertical="center"/>
    </xf>
    <xf numFmtId="0" fontId="8" fillId="0" borderId="8" xfId="0" applyFont="1" applyBorder="1" applyAlignment="1">
      <alignment horizontal="center" vertical="center"/>
    </xf>
    <xf numFmtId="0" fontId="3" fillId="0" borderId="9" xfId="0" applyFont="1" applyBorder="1"/>
    <xf numFmtId="0" fontId="3" fillId="0" borderId="12" xfId="0" applyFont="1" applyBorder="1"/>
    <xf numFmtId="44" fontId="7" fillId="0" borderId="14" xfId="0" applyNumberFormat="1" applyFont="1" applyBorder="1"/>
    <xf numFmtId="44" fontId="7" fillId="0" borderId="15" xfId="0" applyNumberFormat="1" applyFont="1" applyBorder="1"/>
    <xf numFmtId="0" fontId="7" fillId="0" borderId="15" xfId="0" applyFont="1" applyBorder="1"/>
    <xf numFmtId="164" fontId="7" fillId="3" borderId="17" xfId="0" applyNumberFormat="1" applyFont="1" applyFill="1" applyBorder="1" applyAlignment="1">
      <alignment vertical="center"/>
    </xf>
    <xf numFmtId="0" fontId="5" fillId="4" borderId="2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  <xf numFmtId="0" fontId="5" fillId="4" borderId="3" xfId="0" applyFont="1" applyFill="1" applyBorder="1" applyAlignment="1">
      <alignment horizontal="left" vertical="center"/>
    </xf>
    <xf numFmtId="164" fontId="6" fillId="4" borderId="2" xfId="0" applyNumberFormat="1" applyFont="1" applyFill="1" applyBorder="1" applyAlignment="1">
      <alignment horizontal="center" vertical="center"/>
    </xf>
    <xf numFmtId="164" fontId="6" fillId="4" borderId="4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shrinkToFit="1"/>
    </xf>
    <xf numFmtId="0" fontId="0" fillId="0" borderId="0" xfId="0" applyFont="1" applyFill="1" applyBorder="1" applyAlignment="1">
      <alignment shrinkToFit="1"/>
    </xf>
    <xf numFmtId="0" fontId="0" fillId="0" borderId="0" xfId="0" applyFill="1" applyBorder="1" applyAlignment="1">
      <alignment shrinkToFit="1"/>
    </xf>
    <xf numFmtId="0" fontId="0" fillId="0" borderId="0" xfId="0" applyFont="1" applyFill="1" applyBorder="1" applyAlignment="1">
      <alignment horizontal="center" shrinkToFit="1"/>
    </xf>
    <xf numFmtId="167" fontId="0" fillId="0" borderId="0" xfId="0" applyNumberFormat="1" applyFont="1" applyFill="1" applyBorder="1" applyAlignment="1">
      <alignment shrinkToFit="1"/>
    </xf>
    <xf numFmtId="167" fontId="0" fillId="0" borderId="0" xfId="0" applyNumberFormat="1" applyFont="1" applyFill="1" applyBorder="1" applyAlignment="1">
      <alignment horizontal="center" shrinkToFit="1"/>
    </xf>
    <xf numFmtId="0" fontId="0" fillId="0" borderId="0" xfId="0" applyFont="1" applyFill="1" applyBorder="1" applyAlignment="1">
      <alignment horizontal="center" vertical="center" shrinkToFit="1"/>
    </xf>
    <xf numFmtId="44" fontId="0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Fill="1" applyBorder="1" applyAlignment="1">
      <alignment shrinkToFit="1"/>
    </xf>
    <xf numFmtId="0" fontId="4" fillId="0" borderId="0" xfId="0" applyFont="1" applyFill="1" applyBorder="1" applyAlignment="1">
      <alignment horizont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 applyProtection="1">
      <alignment shrinkToFit="1"/>
      <protection locked="0"/>
    </xf>
    <xf numFmtId="164" fontId="7" fillId="0" borderId="0" xfId="0" applyNumberFormat="1" applyFont="1" applyFill="1" applyBorder="1" applyAlignment="1" applyProtection="1">
      <alignment horizontal="center" shrinkToFit="1"/>
      <protection locked="0"/>
    </xf>
    <xf numFmtId="0" fontId="7" fillId="0" borderId="0" xfId="0" applyFont="1" applyFill="1" applyBorder="1" applyAlignment="1" applyProtection="1">
      <alignment horizontal="center" shrinkToFit="1"/>
      <protection locked="0"/>
    </xf>
    <xf numFmtId="44" fontId="7" fillId="0" borderId="0" xfId="0" applyNumberFormat="1" applyFont="1" applyFill="1" applyBorder="1" applyAlignment="1" applyProtection="1">
      <alignment horizontal="right" vertical="center" shrinkToFit="1"/>
      <protection locked="0"/>
    </xf>
    <xf numFmtId="9" fontId="7" fillId="0" borderId="0" xfId="0" applyNumberFormat="1" applyFont="1" applyFill="1" applyBorder="1" applyAlignment="1" applyProtection="1">
      <alignment horizontal="center" vertical="center" shrinkToFit="1"/>
      <protection locked="0"/>
    </xf>
    <xf numFmtId="165" fontId="7" fillId="0" borderId="0" xfId="0" applyNumberFormat="1" applyFont="1" applyFill="1" applyBorder="1" applyAlignment="1" applyProtection="1">
      <alignment horizontal="center" vertical="center" shrinkToFit="1"/>
      <protection locked="0"/>
    </xf>
    <xf numFmtId="44" fontId="3" fillId="0" borderId="0" xfId="0" applyNumberFormat="1" applyFont="1" applyFill="1" applyBorder="1" applyAlignment="1">
      <alignment horizontal="center" vertical="center" shrinkToFit="1"/>
    </xf>
    <xf numFmtId="164" fontId="3" fillId="0" borderId="0" xfId="0" applyNumberFormat="1" applyFont="1" applyFill="1" applyBorder="1" applyAlignment="1" applyProtection="1">
      <alignment horizontal="center" shrinkToFit="1"/>
      <protection locked="0"/>
    </xf>
    <xf numFmtId="44" fontId="3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10" fillId="0" borderId="0" xfId="0" applyFont="1" applyFill="1" applyBorder="1" applyAlignment="1">
      <alignment shrinkToFit="1"/>
    </xf>
    <xf numFmtId="44" fontId="3" fillId="0" borderId="18" xfId="0" applyNumberFormat="1" applyFont="1" applyFill="1" applyBorder="1" applyAlignment="1">
      <alignment horizontal="center" vertical="center" shrinkToFit="1"/>
    </xf>
    <xf numFmtId="0" fontId="12" fillId="6" borderId="0" xfId="0" applyFont="1" applyFill="1" applyBorder="1" applyAlignment="1">
      <alignment horizontal="centerContinuous" vertical="center" shrinkToFit="1"/>
    </xf>
    <xf numFmtId="0" fontId="12" fillId="0" borderId="0" xfId="0" applyFont="1" applyFill="1" applyBorder="1" applyAlignment="1">
      <alignment horizontal="centerContinuous" vertical="center" shrinkToFit="1"/>
    </xf>
    <xf numFmtId="44" fontId="0" fillId="0" borderId="0" xfId="0" applyNumberFormat="1" applyFont="1" applyFill="1" applyBorder="1" applyAlignment="1">
      <alignment shrinkToFit="1"/>
    </xf>
    <xf numFmtId="0" fontId="0" fillId="7" borderId="0" xfId="0" applyFont="1" applyFill="1" applyBorder="1" applyAlignment="1">
      <alignment shrinkToFit="1"/>
    </xf>
    <xf numFmtId="7" fontId="0" fillId="7" borderId="0" xfId="0" applyNumberFormat="1" applyFont="1" applyFill="1" applyBorder="1" applyAlignment="1">
      <alignment shrinkToFit="1"/>
    </xf>
    <xf numFmtId="14" fontId="0" fillId="0" borderId="0" xfId="0" applyNumberFormat="1"/>
    <xf numFmtId="14" fontId="1" fillId="0" borderId="0" xfId="0" applyNumberFormat="1" applyFont="1"/>
    <xf numFmtId="166" fontId="1" fillId="0" borderId="0" xfId="0" applyNumberFormat="1" applyFont="1"/>
    <xf numFmtId="0" fontId="0" fillId="0" borderId="6" xfId="0" applyFill="1" applyBorder="1"/>
    <xf numFmtId="0" fontId="9" fillId="0" borderId="6" xfId="0" applyFont="1" applyFill="1" applyBorder="1"/>
    <xf numFmtId="0" fontId="3" fillId="0" borderId="16" xfId="0" applyFont="1" applyFill="1" applyBorder="1"/>
    <xf numFmtId="173" fontId="7" fillId="0" borderId="11" xfId="0" applyNumberFormat="1" applyFont="1" applyBorder="1" applyAlignment="1" applyProtection="1">
      <alignment horizontal="center" vertical="center"/>
      <protection locked="0"/>
    </xf>
    <xf numFmtId="175" fontId="3" fillId="3" borderId="10" xfId="0" quotePrefix="1" applyNumberFormat="1" applyFont="1" applyFill="1" applyBorder="1"/>
    <xf numFmtId="175" fontId="7" fillId="3" borderId="13" xfId="0" applyNumberFormat="1" applyFont="1" applyFill="1" applyBorder="1"/>
    <xf numFmtId="175" fontId="7" fillId="3" borderId="9" xfId="0" applyNumberFormat="1" applyFont="1" applyFill="1" applyBorder="1"/>
    <xf numFmtId="0" fontId="1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0" fillId="0" borderId="0" xfId="0" applyNumberFormat="1" applyFont="1" applyFill="1" applyBorder="1" applyAlignment="1">
      <alignment shrinkToFit="1"/>
    </xf>
    <xf numFmtId="172" fontId="16" fillId="0" borderId="0" xfId="0" applyNumberFormat="1" applyFont="1" applyFill="1" applyBorder="1" applyAlignment="1">
      <alignment horizontal="center" shrinkToFit="1"/>
    </xf>
    <xf numFmtId="0" fontId="17" fillId="0" borderId="0" xfId="0" applyFont="1"/>
    <xf numFmtId="0" fontId="14" fillId="5" borderId="0" xfId="0" applyFont="1" applyFill="1"/>
    <xf numFmtId="0" fontId="17" fillId="0" borderId="9" xfId="0" applyFont="1" applyBorder="1"/>
    <xf numFmtId="14" fontId="18" fillId="0" borderId="0" xfId="0" applyNumberFormat="1" applyFont="1"/>
    <xf numFmtId="166" fontId="18" fillId="0" borderId="0" xfId="0" applyNumberFormat="1" applyFont="1"/>
    <xf numFmtId="0" fontId="18" fillId="0" borderId="0" xfId="0" applyFont="1"/>
    <xf numFmtId="0" fontId="17" fillId="0" borderId="0" xfId="0" applyFont="1" applyAlignment="1">
      <alignment shrinkToFit="1"/>
    </xf>
    <xf numFmtId="0" fontId="19" fillId="0" borderId="0" xfId="0" applyFont="1" applyAlignment="1">
      <alignment horizontal="center"/>
    </xf>
    <xf numFmtId="0" fontId="20" fillId="0" borderId="8" xfId="0" applyFont="1" applyBorder="1" applyAlignment="1">
      <alignment vertical="center" shrinkToFit="1"/>
    </xf>
    <xf numFmtId="14" fontId="17" fillId="0" borderId="0" xfId="0" applyNumberFormat="1" applyFont="1"/>
  </cellXfs>
  <cellStyles count="1">
    <cellStyle name="Standaard" xfId="0" builtinId="0"/>
  </cellStyles>
  <dxfs count="130">
    <dxf>
      <font>
        <b val="0"/>
        <i val="0"/>
        <strike val="0"/>
        <outline val="0"/>
        <shadow val="0"/>
        <vertAlign val="baseline"/>
        <sz val="8"/>
        <name val="Calibri"/>
        <family val="2"/>
        <scheme val="minor"/>
      </font>
    </dxf>
    <dxf>
      <font>
        <b val="0"/>
        <i val="0"/>
        <strike val="0"/>
        <outline val="0"/>
        <shadow val="0"/>
        <vertAlign val="baseline"/>
        <sz val="8"/>
        <name val="Calibri"/>
        <family val="2"/>
        <scheme val="minor"/>
      </font>
      <alignment horizontal="general" vertical="bottom" textRotation="0" wrapText="0" indent="0" justifyLastLine="0" shrinkToFit="1" readingOrder="0"/>
    </dxf>
    <dxf>
      <font>
        <b val="0"/>
        <i val="0"/>
        <strike val="0"/>
        <outline val="0"/>
        <shadow val="0"/>
        <vertAlign val="baseline"/>
        <sz val="8"/>
        <name val="Calibri"/>
        <family val="2"/>
        <scheme val="minor"/>
      </font>
      <alignment horizontal="general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8"/>
        <color theme="1"/>
        <name val="Calibri"/>
        <family val="2"/>
        <scheme val="minor"/>
      </font>
      <alignment horizontal="general" vertical="center" textRotation="0" wrapText="0" indent="0" justifyLastLine="0" shrinkToFit="1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/>
        <vertical/>
        <horizontal/>
      </border>
    </dxf>
    <dxf>
      <font>
        <b val="0"/>
        <i val="0"/>
        <strike val="0"/>
        <outline val="0"/>
        <shadow val="0"/>
        <vertAlign val="baseline"/>
        <sz val="8"/>
        <name val="Calibri"/>
        <family val="2"/>
        <scheme val="minor"/>
      </font>
    </dxf>
    <dxf>
      <font>
        <b val="0"/>
        <i val="0"/>
        <strike val="0"/>
        <outline val="0"/>
        <shadow val="0"/>
        <vertAlign val="baseline"/>
        <sz val="8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Calibri"/>
        <family val="2"/>
        <scheme val="minor"/>
      </font>
      <numFmt numFmtId="166" formatCode="d/mm/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Calibri"/>
        <family val="2"/>
        <scheme val="minor"/>
      </font>
      <numFmt numFmtId="19" formatCode="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border diagonalUp="0" diagonalDown="0">
        <left style="medium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/>
        <horizontal/>
      </border>
    </dxf>
    <dxf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1" readingOrder="0"/>
    </dxf>
    <dxf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4" formatCode="d/mm/yyyy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1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textRotation="0" wrapTex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1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1" formatCode="#,##0.00\ &quot;€&quot;;\-#,##0.00\ &quot;€&quot;"/>
      <fill>
        <patternFill patternType="solid">
          <fgColor indexed="64"/>
          <bgColor theme="5" tint="0.59999389629810485"/>
        </patternFill>
      </fill>
      <alignment textRotation="0" wrapTex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1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1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 style="thick">
          <color auto="1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&quot;€&quot;;\-#,##0.00\ &quot;€&quot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4" formatCode="d/mm/yy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5" formatCode="0.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3" formatCode="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4" formatCode="d/mm/yy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textRotation="0" wrapText="0" justifyLastLine="0" shrinkToFit="1" readingOrder="0"/>
      <protection locked="0" hidden="0"/>
    </dxf>
    <dxf>
      <border outline="0">
        <left style="thin">
          <color theme="4" tint="-0.24994659260841701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51289</xdr:colOff>
      <xdr:row>17</xdr:row>
      <xdr:rowOff>58617</xdr:rowOff>
    </xdr:from>
    <xdr:to>
      <xdr:col>5</xdr:col>
      <xdr:colOff>199436</xdr:colOff>
      <xdr:row>25</xdr:row>
      <xdr:rowOff>153867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98738F26-06DD-2B77-8DAE-BBEA07CAA7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289" y="3399694"/>
          <a:ext cx="3877551" cy="161925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Anthony Rigo" id="{447AAA9C-D340-4207-82B6-6333BC20F0F9}" userId="67b1497bf26c6090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DE08DBF-BA8C-4B19-AEE1-E78F90F20304}" name="TBL_Véhicules" displayName="TBL_Véhicules" ref="A4:DK16" totalsRowShown="0" headerRowDxfId="43" dataDxfId="42" tableBorderDxfId="129">
  <tableColumns count="115">
    <tableColumn id="1" xr3:uid="{09D1E548-7953-4F76-A264-5CC3A8867E77}" name="Véhicule / Machine:" dataDxfId="128"/>
    <tableColumn id="2" xr3:uid="{0794F732-82B2-47F6-9B59-39F437714CCD}" name="Date achat:" dataDxfId="127"/>
    <tableColumn id="3" xr3:uid="{80EDD2B0-85A4-481C-8F61-FF520AC094E3}" name="Durée (mois):" dataDxfId="126"/>
    <tableColumn id="4" xr3:uid="{37408FF7-A4A9-499B-A111-1236689631A6}" name="Prix HTVA:" dataDxfId="125"/>
    <tableColumn id="5" xr3:uid="{2681C543-74BC-43BA-AF98-9C0BBD41EA21}" name="% util. pro.:" dataDxfId="124"/>
    <tableColumn id="6" xr3:uid="{B25571D5-6C1E-498E-BC65-87043D01E974}" name="% déduct.:" dataDxfId="123"/>
    <tableColumn id="99" xr3:uid="{C5CCF459-BF4D-4865-82B5-A5468F64FCD6}" name="Date revente" dataDxfId="122"/>
    <tableColumn id="100" xr3:uid="{0434DFF0-DA71-46FB-B49C-66C89454B364}" name="Date fin présumé" dataDxfId="33">
      <calculatedColumnFormula>IF(C5&gt;0,+EDATE(B5,C5),"-")</calculatedColumnFormula>
    </tableColumn>
    <tableColumn id="7" xr3:uid="{4F1189EE-AC6A-429B-B160-EAD8EE0B1079}" name="Amort. Total :" dataDxfId="41">
      <calculatedColumnFormula>IF(D5,TRUNC(D5*E5*F5,2),"")</calculatedColumnFormula>
    </tableColumn>
    <tableColumn id="10" xr3:uid="{E0DEE9D4-613B-4340-82C8-C8D92E3E2F24}" name="valeur résid" dataDxfId="40">
      <calculatedColumnFormula>MAX(0,IF(G5&gt;B5,TRUNC(I5*(H5-G5)/(H5-B5),2),0))</calculatedColumnFormula>
    </tableColumn>
    <tableColumn id="11" xr3:uid="{5166B54D-E55A-411B-83D6-EE424409EBC5}" name="TVA 21%" dataDxfId="39">
      <calculatedColumnFormula>TRUNC(J5*0.21,2)</calculatedColumnFormula>
    </tableColumn>
    <tableColumn id="12" xr3:uid="{ADF48B14-5077-4657-AD5D-3EDD363F1DAC}" name="prix jour" dataDxfId="35">
      <calculatedColumnFormula>IFERROR(+I5/(H5-B5),"-")</calculatedColumnFormula>
    </tableColumn>
    <tableColumn id="13" xr3:uid="{027B3F4E-C56B-434F-B872-943AE66586D3}" name="prix trim" dataDxfId="34">
      <calculatedColumnFormula>IFERROR(TRUNC(+I5/C5*3,2),"-")</calculatedColumnFormula>
    </tableColumn>
    <tableColumn id="16" xr3:uid="{A70BBAEF-8B3F-411A-9862-4E4EBDD31103}" name="Total Amor" dataDxfId="11">
      <calculatedColumnFormula>SUM(P5:DK5)</calculatedColumnFormula>
    </tableColumn>
    <tableColumn id="18" xr3:uid="{D7DFC336-AE64-4B1C-9F5C-055203B9F056}" name="null" dataDxfId="37">
      <calculatedColumnFormula>0+0</calculatedColumnFormula>
    </tableColumn>
    <tableColumn id="19" xr3:uid="{B3D5637F-AF50-4ACC-B684-C209B25741AD}" name="T01" dataDxfId="36">
      <calculatedColumnFormula>IF(MEDIAN(P$3,EDATE(P$3,3)-1,MIN($G5,$H5))=MIN($G5,$H5),
$I5-$J5-SUM($O5:O5),
IF(MEDIAN(P$3,EDATE(P$3,3)-1,$B5)=$B5,
TRUNC((MIN(EDATE(P$3,3),$H5,$G5)-$B5)/(EDATE(P$3,3)-P$3)*$M5,2),
IF(OR($B5&gt;P$3,MIN($G5:$H5)&lt;P$3),0,
$M5)))</calculatedColumnFormula>
    </tableColumn>
    <tableColumn id="20" xr3:uid="{4FF1CFC8-355B-41CA-9C16-265159940942}" name="T02" dataDxfId="38">
      <calculatedColumnFormula>IF(MEDIAN(Q$3,EDATE(Q$3,3)-1,MIN($G5,$H5))=MIN($G5,$H5),
$I5-$J5-SUM($O5:P5),
IF(MEDIAN(Q$3,EDATE(Q$3,3)-1,$B5)=$B5,
TRUNC((MIN(EDATE(Q$3,3),$H5,$G5)-$B5)/(EDATE(Q$3,3)-Q$3)*$M5,2),
IF(OR($B5&gt;Q$3,MIN($G5:$H5)&lt;Q$3),0,
$M5)))</calculatedColumnFormula>
    </tableColumn>
    <tableColumn id="21" xr3:uid="{A38C5424-A98A-4E9B-A9C5-00C442B9C89F}" name="T03" dataDxfId="121">
      <calculatedColumnFormula>IF(MEDIAN(R$3,EDATE(R$3,3)-1,MIN($G5,$H5))=MIN($G5,$H5),
$I5-$J5-SUM($O5:Q5),
IF(MEDIAN(R$3,EDATE(R$3,3)-1,$B5)=$B5,
TRUNC((MIN(EDATE(R$3,3),$H5,$G5)-$B5)/(EDATE(R$3,3)-R$3)*$M5,2),
IF(OR($B5&gt;R$3,MIN($G5:$H5)&lt;R$3),0,
$M5)))</calculatedColumnFormula>
    </tableColumn>
    <tableColumn id="22" xr3:uid="{CC00D1FE-7CEF-4921-AE05-6694E92C2E0E}" name="T04" dataDxfId="120">
      <calculatedColumnFormula>IF(MEDIAN(S$3,EDATE(S$3,3)-1,MIN($G5,$H5))=MIN($G5,$H5),
$I5-$J5-SUM($O5:R5),
IF(MEDIAN(S$3,EDATE(S$3,3)-1,$B5)=$B5,
TRUNC((MIN(EDATE(S$3,3),$H5,$G5)-$B5)/(EDATE(S$3,3)-S$3)*$M5,2),
IF(OR($B5&gt;S$3,MIN($G5:$H5)&lt;S$3),0,
$M5)))</calculatedColumnFormula>
    </tableColumn>
    <tableColumn id="23" xr3:uid="{4E0D9C2A-9232-4143-A0B5-DAE244372BC6}" name="T05" dataDxfId="119">
      <calculatedColumnFormula>IF(MEDIAN(T$3,EDATE(T$3,3)-1,MIN($G5,$H5))=MIN($G5,$H5),
$I5-$J5-SUM($O5:S5),
IF(MEDIAN(T$3,EDATE(T$3,3)-1,$B5)=$B5,
TRUNC((MIN(EDATE(T$3,3),$H5,$G5)-$B5)/(EDATE(T$3,3)-T$3)*$M5,2),
IF(OR($B5&gt;T$3,MIN($G5:$H5)&lt;T$3),0,
$M5)))</calculatedColumnFormula>
    </tableColumn>
    <tableColumn id="24" xr3:uid="{287D8EE7-1D9B-47D1-8506-542928CDABDC}" name="T06" dataDxfId="118">
      <calculatedColumnFormula>IF(MEDIAN(U$3,EDATE(U$3,3)-1,MIN($G5,$H5))=MIN($G5,$H5),
$I5-$J5-SUM($O5:T5),
IF(MEDIAN(U$3,EDATE(U$3,3)-1,$B5)=$B5,
TRUNC((MIN(EDATE(U$3,3),$H5,$G5)-$B5)/(EDATE(U$3,3)-U$3)*$M5,2),
IF(OR($B5&gt;U$3,MIN($G5:$H5)&lt;U$3),0,
$M5)))</calculatedColumnFormula>
    </tableColumn>
    <tableColumn id="25" xr3:uid="{6FF37659-6ED3-452D-9D46-C3A09384DF6A}" name="T07" dataDxfId="117">
      <calculatedColumnFormula>IF(MEDIAN(V$3,EDATE(V$3,3)-1,MIN($G5,$H5))=MIN($G5,$H5),
$I5-$J5-SUM($O5:U5),
IF(MEDIAN(V$3,EDATE(V$3,3)-1,$B5)=$B5,
TRUNC((MIN(EDATE(V$3,3),$H5,$G5)-$B5)/(EDATE(V$3,3)-V$3)*$M5,2),
IF(OR($B5&gt;V$3,MIN($G5:$H5)&lt;V$3),0,
$M5)))</calculatedColumnFormula>
    </tableColumn>
    <tableColumn id="26" xr3:uid="{95A59CDF-9269-4C9A-8B9F-E0A864F7592C}" name="T08" dataDxfId="116">
      <calculatedColumnFormula>IF(MEDIAN(W$3,EDATE(W$3,3)-1,MIN($G5,$H5))=MIN($G5,$H5),
$I5-$J5-SUM($O5:V5),
IF(MEDIAN(W$3,EDATE(W$3,3)-1,$B5)=$B5,
TRUNC((MIN(EDATE(W$3,3),$H5,$G5)-$B5)/(EDATE(W$3,3)-W$3)*$M5,2),
IF(OR($B5&gt;W$3,MIN($G5:$H5)&lt;W$3),0,
$M5)))</calculatedColumnFormula>
    </tableColumn>
    <tableColumn id="27" xr3:uid="{E2E5242C-B8A1-4F6C-98A1-AC65116E8D29}" name="T09" dataDxfId="115">
      <calculatedColumnFormula>IF(MEDIAN(X$3,EDATE(X$3,3)-1,MIN($G5,$H5))=MIN($G5,$H5),
$I5-$J5-SUM($O5:W5),
IF(MEDIAN(X$3,EDATE(X$3,3)-1,$B5)=$B5,
TRUNC((MIN(EDATE(X$3,3),$H5,$G5)-$B5)/(EDATE(X$3,3)-X$3)*$M5,2),
IF(OR($B5&gt;X$3,MIN($G5:$H5)&lt;X$3),0,
$M5)))</calculatedColumnFormula>
    </tableColumn>
    <tableColumn id="28" xr3:uid="{FD01EC01-019E-41BE-9A6F-53010BF0F880}" name="T10" dataDxfId="114">
      <calculatedColumnFormula>IF(MEDIAN(Y$3,EDATE(Y$3,3)-1,MIN($G5,$H5))=MIN($G5,$H5),
$I5-$J5-SUM($O5:X5),
IF(MEDIAN(Y$3,EDATE(Y$3,3)-1,$B5)=$B5,
TRUNC((MIN(EDATE(Y$3,3),$H5,$G5)-$B5)/(EDATE(Y$3,3)-Y$3)*$M5,2),
IF(OR($B5&gt;Y$3,MIN($G5:$H5)&lt;Y$3),0,
$M5)))</calculatedColumnFormula>
    </tableColumn>
    <tableColumn id="29" xr3:uid="{6F6FE5DE-C2AE-41EE-AECD-6CF336FF6D3B}" name="T11" dataDxfId="113">
      <calculatedColumnFormula>IF(MEDIAN(Z$3,EDATE(Z$3,3)-1,MIN($G5,$H5))=MIN($G5,$H5),
$I5-$J5-SUM($O5:Y5),
IF(MEDIAN(Z$3,EDATE(Z$3,3)-1,$B5)=$B5,
TRUNC((MIN(EDATE(Z$3,3),$H5,$G5)-$B5)/(EDATE(Z$3,3)-Z$3)*$M5,2),
IF(OR($B5&gt;Z$3,MIN($G5:$H5)&lt;Z$3),0,
$M5)))</calculatedColumnFormula>
    </tableColumn>
    <tableColumn id="30" xr3:uid="{5BCEE49B-369B-48FC-AFD7-DD2998D8C33E}" name="T12" dataDxfId="112">
      <calculatedColumnFormula>IF(MEDIAN(AA$3,EDATE(AA$3,3)-1,MIN($G5,$H5))=MIN($G5,$H5),
$I5-$J5-SUM($O5:Z5),
IF(MEDIAN(AA$3,EDATE(AA$3,3)-1,$B5)=$B5,
TRUNC((MIN(EDATE(AA$3,3),$H5,$G5)-$B5)/(EDATE(AA$3,3)-AA$3)*$M5,2),
IF(OR($B5&gt;AA$3,MIN($G5:$H5)&lt;AA$3),0,
$M5)))</calculatedColumnFormula>
    </tableColumn>
    <tableColumn id="31" xr3:uid="{D0A44E41-51B2-4406-A414-D0E2C974F395}" name="T13" dataDxfId="111">
      <calculatedColumnFormula>IF(MEDIAN(AB$3,EDATE(AB$3,3)-1,MIN($G5,$H5))=MIN($G5,$H5),
$I5-$J5-SUM($O5:AA5),
IF(MEDIAN(AB$3,EDATE(AB$3,3)-1,$B5)=$B5,
TRUNC((MIN(EDATE(AB$3,3),$H5,$G5)-$B5)/(EDATE(AB$3,3)-AB$3)*$M5,2),
IF(OR($B5&gt;AB$3,MIN($G5:$H5)&lt;AB$3),0,
$M5)))</calculatedColumnFormula>
    </tableColumn>
    <tableColumn id="32" xr3:uid="{AD5F45C3-3548-47FE-A52C-56465843BC30}" name="T14" dataDxfId="110">
      <calculatedColumnFormula>IF(MEDIAN(AC$3,EDATE(AC$3,3)-1,MIN($G5,$H5))=MIN($G5,$H5),
$I5-$J5-SUM($O5:AB5),
IF(MEDIAN(AC$3,EDATE(AC$3,3)-1,$B5)=$B5,
TRUNC((MIN(EDATE(AC$3,3),$H5,$G5)-$B5)/(EDATE(AC$3,3)-AC$3)*$M5,2),
IF(OR($B5&gt;AC$3,MIN($G5:$H5)&lt;AC$3),0,
$M5)))</calculatedColumnFormula>
    </tableColumn>
    <tableColumn id="33" xr3:uid="{6C3793D1-D45B-4FC9-AFFB-1838FA08CEA1}" name="T15" dataDxfId="109">
      <calculatedColumnFormula>IF(MEDIAN(AD$3,EDATE(AD$3,3)-1,MIN($G5,$H5))=MIN($G5,$H5),
$I5-$J5-SUM($O5:AC5),
IF(MEDIAN(AD$3,EDATE(AD$3,3)-1,$B5)=$B5,
TRUNC((MIN(EDATE(AD$3,3),$H5,$G5)-$B5)/(EDATE(AD$3,3)-AD$3)*$M5,2),
IF(OR($B5&gt;AD$3,MIN($G5:$H5)&lt;AD$3),0,
$M5)))</calculatedColumnFormula>
    </tableColumn>
    <tableColumn id="34" xr3:uid="{C724FFA2-7CA7-4048-AEBF-9B27C0A07A4F}" name="T16" dataDxfId="108">
      <calculatedColumnFormula>IF(MEDIAN(AE$3,EDATE(AE$3,3)-1,MIN($G5,$H5))=MIN($G5,$H5),
$I5-$J5-SUM($O5:AD5),
IF(MEDIAN(AE$3,EDATE(AE$3,3)-1,$B5)=$B5,
TRUNC((MIN(EDATE(AE$3,3),$H5,$G5)-$B5)/(EDATE(AE$3,3)-AE$3)*$M5,2),
IF(OR($B5&gt;AE$3,MIN($G5:$H5)&lt;AE$3),0,
$M5)))</calculatedColumnFormula>
    </tableColumn>
    <tableColumn id="35" xr3:uid="{4495D72C-923E-400E-8732-B4BE79BC9C11}" name="T17" dataDxfId="107">
      <calculatedColumnFormula>IF(MEDIAN(AF$3,EDATE(AF$3,3)-1,MIN($G5,$H5))=MIN($G5,$H5),
$I5-$J5-SUM($O5:AE5),
IF(MEDIAN(AF$3,EDATE(AF$3,3)-1,$B5)=$B5,
TRUNC((MIN(EDATE(AF$3,3),$H5,$G5)-$B5)/(EDATE(AF$3,3)-AF$3)*$M5,2),
IF(OR($B5&gt;AF$3,MIN($G5:$H5)&lt;AF$3),0,
$M5)))</calculatedColumnFormula>
    </tableColumn>
    <tableColumn id="36" xr3:uid="{A99C750D-AA35-4674-AA95-1E468BFFA4B7}" name="T18" dataDxfId="106">
      <calculatedColumnFormula>IF(MEDIAN(AG$3,EDATE(AG$3,3)-1,MIN($G5,$H5))=MIN($G5,$H5),
$I5-$J5-SUM($O5:AF5),
IF(MEDIAN(AG$3,EDATE(AG$3,3)-1,$B5)=$B5,
TRUNC((MIN(EDATE(AG$3,3),$H5,$G5)-$B5)/(EDATE(AG$3,3)-AG$3)*$M5,2),
IF(OR($B5&gt;AG$3,MIN($G5:$H5)&lt;AG$3),0,
$M5)))</calculatedColumnFormula>
    </tableColumn>
    <tableColumn id="37" xr3:uid="{EBF2B6CF-E251-4FAD-8B2E-52BBCE809090}" name="T19" dataDxfId="105">
      <calculatedColumnFormula>IF(MEDIAN(AH$3,EDATE(AH$3,3)-1,MIN($G5,$H5))=MIN($G5,$H5),
$I5-$J5-SUM($O5:AG5),
IF(MEDIAN(AH$3,EDATE(AH$3,3)-1,$B5)=$B5,
TRUNC((MIN(EDATE(AH$3,3),$H5,$G5)-$B5)/(EDATE(AH$3,3)-AH$3)*$M5,2),
IF(OR($B5&gt;AH$3,MIN($G5:$H5)&lt;AH$3),0,
$M5)))</calculatedColumnFormula>
    </tableColumn>
    <tableColumn id="38" xr3:uid="{3BA6E530-E52D-400C-9062-6C5BEBE83EB5}" name="T20" dataDxfId="104">
      <calculatedColumnFormula>IF(MEDIAN(AI$3,EDATE(AI$3,3)-1,MIN($G5,$H5))=MIN($G5,$H5),
$I5-$J5-SUM($O5:AH5),
IF(MEDIAN(AI$3,EDATE(AI$3,3)-1,$B5)=$B5,
TRUNC((MIN(EDATE(AI$3,3),$H5,$G5)-$B5)/(EDATE(AI$3,3)-AI$3)*$M5,2),
IF(OR($B5&gt;AI$3,MIN($G5:$H5)&lt;AI$3),0,
$M5)))</calculatedColumnFormula>
    </tableColumn>
    <tableColumn id="39" xr3:uid="{7631F962-A608-475A-9945-70CF6F4B5860}" name="T21" dataDxfId="103">
      <calculatedColumnFormula>IF(MEDIAN(AJ$3,EDATE(AJ$3,3)-1,MIN($G5,$H5))=MIN($G5,$H5),
$I5-$J5-SUM($O5:AI5),
IF(MEDIAN(AJ$3,EDATE(AJ$3,3)-1,$B5)=$B5,
TRUNC((MIN(EDATE(AJ$3,3),$H5,$G5)-$B5)/(EDATE(AJ$3,3)-AJ$3)*$M5,2),
IF(OR($B5&gt;AJ$3,MIN($G5:$H5)&lt;AJ$3),0,
$M5)))</calculatedColumnFormula>
    </tableColumn>
    <tableColumn id="40" xr3:uid="{14CA7D8A-4C4B-4A16-81F6-3E95E6CC999C}" name="T22" dataDxfId="102">
      <calculatedColumnFormula>IF(MEDIAN(AK$3,EDATE(AK$3,3)-1,MIN($G5,$H5))=MIN($G5,$H5),
$I5-$J5-SUM($O5:AJ5),
IF(MEDIAN(AK$3,EDATE(AK$3,3)-1,$B5)=$B5,
TRUNC((MIN(EDATE(AK$3,3),$H5,$G5)-$B5)/(EDATE(AK$3,3)-AK$3)*$M5,2),
IF(OR($B5&gt;AK$3,MIN($G5:$H5)&lt;AK$3),0,
$M5)))</calculatedColumnFormula>
    </tableColumn>
    <tableColumn id="41" xr3:uid="{0A16611C-B4BE-4CA5-9427-E75A59024198}" name="T23" dataDxfId="101">
      <calculatedColumnFormula>IF(MEDIAN(AL$3,EDATE(AL$3,3)-1,MIN($G5,$H5))=MIN($G5,$H5),
$I5-$J5-SUM($O5:AK5),
IF(MEDIAN(AL$3,EDATE(AL$3,3)-1,$B5)=$B5,
TRUNC((MIN(EDATE(AL$3,3),$H5,$G5)-$B5)/(EDATE(AL$3,3)-AL$3)*$M5,2),
IF(OR($B5&gt;AL$3,MIN($G5:$H5)&lt;AL$3),0,
$M5)))</calculatedColumnFormula>
    </tableColumn>
    <tableColumn id="42" xr3:uid="{F636076F-5613-47A8-BBF0-23D10D47842B}" name="T24" dataDxfId="100">
      <calculatedColumnFormula>IF(MEDIAN(AM$3,EDATE(AM$3,3)-1,MIN($G5,$H5))=MIN($G5,$H5),
$I5-$J5-SUM($O5:AL5),
IF(MEDIAN(AM$3,EDATE(AM$3,3)-1,$B5)=$B5,
TRUNC((MIN(EDATE(AM$3,3),$H5,$G5)-$B5)/(EDATE(AM$3,3)-AM$3)*$M5,2),
IF(OR($B5&gt;AM$3,MIN($G5:$H5)&lt;AM$3),0,
$M5)))</calculatedColumnFormula>
    </tableColumn>
    <tableColumn id="43" xr3:uid="{B913076D-FF07-4A29-9D1E-840035D475B8}" name="T25" dataDxfId="99">
      <calculatedColumnFormula>IF(MEDIAN(AN$3,EDATE(AN$3,3)-1,MIN($G5,$H5))=MIN($G5,$H5),
$I5-$J5-SUM($O5:AM5),
IF(MEDIAN(AN$3,EDATE(AN$3,3)-1,$B5)=$B5,
TRUNC((MIN(EDATE(AN$3,3),$H5,$G5)-$B5)/(EDATE(AN$3,3)-AN$3)*$M5,2),
IF(OR($B5&gt;AN$3,MIN($G5:$H5)&lt;AN$3),0,
$M5)))</calculatedColumnFormula>
    </tableColumn>
    <tableColumn id="44" xr3:uid="{8B3A8530-6D95-4184-AFB7-BAEFDA88E310}" name="T26" dataDxfId="98">
      <calculatedColumnFormula>IF(MEDIAN(AO$3,EDATE(AO$3,3)-1,MIN($G5,$H5))=MIN($G5,$H5),
$I5-$J5-SUM($O5:AN5),
IF(MEDIAN(AO$3,EDATE(AO$3,3)-1,$B5)=$B5,
TRUNC((MIN(EDATE(AO$3,3),$H5,$G5)-$B5)/(EDATE(AO$3,3)-AO$3)*$M5,2),
IF(OR($B5&gt;AO$3,MIN($G5:$H5)&lt;AO$3),0,
$M5)))</calculatedColumnFormula>
    </tableColumn>
    <tableColumn id="45" xr3:uid="{30D97FA9-BABF-4BAA-B010-C5BFB215E37B}" name="T27" dataDxfId="97">
      <calculatedColumnFormula>IF(MEDIAN(AP$3,EDATE(AP$3,3)-1,MIN($G5,$H5))=MIN($G5,$H5),
$I5-$J5-SUM($O5:AO5),
IF(MEDIAN(AP$3,EDATE(AP$3,3)-1,$B5)=$B5,
TRUNC((MIN(EDATE(AP$3,3),$H5,$G5)-$B5)/(EDATE(AP$3,3)-AP$3)*$M5,2),
IF(OR($B5&gt;AP$3,MIN($G5:$H5)&lt;AP$3),0,
$M5)))</calculatedColumnFormula>
    </tableColumn>
    <tableColumn id="46" xr3:uid="{470B693F-17CE-4DBE-8AE5-0EB1DE2819E4}" name="T28" dataDxfId="96">
      <calculatedColumnFormula>IF(MEDIAN(AQ$3,EDATE(AQ$3,3)-1,MIN($G5,$H5))=MIN($G5,$H5),
$I5-$J5-SUM($O5:AP5),
IF(MEDIAN(AQ$3,EDATE(AQ$3,3)-1,$B5)=$B5,
TRUNC((MIN(EDATE(AQ$3,3),$H5,$G5)-$B5)/(EDATE(AQ$3,3)-AQ$3)*$M5,2),
IF(OR($B5&gt;AQ$3,MIN($G5:$H5)&lt;AQ$3),0,
$M5)))</calculatedColumnFormula>
    </tableColumn>
    <tableColumn id="47" xr3:uid="{3BF52910-B5A1-4B9E-BD32-2C7B3425F25A}" name="T29" dataDxfId="95">
      <calculatedColumnFormula>IF(MEDIAN(AR$3,EDATE(AR$3,3)-1,MIN($G5,$H5))=MIN($G5,$H5),
$I5-$J5-SUM($O5:AQ5),
IF(MEDIAN(AR$3,EDATE(AR$3,3)-1,$B5)=$B5,
TRUNC((MIN(EDATE(AR$3,3),$H5,$G5)-$B5)/(EDATE(AR$3,3)-AR$3)*$M5,2),
IF(OR($B5&gt;AR$3,MIN($G5:$H5)&lt;AR$3),0,
$M5)))</calculatedColumnFormula>
    </tableColumn>
    <tableColumn id="48" xr3:uid="{27C007EB-9C8B-4C14-BD80-C6CFECC1E27E}" name="T30" dataDxfId="94">
      <calculatedColumnFormula>IF(MEDIAN(AS$3,EDATE(AS$3,3)-1,MIN($G5,$H5))=MIN($G5,$H5),
$I5-$J5-SUM($O5:AR5),
IF(MEDIAN(AS$3,EDATE(AS$3,3)-1,$B5)=$B5,
TRUNC((MIN(EDATE(AS$3,3),$H5,$G5)-$B5)/(EDATE(AS$3,3)-AS$3)*$M5,2),
IF(OR($B5&gt;AS$3,MIN($G5:$H5)&lt;AS$3),0,
$M5)))</calculatedColumnFormula>
    </tableColumn>
    <tableColumn id="49" xr3:uid="{B7B47B03-36B6-4D3A-9611-BA0703B2A929}" name="T31" dataDxfId="93">
      <calculatedColumnFormula>IF(MEDIAN(AT$3,EDATE(AT$3,3)-1,MIN($G5,$H5))=MIN($G5,$H5),
$I5-$J5-SUM($O5:AS5),
IF(MEDIAN(AT$3,EDATE(AT$3,3)-1,$B5)=$B5,
TRUNC((MIN(EDATE(AT$3,3),$H5,$G5)-$B5)/(EDATE(AT$3,3)-AT$3)*$M5,2),
IF(OR($B5&gt;AT$3,MIN($G5:$H5)&lt;AT$3),0,
$M5)))</calculatedColumnFormula>
    </tableColumn>
    <tableColumn id="50" xr3:uid="{768F1337-4D01-472D-97D1-F0E4E5741C04}" name="T32" dataDxfId="92">
      <calculatedColumnFormula>IF(MEDIAN(AU$3,EDATE(AU$3,3)-1,MIN($G5,$H5))=MIN($G5,$H5),
$I5-$J5-SUM($O5:AT5),
IF(MEDIAN(AU$3,EDATE(AU$3,3)-1,$B5)=$B5,
TRUNC((MIN(EDATE(AU$3,3),$H5,$G5)-$B5)/(EDATE(AU$3,3)-AU$3)*$M5,2),
IF(OR($B5&gt;AU$3,MIN($G5:$H5)&lt;AU$3),0,
$M5)))</calculatedColumnFormula>
    </tableColumn>
    <tableColumn id="51" xr3:uid="{C70AC8FF-5826-42BE-8378-DC372BC8C217}" name="T33" dataDxfId="91">
      <calculatedColumnFormula>IF(MEDIAN(AV$3,EDATE(AV$3,3)-1,MIN($G5,$H5))=MIN($G5,$H5),
$I5-$J5-SUM($O5:AU5),
IF(MEDIAN(AV$3,EDATE(AV$3,3)-1,$B5)=$B5,
TRUNC((MIN(EDATE(AV$3,3),$H5,$G5)-$B5)/(EDATE(AV$3,3)-AV$3)*$M5,2),
IF(OR($B5&gt;AV$3,MIN($G5:$H5)&lt;AV$3),0,
$M5)))</calculatedColumnFormula>
    </tableColumn>
    <tableColumn id="52" xr3:uid="{37BAAA0E-81CD-4CFC-9D10-458C7281981B}" name="T34" dataDxfId="90">
      <calculatedColumnFormula>IF(MEDIAN(AW$3,EDATE(AW$3,3)-1,MIN($G5,$H5))=MIN($G5,$H5),
$I5-$J5-SUM($O5:AV5),
IF(MEDIAN(AW$3,EDATE(AW$3,3)-1,$B5)=$B5,
TRUNC((MIN(EDATE(AW$3,3),$H5,$G5)-$B5)/(EDATE(AW$3,3)-AW$3)*$M5,2),
IF(OR($B5&gt;AW$3,MIN($G5:$H5)&lt;AW$3),0,
$M5)))</calculatedColumnFormula>
    </tableColumn>
    <tableColumn id="53" xr3:uid="{6DC4D946-3CA4-4600-8808-F870092536F0}" name="T35" dataDxfId="89">
      <calculatedColumnFormula>IF(MEDIAN(AX$3,EDATE(AX$3,3)-1,MIN($G5,$H5))=MIN($G5,$H5),
$I5-$J5-SUM($O5:AW5),
IF(MEDIAN(AX$3,EDATE(AX$3,3)-1,$B5)=$B5,
TRUNC((MIN(EDATE(AX$3,3),$H5,$G5)-$B5)/(EDATE(AX$3,3)-AX$3)*$M5,2),
IF(OR($B5&gt;AX$3,MIN($G5:$H5)&lt;AX$3),0,
$M5)))</calculatedColumnFormula>
    </tableColumn>
    <tableColumn id="54" xr3:uid="{003F7BFD-6BA9-4109-BEC3-51EB8F809793}" name="T36" dataDxfId="88">
      <calculatedColumnFormula>IF(MEDIAN(AY$3,EDATE(AY$3,3)-1,MIN($G5,$H5))=MIN($G5,$H5),
$I5-$J5-SUM($O5:AX5),
IF(MEDIAN(AY$3,EDATE(AY$3,3)-1,$B5)=$B5,
TRUNC((MIN(EDATE(AY$3,3),$H5,$G5)-$B5)/(EDATE(AY$3,3)-AY$3)*$M5,2),
IF(OR($B5&gt;AY$3,MIN($G5:$H5)&lt;AY$3),0,
$M5)))</calculatedColumnFormula>
    </tableColumn>
    <tableColumn id="55" xr3:uid="{AB8E09AB-8795-4916-AF3D-05CFA906B5AB}" name="T37" dataDxfId="87">
      <calculatedColumnFormula>IF(MEDIAN(AZ$3,EDATE(AZ$3,3)-1,MIN($G5,$H5))=MIN($G5,$H5),
$I5-$J5-SUM($O5:AY5),
IF(MEDIAN(AZ$3,EDATE(AZ$3,3)-1,$B5)=$B5,
TRUNC((MIN(EDATE(AZ$3,3),$H5,$G5)-$B5)/(EDATE(AZ$3,3)-AZ$3)*$M5,2),
IF(OR($B5&gt;AZ$3,MIN($G5:$H5)&lt;AZ$3),0,
$M5)))</calculatedColumnFormula>
    </tableColumn>
    <tableColumn id="56" xr3:uid="{BC3D2B33-F304-4B88-AB33-DA0EA7053E83}" name="T38" dataDxfId="86">
      <calculatedColumnFormula>IF(MEDIAN(BA$3,EDATE(BA$3,3)-1,MIN($G5,$H5))=MIN($G5,$H5),
$I5-$J5-SUM($O5:AZ5),
IF(MEDIAN(BA$3,EDATE(BA$3,3)-1,$B5)=$B5,
TRUNC((MIN(EDATE(BA$3,3),$H5,$G5)-$B5)/(EDATE(BA$3,3)-BA$3)*$M5,2),
IF(OR($B5&gt;BA$3,MIN($G5:$H5)&lt;BA$3),0,
$M5)))</calculatedColumnFormula>
    </tableColumn>
    <tableColumn id="57" xr3:uid="{768D00CF-81C8-435F-AAA3-C501E107BA89}" name="T39" dataDxfId="85">
      <calculatedColumnFormula>IF(MEDIAN(BB$3,EDATE(BB$3,3)-1,MIN($G5,$H5))=MIN($G5,$H5),
$I5-$J5-SUM($O5:BA5),
IF(MEDIAN(BB$3,EDATE(BB$3,3)-1,$B5)=$B5,
TRUNC((MIN(EDATE(BB$3,3),$H5,$G5)-$B5)/(EDATE(BB$3,3)-BB$3)*$M5,2),
IF(OR($B5&gt;BB$3,MIN($G5:$H5)&lt;BB$3),0,
$M5)))</calculatedColumnFormula>
    </tableColumn>
    <tableColumn id="58" xr3:uid="{033E1B15-A6A6-4718-96CC-38D064AC33A6}" name="T40" dataDxfId="84">
      <calculatedColumnFormula>IF(MEDIAN(BC$3,EDATE(BC$3,3)-1,MIN($G5,$H5))=MIN($G5,$H5),
$I5-$J5-SUM($O5:BB5),
IF(MEDIAN(BC$3,EDATE(BC$3,3)-1,$B5)=$B5,
TRUNC((MIN(EDATE(BC$3,3),$H5,$G5)-$B5)/(EDATE(BC$3,3)-BC$3)*$M5,2),
IF(OR($B5&gt;BC$3,MIN($G5:$H5)&lt;BC$3),0,
$M5)))</calculatedColumnFormula>
    </tableColumn>
    <tableColumn id="59" xr3:uid="{E78947B7-1092-4E46-BDD1-1B27CADA9EDD}" name="T41" dataDxfId="83">
      <calculatedColumnFormula>IF(MEDIAN(BD$3,EDATE(BD$3,3)-1,MIN($G5,$H5))=MIN($G5,$H5),
$I5-$J5-SUM($O5:BC5),
IF(MEDIAN(BD$3,EDATE(BD$3,3)-1,$B5)=$B5,
TRUNC((MIN(EDATE(BD$3,3),$H5,$G5)-$B5)/(EDATE(BD$3,3)-BD$3)*$M5,2),
IF(OR($B5&gt;BD$3,MIN($G5:$H5)&lt;BD$3),0,
$M5)))</calculatedColumnFormula>
    </tableColumn>
    <tableColumn id="60" xr3:uid="{F7E8C3DF-1170-49E9-947D-D06016B774CA}" name="T42" dataDxfId="82">
      <calculatedColumnFormula>IF(MEDIAN(BE$3,EDATE(BE$3,3)-1,MIN($G5,$H5))=MIN($G5,$H5),
$I5-$J5-SUM($O5:BD5),
IF(MEDIAN(BE$3,EDATE(BE$3,3)-1,$B5)=$B5,
TRUNC((MIN(EDATE(BE$3,3),$H5,$G5)-$B5)/(EDATE(BE$3,3)-BE$3)*$M5,2),
IF(OR($B5&gt;BE$3,MIN($G5:$H5)&lt;BE$3),0,
$M5)))</calculatedColumnFormula>
    </tableColumn>
    <tableColumn id="61" xr3:uid="{BD95F453-7F0F-45ED-915F-DBCA603ED185}" name="T43" dataDxfId="81">
      <calculatedColumnFormula>IF(MEDIAN(BF$3,EDATE(BF$3,3)-1,MIN($G5,$H5))=MIN($G5,$H5),
$I5-$J5-SUM($O5:BE5),
IF(MEDIAN(BF$3,EDATE(BF$3,3)-1,$B5)=$B5,
TRUNC((MIN(EDATE(BF$3,3),$H5,$G5)-$B5)/(EDATE(BF$3,3)-BF$3)*$M5,2),
IF(OR($B5&gt;BF$3,MIN($G5:$H5)&lt;BF$3),0,
$M5)))</calculatedColumnFormula>
    </tableColumn>
    <tableColumn id="62" xr3:uid="{F64FE39D-6479-4B6B-BE83-7E03FB468A6D}" name="T44" dataDxfId="80">
      <calculatedColumnFormula>IF(MEDIAN(BG$3,EDATE(BG$3,3)-1,MIN($G5,$H5))=MIN($G5,$H5),
$I5-$J5-SUM($O5:BF5),
IF(MEDIAN(BG$3,EDATE(BG$3,3)-1,$B5)=$B5,
TRUNC((MIN(EDATE(BG$3,3),$H5,$G5)-$B5)/(EDATE(BG$3,3)-BG$3)*$M5,2),
IF(OR($B5&gt;BG$3,MIN($G5:$H5)&lt;BG$3),0,
$M5)))</calculatedColumnFormula>
    </tableColumn>
    <tableColumn id="63" xr3:uid="{B2C40038-8D7D-43C9-9993-A519F78DC393}" name="T45" dataDxfId="79">
      <calculatedColumnFormula>IF(MEDIAN(BH$3,EDATE(BH$3,3)-1,MIN($G5,$H5))=MIN($G5,$H5),
$I5-$J5-SUM($O5:BG5),
IF(MEDIAN(BH$3,EDATE(BH$3,3)-1,$B5)=$B5,
TRUNC((MIN(EDATE(BH$3,3),$H5,$G5)-$B5)/(EDATE(BH$3,3)-BH$3)*$M5,2),
IF(OR($B5&gt;BH$3,MIN($G5:$H5)&lt;BH$3),0,
$M5)))</calculatedColumnFormula>
    </tableColumn>
    <tableColumn id="64" xr3:uid="{A307B22F-297F-43CF-A3AC-9ADC54111B48}" name="T46" dataDxfId="78">
      <calculatedColumnFormula>IF(MEDIAN(BI$3,EDATE(BI$3,3)-1,MIN($G5,$H5))=MIN($G5,$H5),
$I5-$J5-SUM($O5:BH5),
IF(MEDIAN(BI$3,EDATE(BI$3,3)-1,$B5)=$B5,
TRUNC((MIN(EDATE(BI$3,3),$H5,$G5)-$B5)/(EDATE(BI$3,3)-BI$3)*$M5,2),
IF(OR($B5&gt;BI$3,MIN($G5:$H5)&lt;BI$3),0,
$M5)))</calculatedColumnFormula>
    </tableColumn>
    <tableColumn id="65" xr3:uid="{3E0527D5-3AB8-4150-B653-CE55A54B8480}" name="T47" dataDxfId="77">
      <calculatedColumnFormula>IF(MEDIAN(BJ$3,EDATE(BJ$3,3)-1,MIN($G5,$H5))=MIN($G5,$H5),
$I5-$J5-SUM($O5:BI5),
IF(MEDIAN(BJ$3,EDATE(BJ$3,3)-1,$B5)=$B5,
TRUNC((MIN(EDATE(BJ$3,3),$H5,$G5)-$B5)/(EDATE(BJ$3,3)-BJ$3)*$M5,2),
IF(OR($B5&gt;BJ$3,MIN($G5:$H5)&lt;BJ$3),0,
$M5)))</calculatedColumnFormula>
    </tableColumn>
    <tableColumn id="66" xr3:uid="{AAFF91F3-CD35-410C-B951-8C1DE0291331}" name="T48" dataDxfId="76">
      <calculatedColumnFormula>IF(MEDIAN(BK$3,EDATE(BK$3,3)-1,MIN($G5,$H5))=MIN($G5,$H5),
$I5-$J5-SUM($O5:BJ5),
IF(MEDIAN(BK$3,EDATE(BK$3,3)-1,$B5)=$B5,
TRUNC((MIN(EDATE(BK$3,3),$H5,$G5)-$B5)/(EDATE(BK$3,3)-BK$3)*$M5,2),
IF(OR($B5&gt;BK$3,MIN($G5:$H5)&lt;BK$3),0,
$M5)))</calculatedColumnFormula>
    </tableColumn>
    <tableColumn id="67" xr3:uid="{07F40CD8-D930-4A2F-84A1-7D5C01FBE69B}" name="T49" dataDxfId="75">
      <calculatedColumnFormula>IF(MEDIAN(BL$3,EDATE(BL$3,3)-1,MIN($G5,$H5))=MIN($G5,$H5),
$I5-$J5-SUM($O5:BK5),
IF(MEDIAN(BL$3,EDATE(BL$3,3)-1,$B5)=$B5,
TRUNC((MIN(EDATE(BL$3,3),$H5,$G5)-$B5)/(EDATE(BL$3,3)-BL$3)*$M5,2),
IF(OR($B5&gt;BL$3,MIN($G5:$H5)&lt;BL$3),0,
$M5)))</calculatedColumnFormula>
    </tableColumn>
    <tableColumn id="68" xr3:uid="{6EF5A570-97CA-452C-8631-88CAFF692D6B}" name="T50" dataDxfId="74">
      <calculatedColumnFormula>IF(MEDIAN(BM$3,EDATE(BM$3,3)-1,MIN($G5,$H5))=MIN($G5,$H5),
$I5-$J5-SUM($O5:BL5),
IF(MEDIAN(BM$3,EDATE(BM$3,3)-1,$B5)=$B5,
TRUNC((MIN(EDATE(BM$3,3),$H5,$G5)-$B5)/(EDATE(BM$3,3)-BM$3)*$M5,2),
IF(OR($B5&gt;BM$3,MIN($G5:$H5)&lt;BM$3),0,
$M5)))</calculatedColumnFormula>
    </tableColumn>
    <tableColumn id="69" xr3:uid="{F7DBFD41-BB39-466E-82C4-2B1550D1F5D8}" name="T51" dataDxfId="73">
      <calculatedColumnFormula>IF(MEDIAN(BN$3,EDATE(BN$3,3)-1,MIN($G5,$H5))=MIN($G5,$H5),
$I5-$J5-SUM($O5:BM5),
IF(MEDIAN(BN$3,EDATE(BN$3,3)-1,$B5)=$B5,
TRUNC((MIN(EDATE(BN$3,3),$H5,$G5)-$B5)/(EDATE(BN$3,3)-BN$3)*$M5,2),
IF(OR($B5&gt;BN$3,MIN($G5:$H5)&lt;BN$3),0,
$M5)))</calculatedColumnFormula>
    </tableColumn>
    <tableColumn id="70" xr3:uid="{0458145A-264D-4378-A0D1-51788BA05F10}" name="T52" dataDxfId="72">
      <calculatedColumnFormula>IF(MEDIAN(BO$3,EDATE(BO$3,3)-1,MIN($G5,$H5))=MIN($G5,$H5),
$I5-$J5-SUM($O5:BN5),
IF(MEDIAN(BO$3,EDATE(BO$3,3)-1,$B5)=$B5,
TRUNC((MIN(EDATE(BO$3,3),$H5,$G5)-$B5)/(EDATE(BO$3,3)-BO$3)*$M5,2),
IF(OR($B5&gt;BO$3,MIN($G5:$H5)&lt;BO$3),0,
$M5)))</calculatedColumnFormula>
    </tableColumn>
    <tableColumn id="71" xr3:uid="{51213150-21E0-43AD-89EB-73EADA80593D}" name="T53" dataDxfId="71">
      <calculatedColumnFormula>IF(MEDIAN(BP$3,EDATE(BP$3,3)-1,MIN($G5,$H5))=MIN($G5,$H5),
$I5-$J5-SUM($O5:BO5),
IF(MEDIAN(BP$3,EDATE(BP$3,3)-1,$B5)=$B5,
TRUNC((MIN(EDATE(BP$3,3),$H5,$G5)-$B5)/(EDATE(BP$3,3)-BP$3)*$M5,2),
IF(OR($B5&gt;BP$3,MIN($G5:$H5)&lt;BP$3),0,
$M5)))</calculatedColumnFormula>
    </tableColumn>
    <tableColumn id="72" xr3:uid="{E5ACC9F4-0CEE-49D4-A894-6D71C01826A0}" name="T54" dataDxfId="70">
      <calculatedColumnFormula>IF(MEDIAN(BQ$3,EDATE(BQ$3,3)-1,MIN($G5,$H5))=MIN($G5,$H5),
$I5-$J5-SUM($O5:BP5),
IF(MEDIAN(BQ$3,EDATE(BQ$3,3)-1,$B5)=$B5,
TRUNC((MIN(EDATE(BQ$3,3),$H5,$G5)-$B5)/(EDATE(BQ$3,3)-BQ$3)*$M5,2),
IF(OR($B5&gt;BQ$3,MIN($G5:$H5)&lt;BQ$3),0,
$M5)))</calculatedColumnFormula>
    </tableColumn>
    <tableColumn id="73" xr3:uid="{FC2756D9-F00A-4B1D-922A-642F29548C50}" name="T55" dataDxfId="69">
      <calculatedColumnFormula>IF(MEDIAN(BR$3,EDATE(BR$3,3)-1,MIN($G5,$H5))=MIN($G5,$H5),
$I5-$J5-SUM($O5:BQ5),
IF(MEDIAN(BR$3,EDATE(BR$3,3)-1,$B5)=$B5,
TRUNC((MIN(EDATE(BR$3,3),$H5,$G5)-$B5)/(EDATE(BR$3,3)-BR$3)*$M5,2),
IF(OR($B5&gt;BR$3,MIN($G5:$H5)&lt;BR$3),0,
$M5)))</calculatedColumnFormula>
    </tableColumn>
    <tableColumn id="74" xr3:uid="{DCEFF867-868D-431C-932F-3CDF33E7A9CA}" name="T56" dataDxfId="68">
      <calculatedColumnFormula>IF(MEDIAN(BS$3,EDATE(BS$3,3)-1,MIN($G5,$H5))=MIN($G5,$H5),
$I5-$J5-SUM($O5:BR5),
IF(MEDIAN(BS$3,EDATE(BS$3,3)-1,$B5)=$B5,
TRUNC((MIN(EDATE(BS$3,3),$H5,$G5)-$B5)/(EDATE(BS$3,3)-BS$3)*$M5,2),
IF(OR($B5&gt;BS$3,MIN($G5:$H5)&lt;BS$3),0,
$M5)))</calculatedColumnFormula>
    </tableColumn>
    <tableColumn id="75" xr3:uid="{15460F2F-FAE6-4E21-8B0F-5673F3BC61D5}" name="T57" dataDxfId="67">
      <calculatedColumnFormula>IF(MEDIAN(BT$3,EDATE(BT$3,3)-1,MIN($G5,$H5))=MIN($G5,$H5),
$I5-$J5-SUM($O5:BS5),
IF(MEDIAN(BT$3,EDATE(BT$3,3)-1,$B5)=$B5,
TRUNC((MIN(EDATE(BT$3,3),$H5,$G5)-$B5)/(EDATE(BT$3,3)-BT$3)*$M5,2),
IF(OR($B5&gt;BT$3,MIN($G5:$H5)&lt;BT$3),0,
$M5)))</calculatedColumnFormula>
    </tableColumn>
    <tableColumn id="76" xr3:uid="{00EFE286-0A10-469C-953D-4C6575E5E8A0}" name="T58" dataDxfId="66">
      <calculatedColumnFormula>IF(MEDIAN(BU$3,EDATE(BU$3,3)-1,MIN($G5,$H5))=MIN($G5,$H5),
$I5-$J5-SUM($O5:BT5),
IF(MEDIAN(BU$3,EDATE(BU$3,3)-1,$B5)=$B5,
TRUNC((MIN(EDATE(BU$3,3),$H5,$G5)-$B5)/(EDATE(BU$3,3)-BU$3)*$M5,2),
IF(OR($B5&gt;BU$3,MIN($G5:$H5)&lt;BU$3),0,
$M5)))</calculatedColumnFormula>
    </tableColumn>
    <tableColumn id="77" xr3:uid="{9D9394B5-7AE5-4DCB-9899-868D2FEFCAC5}" name="T59" dataDxfId="65">
      <calculatedColumnFormula>IF(MEDIAN(BV$3,EDATE(BV$3,3)-1,MIN($G5,$H5))=MIN($G5,$H5),
$I5-$J5-SUM($O5:BU5),
IF(MEDIAN(BV$3,EDATE(BV$3,3)-1,$B5)=$B5,
TRUNC((MIN(EDATE(BV$3,3),$H5,$G5)-$B5)/(EDATE(BV$3,3)-BV$3)*$M5,2),
IF(OR($B5&gt;BV$3,MIN($G5:$H5)&lt;BV$3),0,
$M5)))</calculatedColumnFormula>
    </tableColumn>
    <tableColumn id="78" xr3:uid="{0925EF16-DAA8-4020-AB80-8D8512E592D6}" name="T60" dataDxfId="64">
      <calculatedColumnFormula>IF(MEDIAN(BW$3,EDATE(BW$3,3)-1,MIN($G5,$H5))=MIN($G5,$H5),
$I5-$J5-SUM($O5:BV5),
IF(MEDIAN(BW$3,EDATE(BW$3,3)-1,$B5)=$B5,
TRUNC((MIN(EDATE(BW$3,3),$H5,$G5)-$B5)/(EDATE(BW$3,3)-BW$3)*$M5,2),
IF(OR($B5&gt;BW$3,MIN($G5:$H5)&lt;BW$3),0,
$M5)))</calculatedColumnFormula>
    </tableColumn>
    <tableColumn id="79" xr3:uid="{E32B3DED-5456-40AD-91DA-E9E402878C5F}" name="T61" dataDxfId="63">
      <calculatedColumnFormula>IF(MEDIAN(BX$3,EDATE(BX$3,3)-1,MIN($G5,$H5))=MIN($G5,$H5),
$I5-$J5-SUM($O5:BW5),
IF(MEDIAN(BX$3,EDATE(BX$3,3)-1,$B5)=$B5,
TRUNC((MIN(EDATE(BX$3,3),$H5,$G5)-$B5)/(EDATE(BX$3,3)-BX$3)*$M5,2),
IF(OR($B5&gt;BX$3,MIN($G5:$H5)&lt;BX$3),0,
$M5)))</calculatedColumnFormula>
    </tableColumn>
    <tableColumn id="80" xr3:uid="{4CC618A3-5E99-4D78-9C74-A50A45269399}" name="T62" dataDxfId="62">
      <calculatedColumnFormula>IF(MEDIAN(BY$3,EDATE(BY$3,3)-1,MIN($G5,$H5))=MIN($G5,$H5),
$I5-$J5-SUM($O5:BX5),
IF(MEDIAN(BY$3,EDATE(BY$3,3)-1,$B5)=$B5,
TRUNC((MIN(EDATE(BY$3,3),$H5,$G5)-$B5)/(EDATE(BY$3,3)-BY$3)*$M5,2),
IF(OR($B5&gt;BY$3,MIN($G5:$H5)&lt;BY$3),0,
$M5)))</calculatedColumnFormula>
    </tableColumn>
    <tableColumn id="81" xr3:uid="{B2F53A31-B417-417B-BBDB-F40E77FE28C7}" name="T63" dataDxfId="61">
      <calculatedColumnFormula>IF(MEDIAN(BZ$3,EDATE(BZ$3,3)-1,MIN($G5,$H5))=MIN($G5,$H5),
$I5-$J5-SUM($O5:BY5),
IF(MEDIAN(BZ$3,EDATE(BZ$3,3)-1,$B5)=$B5,
TRUNC((MIN(EDATE(BZ$3,3),$H5,$G5)-$B5)/(EDATE(BZ$3,3)-BZ$3)*$M5,2),
IF(OR($B5&gt;BZ$3,MIN($G5:$H5)&lt;BZ$3),0,
$M5)))</calculatedColumnFormula>
    </tableColumn>
    <tableColumn id="82" xr3:uid="{BE5C8F12-3342-4B38-8679-9AE33BF522C3}" name="T64" dataDxfId="60">
      <calculatedColumnFormula>IF(MEDIAN(CA$3,EDATE(CA$3,3)-1,MIN($G5,$H5))=MIN($G5,$H5),
$I5-$J5-SUM($O5:BZ5),
IF(MEDIAN(CA$3,EDATE(CA$3,3)-1,$B5)=$B5,
TRUNC((MIN(EDATE(CA$3,3),$H5,$G5)-$B5)/(EDATE(CA$3,3)-CA$3)*$M5,2),
IF(OR($B5&gt;CA$3,MIN($G5:$H5)&lt;CA$3),0,
$M5)))</calculatedColumnFormula>
    </tableColumn>
    <tableColumn id="83" xr3:uid="{4DC19058-DC0C-4D4E-AF3B-12B04FB7ADD2}" name="T65" dataDxfId="59">
      <calculatedColumnFormula>IF(MEDIAN(CB$3,EDATE(CB$3,3)-1,MIN($G5,$H5))=MIN($G5,$H5),
$I5-$J5-SUM($O5:CA5),
IF(MEDIAN(CB$3,EDATE(CB$3,3)-1,$B5)=$B5,
TRUNC((MIN(EDATE(CB$3,3),$H5,$G5)-$B5)/(EDATE(CB$3,3)-CB$3)*$M5,2),
IF(OR($B5&gt;CB$3,MIN($G5:$H5)&lt;CB$3),0,
$M5)))</calculatedColumnFormula>
    </tableColumn>
    <tableColumn id="84" xr3:uid="{F351C5CB-2C83-4573-B3D9-A92E5DF85B58}" name="T66" dataDxfId="58">
      <calculatedColumnFormula>IF(MEDIAN(CC$3,EDATE(CC$3,3)-1,MIN($G5,$H5))=MIN($G5,$H5),
$I5-$J5-SUM($O5:CB5),
IF(MEDIAN(CC$3,EDATE(CC$3,3)-1,$B5)=$B5,
TRUNC((MIN(EDATE(CC$3,3),$H5,$G5)-$B5)/(EDATE(CC$3,3)-CC$3)*$M5,2),
IF(OR($B5&gt;CC$3,MIN($G5:$H5)&lt;CC$3),0,
$M5)))</calculatedColumnFormula>
    </tableColumn>
    <tableColumn id="85" xr3:uid="{EBD82983-9AA9-43AB-A417-64FEF01583ED}" name="T67" dataDxfId="57">
      <calculatedColumnFormula>IF(MEDIAN(CD$3,EDATE(CD$3,3)-1,MIN($G5,$H5))=MIN($G5,$H5),
$I5-$J5-SUM($O5:CC5),
IF(MEDIAN(CD$3,EDATE(CD$3,3)-1,$B5)=$B5,
TRUNC((MIN(EDATE(CD$3,3),$H5,$G5)-$B5)/(EDATE(CD$3,3)-CD$3)*$M5,2),
IF(OR($B5&gt;CD$3,MIN($G5:$H5)&lt;CD$3),0,
$M5)))</calculatedColumnFormula>
    </tableColumn>
    <tableColumn id="86" xr3:uid="{4FC6A1E5-BA40-4218-BE56-64EF94E60B74}" name="T68" dataDxfId="56">
      <calculatedColumnFormula>IF(MEDIAN(CE$3,EDATE(CE$3,3)-1,MIN($G5,$H5))=MIN($G5,$H5),
$I5-$J5-SUM($O5:CD5),
IF(MEDIAN(CE$3,EDATE(CE$3,3)-1,$B5)=$B5,
TRUNC((MIN(EDATE(CE$3,3),$H5,$G5)-$B5)/(EDATE(CE$3,3)-CE$3)*$M5,2),
IF(OR($B5&gt;CE$3,MIN($G5:$H5)&lt;CE$3),0,
$M5)))</calculatedColumnFormula>
    </tableColumn>
    <tableColumn id="87" xr3:uid="{8FA5EB1E-1158-419B-A894-BA5BF43FF6B5}" name="T69" dataDxfId="55">
      <calculatedColumnFormula>IF(MEDIAN(CF$3,EDATE(CF$3,3)-1,MIN($G5,$H5))=MIN($G5,$H5),
$I5-$J5-SUM($O5:CE5),
IF(MEDIAN(CF$3,EDATE(CF$3,3)-1,$B5)=$B5,
TRUNC((MIN(EDATE(CF$3,3),$H5,$G5)-$B5)/(EDATE(CF$3,3)-CF$3)*$M5,2),
IF(OR($B5&gt;CF$3,MIN($G5:$H5)&lt;CF$3),0,
$M5)))</calculatedColumnFormula>
    </tableColumn>
    <tableColumn id="88" xr3:uid="{46C784B8-E3A7-48C7-A4B3-D07F72536274}" name="T70" dataDxfId="54">
      <calculatedColumnFormula>IF(MEDIAN(CG$3,EDATE(CG$3,3)-1,MIN($G5,$H5))=MIN($G5,$H5),
$I5-$J5-SUM($O5:CF5),
IF(MEDIAN(CG$3,EDATE(CG$3,3)-1,$B5)=$B5,
TRUNC((MIN(EDATE(CG$3,3),$H5,$G5)-$B5)/(EDATE(CG$3,3)-CG$3)*$M5,2),
IF(OR($B5&gt;CG$3,MIN($G5:$H5)&lt;CG$3),0,
$M5)))</calculatedColumnFormula>
    </tableColumn>
    <tableColumn id="89" xr3:uid="{A19295FF-41CE-4F53-8F28-FD4FA2F36AD9}" name="T71" dataDxfId="53">
      <calculatedColumnFormula>IF(MEDIAN(CH$3,EDATE(CH$3,3)-1,MIN($G5,$H5))=MIN($G5,$H5),
$I5-$J5-SUM($O5:CG5),
IF(MEDIAN(CH$3,EDATE(CH$3,3)-1,$B5)=$B5,
TRUNC((MIN(EDATE(CH$3,3),$H5,$G5)-$B5)/(EDATE(CH$3,3)-CH$3)*$M5,2),
IF(OR($B5&gt;CH$3,MIN($G5:$H5)&lt;CH$3),0,
$M5)))</calculatedColumnFormula>
    </tableColumn>
    <tableColumn id="90" xr3:uid="{2A57C793-CA18-45E2-9541-4B4E79CCC95A}" name="T72" dataDxfId="52">
      <calculatedColumnFormula>IF(MEDIAN(CI$3,EDATE(CI$3,3)-1,MIN($G5,$H5))=MIN($G5,$H5),
$I5-$J5-SUM($O5:CH5),
IF(MEDIAN(CI$3,EDATE(CI$3,3)-1,$B5)=$B5,
TRUNC((MIN(EDATE(CI$3,3),$H5,$G5)-$B5)/(EDATE(CI$3,3)-CI$3)*$M5,2),
IF(OR($B5&gt;CI$3,MIN($G5:$H5)&lt;CI$3),0,
$M5)))</calculatedColumnFormula>
    </tableColumn>
    <tableColumn id="91" xr3:uid="{D93A81D5-CCDC-4ABA-A120-1D29609E32A6}" name="T73" dataDxfId="51">
      <calculatedColumnFormula>IF(MEDIAN(CJ$3,EDATE(CJ$3,3)-1,MIN($G5,$H5))=MIN($G5,$H5),
$I5-$J5-SUM($O5:CI5),
IF(MEDIAN(CJ$3,EDATE(CJ$3,3)-1,$B5)=$B5,
TRUNC((MIN(EDATE(CJ$3,3),$H5,$G5)-$B5)/(EDATE(CJ$3,3)-CJ$3)*$M5,2),
IF(OR($B5&gt;CJ$3,MIN($G5:$H5)&lt;CJ$3),0,
$M5)))</calculatedColumnFormula>
    </tableColumn>
    <tableColumn id="92" xr3:uid="{94036EC2-27E8-4B57-9D32-511BA3E8259A}" name="T74" dataDxfId="50">
      <calculatedColumnFormula>IF(MEDIAN(CK$3,EDATE(CK$3,3)-1,MIN($G5,$H5))=MIN($G5,$H5),
$I5-$J5-SUM($O5:CJ5),
IF(MEDIAN(CK$3,EDATE(CK$3,3)-1,$B5)=$B5,
TRUNC((MIN(EDATE(CK$3,3),$H5,$G5)-$B5)/(EDATE(CK$3,3)-CK$3)*$M5,2),
IF(OR($B5&gt;CK$3,MIN($G5:$H5)&lt;CK$3),0,
$M5)))</calculatedColumnFormula>
    </tableColumn>
    <tableColumn id="93" xr3:uid="{031B4476-DBE9-4EE8-9D43-E518ED2D57D3}" name="T75" dataDxfId="49">
      <calculatedColumnFormula>IF(MEDIAN(CL$3,EDATE(CL$3,3)-1,MIN($G5,$H5))=MIN($G5,$H5),
$I5-$J5-SUM($O5:CK5),
IF(MEDIAN(CL$3,EDATE(CL$3,3)-1,$B5)=$B5,
TRUNC((MIN(EDATE(CL$3,3),$H5,$G5)-$B5)/(EDATE(CL$3,3)-CL$3)*$M5,2),
IF(OR($B5&gt;CL$3,MIN($G5:$H5)&lt;CL$3),0,
$M5)))</calculatedColumnFormula>
    </tableColumn>
    <tableColumn id="94" xr3:uid="{47556C63-B4FA-4003-944C-7C1D88483EAD}" name="T76" dataDxfId="48">
      <calculatedColumnFormula>IF(MEDIAN(CM$3,EDATE(CM$3,3)-1,MIN($G5,$H5))=MIN($G5,$H5),
$I5-$J5-SUM($O5:CL5),
IF(MEDIAN(CM$3,EDATE(CM$3,3)-1,$B5)=$B5,
TRUNC((MIN(EDATE(CM$3,3),$H5,$G5)-$B5)/(EDATE(CM$3,3)-CM$3)*$M5,2),
IF(OR($B5&gt;CM$3,MIN($G5:$H5)&lt;CM$3),0,
$M5)))</calculatedColumnFormula>
    </tableColumn>
    <tableColumn id="95" xr3:uid="{B16C39A9-8F83-4DA0-863D-AD8665A9A2C0}" name="T77" dataDxfId="47">
      <calculatedColumnFormula>IF(MEDIAN(CN$3,EDATE(CN$3,3)-1,MIN($G5,$H5))=MIN($G5,$H5),
$I5-$J5-SUM($O5:CM5),
IF(MEDIAN(CN$3,EDATE(CN$3,3)-1,$B5)=$B5,
TRUNC((MIN(EDATE(CN$3,3),$H5,$G5)-$B5)/(EDATE(CN$3,3)-CN$3)*$M5,2),
IF(OR($B5&gt;CN$3,MIN($G5:$H5)&lt;CN$3),0,
$M5)))</calculatedColumnFormula>
    </tableColumn>
    <tableColumn id="96" xr3:uid="{F04C8A2A-449E-4910-A9AC-29BF6ECB45B7}" name="T78" dataDxfId="46">
      <calculatedColumnFormula>IF(MEDIAN(CO$3,EDATE(CO$3,3)-1,MIN($G5,$H5))=MIN($G5,$H5),
$I5-$J5-SUM($O5:CN5),
IF(MEDIAN(CO$3,EDATE(CO$3,3)-1,$B5)=$B5,
TRUNC((MIN(EDATE(CO$3,3),$H5,$G5)-$B5)/(EDATE(CO$3,3)-CO$3)*$M5,2),
IF(OR($B5&gt;CO$3,MIN($G5:$H5)&lt;CO$3),0,
$M5)))</calculatedColumnFormula>
    </tableColumn>
    <tableColumn id="97" xr3:uid="{76E27103-5925-41AC-94F7-057CF3F4F5C2}" name="T79" dataDxfId="45">
      <calculatedColumnFormula>IF(MEDIAN(CP$3,EDATE(CP$3,3)-1,MIN($G5,$H5))=MIN($G5,$H5),
$I5-$J5-SUM($O5:CO5),
IF(MEDIAN(CP$3,EDATE(CP$3,3)-1,$B5)=$B5,
TRUNC((MIN(EDATE(CP$3,3),$H5,$G5)-$B5)/(EDATE(CP$3,3)-CP$3)*$M5,2),
IF(OR($B5&gt;CP$3,MIN($G5:$H5)&lt;CP$3),0,
$M5)))</calculatedColumnFormula>
    </tableColumn>
    <tableColumn id="101" xr3:uid="{23D3042D-ACD7-487E-BF06-2324F7362051}" name="T80" dataDxfId="32">
      <calculatedColumnFormula>IF(MEDIAN(CQ$3,EDATE(CQ$3,3)-1,MIN($G5,$H5))=MIN($G5,$H5),
$I5-$J5-SUM($O5:CP5),
IF(MEDIAN(CQ$3,EDATE(CQ$3,3)-1,$B5)=$B5,
TRUNC((MIN(EDATE(CQ$3,3),$H5,$G5)-$B5)/(EDATE(CQ$3,3)-CQ$3)*$M5,2),
IF(OR($B5&gt;CQ$3,MIN($G5:$H5)&lt;CQ$3),0,
$M5)))</calculatedColumnFormula>
    </tableColumn>
    <tableColumn id="102" xr3:uid="{751CD3E2-4EF1-488A-BEAC-33603BD7D94D}" name="T81" dataDxfId="31">
      <calculatedColumnFormula>IF(MEDIAN(CR$3,EDATE(CR$3,3)-1,MIN($G5,$H5))=MIN($G5,$H5),
$I5-$J5-SUM($O5:CQ5),
IF(MEDIAN(CR$3,EDATE(CR$3,3)-1,$B5)=$B5,
TRUNC((MIN(EDATE(CR$3,3),$H5,$G5)-$B5)/(EDATE(CR$3,3)-CR$3)*$M5,2),
IF(OR($B5&gt;CR$3,MIN($G5:$H5)&lt;CR$3),0,
$M5)))</calculatedColumnFormula>
    </tableColumn>
    <tableColumn id="103" xr3:uid="{D505BA82-4CE1-4CDD-B5CC-D051FE87FF53}" name="T82" dataDxfId="30">
      <calculatedColumnFormula>IF(MEDIAN(CS$3,EDATE(CS$3,3)-1,MIN($G5,$H5))=MIN($G5,$H5),
$I5-$J5-SUM($O5:CR5),
IF(MEDIAN(CS$3,EDATE(CS$3,3)-1,$B5)=$B5,
TRUNC((MIN(EDATE(CS$3,3),$H5,$G5)-$B5)/(EDATE(CS$3,3)-CS$3)*$M5,2),
IF(OR($B5&gt;CS$3,MIN($G5:$H5)&lt;CS$3),0,
$M5)))</calculatedColumnFormula>
    </tableColumn>
    <tableColumn id="104" xr3:uid="{1A104F8C-7354-4E20-A4BD-6FFDF58D66A2}" name="T83" dataDxfId="29">
      <calculatedColumnFormula>IF(MEDIAN(CT$3,EDATE(CT$3,3)-1,MIN($G5,$H5))=MIN($G5,$H5),
$I5-$J5-SUM($O5:CS5),
IF(MEDIAN(CT$3,EDATE(CT$3,3)-1,$B5)=$B5,
TRUNC((MIN(EDATE(CT$3,3),$H5,$G5)-$B5)/(EDATE(CT$3,3)-CT$3)*$M5,2),
IF(OR($B5&gt;CT$3,MIN($G5:$H5)&lt;CT$3),0,
$M5)))</calculatedColumnFormula>
    </tableColumn>
    <tableColumn id="105" xr3:uid="{46CD173B-72DB-4726-BFB2-98D98646C7CE}" name="T84" dataDxfId="28">
      <calculatedColumnFormula>IF(MEDIAN(CU$3,EDATE(CU$3,3)-1,MIN($G5,$H5))=MIN($G5,$H5),
$I5-$J5-SUM($O5:CT5),
IF(MEDIAN(CU$3,EDATE(CU$3,3)-1,$B5)=$B5,
TRUNC((MIN(EDATE(CU$3,3),$H5,$G5)-$B5)/(EDATE(CU$3,3)-CU$3)*$M5,2),
IF(OR($B5&gt;CU$3,MIN($G5:$H5)&lt;CU$3),0,
$M5)))</calculatedColumnFormula>
    </tableColumn>
    <tableColumn id="106" xr3:uid="{02A09981-648F-42D7-83D1-6A6B6B406852}" name="T85" dataDxfId="27">
      <calculatedColumnFormula>IF(MEDIAN(CV$3,EDATE(CV$3,3)-1,MIN($G5,$H5))=MIN($G5,$H5),
$I5-$J5-SUM($O5:CU5),
IF(MEDIAN(CV$3,EDATE(CV$3,3)-1,$B5)=$B5,
TRUNC((MIN(EDATE(CV$3,3),$H5,$G5)-$B5)/(EDATE(CV$3,3)-CV$3)*$M5,2),
IF(OR($B5&gt;CV$3,MIN($G5:$H5)&lt;CV$3),0,
$M5)))</calculatedColumnFormula>
    </tableColumn>
    <tableColumn id="107" xr3:uid="{9AFAAC64-24AF-4651-A40D-510351DAF834}" name="T86" dataDxfId="26">
      <calculatedColumnFormula>IF(MEDIAN(CW$3,EDATE(CW$3,3)-1,MIN($G5,$H5))=MIN($G5,$H5),
$I5-$J5-SUM($O5:CV5),
IF(MEDIAN(CW$3,EDATE(CW$3,3)-1,$B5)=$B5,
TRUNC((MIN(EDATE(CW$3,3),$H5,$G5)-$B5)/(EDATE(CW$3,3)-CW$3)*$M5,2),
IF(OR($B5&gt;CW$3,MIN($G5:$H5)&lt;CW$3),0,
$M5)))</calculatedColumnFormula>
    </tableColumn>
    <tableColumn id="108" xr3:uid="{D6C7FE4F-312D-4E07-84C4-E9FB049D6E7C}" name="T87" dataDxfId="25">
      <calculatedColumnFormula>IF(MEDIAN(CX$3,EDATE(CX$3,3)-1,MIN($G5,$H5))=MIN($G5,$H5),
$I5-$J5-SUM($O5:CW5),
IF(MEDIAN(CX$3,EDATE(CX$3,3)-1,$B5)=$B5,
TRUNC((MIN(EDATE(CX$3,3),$H5,$G5)-$B5)/(EDATE(CX$3,3)-CX$3)*$M5,2),
IF(OR($B5&gt;CX$3,MIN($G5:$H5)&lt;CX$3),0,
$M5)))</calculatedColumnFormula>
    </tableColumn>
    <tableColumn id="109" xr3:uid="{04CCBDBA-200F-4076-A8FE-14DD2B15DCB4}" name="T88" dataDxfId="24">
      <calculatedColumnFormula>IF(MEDIAN(CY$3,EDATE(CY$3,3)-1,MIN($G5,$H5))=MIN($G5,$H5),
$I5-$J5-SUM($O5:CX5),
IF(MEDIAN(CY$3,EDATE(CY$3,3)-1,$B5)=$B5,
TRUNC((MIN(EDATE(CY$3,3),$H5,$G5)-$B5)/(EDATE(CY$3,3)-CY$3)*$M5,2),
IF(OR($B5&gt;CY$3,MIN($G5:$H5)&lt;CY$3),0,
$M5)))</calculatedColumnFormula>
    </tableColumn>
    <tableColumn id="110" xr3:uid="{0935D32D-3681-4B3F-B5D2-9561796337F2}" name="T89" dataDxfId="23">
      <calculatedColumnFormula>IF(MEDIAN(CZ$3,EDATE(CZ$3,3)-1,MIN($G5,$H5))=MIN($G5,$H5),
$I5-$J5-SUM($O5:CY5),
IF(MEDIAN(CZ$3,EDATE(CZ$3,3)-1,$B5)=$B5,
TRUNC((MIN(EDATE(CZ$3,3),$H5,$G5)-$B5)/(EDATE(CZ$3,3)-CZ$3)*$M5,2),
IF(OR($B5&gt;CZ$3,MIN($G5:$H5)&lt;CZ$3),0,
$M5)))</calculatedColumnFormula>
    </tableColumn>
    <tableColumn id="111" xr3:uid="{72F84C3D-57FE-477E-A990-B07F34ACED2C}" name="T90" dataDxfId="22">
      <calculatedColumnFormula>IF(MEDIAN(DA$3,EDATE(DA$3,3)-1,MIN($G5,$H5))=MIN($G5,$H5),
$I5-$J5-SUM($O5:CZ5),
IF(MEDIAN(DA$3,EDATE(DA$3,3)-1,$B5)=$B5,
TRUNC((MIN(EDATE(DA$3,3),$H5,$G5)-$B5)/(EDATE(DA$3,3)-DA$3)*$M5,2),
IF(OR($B5&gt;DA$3,MIN($G5:$H5)&lt;DA$3),0,
$M5)))</calculatedColumnFormula>
    </tableColumn>
    <tableColumn id="112" xr3:uid="{F43C2A5D-99AC-4509-A230-611C23D7EFC1}" name="T91" dataDxfId="21">
      <calculatedColumnFormula>IF(MEDIAN(DB$3,EDATE(DB$3,3)-1,MIN($G5,$H5))=MIN($G5,$H5),
$I5-$J5-SUM($O5:DA5),
IF(MEDIAN(DB$3,EDATE(DB$3,3)-1,$B5)=$B5,
TRUNC((MIN(EDATE(DB$3,3),$H5,$G5)-$B5)/(EDATE(DB$3,3)-DB$3)*$M5,2),
IF(OR($B5&gt;DB$3,MIN($G5:$H5)&lt;DB$3),0,
$M5)))</calculatedColumnFormula>
    </tableColumn>
    <tableColumn id="113" xr3:uid="{8F0689E1-D5FC-4BBC-BFD8-4ACF000C3A12}" name="T92" dataDxfId="20">
      <calculatedColumnFormula>IF(MEDIAN(DC$3,EDATE(DC$3,3)-1,MIN($G5,$H5))=MIN($G5,$H5),
$I5-$J5-SUM($O5:DB5),
IF(MEDIAN(DC$3,EDATE(DC$3,3)-1,$B5)=$B5,
TRUNC((MIN(EDATE(DC$3,3),$H5,$G5)-$B5)/(EDATE(DC$3,3)-DC$3)*$M5,2),
IF(OR($B5&gt;DC$3,MIN($G5:$H5)&lt;DC$3),0,
$M5)))</calculatedColumnFormula>
    </tableColumn>
    <tableColumn id="114" xr3:uid="{D5417075-C6BA-4677-90DD-C80E581103FE}" name="T93" dataDxfId="19">
      <calculatedColumnFormula>IF(MEDIAN(DD$3,EDATE(DD$3,3)-1,MIN($G5,$H5))=MIN($G5,$H5),
$I5-$J5-SUM($O5:DC5),
IF(MEDIAN(DD$3,EDATE(DD$3,3)-1,$B5)=$B5,
TRUNC((MIN(EDATE(DD$3,3),$H5,$G5)-$B5)/(EDATE(DD$3,3)-DD$3)*$M5,2),
IF(OR($B5&gt;DD$3,MIN($G5:$H5)&lt;DD$3),0,
$M5)))</calculatedColumnFormula>
    </tableColumn>
    <tableColumn id="115" xr3:uid="{CECD709D-46C3-4582-AEFF-B508D5782BD7}" name="T94" dataDxfId="18">
      <calculatedColumnFormula>IF(MEDIAN(DE$3,EDATE(DE$3,3)-1,MIN($G5,$H5))=MIN($G5,$H5),
$I5-$J5-SUM($O5:DD5),
IF(MEDIAN(DE$3,EDATE(DE$3,3)-1,$B5)=$B5,
TRUNC((MIN(EDATE(DE$3,3),$H5,$G5)-$B5)/(EDATE(DE$3,3)-DE$3)*$M5,2),
IF(OR($B5&gt;DE$3,MIN($G5:$H5)&lt;DE$3),0,
$M5)))</calculatedColumnFormula>
    </tableColumn>
    <tableColumn id="116" xr3:uid="{3A36CE07-61A7-40D6-8672-FCC1A2C03E9D}" name="T95" dataDxfId="17">
      <calculatedColumnFormula>IF(MEDIAN(DF$3,EDATE(DF$3,3)-1,MIN($G5,$H5))=MIN($G5,$H5),
$I5-$J5-SUM($O5:DE5),
IF(MEDIAN(DF$3,EDATE(DF$3,3)-1,$B5)=$B5,
TRUNC((MIN(EDATE(DF$3,3),$H5,$G5)-$B5)/(EDATE(DF$3,3)-DF$3)*$M5,2),
IF(OR($B5&gt;DF$3,MIN($G5:$H5)&lt;DF$3),0,
$M5)))</calculatedColumnFormula>
    </tableColumn>
    <tableColumn id="117" xr3:uid="{7131FD93-DA8B-47CE-94C2-0BAA5FACD300}" name="T96" dataDxfId="16">
      <calculatedColumnFormula>IF(MEDIAN(DG$3,EDATE(DG$3,3)-1,MIN($G5,$H5))=MIN($G5,$H5),
$I5-$J5-SUM($O5:DF5),
IF(MEDIAN(DG$3,EDATE(DG$3,3)-1,$B5)=$B5,
TRUNC((MIN(EDATE(DG$3,3),$H5,$G5)-$B5)/(EDATE(DG$3,3)-DG$3)*$M5,2),
IF(OR($B5&gt;DG$3,MIN($G5:$H5)&lt;DG$3),0,
$M5)))</calculatedColumnFormula>
    </tableColumn>
    <tableColumn id="118" xr3:uid="{6EAC7DC1-E120-4843-94C2-47EA65D9FD23}" name="T97" dataDxfId="15">
      <calculatedColumnFormula>IF(MEDIAN(DH$3,EDATE(DH$3,3)-1,MIN($G5,$H5))=MIN($G5,$H5),
$I5-$J5-SUM($O5:DG5),
IF(MEDIAN(DH$3,EDATE(DH$3,3)-1,$B5)=$B5,
TRUNC((MIN(EDATE(DH$3,3),$H5,$G5)-$B5)/(EDATE(DH$3,3)-DH$3)*$M5,2),
IF(OR($B5&gt;DH$3,MIN($G5:$H5)&lt;DH$3),0,
$M5)))</calculatedColumnFormula>
    </tableColumn>
    <tableColumn id="119" xr3:uid="{CF83A904-7E32-43D3-9417-05740A3E998A}" name="T98" dataDxfId="14">
      <calculatedColumnFormula>IF(MEDIAN(DI$3,EDATE(DI$3,3)-1,MIN($G5,$H5))=MIN($G5,$H5),
$I5-$J5-SUM($O5:DH5),
IF(MEDIAN(DI$3,EDATE(DI$3,3)-1,$B5)=$B5,
TRUNC((MIN(EDATE(DI$3,3),$H5,$G5)-$B5)/(EDATE(DI$3,3)-DI$3)*$M5,2),
IF(OR($B5&gt;DI$3,MIN($G5:$H5)&lt;DI$3),0,
$M5)))</calculatedColumnFormula>
    </tableColumn>
    <tableColumn id="120" xr3:uid="{B72C6994-F6B5-4D45-B535-3490F421FD77}" name="T99" dataDxfId="13">
      <calculatedColumnFormula>IF(MEDIAN(DJ$3,EDATE(DJ$3,3)-1,MIN($G5,$H5))=MIN($G5,$H5),
$I5-$J5-SUM($O5:DI5),
IF(MEDIAN(DJ$3,EDATE(DJ$3,3)-1,$B5)=$B5,
TRUNC((MIN(EDATE(DJ$3,3),$H5,$G5)-$B5)/(EDATE(DJ$3,3)-DJ$3)*$M5,2),
IF(OR($B5&gt;DJ$3,MIN($G5:$H5)&lt;DJ$3),0,
$M5)))</calculatedColumnFormula>
    </tableColumn>
    <tableColumn id="98" xr3:uid="{8545C802-8FF4-4C01-92FB-6748B864C813}" name="T100" dataDxfId="44">
      <calculatedColumnFormula>IF(MEDIAN(DK$3,EDATE(DK$3,3)-1,MIN($G5,$H5))=MIN($G5,$H5),
$I5-$J5-SUM($O5:DJ5),
IF(MEDIAN(DK$3,EDATE(DK$3,3)-1,$B5)=$B5,
TRUNC((MIN(EDATE(DK$3,3),$H5,$G5)-$B5)/(EDATE(DK$3,3)-DK$3)*$M5,2),
IF(OR($B5&gt;DK$3,MIN($G5:$H5)&lt;DK$3),0,
$M5)))</calculatedColumnFormula>
    </tableColumn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FB1D140-7E9D-4776-9960-ED7797EC8782}" name="Tabel2" displayName="Tabel2" ref="A1:D6" totalsRowShown="0" headerRowDxfId="5" dataDxfId="4">
  <autoFilter ref="A1:D6" xr:uid="{5FB1D140-7E9D-4776-9960-ED7797EC8782}"/>
  <tableColumns count="4">
    <tableColumn id="1" xr3:uid="{231E5118-8B45-412C-A885-F692026D36E2}" name="trimestre" dataDxfId="9"/>
    <tableColumn id="2" xr3:uid="{DAF37EDD-357B-4C9B-A998-598A4476CFAD}" name="début" dataDxfId="8">
      <calculatedColumnFormula>EDATE(B1,3)</calculatedColumnFormula>
    </tableColumn>
    <tableColumn id="3" xr3:uid="{30B71798-8001-4EBC-938D-69DBF710F92F}" name="fin" dataDxfId="7">
      <calculatedColumnFormula>+EOMONTH(B2,2)</calculatedColumnFormula>
    </tableColumn>
    <tableColumn id="4" xr3:uid="{4DB95F96-27A1-4FF7-A93F-E47C289E0441}" name="colonne" data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79B89E8-58CC-4657-A68D-45A0757D5ED1}" name="Tabel3" displayName="Tabel3" ref="F1:G6" totalsRowShown="0" headerRowDxfId="1" dataDxfId="0">
  <autoFilter ref="F1:G6" xr:uid="{B79B89E8-58CC-4657-A68D-45A0757D5ED1}"/>
  <tableColumns count="2">
    <tableColumn id="1" xr3:uid="{1BDBBBEC-43FA-4218-9181-EE5A8ED867B8}" name="description" dataDxfId="3"/>
    <tableColumn id="2" xr3:uid="{8F99C917-D47E-402A-A592-11456D6FF0AB}" name="colonn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3" dT="2024-02-06T20:45:48.68" personId="{447AAA9C-D340-4207-82B6-6333BC20F0F9}" id="{543B8D47-3D6C-4AB5-B553-6EA133C862F3}">
    <text>Introduire la date d'achat dans la ligne correspondante au trimestre de l'achat. Uniquement si l'achat a lieu dans l'année comptable en cours, sinon, ne rien indiquer dans cette colonne.</text>
  </threadedComment>
  <threadedComment ref="F4" dT="2024-02-06T20:46:38.23" personId="{447AAA9C-D340-4207-82B6-6333BC20F0F9}" id="{18585607-0571-4FFB-B291-0A4C39F81BC8}">
    <text>Introduire la date réelle de revente dans la ligne correspondante au trimestre de revente. Uniquement si la revente a lieu dans l'année comptable en cours, sinon, ne rien indiquer dans cette colonne.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FE66E-9D97-4D49-BA7D-11C9237B9E49}">
  <dimension ref="A1:DK18"/>
  <sheetViews>
    <sheetView zoomScale="130" zoomScaleNormal="130" workbookViewId="0">
      <pane xSplit="8" ySplit="4" topLeftCell="I5" activePane="bottomRight" state="frozen"/>
      <selection pane="topRight" activeCell="I1" sqref="I1"/>
      <selection pane="bottomLeft" activeCell="A5" sqref="A5"/>
      <selection pane="bottomRight" activeCell="H10" sqref="H10"/>
    </sheetView>
  </sheetViews>
  <sheetFormatPr defaultColWidth="8.85546875" defaultRowHeight="15" x14ac:dyDescent="0.25"/>
  <cols>
    <col min="1" max="1" width="15.85546875" style="39" bestFit="1" customWidth="1"/>
    <col min="2" max="2" width="9.42578125" style="39" bestFit="1" customWidth="1"/>
    <col min="3" max="3" width="10.85546875" style="39" bestFit="1" customWidth="1"/>
    <col min="4" max="4" width="10.28515625" style="39" bestFit="1" customWidth="1"/>
    <col min="5" max="5" width="9.42578125" style="39" bestFit="1" customWidth="1"/>
    <col min="6" max="6" width="8.7109375" style="39" bestFit="1" customWidth="1"/>
    <col min="7" max="7" width="10.5703125" style="39" bestFit="1" customWidth="1"/>
    <col min="8" max="8" width="12.140625" style="39" customWidth="1"/>
    <col min="9" max="9" width="11.28515625" style="21" bestFit="1" customWidth="1"/>
    <col min="10" max="10" width="9.5703125" style="21" bestFit="1" customWidth="1"/>
    <col min="11" max="11" width="9.42578125" style="21" bestFit="1" customWidth="1"/>
    <col min="12" max="12" width="8.42578125" style="20" bestFit="1" customWidth="1"/>
    <col min="13" max="13" width="8.5703125" style="20" bestFit="1" customWidth="1"/>
    <col min="14" max="14" width="10.28515625" style="20" bestFit="1" customWidth="1"/>
    <col min="15" max="15" width="6.42578125" style="20" bestFit="1" customWidth="1"/>
    <col min="16" max="94" width="9" style="20" bestFit="1" customWidth="1"/>
    <col min="95" max="114" width="9" style="20" customWidth="1"/>
    <col min="115" max="115" width="9" style="20" bestFit="1" customWidth="1"/>
    <col min="116" max="16384" width="8.85546875" style="21"/>
  </cols>
  <sheetData>
    <row r="1" spans="1:115" ht="36" customHeight="1" x14ac:dyDescent="0.25">
      <c r="A1" s="41" t="s">
        <v>0</v>
      </c>
      <c r="B1" s="41"/>
      <c r="C1" s="41"/>
      <c r="D1" s="41"/>
      <c r="E1" s="41"/>
      <c r="F1" s="41"/>
      <c r="G1" s="41"/>
      <c r="H1" s="42"/>
      <c r="I1" s="19"/>
    </row>
    <row r="2" spans="1:115" ht="9" customHeight="1" x14ac:dyDescent="0.25">
      <c r="A2" s="19"/>
      <c r="B2" s="19"/>
      <c r="C2" s="19"/>
      <c r="D2" s="19"/>
      <c r="E2" s="19"/>
      <c r="F2" s="19"/>
      <c r="G2" s="19"/>
      <c r="H2" s="19"/>
      <c r="I2" s="19"/>
    </row>
    <row r="3" spans="1:115" s="59" customFormat="1" ht="8.25" customHeight="1" x14ac:dyDescent="0.15">
      <c r="A3" s="59" t="s">
        <v>111</v>
      </c>
      <c r="B3" s="59" t="s">
        <v>111</v>
      </c>
      <c r="C3" s="59" t="s">
        <v>111</v>
      </c>
      <c r="D3" s="59" t="s">
        <v>111</v>
      </c>
      <c r="E3" s="59" t="s">
        <v>111</v>
      </c>
      <c r="F3" s="59" t="s">
        <v>111</v>
      </c>
      <c r="G3" s="59" t="s">
        <v>111</v>
      </c>
      <c r="H3" s="59" t="s">
        <v>111</v>
      </c>
      <c r="I3" s="59" t="s">
        <v>111</v>
      </c>
      <c r="J3" s="59" t="s">
        <v>111</v>
      </c>
      <c r="K3" s="59" t="s">
        <v>111</v>
      </c>
      <c r="L3" s="59" t="s">
        <v>111</v>
      </c>
      <c r="M3" s="59" t="s">
        <v>111</v>
      </c>
      <c r="N3" s="59" t="s">
        <v>111</v>
      </c>
      <c r="O3" s="59" t="s">
        <v>28</v>
      </c>
      <c r="P3" s="59">
        <f>EOMONTH(MIN(TBL_Véhicules[Date achat:]),-MOD(MONTH(MIN(TBL_Véhicules[Date achat:])),3))+1</f>
        <v>44835</v>
      </c>
      <c r="Q3" s="59">
        <f>+EDATE(P3,3)</f>
        <v>44927</v>
      </c>
      <c r="R3" s="59">
        <f t="shared" ref="R3:AM3" si="0">+EDATE(Q3,3)</f>
        <v>45017</v>
      </c>
      <c r="S3" s="59">
        <f t="shared" si="0"/>
        <v>45108</v>
      </c>
      <c r="T3" s="59">
        <f t="shared" si="0"/>
        <v>45200</v>
      </c>
      <c r="U3" s="59">
        <f t="shared" si="0"/>
        <v>45292</v>
      </c>
      <c r="V3" s="59">
        <f t="shared" si="0"/>
        <v>45383</v>
      </c>
      <c r="W3" s="59">
        <f t="shared" si="0"/>
        <v>45474</v>
      </c>
      <c r="X3" s="59">
        <f t="shared" si="0"/>
        <v>45566</v>
      </c>
      <c r="Y3" s="59">
        <f t="shared" si="0"/>
        <v>45658</v>
      </c>
      <c r="Z3" s="59">
        <f t="shared" si="0"/>
        <v>45748</v>
      </c>
      <c r="AA3" s="59">
        <f t="shared" si="0"/>
        <v>45839</v>
      </c>
      <c r="AB3" s="59">
        <f t="shared" si="0"/>
        <v>45931</v>
      </c>
      <c r="AC3" s="59">
        <f t="shared" si="0"/>
        <v>46023</v>
      </c>
      <c r="AD3" s="59">
        <f t="shared" si="0"/>
        <v>46113</v>
      </c>
      <c r="AE3" s="59">
        <f t="shared" si="0"/>
        <v>46204</v>
      </c>
      <c r="AF3" s="59">
        <f t="shared" si="0"/>
        <v>46296</v>
      </c>
      <c r="AG3" s="59">
        <f t="shared" ref="AG3" si="1">+EDATE(AF3,3)</f>
        <v>46388</v>
      </c>
      <c r="AH3" s="59">
        <f t="shared" ref="AH3" si="2">+EDATE(AG3,3)</f>
        <v>46478</v>
      </c>
      <c r="AI3" s="59">
        <f t="shared" ref="AI3" si="3">+EDATE(AH3,3)</f>
        <v>46569</v>
      </c>
      <c r="AJ3" s="59">
        <f t="shared" ref="AJ3" si="4">+EDATE(AI3,3)</f>
        <v>46661</v>
      </c>
      <c r="AK3" s="59">
        <f t="shared" ref="AK3" si="5">+EDATE(AJ3,3)</f>
        <v>46753</v>
      </c>
      <c r="AL3" s="59">
        <f t="shared" ref="AL3" si="6">+EDATE(AK3,3)</f>
        <v>46844</v>
      </c>
      <c r="AM3" s="59">
        <f t="shared" ref="AM3" si="7">+EDATE(AL3,3)</f>
        <v>46935</v>
      </c>
      <c r="AN3" s="59">
        <f t="shared" ref="AN3" si="8">+EDATE(AM3,3)</f>
        <v>47027</v>
      </c>
      <c r="AO3" s="59">
        <f t="shared" ref="AO3" si="9">+EDATE(AN3,3)</f>
        <v>47119</v>
      </c>
      <c r="AP3" s="59">
        <f t="shared" ref="AP3" si="10">+EDATE(AO3,3)</f>
        <v>47209</v>
      </c>
      <c r="AQ3" s="59">
        <f t="shared" ref="AQ3" si="11">+EDATE(AP3,3)</f>
        <v>47300</v>
      </c>
      <c r="AR3" s="59">
        <f t="shared" ref="AR3" si="12">+EDATE(AQ3,3)</f>
        <v>47392</v>
      </c>
      <c r="AS3" s="59">
        <f t="shared" ref="AS3" si="13">+EDATE(AR3,3)</f>
        <v>47484</v>
      </c>
      <c r="AT3" s="59">
        <f t="shared" ref="AT3" si="14">+EDATE(AS3,3)</f>
        <v>47574</v>
      </c>
      <c r="AU3" s="59">
        <f t="shared" ref="AU3" si="15">+EDATE(AT3,3)</f>
        <v>47665</v>
      </c>
      <c r="AV3" s="59">
        <f t="shared" ref="AV3" si="16">+EDATE(AU3,3)</f>
        <v>47757</v>
      </c>
      <c r="AW3" s="59">
        <f t="shared" ref="AW3" si="17">+EDATE(AV3,3)</f>
        <v>47849</v>
      </c>
      <c r="AX3" s="59">
        <f t="shared" ref="AX3" si="18">+EDATE(AW3,3)</f>
        <v>47939</v>
      </c>
      <c r="AY3" s="59">
        <f t="shared" ref="AY3" si="19">+EDATE(AX3,3)</f>
        <v>48030</v>
      </c>
      <c r="AZ3" s="59">
        <f t="shared" ref="AZ3" si="20">+EDATE(AY3,3)</f>
        <v>48122</v>
      </c>
      <c r="BA3" s="59">
        <f t="shared" ref="BA3" si="21">+EDATE(AZ3,3)</f>
        <v>48214</v>
      </c>
      <c r="BB3" s="59">
        <f t="shared" ref="BB3" si="22">+EDATE(BA3,3)</f>
        <v>48305</v>
      </c>
      <c r="BC3" s="59">
        <f t="shared" ref="BC3" si="23">+EDATE(BB3,3)</f>
        <v>48396</v>
      </c>
      <c r="BD3" s="59">
        <f t="shared" ref="BD3" si="24">+EDATE(BC3,3)</f>
        <v>48488</v>
      </c>
      <c r="BE3" s="59">
        <f t="shared" ref="BE3" si="25">+EDATE(BD3,3)</f>
        <v>48580</v>
      </c>
      <c r="BF3" s="59">
        <f t="shared" ref="BF3" si="26">+EDATE(BE3,3)</f>
        <v>48670</v>
      </c>
      <c r="BG3" s="59">
        <f t="shared" ref="BG3" si="27">+EDATE(BF3,3)</f>
        <v>48761</v>
      </c>
      <c r="BH3" s="59">
        <f t="shared" ref="BH3" si="28">+EDATE(BG3,3)</f>
        <v>48853</v>
      </c>
      <c r="BI3" s="59">
        <f t="shared" ref="BI3" si="29">+EDATE(BH3,3)</f>
        <v>48945</v>
      </c>
      <c r="BJ3" s="59">
        <f t="shared" ref="BJ3" si="30">+EDATE(BI3,3)</f>
        <v>49035</v>
      </c>
      <c r="BK3" s="59">
        <f t="shared" ref="BK3" si="31">+EDATE(BJ3,3)</f>
        <v>49126</v>
      </c>
      <c r="BL3" s="59">
        <f t="shared" ref="BL3" si="32">+EDATE(BK3,3)</f>
        <v>49218</v>
      </c>
      <c r="BM3" s="59">
        <f t="shared" ref="BM3" si="33">+EDATE(BL3,3)</f>
        <v>49310</v>
      </c>
      <c r="BN3" s="59">
        <f t="shared" ref="BN3" si="34">+EDATE(BM3,3)</f>
        <v>49400</v>
      </c>
      <c r="BO3" s="59">
        <f t="shared" ref="BO3" si="35">+EDATE(BN3,3)</f>
        <v>49491</v>
      </c>
      <c r="BP3" s="59">
        <f t="shared" ref="BP3" si="36">+EDATE(BO3,3)</f>
        <v>49583</v>
      </c>
      <c r="BQ3" s="59">
        <f t="shared" ref="BQ3" si="37">+EDATE(BP3,3)</f>
        <v>49675</v>
      </c>
      <c r="BR3" s="59">
        <f t="shared" ref="BR3" si="38">+EDATE(BQ3,3)</f>
        <v>49766</v>
      </c>
      <c r="BS3" s="59">
        <f t="shared" ref="BS3" si="39">+EDATE(BR3,3)</f>
        <v>49857</v>
      </c>
      <c r="BT3" s="59">
        <f t="shared" ref="BT3" si="40">+EDATE(BS3,3)</f>
        <v>49949</v>
      </c>
      <c r="BU3" s="59">
        <f t="shared" ref="BU3" si="41">+EDATE(BT3,3)</f>
        <v>50041</v>
      </c>
      <c r="BV3" s="59">
        <f t="shared" ref="BV3" si="42">+EDATE(BU3,3)</f>
        <v>50131</v>
      </c>
      <c r="BW3" s="59">
        <f t="shared" ref="BW3" si="43">+EDATE(BV3,3)</f>
        <v>50222</v>
      </c>
      <c r="BX3" s="59">
        <f t="shared" ref="BX3" si="44">+EDATE(BW3,3)</f>
        <v>50314</v>
      </c>
      <c r="BY3" s="59">
        <f t="shared" ref="BY3" si="45">+EDATE(BX3,3)</f>
        <v>50406</v>
      </c>
      <c r="BZ3" s="59">
        <f t="shared" ref="BZ3" si="46">+EDATE(BY3,3)</f>
        <v>50496</v>
      </c>
      <c r="CA3" s="59">
        <f t="shared" ref="CA3" si="47">+EDATE(BZ3,3)</f>
        <v>50587</v>
      </c>
      <c r="CB3" s="59">
        <f t="shared" ref="CB3" si="48">+EDATE(CA3,3)</f>
        <v>50679</v>
      </c>
      <c r="CC3" s="59">
        <f t="shared" ref="CC3" si="49">+EDATE(CB3,3)</f>
        <v>50771</v>
      </c>
      <c r="CD3" s="59">
        <f t="shared" ref="CD3" si="50">+EDATE(CC3,3)</f>
        <v>50861</v>
      </c>
      <c r="CE3" s="59">
        <f t="shared" ref="CE3" si="51">+EDATE(CD3,3)</f>
        <v>50952</v>
      </c>
      <c r="CF3" s="59">
        <f t="shared" ref="CF3" si="52">+EDATE(CE3,3)</f>
        <v>51044</v>
      </c>
      <c r="CG3" s="59">
        <f t="shared" ref="CG3" si="53">+EDATE(CF3,3)</f>
        <v>51136</v>
      </c>
      <c r="CH3" s="59">
        <f t="shared" ref="CH3" si="54">+EDATE(CG3,3)</f>
        <v>51227</v>
      </c>
      <c r="CI3" s="59">
        <f t="shared" ref="CI3" si="55">+EDATE(CH3,3)</f>
        <v>51318</v>
      </c>
      <c r="CJ3" s="59">
        <f t="shared" ref="CJ3" si="56">+EDATE(CI3,3)</f>
        <v>51410</v>
      </c>
      <c r="CK3" s="59">
        <f t="shared" ref="CK3" si="57">+EDATE(CJ3,3)</f>
        <v>51502</v>
      </c>
      <c r="CL3" s="59">
        <f t="shared" ref="CL3" si="58">+EDATE(CK3,3)</f>
        <v>51592</v>
      </c>
      <c r="CM3" s="59">
        <f t="shared" ref="CM3" si="59">+EDATE(CL3,3)</f>
        <v>51683</v>
      </c>
      <c r="CN3" s="59">
        <f t="shared" ref="CN3" si="60">+EDATE(CM3,3)</f>
        <v>51775</v>
      </c>
      <c r="CO3" s="59">
        <f t="shared" ref="CO3" si="61">+EDATE(CN3,3)</f>
        <v>51867</v>
      </c>
      <c r="CP3" s="59">
        <f t="shared" ref="CP3" si="62">+EDATE(CO3,3)</f>
        <v>51957</v>
      </c>
      <c r="CQ3" s="59">
        <f t="shared" ref="CQ3" si="63">+EDATE(CP3,3)</f>
        <v>52048</v>
      </c>
      <c r="CR3" s="59">
        <f t="shared" ref="CR3" si="64">+EDATE(CQ3,3)</f>
        <v>52140</v>
      </c>
      <c r="CS3" s="59">
        <f t="shared" ref="CS3" si="65">+EDATE(CR3,3)</f>
        <v>52232</v>
      </c>
      <c r="CT3" s="59">
        <f t="shared" ref="CT3" si="66">+EDATE(CS3,3)</f>
        <v>52322</v>
      </c>
      <c r="CU3" s="59">
        <f t="shared" ref="CU3" si="67">+EDATE(CT3,3)</f>
        <v>52413</v>
      </c>
      <c r="CV3" s="59">
        <f t="shared" ref="CV3" si="68">+EDATE(CU3,3)</f>
        <v>52505</v>
      </c>
      <c r="CW3" s="59">
        <f t="shared" ref="CW3" si="69">+EDATE(CV3,3)</f>
        <v>52597</v>
      </c>
      <c r="CX3" s="59">
        <f t="shared" ref="CX3" si="70">+EDATE(CW3,3)</f>
        <v>52688</v>
      </c>
      <c r="CY3" s="59">
        <f t="shared" ref="CY3" si="71">+EDATE(CX3,3)</f>
        <v>52779</v>
      </c>
      <c r="CZ3" s="59">
        <f t="shared" ref="CZ3" si="72">+EDATE(CY3,3)</f>
        <v>52871</v>
      </c>
      <c r="DA3" s="59">
        <f t="shared" ref="DA3" si="73">+EDATE(CZ3,3)</f>
        <v>52963</v>
      </c>
      <c r="DB3" s="59">
        <f t="shared" ref="DB3" si="74">+EDATE(DA3,3)</f>
        <v>53053</v>
      </c>
      <c r="DC3" s="59">
        <f t="shared" ref="DC3" si="75">+EDATE(DB3,3)</f>
        <v>53144</v>
      </c>
      <c r="DD3" s="59">
        <f t="shared" ref="DD3" si="76">+EDATE(DC3,3)</f>
        <v>53236</v>
      </c>
      <c r="DE3" s="59">
        <f t="shared" ref="DE3" si="77">+EDATE(DD3,3)</f>
        <v>53328</v>
      </c>
      <c r="DF3" s="59">
        <f t="shared" ref="DF3" si="78">+EDATE(DE3,3)</f>
        <v>53418</v>
      </c>
      <c r="DG3" s="59">
        <f t="shared" ref="DG3" si="79">+EDATE(DF3,3)</f>
        <v>53509</v>
      </c>
      <c r="DH3" s="59">
        <f t="shared" ref="DH3" si="80">+EDATE(DG3,3)</f>
        <v>53601</v>
      </c>
      <c r="DI3" s="59">
        <f t="shared" ref="DI3" si="81">+EDATE(DH3,3)</f>
        <v>53693</v>
      </c>
      <c r="DJ3" s="59">
        <f t="shared" ref="DJ3" si="82">+EDATE(DI3,3)</f>
        <v>53783</v>
      </c>
      <c r="DK3" s="59">
        <f t="shared" ref="DK3" si="83">+EDATE(DJ3,3)</f>
        <v>53874</v>
      </c>
    </row>
    <row r="4" spans="1:115" x14ac:dyDescent="0.25">
      <c r="A4" s="27" t="s">
        <v>1</v>
      </c>
      <c r="B4" s="28" t="s">
        <v>2</v>
      </c>
      <c r="C4" s="28" t="s">
        <v>3</v>
      </c>
      <c r="D4" s="29" t="s">
        <v>4</v>
      </c>
      <c r="E4" s="29" t="s">
        <v>5</v>
      </c>
      <c r="F4" s="29" t="s">
        <v>6</v>
      </c>
      <c r="G4" s="28" t="s">
        <v>25</v>
      </c>
      <c r="H4" s="28" t="s">
        <v>26</v>
      </c>
      <c r="I4" s="29" t="s">
        <v>7</v>
      </c>
      <c r="J4" s="29" t="s">
        <v>23</v>
      </c>
      <c r="K4" s="29" t="s">
        <v>24</v>
      </c>
      <c r="L4" s="25" t="s">
        <v>29</v>
      </c>
      <c r="M4" s="25" t="s">
        <v>30</v>
      </c>
      <c r="N4" s="20" t="s">
        <v>112</v>
      </c>
      <c r="O4" s="44" t="s">
        <v>28</v>
      </c>
      <c r="P4" s="22" t="s">
        <v>31</v>
      </c>
      <c r="Q4" s="22" t="s">
        <v>32</v>
      </c>
      <c r="R4" s="22" t="s">
        <v>33</v>
      </c>
      <c r="S4" s="22" t="s">
        <v>34</v>
      </c>
      <c r="T4" s="22" t="s">
        <v>35</v>
      </c>
      <c r="U4" s="22" t="s">
        <v>36</v>
      </c>
      <c r="V4" s="22" t="s">
        <v>37</v>
      </c>
      <c r="W4" s="22" t="s">
        <v>38</v>
      </c>
      <c r="X4" s="22" t="s">
        <v>39</v>
      </c>
      <c r="Y4" s="22" t="s">
        <v>40</v>
      </c>
      <c r="Z4" s="22" t="s">
        <v>41</v>
      </c>
      <c r="AA4" s="22" t="s">
        <v>42</v>
      </c>
      <c r="AB4" s="22" t="s">
        <v>43</v>
      </c>
      <c r="AC4" s="22" t="s">
        <v>44</v>
      </c>
      <c r="AD4" s="22" t="s">
        <v>45</v>
      </c>
      <c r="AE4" s="22" t="s">
        <v>46</v>
      </c>
      <c r="AF4" s="22" t="s">
        <v>47</v>
      </c>
      <c r="AG4" s="22" t="s">
        <v>48</v>
      </c>
      <c r="AH4" s="22" t="s">
        <v>49</v>
      </c>
      <c r="AI4" s="22" t="s">
        <v>50</v>
      </c>
      <c r="AJ4" s="22" t="s">
        <v>51</v>
      </c>
      <c r="AK4" s="22" t="s">
        <v>52</v>
      </c>
      <c r="AL4" s="22" t="s">
        <v>53</v>
      </c>
      <c r="AM4" s="22" t="s">
        <v>54</v>
      </c>
      <c r="AN4" s="22" t="s">
        <v>55</v>
      </c>
      <c r="AO4" s="22" t="s">
        <v>56</v>
      </c>
      <c r="AP4" s="22" t="s">
        <v>57</v>
      </c>
      <c r="AQ4" s="22" t="s">
        <v>58</v>
      </c>
      <c r="AR4" s="22" t="s">
        <v>59</v>
      </c>
      <c r="AS4" s="22" t="s">
        <v>60</v>
      </c>
      <c r="AT4" s="22" t="s">
        <v>61</v>
      </c>
      <c r="AU4" s="22" t="s">
        <v>62</v>
      </c>
      <c r="AV4" s="22" t="s">
        <v>63</v>
      </c>
      <c r="AW4" s="22" t="s">
        <v>64</v>
      </c>
      <c r="AX4" s="22" t="s">
        <v>65</v>
      </c>
      <c r="AY4" s="22" t="s">
        <v>66</v>
      </c>
      <c r="AZ4" s="22" t="s">
        <v>67</v>
      </c>
      <c r="BA4" s="22" t="s">
        <v>68</v>
      </c>
      <c r="BB4" s="22" t="s">
        <v>69</v>
      </c>
      <c r="BC4" s="22" t="s">
        <v>70</v>
      </c>
      <c r="BD4" s="22" t="s">
        <v>71</v>
      </c>
      <c r="BE4" s="22" t="s">
        <v>72</v>
      </c>
      <c r="BF4" s="22" t="s">
        <v>73</v>
      </c>
      <c r="BG4" s="22" t="s">
        <v>74</v>
      </c>
      <c r="BH4" s="22" t="s">
        <v>75</v>
      </c>
      <c r="BI4" s="22" t="s">
        <v>76</v>
      </c>
      <c r="BJ4" s="22" t="s">
        <v>77</v>
      </c>
      <c r="BK4" s="22" t="s">
        <v>78</v>
      </c>
      <c r="BL4" s="22" t="s">
        <v>79</v>
      </c>
      <c r="BM4" s="22" t="s">
        <v>80</v>
      </c>
      <c r="BN4" s="22" t="s">
        <v>81</v>
      </c>
      <c r="BO4" s="22" t="s">
        <v>82</v>
      </c>
      <c r="BP4" s="22" t="s">
        <v>83</v>
      </c>
      <c r="BQ4" s="22" t="s">
        <v>84</v>
      </c>
      <c r="BR4" s="22" t="s">
        <v>85</v>
      </c>
      <c r="BS4" s="22" t="s">
        <v>86</v>
      </c>
      <c r="BT4" s="22" t="s">
        <v>87</v>
      </c>
      <c r="BU4" s="22" t="s">
        <v>88</v>
      </c>
      <c r="BV4" s="22" t="s">
        <v>89</v>
      </c>
      <c r="BW4" s="22" t="s">
        <v>90</v>
      </c>
      <c r="BX4" s="22" t="s">
        <v>91</v>
      </c>
      <c r="BY4" s="22" t="s">
        <v>92</v>
      </c>
      <c r="BZ4" s="22" t="s">
        <v>93</v>
      </c>
      <c r="CA4" s="22" t="s">
        <v>94</v>
      </c>
      <c r="CB4" s="22" t="s">
        <v>95</v>
      </c>
      <c r="CC4" s="22" t="s">
        <v>96</v>
      </c>
      <c r="CD4" s="22" t="s">
        <v>97</v>
      </c>
      <c r="CE4" s="22" t="s">
        <v>98</v>
      </c>
      <c r="CF4" s="22" t="s">
        <v>99</v>
      </c>
      <c r="CG4" s="22" t="s">
        <v>100</v>
      </c>
      <c r="CH4" s="22" t="s">
        <v>101</v>
      </c>
      <c r="CI4" s="22" t="s">
        <v>102</v>
      </c>
      <c r="CJ4" s="22" t="s">
        <v>103</v>
      </c>
      <c r="CK4" s="22" t="s">
        <v>104</v>
      </c>
      <c r="CL4" s="22" t="s">
        <v>105</v>
      </c>
      <c r="CM4" s="22" t="s">
        <v>106</v>
      </c>
      <c r="CN4" s="22" t="s">
        <v>107</v>
      </c>
      <c r="CO4" s="22" t="s">
        <v>108</v>
      </c>
      <c r="CP4" s="22" t="s">
        <v>109</v>
      </c>
      <c r="CQ4" s="22" t="s">
        <v>110</v>
      </c>
      <c r="CR4" s="22" t="s">
        <v>127</v>
      </c>
      <c r="CS4" s="22" t="s">
        <v>128</v>
      </c>
      <c r="CT4" s="22" t="s">
        <v>129</v>
      </c>
      <c r="CU4" s="22" t="s">
        <v>130</v>
      </c>
      <c r="CV4" s="22" t="s">
        <v>131</v>
      </c>
      <c r="CW4" s="22" t="s">
        <v>132</v>
      </c>
      <c r="CX4" s="22" t="s">
        <v>133</v>
      </c>
      <c r="CY4" s="22" t="s">
        <v>134</v>
      </c>
      <c r="CZ4" s="22" t="s">
        <v>135</v>
      </c>
      <c r="DA4" s="22" t="s">
        <v>136</v>
      </c>
      <c r="DB4" s="22" t="s">
        <v>137</v>
      </c>
      <c r="DC4" s="22" t="s">
        <v>138</v>
      </c>
      <c r="DD4" s="22" t="s">
        <v>139</v>
      </c>
      <c r="DE4" s="22" t="s">
        <v>140</v>
      </c>
      <c r="DF4" s="22" t="s">
        <v>141</v>
      </c>
      <c r="DG4" s="22" t="s">
        <v>142</v>
      </c>
      <c r="DH4" s="22" t="s">
        <v>143</v>
      </c>
      <c r="DI4" s="22" t="s">
        <v>144</v>
      </c>
      <c r="DJ4" s="22" t="s">
        <v>145</v>
      </c>
      <c r="DK4" s="22" t="s">
        <v>146</v>
      </c>
    </row>
    <row r="5" spans="1:115" x14ac:dyDescent="0.25">
      <c r="A5" s="30" t="s">
        <v>19</v>
      </c>
      <c r="B5" s="31">
        <v>44887</v>
      </c>
      <c r="C5" s="32">
        <v>36</v>
      </c>
      <c r="D5" s="33">
        <v>14000</v>
      </c>
      <c r="E5" s="34">
        <v>0.75</v>
      </c>
      <c r="F5" s="35">
        <v>0.67</v>
      </c>
      <c r="G5" s="31"/>
      <c r="H5" s="37">
        <f t="shared" ref="H5:H15" si="84">IF(C5&gt;0,+EDATE(B5,C5),"-")</f>
        <v>45983</v>
      </c>
      <c r="I5" s="36">
        <f t="shared" ref="I5:I7" si="85">IF(D5,TRUNC(D5*E5*F5,2),"")</f>
        <v>7035</v>
      </c>
      <c r="J5" s="38">
        <f t="shared" ref="J5:J7" si="86">MAX(0,IF(G5&gt;B5,TRUNC(I5*(H5-G5)/(H5-B5),2),0))</f>
        <v>0</v>
      </c>
      <c r="K5" s="38">
        <f t="shared" ref="K5:K7" si="87">TRUNC(J5*0.21,2)</f>
        <v>0</v>
      </c>
      <c r="L5" s="26">
        <f t="shared" ref="L5:L15" si="88">IFERROR(+I5/(H5-B5),"-")</f>
        <v>6.4187956204379564</v>
      </c>
      <c r="M5" s="20">
        <f t="shared" ref="M5:M15" si="89">IFERROR(TRUNC(+I5/C5*3,2),"-")</f>
        <v>586.25</v>
      </c>
      <c r="N5" s="23">
        <f t="shared" ref="N5:N15" si="90">SUM(P5:DK5)</f>
        <v>7035</v>
      </c>
      <c r="O5" s="45">
        <f t="shared" ref="O5:O7" si="91">0+0</f>
        <v>0</v>
      </c>
      <c r="P5" s="24">
        <f>IF(MEDIAN(P$3,EDATE(P$3,3)-1,MIN($G5,$H5))=MIN($G5,$H5),
$I5-$J5-SUM($O5:O5),
IF(MEDIAN(P$3,EDATE(P$3,3)-1,$B5)=$B5,
TRUNC((MIN(EDATE(P$3,3),$H5,$G5)-$B5)/(EDATE(P$3,3)-P$3)*$M5,2),
IF(OR($B5&gt;P$3,MIN($G5:$H5)&lt;P$3),0,
$M5)))</f>
        <v>254.89</v>
      </c>
      <c r="Q5" s="24">
        <f>IF(MEDIAN(Q$3,EDATE(Q$3,3)-1,MIN($G5,$H5))=MIN($G5,$H5),
$I5-$J5-SUM($O5:P5),
IF(MEDIAN(Q$3,EDATE(Q$3,3)-1,$B5)=$B5,
TRUNC((MIN(EDATE(Q$3,3),$H5,$G5)-$B5)/(EDATE(Q$3,3)-Q$3)*$M5,2),
IF(OR($B5&gt;Q$3,MIN($G5:$H5)&lt;Q$3),0,
$M5)))</f>
        <v>586.25</v>
      </c>
      <c r="R5" s="24">
        <f>IF(MEDIAN(R$3,EDATE(R$3,3)-1,MIN($G5,$H5))=MIN($G5,$H5),
$I5-$J5-SUM($O5:Q5),
IF(MEDIAN(R$3,EDATE(R$3,3)-1,$B5)=$B5,
TRUNC((MIN(EDATE(R$3,3),$H5,$G5)-$B5)/(EDATE(R$3,3)-R$3)*$M5,2),
IF(OR($B5&gt;R$3,MIN($G5:$H5)&lt;R$3),0,
$M5)))</f>
        <v>586.25</v>
      </c>
      <c r="S5" s="24">
        <f>IF(MEDIAN(S$3,EDATE(S$3,3)-1,MIN($G5,$H5))=MIN($G5,$H5),
$I5-$J5-SUM($O5:R5),
IF(MEDIAN(S$3,EDATE(S$3,3)-1,$B5)=$B5,
TRUNC((MIN(EDATE(S$3,3),$H5,$G5)-$B5)/(EDATE(S$3,3)-S$3)*$M5,2),
IF(OR($B5&gt;S$3,MIN($G5:$H5)&lt;S$3),0,
$M5)))</f>
        <v>586.25</v>
      </c>
      <c r="T5" s="24">
        <f>IF(MEDIAN(T$3,EDATE(T$3,3)-1,MIN($G5,$H5))=MIN($G5,$H5),
$I5-$J5-SUM($O5:S5),
IF(MEDIAN(T$3,EDATE(T$3,3)-1,$B5)=$B5,
TRUNC((MIN(EDATE(T$3,3),$H5,$G5)-$B5)/(EDATE(T$3,3)-T$3)*$M5,2),
IF(OR($B5&gt;T$3,MIN($G5:$H5)&lt;T$3),0,
$M5)))</f>
        <v>586.25</v>
      </c>
      <c r="U5" s="24">
        <f>IF(MEDIAN(U$3,EDATE(U$3,3)-1,MIN($G5,$H5))=MIN($G5,$H5),
$I5-$J5-SUM($O5:T5),
IF(MEDIAN(U$3,EDATE(U$3,3)-1,$B5)=$B5,
TRUNC((MIN(EDATE(U$3,3),$H5,$G5)-$B5)/(EDATE(U$3,3)-U$3)*$M5,2),
IF(OR($B5&gt;U$3,MIN($G5:$H5)&lt;U$3),0,
$M5)))</f>
        <v>586.25</v>
      </c>
      <c r="V5" s="24">
        <f>IF(MEDIAN(V$3,EDATE(V$3,3)-1,MIN($G5,$H5))=MIN($G5,$H5),
$I5-$J5-SUM($O5:U5),
IF(MEDIAN(V$3,EDATE(V$3,3)-1,$B5)=$B5,
TRUNC((MIN(EDATE(V$3,3),$H5,$G5)-$B5)/(EDATE(V$3,3)-V$3)*$M5,2),
IF(OR($B5&gt;V$3,MIN($G5:$H5)&lt;V$3),0,
$M5)))</f>
        <v>586.25</v>
      </c>
      <c r="W5" s="24">
        <f>IF(MEDIAN(W$3,EDATE(W$3,3)-1,MIN($G5,$H5))=MIN($G5,$H5),
$I5-$J5-SUM($O5:V5),
IF(MEDIAN(W$3,EDATE(W$3,3)-1,$B5)=$B5,
TRUNC((MIN(EDATE(W$3,3),$H5,$G5)-$B5)/(EDATE(W$3,3)-W$3)*$M5,2),
IF(OR($B5&gt;W$3,MIN($G5:$H5)&lt;W$3),0,
$M5)))</f>
        <v>586.25</v>
      </c>
      <c r="X5" s="24">
        <f>IF(MEDIAN(X$3,EDATE(X$3,3)-1,MIN($G5,$H5))=MIN($G5,$H5),
$I5-$J5-SUM($O5:W5),
IF(MEDIAN(X$3,EDATE(X$3,3)-1,$B5)=$B5,
TRUNC((MIN(EDATE(X$3,3),$H5,$G5)-$B5)/(EDATE(X$3,3)-X$3)*$M5,2),
IF(OR($B5&gt;X$3,MIN($G5:$H5)&lt;X$3),0,
$M5)))</f>
        <v>586.25</v>
      </c>
      <c r="Y5" s="24">
        <f>IF(MEDIAN(Y$3,EDATE(Y$3,3)-1,MIN($G5,$H5))=MIN($G5,$H5),
$I5-$J5-SUM($O5:X5),
IF(MEDIAN(Y$3,EDATE(Y$3,3)-1,$B5)=$B5,
TRUNC((MIN(EDATE(Y$3,3),$H5,$G5)-$B5)/(EDATE(Y$3,3)-Y$3)*$M5,2),
IF(OR($B5&gt;Y$3,MIN($G5:$H5)&lt;Y$3),0,
$M5)))</f>
        <v>586.25</v>
      </c>
      <c r="Z5" s="24">
        <f>IF(MEDIAN(Z$3,EDATE(Z$3,3)-1,MIN($G5,$H5))=MIN($G5,$H5),
$I5-$J5-SUM($O5:Y5),
IF(MEDIAN(Z$3,EDATE(Z$3,3)-1,$B5)=$B5,
TRUNC((MIN(EDATE(Z$3,3),$H5,$G5)-$B5)/(EDATE(Z$3,3)-Z$3)*$M5,2),
IF(OR($B5&gt;Z$3,MIN($G5:$H5)&lt;Z$3),0,
$M5)))</f>
        <v>586.25</v>
      </c>
      <c r="AA5" s="24">
        <f>IF(MEDIAN(AA$3,EDATE(AA$3,3)-1,MIN($G5,$H5))=MIN($G5,$H5),
$I5-$J5-SUM($O5:Z5),
IF(MEDIAN(AA$3,EDATE(AA$3,3)-1,$B5)=$B5,
TRUNC((MIN(EDATE(AA$3,3),$H5,$G5)-$B5)/(EDATE(AA$3,3)-AA$3)*$M5,2),
IF(OR($B5&gt;AA$3,MIN($G5:$H5)&lt;AA$3),0,
$M5)))</f>
        <v>586.25</v>
      </c>
      <c r="AB5" s="24">
        <f>IF(MEDIAN(AB$3,EDATE(AB$3,3)-1,MIN($G5,$H5))=MIN($G5,$H5),
$I5-$J5-SUM($O5:AA5),
IF(MEDIAN(AB$3,EDATE(AB$3,3)-1,$B5)=$B5,
TRUNC((MIN(EDATE(AB$3,3),$H5,$G5)-$B5)/(EDATE(AB$3,3)-AB$3)*$M5,2),
IF(OR($B5&gt;AB$3,MIN($G5:$H5)&lt;AB$3),0,
$M5)))</f>
        <v>331.36000000000058</v>
      </c>
      <c r="AC5" s="24">
        <f>IF(MEDIAN(AC$3,EDATE(AC$3,3)-1,MIN($G5,$H5))=MIN($G5,$H5),
$I5-$J5-SUM($O5:AB5),
IF(MEDIAN(AC$3,EDATE(AC$3,3)-1,$B5)=$B5,
TRUNC((MIN(EDATE(AC$3,3),$H5,$G5)-$B5)/(EDATE(AC$3,3)-AC$3)*$M5,2),
IF(OR($B5&gt;AC$3,MIN($G5:$H5)&lt;AC$3),0,
$M5)))</f>
        <v>0</v>
      </c>
      <c r="AD5" s="24">
        <f>IF(MEDIAN(AD$3,EDATE(AD$3,3)-1,MIN($G5,$H5))=MIN($G5,$H5),
$I5-$J5-SUM($O5:AC5),
IF(MEDIAN(AD$3,EDATE(AD$3,3)-1,$B5)=$B5,
TRUNC((MIN(EDATE(AD$3,3),$H5,$G5)-$B5)/(EDATE(AD$3,3)-AD$3)*$M5,2),
IF(OR($B5&gt;AD$3,MIN($G5:$H5)&lt;AD$3),0,
$M5)))</f>
        <v>0</v>
      </c>
      <c r="AE5" s="24">
        <f>IF(MEDIAN(AE$3,EDATE(AE$3,3)-1,MIN($G5,$H5))=MIN($G5,$H5),
$I5-$J5-SUM($O5:AD5),
IF(MEDIAN(AE$3,EDATE(AE$3,3)-1,$B5)=$B5,
TRUNC((MIN(EDATE(AE$3,3),$H5,$G5)-$B5)/(EDATE(AE$3,3)-AE$3)*$M5,2),
IF(OR($B5&gt;AE$3,MIN($G5:$H5)&lt;AE$3),0,
$M5)))</f>
        <v>0</v>
      </c>
      <c r="AF5" s="24">
        <f>IF(MEDIAN(AF$3,EDATE(AF$3,3)-1,MIN($G5,$H5))=MIN($G5,$H5),
$I5-$J5-SUM($O5:AE5),
IF(MEDIAN(AF$3,EDATE(AF$3,3)-1,$B5)=$B5,
TRUNC((MIN(EDATE(AF$3,3),$H5,$G5)-$B5)/(EDATE(AF$3,3)-AF$3)*$M5,2),
IF(OR($B5&gt;AF$3,MIN($G5:$H5)&lt;AF$3),0,
$M5)))</f>
        <v>0</v>
      </c>
      <c r="AG5" s="24">
        <f>IF(MEDIAN(AG$3,EDATE(AG$3,3)-1,MIN($G5,$H5))=MIN($G5,$H5),
$I5-$J5-SUM($O5:AF5),
IF(MEDIAN(AG$3,EDATE(AG$3,3)-1,$B5)=$B5,
TRUNC((MIN(EDATE(AG$3,3),$H5,$G5)-$B5)/(EDATE(AG$3,3)-AG$3)*$M5,2),
IF(OR($B5&gt;AG$3,MIN($G5:$H5)&lt;AG$3),0,
$M5)))</f>
        <v>0</v>
      </c>
      <c r="AH5" s="24">
        <f>IF(MEDIAN(AH$3,EDATE(AH$3,3)-1,MIN($G5,$H5))=MIN($G5,$H5),
$I5-$J5-SUM($O5:AG5),
IF(MEDIAN(AH$3,EDATE(AH$3,3)-1,$B5)=$B5,
TRUNC((MIN(EDATE(AH$3,3),$H5,$G5)-$B5)/(EDATE(AH$3,3)-AH$3)*$M5,2),
IF(OR($B5&gt;AH$3,MIN($G5:$H5)&lt;AH$3),0,
$M5)))</f>
        <v>0</v>
      </c>
      <c r="AI5" s="24">
        <f>IF(MEDIAN(AI$3,EDATE(AI$3,3)-1,MIN($G5,$H5))=MIN($G5,$H5),
$I5-$J5-SUM($O5:AH5),
IF(MEDIAN(AI$3,EDATE(AI$3,3)-1,$B5)=$B5,
TRUNC((MIN(EDATE(AI$3,3),$H5,$G5)-$B5)/(EDATE(AI$3,3)-AI$3)*$M5,2),
IF(OR($B5&gt;AI$3,MIN($G5:$H5)&lt;AI$3),0,
$M5)))</f>
        <v>0</v>
      </c>
      <c r="AJ5" s="24">
        <f>IF(MEDIAN(AJ$3,EDATE(AJ$3,3)-1,MIN($G5,$H5))=MIN($G5,$H5),
$I5-$J5-SUM($O5:AI5),
IF(MEDIAN(AJ$3,EDATE(AJ$3,3)-1,$B5)=$B5,
TRUNC((MIN(EDATE(AJ$3,3),$H5,$G5)-$B5)/(EDATE(AJ$3,3)-AJ$3)*$M5,2),
IF(OR($B5&gt;AJ$3,MIN($G5:$H5)&lt;AJ$3),0,
$M5)))</f>
        <v>0</v>
      </c>
      <c r="AK5" s="24">
        <f>IF(MEDIAN(AK$3,EDATE(AK$3,3)-1,MIN($G5,$H5))=MIN($G5,$H5),
$I5-$J5-SUM($O5:AJ5),
IF(MEDIAN(AK$3,EDATE(AK$3,3)-1,$B5)=$B5,
TRUNC((MIN(EDATE(AK$3,3),$H5,$G5)-$B5)/(EDATE(AK$3,3)-AK$3)*$M5,2),
IF(OR($B5&gt;AK$3,MIN($G5:$H5)&lt;AK$3),0,
$M5)))</f>
        <v>0</v>
      </c>
      <c r="AL5" s="24">
        <f>IF(MEDIAN(AL$3,EDATE(AL$3,3)-1,MIN($G5,$H5))=MIN($G5,$H5),
$I5-$J5-SUM($O5:AK5),
IF(MEDIAN(AL$3,EDATE(AL$3,3)-1,$B5)=$B5,
TRUNC((MIN(EDATE(AL$3,3),$H5,$G5)-$B5)/(EDATE(AL$3,3)-AL$3)*$M5,2),
IF(OR($B5&gt;AL$3,MIN($G5:$H5)&lt;AL$3),0,
$M5)))</f>
        <v>0</v>
      </c>
      <c r="AM5" s="24">
        <f>IF(MEDIAN(AM$3,EDATE(AM$3,3)-1,MIN($G5,$H5))=MIN($G5,$H5),
$I5-$J5-SUM($O5:AL5),
IF(MEDIAN(AM$3,EDATE(AM$3,3)-1,$B5)=$B5,
TRUNC((MIN(EDATE(AM$3,3),$H5,$G5)-$B5)/(EDATE(AM$3,3)-AM$3)*$M5,2),
IF(OR($B5&gt;AM$3,MIN($G5:$H5)&lt;AM$3),0,
$M5)))</f>
        <v>0</v>
      </c>
      <c r="AN5" s="24">
        <f>IF(MEDIAN(AN$3,EDATE(AN$3,3)-1,MIN($G5,$H5))=MIN($G5,$H5),
$I5-$J5-SUM($O5:AM5),
IF(MEDIAN(AN$3,EDATE(AN$3,3)-1,$B5)=$B5,
TRUNC((MIN(EDATE(AN$3,3),$H5,$G5)-$B5)/(EDATE(AN$3,3)-AN$3)*$M5,2),
IF(OR($B5&gt;AN$3,MIN($G5:$H5)&lt;AN$3),0,
$M5)))</f>
        <v>0</v>
      </c>
      <c r="AO5" s="24">
        <f>IF(MEDIAN(AO$3,EDATE(AO$3,3)-1,MIN($G5,$H5))=MIN($G5,$H5),
$I5-$J5-SUM($O5:AN5),
IF(MEDIAN(AO$3,EDATE(AO$3,3)-1,$B5)=$B5,
TRUNC((MIN(EDATE(AO$3,3),$H5,$G5)-$B5)/(EDATE(AO$3,3)-AO$3)*$M5,2),
IF(OR($B5&gt;AO$3,MIN($G5:$H5)&lt;AO$3),0,
$M5)))</f>
        <v>0</v>
      </c>
      <c r="AP5" s="24">
        <f>IF(MEDIAN(AP$3,EDATE(AP$3,3)-1,MIN($G5,$H5))=MIN($G5,$H5),
$I5-$J5-SUM($O5:AO5),
IF(MEDIAN(AP$3,EDATE(AP$3,3)-1,$B5)=$B5,
TRUNC((MIN(EDATE(AP$3,3),$H5,$G5)-$B5)/(EDATE(AP$3,3)-AP$3)*$M5,2),
IF(OR($B5&gt;AP$3,MIN($G5:$H5)&lt;AP$3),0,
$M5)))</f>
        <v>0</v>
      </c>
      <c r="AQ5" s="24">
        <f>IF(MEDIAN(AQ$3,EDATE(AQ$3,3)-1,MIN($G5,$H5))=MIN($G5,$H5),
$I5-$J5-SUM($O5:AP5),
IF(MEDIAN(AQ$3,EDATE(AQ$3,3)-1,$B5)=$B5,
TRUNC((MIN(EDATE(AQ$3,3),$H5,$G5)-$B5)/(EDATE(AQ$3,3)-AQ$3)*$M5,2),
IF(OR($B5&gt;AQ$3,MIN($G5:$H5)&lt;AQ$3),0,
$M5)))</f>
        <v>0</v>
      </c>
      <c r="AR5" s="24">
        <f>IF(MEDIAN(AR$3,EDATE(AR$3,3)-1,MIN($G5,$H5))=MIN($G5,$H5),
$I5-$J5-SUM($O5:AQ5),
IF(MEDIAN(AR$3,EDATE(AR$3,3)-1,$B5)=$B5,
TRUNC((MIN(EDATE(AR$3,3),$H5,$G5)-$B5)/(EDATE(AR$3,3)-AR$3)*$M5,2),
IF(OR($B5&gt;AR$3,MIN($G5:$H5)&lt;AR$3),0,
$M5)))</f>
        <v>0</v>
      </c>
      <c r="AS5" s="24">
        <f>IF(MEDIAN(AS$3,EDATE(AS$3,3)-1,MIN($G5,$H5))=MIN($G5,$H5),
$I5-$J5-SUM($O5:AR5),
IF(MEDIAN(AS$3,EDATE(AS$3,3)-1,$B5)=$B5,
TRUNC((MIN(EDATE(AS$3,3),$H5,$G5)-$B5)/(EDATE(AS$3,3)-AS$3)*$M5,2),
IF(OR($B5&gt;AS$3,MIN($G5:$H5)&lt;AS$3),0,
$M5)))</f>
        <v>0</v>
      </c>
      <c r="AT5" s="24">
        <f>IF(MEDIAN(AT$3,EDATE(AT$3,3)-1,MIN($G5,$H5))=MIN($G5,$H5),
$I5-$J5-SUM($O5:AS5),
IF(MEDIAN(AT$3,EDATE(AT$3,3)-1,$B5)=$B5,
TRUNC((MIN(EDATE(AT$3,3),$H5,$G5)-$B5)/(EDATE(AT$3,3)-AT$3)*$M5,2),
IF(OR($B5&gt;AT$3,MIN($G5:$H5)&lt;AT$3),0,
$M5)))</f>
        <v>0</v>
      </c>
      <c r="AU5" s="24">
        <f>IF(MEDIAN(AU$3,EDATE(AU$3,3)-1,MIN($G5,$H5))=MIN($G5,$H5),
$I5-$J5-SUM($O5:AT5),
IF(MEDIAN(AU$3,EDATE(AU$3,3)-1,$B5)=$B5,
TRUNC((MIN(EDATE(AU$3,3),$H5,$G5)-$B5)/(EDATE(AU$3,3)-AU$3)*$M5,2),
IF(OR($B5&gt;AU$3,MIN($G5:$H5)&lt;AU$3),0,
$M5)))</f>
        <v>0</v>
      </c>
      <c r="AV5" s="24">
        <f>IF(MEDIAN(AV$3,EDATE(AV$3,3)-1,MIN($G5,$H5))=MIN($G5,$H5),
$I5-$J5-SUM($O5:AU5),
IF(MEDIAN(AV$3,EDATE(AV$3,3)-1,$B5)=$B5,
TRUNC((MIN(EDATE(AV$3,3),$H5,$G5)-$B5)/(EDATE(AV$3,3)-AV$3)*$M5,2),
IF(OR($B5&gt;AV$3,MIN($G5:$H5)&lt;AV$3),0,
$M5)))</f>
        <v>0</v>
      </c>
      <c r="AW5" s="24">
        <f>IF(MEDIAN(AW$3,EDATE(AW$3,3)-1,MIN($G5,$H5))=MIN($G5,$H5),
$I5-$J5-SUM($O5:AV5),
IF(MEDIAN(AW$3,EDATE(AW$3,3)-1,$B5)=$B5,
TRUNC((MIN(EDATE(AW$3,3),$H5,$G5)-$B5)/(EDATE(AW$3,3)-AW$3)*$M5,2),
IF(OR($B5&gt;AW$3,MIN($G5:$H5)&lt;AW$3),0,
$M5)))</f>
        <v>0</v>
      </c>
      <c r="AX5" s="24">
        <f>IF(MEDIAN(AX$3,EDATE(AX$3,3)-1,MIN($G5,$H5))=MIN($G5,$H5),
$I5-$J5-SUM($O5:AW5),
IF(MEDIAN(AX$3,EDATE(AX$3,3)-1,$B5)=$B5,
TRUNC((MIN(EDATE(AX$3,3),$H5,$G5)-$B5)/(EDATE(AX$3,3)-AX$3)*$M5,2),
IF(OR($B5&gt;AX$3,MIN($G5:$H5)&lt;AX$3),0,
$M5)))</f>
        <v>0</v>
      </c>
      <c r="AY5" s="24">
        <f>IF(MEDIAN(AY$3,EDATE(AY$3,3)-1,MIN($G5,$H5))=MIN($G5,$H5),
$I5-$J5-SUM($O5:AX5),
IF(MEDIAN(AY$3,EDATE(AY$3,3)-1,$B5)=$B5,
TRUNC((MIN(EDATE(AY$3,3),$H5,$G5)-$B5)/(EDATE(AY$3,3)-AY$3)*$M5,2),
IF(OR($B5&gt;AY$3,MIN($G5:$H5)&lt;AY$3),0,
$M5)))</f>
        <v>0</v>
      </c>
      <c r="AZ5" s="24">
        <f>IF(MEDIAN(AZ$3,EDATE(AZ$3,3)-1,MIN($G5,$H5))=MIN($G5,$H5),
$I5-$J5-SUM($O5:AY5),
IF(MEDIAN(AZ$3,EDATE(AZ$3,3)-1,$B5)=$B5,
TRUNC((MIN(EDATE(AZ$3,3),$H5,$G5)-$B5)/(EDATE(AZ$3,3)-AZ$3)*$M5,2),
IF(OR($B5&gt;AZ$3,MIN($G5:$H5)&lt;AZ$3),0,
$M5)))</f>
        <v>0</v>
      </c>
      <c r="BA5" s="24">
        <f>IF(MEDIAN(BA$3,EDATE(BA$3,3)-1,MIN($G5,$H5))=MIN($G5,$H5),
$I5-$J5-SUM($O5:AZ5),
IF(MEDIAN(BA$3,EDATE(BA$3,3)-1,$B5)=$B5,
TRUNC((MIN(EDATE(BA$3,3),$H5,$G5)-$B5)/(EDATE(BA$3,3)-BA$3)*$M5,2),
IF(OR($B5&gt;BA$3,MIN($G5:$H5)&lt;BA$3),0,
$M5)))</f>
        <v>0</v>
      </c>
      <c r="BB5" s="24">
        <f>IF(MEDIAN(BB$3,EDATE(BB$3,3)-1,MIN($G5,$H5))=MIN($G5,$H5),
$I5-$J5-SUM($O5:BA5),
IF(MEDIAN(BB$3,EDATE(BB$3,3)-1,$B5)=$B5,
TRUNC((MIN(EDATE(BB$3,3),$H5,$G5)-$B5)/(EDATE(BB$3,3)-BB$3)*$M5,2),
IF(OR($B5&gt;BB$3,MIN($G5:$H5)&lt;BB$3),0,
$M5)))</f>
        <v>0</v>
      </c>
      <c r="BC5" s="24">
        <f>IF(MEDIAN(BC$3,EDATE(BC$3,3)-1,MIN($G5,$H5))=MIN($G5,$H5),
$I5-$J5-SUM($O5:BB5),
IF(MEDIAN(BC$3,EDATE(BC$3,3)-1,$B5)=$B5,
TRUNC((MIN(EDATE(BC$3,3),$H5,$G5)-$B5)/(EDATE(BC$3,3)-BC$3)*$M5,2),
IF(OR($B5&gt;BC$3,MIN($G5:$H5)&lt;BC$3),0,
$M5)))</f>
        <v>0</v>
      </c>
      <c r="BD5" s="24">
        <f>IF(MEDIAN(BD$3,EDATE(BD$3,3)-1,MIN($G5,$H5))=MIN($G5,$H5),
$I5-$J5-SUM($O5:BC5),
IF(MEDIAN(BD$3,EDATE(BD$3,3)-1,$B5)=$B5,
TRUNC((MIN(EDATE(BD$3,3),$H5,$G5)-$B5)/(EDATE(BD$3,3)-BD$3)*$M5,2),
IF(OR($B5&gt;BD$3,MIN($G5:$H5)&lt;BD$3),0,
$M5)))</f>
        <v>0</v>
      </c>
      <c r="BE5" s="24">
        <f>IF(MEDIAN(BE$3,EDATE(BE$3,3)-1,MIN($G5,$H5))=MIN($G5,$H5),
$I5-$J5-SUM($O5:BD5),
IF(MEDIAN(BE$3,EDATE(BE$3,3)-1,$B5)=$B5,
TRUNC((MIN(EDATE(BE$3,3),$H5,$G5)-$B5)/(EDATE(BE$3,3)-BE$3)*$M5,2),
IF(OR($B5&gt;BE$3,MIN($G5:$H5)&lt;BE$3),0,
$M5)))</f>
        <v>0</v>
      </c>
      <c r="BF5" s="24">
        <f>IF(MEDIAN(BF$3,EDATE(BF$3,3)-1,MIN($G5,$H5))=MIN($G5,$H5),
$I5-$J5-SUM($O5:BE5),
IF(MEDIAN(BF$3,EDATE(BF$3,3)-1,$B5)=$B5,
TRUNC((MIN(EDATE(BF$3,3),$H5,$G5)-$B5)/(EDATE(BF$3,3)-BF$3)*$M5,2),
IF(OR($B5&gt;BF$3,MIN($G5:$H5)&lt;BF$3),0,
$M5)))</f>
        <v>0</v>
      </c>
      <c r="BG5" s="24">
        <f>IF(MEDIAN(BG$3,EDATE(BG$3,3)-1,MIN($G5,$H5))=MIN($G5,$H5),
$I5-$J5-SUM($O5:BF5),
IF(MEDIAN(BG$3,EDATE(BG$3,3)-1,$B5)=$B5,
TRUNC((MIN(EDATE(BG$3,3),$H5,$G5)-$B5)/(EDATE(BG$3,3)-BG$3)*$M5,2),
IF(OR($B5&gt;BG$3,MIN($G5:$H5)&lt;BG$3),0,
$M5)))</f>
        <v>0</v>
      </c>
      <c r="BH5" s="24">
        <f>IF(MEDIAN(BH$3,EDATE(BH$3,3)-1,MIN($G5,$H5))=MIN($G5,$H5),
$I5-$J5-SUM($O5:BG5),
IF(MEDIAN(BH$3,EDATE(BH$3,3)-1,$B5)=$B5,
TRUNC((MIN(EDATE(BH$3,3),$H5,$G5)-$B5)/(EDATE(BH$3,3)-BH$3)*$M5,2),
IF(OR($B5&gt;BH$3,MIN($G5:$H5)&lt;BH$3),0,
$M5)))</f>
        <v>0</v>
      </c>
      <c r="BI5" s="24">
        <f>IF(MEDIAN(BI$3,EDATE(BI$3,3)-1,MIN($G5,$H5))=MIN($G5,$H5),
$I5-$J5-SUM($O5:BH5),
IF(MEDIAN(BI$3,EDATE(BI$3,3)-1,$B5)=$B5,
TRUNC((MIN(EDATE(BI$3,3),$H5,$G5)-$B5)/(EDATE(BI$3,3)-BI$3)*$M5,2),
IF(OR($B5&gt;BI$3,MIN($G5:$H5)&lt;BI$3),0,
$M5)))</f>
        <v>0</v>
      </c>
      <c r="BJ5" s="24">
        <f>IF(MEDIAN(BJ$3,EDATE(BJ$3,3)-1,MIN($G5,$H5))=MIN($G5,$H5),
$I5-$J5-SUM($O5:BI5),
IF(MEDIAN(BJ$3,EDATE(BJ$3,3)-1,$B5)=$B5,
TRUNC((MIN(EDATE(BJ$3,3),$H5,$G5)-$B5)/(EDATE(BJ$3,3)-BJ$3)*$M5,2),
IF(OR($B5&gt;BJ$3,MIN($G5:$H5)&lt;BJ$3),0,
$M5)))</f>
        <v>0</v>
      </c>
      <c r="BK5" s="24">
        <f>IF(MEDIAN(BK$3,EDATE(BK$3,3)-1,MIN($G5,$H5))=MIN($G5,$H5),
$I5-$J5-SUM($O5:BJ5),
IF(MEDIAN(BK$3,EDATE(BK$3,3)-1,$B5)=$B5,
TRUNC((MIN(EDATE(BK$3,3),$H5,$G5)-$B5)/(EDATE(BK$3,3)-BK$3)*$M5,2),
IF(OR($B5&gt;BK$3,MIN($G5:$H5)&lt;BK$3),0,
$M5)))</f>
        <v>0</v>
      </c>
      <c r="BL5" s="24">
        <f>IF(MEDIAN(BL$3,EDATE(BL$3,3)-1,MIN($G5,$H5))=MIN($G5,$H5),
$I5-$J5-SUM($O5:BK5),
IF(MEDIAN(BL$3,EDATE(BL$3,3)-1,$B5)=$B5,
TRUNC((MIN(EDATE(BL$3,3),$H5,$G5)-$B5)/(EDATE(BL$3,3)-BL$3)*$M5,2),
IF(OR($B5&gt;BL$3,MIN($G5:$H5)&lt;BL$3),0,
$M5)))</f>
        <v>0</v>
      </c>
      <c r="BM5" s="24">
        <f>IF(MEDIAN(BM$3,EDATE(BM$3,3)-1,MIN($G5,$H5))=MIN($G5,$H5),
$I5-$J5-SUM($O5:BL5),
IF(MEDIAN(BM$3,EDATE(BM$3,3)-1,$B5)=$B5,
TRUNC((MIN(EDATE(BM$3,3),$H5,$G5)-$B5)/(EDATE(BM$3,3)-BM$3)*$M5,2),
IF(OR($B5&gt;BM$3,MIN($G5:$H5)&lt;BM$3),0,
$M5)))</f>
        <v>0</v>
      </c>
      <c r="BN5" s="24">
        <f>IF(MEDIAN(BN$3,EDATE(BN$3,3)-1,MIN($G5,$H5))=MIN($G5,$H5),
$I5-$J5-SUM($O5:BM5),
IF(MEDIAN(BN$3,EDATE(BN$3,3)-1,$B5)=$B5,
TRUNC((MIN(EDATE(BN$3,3),$H5,$G5)-$B5)/(EDATE(BN$3,3)-BN$3)*$M5,2),
IF(OR($B5&gt;BN$3,MIN($G5:$H5)&lt;BN$3),0,
$M5)))</f>
        <v>0</v>
      </c>
      <c r="BO5" s="24">
        <f>IF(MEDIAN(BO$3,EDATE(BO$3,3)-1,MIN($G5,$H5))=MIN($G5,$H5),
$I5-$J5-SUM($O5:BN5),
IF(MEDIAN(BO$3,EDATE(BO$3,3)-1,$B5)=$B5,
TRUNC((MIN(EDATE(BO$3,3),$H5,$G5)-$B5)/(EDATE(BO$3,3)-BO$3)*$M5,2),
IF(OR($B5&gt;BO$3,MIN($G5:$H5)&lt;BO$3),0,
$M5)))</f>
        <v>0</v>
      </c>
      <c r="BP5" s="24">
        <f>IF(MEDIAN(BP$3,EDATE(BP$3,3)-1,MIN($G5,$H5))=MIN($G5,$H5),
$I5-$J5-SUM($O5:BO5),
IF(MEDIAN(BP$3,EDATE(BP$3,3)-1,$B5)=$B5,
TRUNC((MIN(EDATE(BP$3,3),$H5,$G5)-$B5)/(EDATE(BP$3,3)-BP$3)*$M5,2),
IF(OR($B5&gt;BP$3,MIN($G5:$H5)&lt;BP$3),0,
$M5)))</f>
        <v>0</v>
      </c>
      <c r="BQ5" s="24">
        <f>IF(MEDIAN(BQ$3,EDATE(BQ$3,3)-1,MIN($G5,$H5))=MIN($G5,$H5),
$I5-$J5-SUM($O5:BP5),
IF(MEDIAN(BQ$3,EDATE(BQ$3,3)-1,$B5)=$B5,
TRUNC((MIN(EDATE(BQ$3,3),$H5,$G5)-$B5)/(EDATE(BQ$3,3)-BQ$3)*$M5,2),
IF(OR($B5&gt;BQ$3,MIN($G5:$H5)&lt;BQ$3),0,
$M5)))</f>
        <v>0</v>
      </c>
      <c r="BR5" s="24">
        <f>IF(MEDIAN(BR$3,EDATE(BR$3,3)-1,MIN($G5,$H5))=MIN($G5,$H5),
$I5-$J5-SUM($O5:BQ5),
IF(MEDIAN(BR$3,EDATE(BR$3,3)-1,$B5)=$B5,
TRUNC((MIN(EDATE(BR$3,3),$H5,$G5)-$B5)/(EDATE(BR$3,3)-BR$3)*$M5,2),
IF(OR($B5&gt;BR$3,MIN($G5:$H5)&lt;BR$3),0,
$M5)))</f>
        <v>0</v>
      </c>
      <c r="BS5" s="24">
        <f>IF(MEDIAN(BS$3,EDATE(BS$3,3)-1,MIN($G5,$H5))=MIN($G5,$H5),
$I5-$J5-SUM($O5:BR5),
IF(MEDIAN(BS$3,EDATE(BS$3,3)-1,$B5)=$B5,
TRUNC((MIN(EDATE(BS$3,3),$H5,$G5)-$B5)/(EDATE(BS$3,3)-BS$3)*$M5,2),
IF(OR($B5&gt;BS$3,MIN($G5:$H5)&lt;BS$3),0,
$M5)))</f>
        <v>0</v>
      </c>
      <c r="BT5" s="24">
        <f>IF(MEDIAN(BT$3,EDATE(BT$3,3)-1,MIN($G5,$H5))=MIN($G5,$H5),
$I5-$J5-SUM($O5:BS5),
IF(MEDIAN(BT$3,EDATE(BT$3,3)-1,$B5)=$B5,
TRUNC((MIN(EDATE(BT$3,3),$H5,$G5)-$B5)/(EDATE(BT$3,3)-BT$3)*$M5,2),
IF(OR($B5&gt;BT$3,MIN($G5:$H5)&lt;BT$3),0,
$M5)))</f>
        <v>0</v>
      </c>
      <c r="BU5" s="24">
        <f>IF(MEDIAN(BU$3,EDATE(BU$3,3)-1,MIN($G5,$H5))=MIN($G5,$H5),
$I5-$J5-SUM($O5:BT5),
IF(MEDIAN(BU$3,EDATE(BU$3,3)-1,$B5)=$B5,
TRUNC((MIN(EDATE(BU$3,3),$H5,$G5)-$B5)/(EDATE(BU$3,3)-BU$3)*$M5,2),
IF(OR($B5&gt;BU$3,MIN($G5:$H5)&lt;BU$3),0,
$M5)))</f>
        <v>0</v>
      </c>
      <c r="BV5" s="24">
        <f>IF(MEDIAN(BV$3,EDATE(BV$3,3)-1,MIN($G5,$H5))=MIN($G5,$H5),
$I5-$J5-SUM($O5:BU5),
IF(MEDIAN(BV$3,EDATE(BV$3,3)-1,$B5)=$B5,
TRUNC((MIN(EDATE(BV$3,3),$H5,$G5)-$B5)/(EDATE(BV$3,3)-BV$3)*$M5,2),
IF(OR($B5&gt;BV$3,MIN($G5:$H5)&lt;BV$3),0,
$M5)))</f>
        <v>0</v>
      </c>
      <c r="BW5" s="24">
        <f>IF(MEDIAN(BW$3,EDATE(BW$3,3)-1,MIN($G5,$H5))=MIN($G5,$H5),
$I5-$J5-SUM($O5:BV5),
IF(MEDIAN(BW$3,EDATE(BW$3,3)-1,$B5)=$B5,
TRUNC((MIN(EDATE(BW$3,3),$H5,$G5)-$B5)/(EDATE(BW$3,3)-BW$3)*$M5,2),
IF(OR($B5&gt;BW$3,MIN($G5:$H5)&lt;BW$3),0,
$M5)))</f>
        <v>0</v>
      </c>
      <c r="BX5" s="24">
        <f>IF(MEDIAN(BX$3,EDATE(BX$3,3)-1,MIN($G5,$H5))=MIN($G5,$H5),
$I5-$J5-SUM($O5:BW5),
IF(MEDIAN(BX$3,EDATE(BX$3,3)-1,$B5)=$B5,
TRUNC((MIN(EDATE(BX$3,3),$H5,$G5)-$B5)/(EDATE(BX$3,3)-BX$3)*$M5,2),
IF(OR($B5&gt;BX$3,MIN($G5:$H5)&lt;BX$3),0,
$M5)))</f>
        <v>0</v>
      </c>
      <c r="BY5" s="24">
        <f>IF(MEDIAN(BY$3,EDATE(BY$3,3)-1,MIN($G5,$H5))=MIN($G5,$H5),
$I5-$J5-SUM($O5:BX5),
IF(MEDIAN(BY$3,EDATE(BY$3,3)-1,$B5)=$B5,
TRUNC((MIN(EDATE(BY$3,3),$H5,$G5)-$B5)/(EDATE(BY$3,3)-BY$3)*$M5,2),
IF(OR($B5&gt;BY$3,MIN($G5:$H5)&lt;BY$3),0,
$M5)))</f>
        <v>0</v>
      </c>
      <c r="BZ5" s="24">
        <f>IF(MEDIAN(BZ$3,EDATE(BZ$3,3)-1,MIN($G5,$H5))=MIN($G5,$H5),
$I5-$J5-SUM($O5:BY5),
IF(MEDIAN(BZ$3,EDATE(BZ$3,3)-1,$B5)=$B5,
TRUNC((MIN(EDATE(BZ$3,3),$H5,$G5)-$B5)/(EDATE(BZ$3,3)-BZ$3)*$M5,2),
IF(OR($B5&gt;BZ$3,MIN($G5:$H5)&lt;BZ$3),0,
$M5)))</f>
        <v>0</v>
      </c>
      <c r="CA5" s="24">
        <f>IF(MEDIAN(CA$3,EDATE(CA$3,3)-1,MIN($G5,$H5))=MIN($G5,$H5),
$I5-$J5-SUM($O5:BZ5),
IF(MEDIAN(CA$3,EDATE(CA$3,3)-1,$B5)=$B5,
TRUNC((MIN(EDATE(CA$3,3),$H5,$G5)-$B5)/(EDATE(CA$3,3)-CA$3)*$M5,2),
IF(OR($B5&gt;CA$3,MIN($G5:$H5)&lt;CA$3),0,
$M5)))</f>
        <v>0</v>
      </c>
      <c r="CB5" s="24">
        <f>IF(MEDIAN(CB$3,EDATE(CB$3,3)-1,MIN($G5,$H5))=MIN($G5,$H5),
$I5-$J5-SUM($O5:CA5),
IF(MEDIAN(CB$3,EDATE(CB$3,3)-1,$B5)=$B5,
TRUNC((MIN(EDATE(CB$3,3),$H5,$G5)-$B5)/(EDATE(CB$3,3)-CB$3)*$M5,2),
IF(OR($B5&gt;CB$3,MIN($G5:$H5)&lt;CB$3),0,
$M5)))</f>
        <v>0</v>
      </c>
      <c r="CC5" s="24">
        <f>IF(MEDIAN(CC$3,EDATE(CC$3,3)-1,MIN($G5,$H5))=MIN($G5,$H5),
$I5-$J5-SUM($O5:CB5),
IF(MEDIAN(CC$3,EDATE(CC$3,3)-1,$B5)=$B5,
TRUNC((MIN(EDATE(CC$3,3),$H5,$G5)-$B5)/(EDATE(CC$3,3)-CC$3)*$M5,2),
IF(OR($B5&gt;CC$3,MIN($G5:$H5)&lt;CC$3),0,
$M5)))</f>
        <v>0</v>
      </c>
      <c r="CD5" s="24">
        <f>IF(MEDIAN(CD$3,EDATE(CD$3,3)-1,MIN($G5,$H5))=MIN($G5,$H5),
$I5-$J5-SUM($O5:CC5),
IF(MEDIAN(CD$3,EDATE(CD$3,3)-1,$B5)=$B5,
TRUNC((MIN(EDATE(CD$3,3),$H5,$G5)-$B5)/(EDATE(CD$3,3)-CD$3)*$M5,2),
IF(OR($B5&gt;CD$3,MIN($G5:$H5)&lt;CD$3),0,
$M5)))</f>
        <v>0</v>
      </c>
      <c r="CE5" s="24">
        <f>IF(MEDIAN(CE$3,EDATE(CE$3,3)-1,MIN($G5,$H5))=MIN($G5,$H5),
$I5-$J5-SUM($O5:CD5),
IF(MEDIAN(CE$3,EDATE(CE$3,3)-1,$B5)=$B5,
TRUNC((MIN(EDATE(CE$3,3),$H5,$G5)-$B5)/(EDATE(CE$3,3)-CE$3)*$M5,2),
IF(OR($B5&gt;CE$3,MIN($G5:$H5)&lt;CE$3),0,
$M5)))</f>
        <v>0</v>
      </c>
      <c r="CF5" s="24">
        <f>IF(MEDIAN(CF$3,EDATE(CF$3,3)-1,MIN($G5,$H5))=MIN($G5,$H5),
$I5-$J5-SUM($O5:CE5),
IF(MEDIAN(CF$3,EDATE(CF$3,3)-1,$B5)=$B5,
TRUNC((MIN(EDATE(CF$3,3),$H5,$G5)-$B5)/(EDATE(CF$3,3)-CF$3)*$M5,2),
IF(OR($B5&gt;CF$3,MIN($G5:$H5)&lt;CF$3),0,
$M5)))</f>
        <v>0</v>
      </c>
      <c r="CG5" s="24">
        <f>IF(MEDIAN(CG$3,EDATE(CG$3,3)-1,MIN($G5,$H5))=MIN($G5,$H5),
$I5-$J5-SUM($O5:CF5),
IF(MEDIAN(CG$3,EDATE(CG$3,3)-1,$B5)=$B5,
TRUNC((MIN(EDATE(CG$3,3),$H5,$G5)-$B5)/(EDATE(CG$3,3)-CG$3)*$M5,2),
IF(OR($B5&gt;CG$3,MIN($G5:$H5)&lt;CG$3),0,
$M5)))</f>
        <v>0</v>
      </c>
      <c r="CH5" s="24">
        <f>IF(MEDIAN(CH$3,EDATE(CH$3,3)-1,MIN($G5,$H5))=MIN($G5,$H5),
$I5-$J5-SUM($O5:CG5),
IF(MEDIAN(CH$3,EDATE(CH$3,3)-1,$B5)=$B5,
TRUNC((MIN(EDATE(CH$3,3),$H5,$G5)-$B5)/(EDATE(CH$3,3)-CH$3)*$M5,2),
IF(OR($B5&gt;CH$3,MIN($G5:$H5)&lt;CH$3),0,
$M5)))</f>
        <v>0</v>
      </c>
      <c r="CI5" s="24">
        <f>IF(MEDIAN(CI$3,EDATE(CI$3,3)-1,MIN($G5,$H5))=MIN($G5,$H5),
$I5-$J5-SUM($O5:CH5),
IF(MEDIAN(CI$3,EDATE(CI$3,3)-1,$B5)=$B5,
TRUNC((MIN(EDATE(CI$3,3),$H5,$G5)-$B5)/(EDATE(CI$3,3)-CI$3)*$M5,2),
IF(OR($B5&gt;CI$3,MIN($G5:$H5)&lt;CI$3),0,
$M5)))</f>
        <v>0</v>
      </c>
      <c r="CJ5" s="24">
        <f>IF(MEDIAN(CJ$3,EDATE(CJ$3,3)-1,MIN($G5,$H5))=MIN($G5,$H5),
$I5-$J5-SUM($O5:CI5),
IF(MEDIAN(CJ$3,EDATE(CJ$3,3)-1,$B5)=$B5,
TRUNC((MIN(EDATE(CJ$3,3),$H5,$G5)-$B5)/(EDATE(CJ$3,3)-CJ$3)*$M5,2),
IF(OR($B5&gt;CJ$3,MIN($G5:$H5)&lt;CJ$3),0,
$M5)))</f>
        <v>0</v>
      </c>
      <c r="CK5" s="24">
        <f>IF(MEDIAN(CK$3,EDATE(CK$3,3)-1,MIN($G5,$H5))=MIN($G5,$H5),
$I5-$J5-SUM($O5:CJ5),
IF(MEDIAN(CK$3,EDATE(CK$3,3)-1,$B5)=$B5,
TRUNC((MIN(EDATE(CK$3,3),$H5,$G5)-$B5)/(EDATE(CK$3,3)-CK$3)*$M5,2),
IF(OR($B5&gt;CK$3,MIN($G5:$H5)&lt;CK$3),0,
$M5)))</f>
        <v>0</v>
      </c>
      <c r="CL5" s="24">
        <f>IF(MEDIAN(CL$3,EDATE(CL$3,3)-1,MIN($G5,$H5))=MIN($G5,$H5),
$I5-$J5-SUM($O5:CK5),
IF(MEDIAN(CL$3,EDATE(CL$3,3)-1,$B5)=$B5,
TRUNC((MIN(EDATE(CL$3,3),$H5,$G5)-$B5)/(EDATE(CL$3,3)-CL$3)*$M5,2),
IF(OR($B5&gt;CL$3,MIN($G5:$H5)&lt;CL$3),0,
$M5)))</f>
        <v>0</v>
      </c>
      <c r="CM5" s="24">
        <f>IF(MEDIAN(CM$3,EDATE(CM$3,3)-1,MIN($G5,$H5))=MIN($G5,$H5),
$I5-$J5-SUM($O5:CL5),
IF(MEDIAN(CM$3,EDATE(CM$3,3)-1,$B5)=$B5,
TRUNC((MIN(EDATE(CM$3,3),$H5,$G5)-$B5)/(EDATE(CM$3,3)-CM$3)*$M5,2),
IF(OR($B5&gt;CM$3,MIN($G5:$H5)&lt;CM$3),0,
$M5)))</f>
        <v>0</v>
      </c>
      <c r="CN5" s="24">
        <f>IF(MEDIAN(CN$3,EDATE(CN$3,3)-1,MIN($G5,$H5))=MIN($G5,$H5),
$I5-$J5-SUM($O5:CM5),
IF(MEDIAN(CN$3,EDATE(CN$3,3)-1,$B5)=$B5,
TRUNC((MIN(EDATE(CN$3,3),$H5,$G5)-$B5)/(EDATE(CN$3,3)-CN$3)*$M5,2),
IF(OR($B5&gt;CN$3,MIN($G5:$H5)&lt;CN$3),0,
$M5)))</f>
        <v>0</v>
      </c>
      <c r="CO5" s="24">
        <f>IF(MEDIAN(CO$3,EDATE(CO$3,3)-1,MIN($G5,$H5))=MIN($G5,$H5),
$I5-$J5-SUM($O5:CN5),
IF(MEDIAN(CO$3,EDATE(CO$3,3)-1,$B5)=$B5,
TRUNC((MIN(EDATE(CO$3,3),$H5,$G5)-$B5)/(EDATE(CO$3,3)-CO$3)*$M5,2),
IF(OR($B5&gt;CO$3,MIN($G5:$H5)&lt;CO$3),0,
$M5)))</f>
        <v>0</v>
      </c>
      <c r="CP5" s="24">
        <f>IF(MEDIAN(CP$3,EDATE(CP$3,3)-1,MIN($G5,$H5))=MIN($G5,$H5),
$I5-$J5-SUM($O5:CO5),
IF(MEDIAN(CP$3,EDATE(CP$3,3)-1,$B5)=$B5,
TRUNC((MIN(EDATE(CP$3,3),$H5,$G5)-$B5)/(EDATE(CP$3,3)-CP$3)*$M5,2),
IF(OR($B5&gt;CP$3,MIN($G5:$H5)&lt;CP$3),0,
$M5)))</f>
        <v>0</v>
      </c>
      <c r="CQ5" s="24">
        <f>IF(MEDIAN(CQ$3,EDATE(CQ$3,3)-1,MIN($G5,$H5))=MIN($G5,$H5),
$I5-$J5-SUM($O5:CP5),
IF(MEDIAN(CQ$3,EDATE(CQ$3,3)-1,$B5)=$B5,
TRUNC((MIN(EDATE(CQ$3,3),$H5,$G5)-$B5)/(EDATE(CQ$3,3)-CQ$3)*$M5,2),
IF(OR($B5&gt;CQ$3,MIN($G5:$H5)&lt;CQ$3),0,
$M5)))</f>
        <v>0</v>
      </c>
      <c r="CR5" s="24">
        <f>IF(MEDIAN(CR$3,EDATE(CR$3,3)-1,MIN($G5,$H5))=MIN($G5,$H5),
$I5-$J5-SUM($O5:CQ5),
IF(MEDIAN(CR$3,EDATE(CR$3,3)-1,$B5)=$B5,
TRUNC((MIN(EDATE(CR$3,3),$H5,$G5)-$B5)/(EDATE(CR$3,3)-CR$3)*$M5,2),
IF(OR($B5&gt;CR$3,MIN($G5:$H5)&lt;CR$3),0,
$M5)))</f>
        <v>0</v>
      </c>
      <c r="CS5" s="24">
        <f>IF(MEDIAN(CS$3,EDATE(CS$3,3)-1,MIN($G5,$H5))=MIN($G5,$H5),
$I5-$J5-SUM($O5:CR5),
IF(MEDIAN(CS$3,EDATE(CS$3,3)-1,$B5)=$B5,
TRUNC((MIN(EDATE(CS$3,3),$H5,$G5)-$B5)/(EDATE(CS$3,3)-CS$3)*$M5,2),
IF(OR($B5&gt;CS$3,MIN($G5:$H5)&lt;CS$3),0,
$M5)))</f>
        <v>0</v>
      </c>
      <c r="CT5" s="24">
        <f>IF(MEDIAN(CT$3,EDATE(CT$3,3)-1,MIN($G5,$H5))=MIN($G5,$H5),
$I5-$J5-SUM($O5:CS5),
IF(MEDIAN(CT$3,EDATE(CT$3,3)-1,$B5)=$B5,
TRUNC((MIN(EDATE(CT$3,3),$H5,$G5)-$B5)/(EDATE(CT$3,3)-CT$3)*$M5,2),
IF(OR($B5&gt;CT$3,MIN($G5:$H5)&lt;CT$3),0,
$M5)))</f>
        <v>0</v>
      </c>
      <c r="CU5" s="24">
        <f>IF(MEDIAN(CU$3,EDATE(CU$3,3)-1,MIN($G5,$H5))=MIN($G5,$H5),
$I5-$J5-SUM($O5:CT5),
IF(MEDIAN(CU$3,EDATE(CU$3,3)-1,$B5)=$B5,
TRUNC((MIN(EDATE(CU$3,3),$H5,$G5)-$B5)/(EDATE(CU$3,3)-CU$3)*$M5,2),
IF(OR($B5&gt;CU$3,MIN($G5:$H5)&lt;CU$3),0,
$M5)))</f>
        <v>0</v>
      </c>
      <c r="CV5" s="24">
        <f>IF(MEDIAN(CV$3,EDATE(CV$3,3)-1,MIN($G5,$H5))=MIN($G5,$H5),
$I5-$J5-SUM($O5:CU5),
IF(MEDIAN(CV$3,EDATE(CV$3,3)-1,$B5)=$B5,
TRUNC((MIN(EDATE(CV$3,3),$H5,$G5)-$B5)/(EDATE(CV$3,3)-CV$3)*$M5,2),
IF(OR($B5&gt;CV$3,MIN($G5:$H5)&lt;CV$3),0,
$M5)))</f>
        <v>0</v>
      </c>
      <c r="CW5" s="24">
        <f>IF(MEDIAN(CW$3,EDATE(CW$3,3)-1,MIN($G5,$H5))=MIN($G5,$H5),
$I5-$J5-SUM($O5:CV5),
IF(MEDIAN(CW$3,EDATE(CW$3,3)-1,$B5)=$B5,
TRUNC((MIN(EDATE(CW$3,3),$H5,$G5)-$B5)/(EDATE(CW$3,3)-CW$3)*$M5,2),
IF(OR($B5&gt;CW$3,MIN($G5:$H5)&lt;CW$3),0,
$M5)))</f>
        <v>0</v>
      </c>
      <c r="CX5" s="24">
        <f>IF(MEDIAN(CX$3,EDATE(CX$3,3)-1,MIN($G5,$H5))=MIN($G5,$H5),
$I5-$J5-SUM($O5:CW5),
IF(MEDIAN(CX$3,EDATE(CX$3,3)-1,$B5)=$B5,
TRUNC((MIN(EDATE(CX$3,3),$H5,$G5)-$B5)/(EDATE(CX$3,3)-CX$3)*$M5,2),
IF(OR($B5&gt;CX$3,MIN($G5:$H5)&lt;CX$3),0,
$M5)))</f>
        <v>0</v>
      </c>
      <c r="CY5" s="24">
        <f>IF(MEDIAN(CY$3,EDATE(CY$3,3)-1,MIN($G5,$H5))=MIN($G5,$H5),
$I5-$J5-SUM($O5:CX5),
IF(MEDIAN(CY$3,EDATE(CY$3,3)-1,$B5)=$B5,
TRUNC((MIN(EDATE(CY$3,3),$H5,$G5)-$B5)/(EDATE(CY$3,3)-CY$3)*$M5,2),
IF(OR($B5&gt;CY$3,MIN($G5:$H5)&lt;CY$3),0,
$M5)))</f>
        <v>0</v>
      </c>
      <c r="CZ5" s="24">
        <f>IF(MEDIAN(CZ$3,EDATE(CZ$3,3)-1,MIN($G5,$H5))=MIN($G5,$H5),
$I5-$J5-SUM($O5:CY5),
IF(MEDIAN(CZ$3,EDATE(CZ$3,3)-1,$B5)=$B5,
TRUNC((MIN(EDATE(CZ$3,3),$H5,$G5)-$B5)/(EDATE(CZ$3,3)-CZ$3)*$M5,2),
IF(OR($B5&gt;CZ$3,MIN($G5:$H5)&lt;CZ$3),0,
$M5)))</f>
        <v>0</v>
      </c>
      <c r="DA5" s="24">
        <f>IF(MEDIAN(DA$3,EDATE(DA$3,3)-1,MIN($G5,$H5))=MIN($G5,$H5),
$I5-$J5-SUM($O5:CZ5),
IF(MEDIAN(DA$3,EDATE(DA$3,3)-1,$B5)=$B5,
TRUNC((MIN(EDATE(DA$3,3),$H5,$G5)-$B5)/(EDATE(DA$3,3)-DA$3)*$M5,2),
IF(OR($B5&gt;DA$3,MIN($G5:$H5)&lt;DA$3),0,
$M5)))</f>
        <v>0</v>
      </c>
      <c r="DB5" s="24">
        <f>IF(MEDIAN(DB$3,EDATE(DB$3,3)-1,MIN($G5,$H5))=MIN($G5,$H5),
$I5-$J5-SUM($O5:DA5),
IF(MEDIAN(DB$3,EDATE(DB$3,3)-1,$B5)=$B5,
TRUNC((MIN(EDATE(DB$3,3),$H5,$G5)-$B5)/(EDATE(DB$3,3)-DB$3)*$M5,2),
IF(OR($B5&gt;DB$3,MIN($G5:$H5)&lt;DB$3),0,
$M5)))</f>
        <v>0</v>
      </c>
      <c r="DC5" s="24">
        <f>IF(MEDIAN(DC$3,EDATE(DC$3,3)-1,MIN($G5,$H5))=MIN($G5,$H5),
$I5-$J5-SUM($O5:DB5),
IF(MEDIAN(DC$3,EDATE(DC$3,3)-1,$B5)=$B5,
TRUNC((MIN(EDATE(DC$3,3),$H5,$G5)-$B5)/(EDATE(DC$3,3)-DC$3)*$M5,2),
IF(OR($B5&gt;DC$3,MIN($G5:$H5)&lt;DC$3),0,
$M5)))</f>
        <v>0</v>
      </c>
      <c r="DD5" s="24">
        <f>IF(MEDIAN(DD$3,EDATE(DD$3,3)-1,MIN($G5,$H5))=MIN($G5,$H5),
$I5-$J5-SUM($O5:DC5),
IF(MEDIAN(DD$3,EDATE(DD$3,3)-1,$B5)=$B5,
TRUNC((MIN(EDATE(DD$3,3),$H5,$G5)-$B5)/(EDATE(DD$3,3)-DD$3)*$M5,2),
IF(OR($B5&gt;DD$3,MIN($G5:$H5)&lt;DD$3),0,
$M5)))</f>
        <v>0</v>
      </c>
      <c r="DE5" s="24">
        <f>IF(MEDIAN(DE$3,EDATE(DE$3,3)-1,MIN($G5,$H5))=MIN($G5,$H5),
$I5-$J5-SUM($O5:DD5),
IF(MEDIAN(DE$3,EDATE(DE$3,3)-1,$B5)=$B5,
TRUNC((MIN(EDATE(DE$3,3),$H5,$G5)-$B5)/(EDATE(DE$3,3)-DE$3)*$M5,2),
IF(OR($B5&gt;DE$3,MIN($G5:$H5)&lt;DE$3),0,
$M5)))</f>
        <v>0</v>
      </c>
      <c r="DF5" s="24">
        <f>IF(MEDIAN(DF$3,EDATE(DF$3,3)-1,MIN($G5,$H5))=MIN($G5,$H5),
$I5-$J5-SUM($O5:DE5),
IF(MEDIAN(DF$3,EDATE(DF$3,3)-1,$B5)=$B5,
TRUNC((MIN(EDATE(DF$3,3),$H5,$G5)-$B5)/(EDATE(DF$3,3)-DF$3)*$M5,2),
IF(OR($B5&gt;DF$3,MIN($G5:$H5)&lt;DF$3),0,
$M5)))</f>
        <v>0</v>
      </c>
      <c r="DG5" s="24">
        <f>IF(MEDIAN(DG$3,EDATE(DG$3,3)-1,MIN($G5,$H5))=MIN($G5,$H5),
$I5-$J5-SUM($O5:DF5),
IF(MEDIAN(DG$3,EDATE(DG$3,3)-1,$B5)=$B5,
TRUNC((MIN(EDATE(DG$3,3),$H5,$G5)-$B5)/(EDATE(DG$3,3)-DG$3)*$M5,2),
IF(OR($B5&gt;DG$3,MIN($G5:$H5)&lt;DG$3),0,
$M5)))</f>
        <v>0</v>
      </c>
      <c r="DH5" s="24">
        <f>IF(MEDIAN(DH$3,EDATE(DH$3,3)-1,MIN($G5,$H5))=MIN($G5,$H5),
$I5-$J5-SUM($O5:DG5),
IF(MEDIAN(DH$3,EDATE(DH$3,3)-1,$B5)=$B5,
TRUNC((MIN(EDATE(DH$3,3),$H5,$G5)-$B5)/(EDATE(DH$3,3)-DH$3)*$M5,2),
IF(OR($B5&gt;DH$3,MIN($G5:$H5)&lt;DH$3),0,
$M5)))</f>
        <v>0</v>
      </c>
      <c r="DI5" s="24">
        <f>IF(MEDIAN(DI$3,EDATE(DI$3,3)-1,MIN($G5,$H5))=MIN($G5,$H5),
$I5-$J5-SUM($O5:DH5),
IF(MEDIAN(DI$3,EDATE(DI$3,3)-1,$B5)=$B5,
TRUNC((MIN(EDATE(DI$3,3),$H5,$G5)-$B5)/(EDATE(DI$3,3)-DI$3)*$M5,2),
IF(OR($B5&gt;DI$3,MIN($G5:$H5)&lt;DI$3),0,
$M5)))</f>
        <v>0</v>
      </c>
      <c r="DJ5" s="24">
        <f>IF(MEDIAN(DJ$3,EDATE(DJ$3,3)-1,MIN($G5,$H5))=MIN($G5,$H5),
$I5-$J5-SUM($O5:DI5),
IF(MEDIAN(DJ$3,EDATE(DJ$3,3)-1,$B5)=$B5,
TRUNC((MIN(EDATE(DJ$3,3),$H5,$G5)-$B5)/(EDATE(DJ$3,3)-DJ$3)*$M5,2),
IF(OR($B5&gt;DJ$3,MIN($G5:$H5)&lt;DJ$3),0,
$M5)))</f>
        <v>0</v>
      </c>
      <c r="DK5" s="24">
        <f>IF(MEDIAN(DK$3,EDATE(DK$3,3)-1,MIN($G5,$H5))=MIN($G5,$H5),
$I5-$J5-SUM($O5:DJ5),
IF(MEDIAN(DK$3,EDATE(DK$3,3)-1,$B5)=$B5,
TRUNC((MIN(EDATE(DK$3,3),$H5,$G5)-$B5)/(EDATE(DK$3,3)-DK$3)*$M5,2),
IF(OR($B5&gt;DK$3,MIN($G5:$H5)&lt;DK$3),0,
$M5)))</f>
        <v>0</v>
      </c>
    </row>
    <row r="6" spans="1:115" x14ac:dyDescent="0.25">
      <c r="A6" s="30" t="s">
        <v>20</v>
      </c>
      <c r="B6" s="31">
        <v>45297</v>
      </c>
      <c r="C6" s="32">
        <v>36</v>
      </c>
      <c r="D6" s="33">
        <v>14000</v>
      </c>
      <c r="E6" s="34">
        <v>0.75</v>
      </c>
      <c r="F6" s="35">
        <v>0.67</v>
      </c>
      <c r="G6" s="31">
        <v>45473</v>
      </c>
      <c r="H6" s="37">
        <f t="shared" si="84"/>
        <v>46393</v>
      </c>
      <c r="I6" s="36">
        <f t="shared" si="85"/>
        <v>7035</v>
      </c>
      <c r="J6" s="38">
        <f t="shared" si="86"/>
        <v>5905.29</v>
      </c>
      <c r="K6" s="38">
        <f t="shared" si="87"/>
        <v>1240.1099999999999</v>
      </c>
      <c r="L6" s="26">
        <f t="shared" si="88"/>
        <v>6.4187956204379564</v>
      </c>
      <c r="M6" s="20">
        <f t="shared" si="89"/>
        <v>586.25</v>
      </c>
      <c r="N6" s="23">
        <f t="shared" si="90"/>
        <v>1129.71</v>
      </c>
      <c r="O6" s="45">
        <f t="shared" si="91"/>
        <v>0</v>
      </c>
      <c r="P6" s="24">
        <f>IF(MEDIAN(P$3,EDATE(P$3,3)-1,MIN($G6,$H6))=MIN($G6,$H6),
$I6-$J6-SUM($O6:O6),
IF(MEDIAN(P$3,EDATE(P$3,3)-1,$B6)=$B6,
TRUNC((MIN(EDATE(P$3,3),$H6,$G6)-$B6)/(EDATE(P$3,3)-P$3)*$M6,2),
IF(OR($B6&gt;P$3,MIN($G6:$H6)&lt;P$3),0,
$M6)))</f>
        <v>0</v>
      </c>
      <c r="Q6" s="24">
        <f>IF(MEDIAN(Q$3,EDATE(Q$3,3)-1,MIN($G6,$H6))=MIN($G6,$H6),
$I6-$J6-SUM($O6:P6),
IF(MEDIAN(Q$3,EDATE(Q$3,3)-1,$B6)=$B6,
TRUNC((MIN(EDATE(Q$3,3),$H6,$G6)-$B6)/(EDATE(Q$3,3)-Q$3)*$M6,2),
IF(OR($B6&gt;Q$3,MIN($G6:$H6)&lt;Q$3),0,
$M6)))</f>
        <v>0</v>
      </c>
      <c r="R6" s="24">
        <f>IF(MEDIAN(R$3,EDATE(R$3,3)-1,MIN($G6,$H6))=MIN($G6,$H6),
$I6-$J6-SUM($O6:Q6),
IF(MEDIAN(R$3,EDATE(R$3,3)-1,$B6)=$B6,
TRUNC((MIN(EDATE(R$3,3),$H6,$G6)-$B6)/(EDATE(R$3,3)-R$3)*$M6,2),
IF(OR($B6&gt;R$3,MIN($G6:$H6)&lt;R$3),0,
$M6)))</f>
        <v>0</v>
      </c>
      <c r="S6" s="24">
        <f>IF(MEDIAN(S$3,EDATE(S$3,3)-1,MIN($G6,$H6))=MIN($G6,$H6),
$I6-$J6-SUM($O6:R6),
IF(MEDIAN(S$3,EDATE(S$3,3)-1,$B6)=$B6,
TRUNC((MIN(EDATE(S$3,3),$H6,$G6)-$B6)/(EDATE(S$3,3)-S$3)*$M6,2),
IF(OR($B6&gt;S$3,MIN($G6:$H6)&lt;S$3),0,
$M6)))</f>
        <v>0</v>
      </c>
      <c r="T6" s="24">
        <f>IF(MEDIAN(T$3,EDATE(T$3,3)-1,MIN($G6,$H6))=MIN($G6,$H6),
$I6-$J6-SUM($O6:S6),
IF(MEDIAN(T$3,EDATE(T$3,3)-1,$B6)=$B6,
TRUNC((MIN(EDATE(T$3,3),$H6,$G6)-$B6)/(EDATE(T$3,3)-T$3)*$M6,2),
IF(OR($B6&gt;T$3,MIN($G6:$H6)&lt;T$3),0,
$M6)))</f>
        <v>0</v>
      </c>
      <c r="U6" s="24">
        <f>IF(MEDIAN(U$3,EDATE(U$3,3)-1,MIN($G6,$H6))=MIN($G6,$H6),
$I6-$J6-SUM($O6:T6),
IF(MEDIAN(U$3,EDATE(U$3,3)-1,$B6)=$B6,
TRUNC((MIN(EDATE(U$3,3),$H6,$G6)-$B6)/(EDATE(U$3,3)-U$3)*$M6,2),
IF(OR($B6&gt;U$3,MIN($G6:$H6)&lt;U$3),0,
$M6)))</f>
        <v>554.03</v>
      </c>
      <c r="V6" s="24">
        <f>IF(MEDIAN(V$3,EDATE(V$3,3)-1,MIN($G6,$H6))=MIN($G6,$H6),
$I6-$J6-SUM($O6:U6),
IF(MEDIAN(V$3,EDATE(V$3,3)-1,$B6)=$B6,
TRUNC((MIN(EDATE(V$3,3),$H6,$G6)-$B6)/(EDATE(V$3,3)-V$3)*$M6,2),
IF(OR($B6&gt;V$3,MIN($G6:$H6)&lt;V$3),0,
$M6)))</f>
        <v>575.68000000000006</v>
      </c>
      <c r="W6" s="24">
        <f>IF(MEDIAN(W$3,EDATE(W$3,3)-1,MIN($G6,$H6))=MIN($G6,$H6),
$I6-$J6-SUM($O6:V6),
IF(MEDIAN(W$3,EDATE(W$3,3)-1,$B6)=$B6,
TRUNC((MIN(EDATE(W$3,3),$H6,$G6)-$B6)/(EDATE(W$3,3)-W$3)*$M6,2),
IF(OR($B6&gt;W$3,MIN($G6:$H6)&lt;W$3),0,
$M6)))</f>
        <v>0</v>
      </c>
      <c r="X6" s="24">
        <f>IF(MEDIAN(X$3,EDATE(X$3,3)-1,MIN($G6,$H6))=MIN($G6,$H6),
$I6-$J6-SUM($O6:W6),
IF(MEDIAN(X$3,EDATE(X$3,3)-1,$B6)=$B6,
TRUNC((MIN(EDATE(X$3,3),$H6,$G6)-$B6)/(EDATE(X$3,3)-X$3)*$M6,2),
IF(OR($B6&gt;X$3,MIN($G6:$H6)&lt;X$3),0,
$M6)))</f>
        <v>0</v>
      </c>
      <c r="Y6" s="24">
        <f>IF(MEDIAN(Y$3,EDATE(Y$3,3)-1,MIN($G6,$H6))=MIN($G6,$H6),
$I6-$J6-SUM($O6:X6),
IF(MEDIAN(Y$3,EDATE(Y$3,3)-1,$B6)=$B6,
TRUNC((MIN(EDATE(Y$3,3),$H6,$G6)-$B6)/(EDATE(Y$3,3)-Y$3)*$M6,2),
IF(OR($B6&gt;Y$3,MIN($G6:$H6)&lt;Y$3),0,
$M6)))</f>
        <v>0</v>
      </c>
      <c r="Z6" s="24">
        <f>IF(MEDIAN(Z$3,EDATE(Z$3,3)-1,MIN($G6,$H6))=MIN($G6,$H6),
$I6-$J6-SUM($O6:Y6),
IF(MEDIAN(Z$3,EDATE(Z$3,3)-1,$B6)=$B6,
TRUNC((MIN(EDATE(Z$3,3),$H6,$G6)-$B6)/(EDATE(Z$3,3)-Z$3)*$M6,2),
IF(OR($B6&gt;Z$3,MIN($G6:$H6)&lt;Z$3),0,
$M6)))</f>
        <v>0</v>
      </c>
      <c r="AA6" s="24">
        <f>IF(MEDIAN(AA$3,EDATE(AA$3,3)-1,MIN($G6,$H6))=MIN($G6,$H6),
$I6-$J6-SUM($O6:Z6),
IF(MEDIAN(AA$3,EDATE(AA$3,3)-1,$B6)=$B6,
TRUNC((MIN(EDATE(AA$3,3),$H6,$G6)-$B6)/(EDATE(AA$3,3)-AA$3)*$M6,2),
IF(OR($B6&gt;AA$3,MIN($G6:$H6)&lt;AA$3),0,
$M6)))</f>
        <v>0</v>
      </c>
      <c r="AB6" s="24">
        <f>IF(MEDIAN(AB$3,EDATE(AB$3,3)-1,MIN($G6,$H6))=MIN($G6,$H6),
$I6-$J6-SUM($O6:AA6),
IF(MEDIAN(AB$3,EDATE(AB$3,3)-1,$B6)=$B6,
TRUNC((MIN(EDATE(AB$3,3),$H6,$G6)-$B6)/(EDATE(AB$3,3)-AB$3)*$M6,2),
IF(OR($B6&gt;AB$3,MIN($G6:$H6)&lt;AB$3),0,
$M6)))</f>
        <v>0</v>
      </c>
      <c r="AC6" s="24">
        <f>IF(MEDIAN(AC$3,EDATE(AC$3,3)-1,MIN($G6,$H6))=MIN($G6,$H6),
$I6-$J6-SUM($O6:AB6),
IF(MEDIAN(AC$3,EDATE(AC$3,3)-1,$B6)=$B6,
TRUNC((MIN(EDATE(AC$3,3),$H6,$G6)-$B6)/(EDATE(AC$3,3)-AC$3)*$M6,2),
IF(OR($B6&gt;AC$3,MIN($G6:$H6)&lt;AC$3),0,
$M6)))</f>
        <v>0</v>
      </c>
      <c r="AD6" s="24">
        <f>IF(MEDIAN(AD$3,EDATE(AD$3,3)-1,MIN($G6,$H6))=MIN($G6,$H6),
$I6-$J6-SUM($O6:AC6),
IF(MEDIAN(AD$3,EDATE(AD$3,3)-1,$B6)=$B6,
TRUNC((MIN(EDATE(AD$3,3),$H6,$G6)-$B6)/(EDATE(AD$3,3)-AD$3)*$M6,2),
IF(OR($B6&gt;AD$3,MIN($G6:$H6)&lt;AD$3),0,
$M6)))</f>
        <v>0</v>
      </c>
      <c r="AE6" s="24">
        <f>IF(MEDIAN(AE$3,EDATE(AE$3,3)-1,MIN($G6,$H6))=MIN($G6,$H6),
$I6-$J6-SUM($O6:AD6),
IF(MEDIAN(AE$3,EDATE(AE$3,3)-1,$B6)=$B6,
TRUNC((MIN(EDATE(AE$3,3),$H6,$G6)-$B6)/(EDATE(AE$3,3)-AE$3)*$M6,2),
IF(OR($B6&gt;AE$3,MIN($G6:$H6)&lt;AE$3),0,
$M6)))</f>
        <v>0</v>
      </c>
      <c r="AF6" s="24">
        <f>IF(MEDIAN(AF$3,EDATE(AF$3,3)-1,MIN($G6,$H6))=MIN($G6,$H6),
$I6-$J6-SUM($O6:AE6),
IF(MEDIAN(AF$3,EDATE(AF$3,3)-1,$B6)=$B6,
TRUNC((MIN(EDATE(AF$3,3),$H6,$G6)-$B6)/(EDATE(AF$3,3)-AF$3)*$M6,2),
IF(OR($B6&gt;AF$3,MIN($G6:$H6)&lt;AF$3),0,
$M6)))</f>
        <v>0</v>
      </c>
      <c r="AG6" s="24">
        <f>IF(MEDIAN(AG$3,EDATE(AG$3,3)-1,MIN($G6,$H6))=MIN($G6,$H6),
$I6-$J6-SUM($O6:AF6),
IF(MEDIAN(AG$3,EDATE(AG$3,3)-1,$B6)=$B6,
TRUNC((MIN(EDATE(AG$3,3),$H6,$G6)-$B6)/(EDATE(AG$3,3)-AG$3)*$M6,2),
IF(OR($B6&gt;AG$3,MIN($G6:$H6)&lt;AG$3),0,
$M6)))</f>
        <v>0</v>
      </c>
      <c r="AH6" s="24">
        <f>IF(MEDIAN(AH$3,EDATE(AH$3,3)-1,MIN($G6,$H6))=MIN($G6,$H6),
$I6-$J6-SUM($O6:AG6),
IF(MEDIAN(AH$3,EDATE(AH$3,3)-1,$B6)=$B6,
TRUNC((MIN(EDATE(AH$3,3),$H6,$G6)-$B6)/(EDATE(AH$3,3)-AH$3)*$M6,2),
IF(OR($B6&gt;AH$3,MIN($G6:$H6)&lt;AH$3),0,
$M6)))</f>
        <v>0</v>
      </c>
      <c r="AI6" s="24">
        <f>IF(MEDIAN(AI$3,EDATE(AI$3,3)-1,MIN($G6,$H6))=MIN($G6,$H6),
$I6-$J6-SUM($O6:AH6),
IF(MEDIAN(AI$3,EDATE(AI$3,3)-1,$B6)=$B6,
TRUNC((MIN(EDATE(AI$3,3),$H6,$G6)-$B6)/(EDATE(AI$3,3)-AI$3)*$M6,2),
IF(OR($B6&gt;AI$3,MIN($G6:$H6)&lt;AI$3),0,
$M6)))</f>
        <v>0</v>
      </c>
      <c r="AJ6" s="24">
        <f>IF(MEDIAN(AJ$3,EDATE(AJ$3,3)-1,MIN($G6,$H6))=MIN($G6,$H6),
$I6-$J6-SUM($O6:AI6),
IF(MEDIAN(AJ$3,EDATE(AJ$3,3)-1,$B6)=$B6,
TRUNC((MIN(EDATE(AJ$3,3),$H6,$G6)-$B6)/(EDATE(AJ$3,3)-AJ$3)*$M6,2),
IF(OR($B6&gt;AJ$3,MIN($G6:$H6)&lt;AJ$3),0,
$M6)))</f>
        <v>0</v>
      </c>
      <c r="AK6" s="24">
        <f>IF(MEDIAN(AK$3,EDATE(AK$3,3)-1,MIN($G6,$H6))=MIN($G6,$H6),
$I6-$J6-SUM($O6:AJ6),
IF(MEDIAN(AK$3,EDATE(AK$3,3)-1,$B6)=$B6,
TRUNC((MIN(EDATE(AK$3,3),$H6,$G6)-$B6)/(EDATE(AK$3,3)-AK$3)*$M6,2),
IF(OR($B6&gt;AK$3,MIN($G6:$H6)&lt;AK$3),0,
$M6)))</f>
        <v>0</v>
      </c>
      <c r="AL6" s="24">
        <f>IF(MEDIAN(AL$3,EDATE(AL$3,3)-1,MIN($G6,$H6))=MIN($G6,$H6),
$I6-$J6-SUM($O6:AK6),
IF(MEDIAN(AL$3,EDATE(AL$3,3)-1,$B6)=$B6,
TRUNC((MIN(EDATE(AL$3,3),$H6,$G6)-$B6)/(EDATE(AL$3,3)-AL$3)*$M6,2),
IF(OR($B6&gt;AL$3,MIN($G6:$H6)&lt;AL$3),0,
$M6)))</f>
        <v>0</v>
      </c>
      <c r="AM6" s="24">
        <f>IF(MEDIAN(AM$3,EDATE(AM$3,3)-1,MIN($G6,$H6))=MIN($G6,$H6),
$I6-$J6-SUM($O6:AL6),
IF(MEDIAN(AM$3,EDATE(AM$3,3)-1,$B6)=$B6,
TRUNC((MIN(EDATE(AM$3,3),$H6,$G6)-$B6)/(EDATE(AM$3,3)-AM$3)*$M6,2),
IF(OR($B6&gt;AM$3,MIN($G6:$H6)&lt;AM$3),0,
$M6)))</f>
        <v>0</v>
      </c>
      <c r="AN6" s="24">
        <f>IF(MEDIAN(AN$3,EDATE(AN$3,3)-1,MIN($G6,$H6))=MIN($G6,$H6),
$I6-$J6-SUM($O6:AM6),
IF(MEDIAN(AN$3,EDATE(AN$3,3)-1,$B6)=$B6,
TRUNC((MIN(EDATE(AN$3,3),$H6,$G6)-$B6)/(EDATE(AN$3,3)-AN$3)*$M6,2),
IF(OR($B6&gt;AN$3,MIN($G6:$H6)&lt;AN$3),0,
$M6)))</f>
        <v>0</v>
      </c>
      <c r="AO6" s="24">
        <f>IF(MEDIAN(AO$3,EDATE(AO$3,3)-1,MIN($G6,$H6))=MIN($G6,$H6),
$I6-$J6-SUM($O6:AN6),
IF(MEDIAN(AO$3,EDATE(AO$3,3)-1,$B6)=$B6,
TRUNC((MIN(EDATE(AO$3,3),$H6,$G6)-$B6)/(EDATE(AO$3,3)-AO$3)*$M6,2),
IF(OR($B6&gt;AO$3,MIN($G6:$H6)&lt;AO$3),0,
$M6)))</f>
        <v>0</v>
      </c>
      <c r="AP6" s="24">
        <f>IF(MEDIAN(AP$3,EDATE(AP$3,3)-1,MIN($G6,$H6))=MIN($G6,$H6),
$I6-$J6-SUM($O6:AO6),
IF(MEDIAN(AP$3,EDATE(AP$3,3)-1,$B6)=$B6,
TRUNC((MIN(EDATE(AP$3,3),$H6,$G6)-$B6)/(EDATE(AP$3,3)-AP$3)*$M6,2),
IF(OR($B6&gt;AP$3,MIN($G6:$H6)&lt;AP$3),0,
$M6)))</f>
        <v>0</v>
      </c>
      <c r="AQ6" s="24">
        <f>IF(MEDIAN(AQ$3,EDATE(AQ$3,3)-1,MIN($G6,$H6))=MIN($G6,$H6),
$I6-$J6-SUM($O6:AP6),
IF(MEDIAN(AQ$3,EDATE(AQ$3,3)-1,$B6)=$B6,
TRUNC((MIN(EDATE(AQ$3,3),$H6,$G6)-$B6)/(EDATE(AQ$3,3)-AQ$3)*$M6,2),
IF(OR($B6&gt;AQ$3,MIN($G6:$H6)&lt;AQ$3),0,
$M6)))</f>
        <v>0</v>
      </c>
      <c r="AR6" s="24">
        <f>IF(MEDIAN(AR$3,EDATE(AR$3,3)-1,MIN($G6,$H6))=MIN($G6,$H6),
$I6-$J6-SUM($O6:AQ6),
IF(MEDIAN(AR$3,EDATE(AR$3,3)-1,$B6)=$B6,
TRUNC((MIN(EDATE(AR$3,3),$H6,$G6)-$B6)/(EDATE(AR$3,3)-AR$3)*$M6,2),
IF(OR($B6&gt;AR$3,MIN($G6:$H6)&lt;AR$3),0,
$M6)))</f>
        <v>0</v>
      </c>
      <c r="AS6" s="24">
        <f>IF(MEDIAN(AS$3,EDATE(AS$3,3)-1,MIN($G6,$H6))=MIN($G6,$H6),
$I6-$J6-SUM($O6:AR6),
IF(MEDIAN(AS$3,EDATE(AS$3,3)-1,$B6)=$B6,
TRUNC((MIN(EDATE(AS$3,3),$H6,$G6)-$B6)/(EDATE(AS$3,3)-AS$3)*$M6,2),
IF(OR($B6&gt;AS$3,MIN($G6:$H6)&lt;AS$3),0,
$M6)))</f>
        <v>0</v>
      </c>
      <c r="AT6" s="24">
        <f>IF(MEDIAN(AT$3,EDATE(AT$3,3)-1,MIN($G6,$H6))=MIN($G6,$H6),
$I6-$J6-SUM($O6:AS6),
IF(MEDIAN(AT$3,EDATE(AT$3,3)-1,$B6)=$B6,
TRUNC((MIN(EDATE(AT$3,3),$H6,$G6)-$B6)/(EDATE(AT$3,3)-AT$3)*$M6,2),
IF(OR($B6&gt;AT$3,MIN($G6:$H6)&lt;AT$3),0,
$M6)))</f>
        <v>0</v>
      </c>
      <c r="AU6" s="24">
        <f>IF(MEDIAN(AU$3,EDATE(AU$3,3)-1,MIN($G6,$H6))=MIN($G6,$H6),
$I6-$J6-SUM($O6:AT6),
IF(MEDIAN(AU$3,EDATE(AU$3,3)-1,$B6)=$B6,
TRUNC((MIN(EDATE(AU$3,3),$H6,$G6)-$B6)/(EDATE(AU$3,3)-AU$3)*$M6,2),
IF(OR($B6&gt;AU$3,MIN($G6:$H6)&lt;AU$3),0,
$M6)))</f>
        <v>0</v>
      </c>
      <c r="AV6" s="24">
        <f>IF(MEDIAN(AV$3,EDATE(AV$3,3)-1,MIN($G6,$H6))=MIN($G6,$H6),
$I6-$J6-SUM($O6:AU6),
IF(MEDIAN(AV$3,EDATE(AV$3,3)-1,$B6)=$B6,
TRUNC((MIN(EDATE(AV$3,3),$H6,$G6)-$B6)/(EDATE(AV$3,3)-AV$3)*$M6,2),
IF(OR($B6&gt;AV$3,MIN($G6:$H6)&lt;AV$3),0,
$M6)))</f>
        <v>0</v>
      </c>
      <c r="AW6" s="24">
        <f>IF(MEDIAN(AW$3,EDATE(AW$3,3)-1,MIN($G6,$H6))=MIN($G6,$H6),
$I6-$J6-SUM($O6:AV6),
IF(MEDIAN(AW$3,EDATE(AW$3,3)-1,$B6)=$B6,
TRUNC((MIN(EDATE(AW$3,3),$H6,$G6)-$B6)/(EDATE(AW$3,3)-AW$3)*$M6,2),
IF(OR($B6&gt;AW$3,MIN($G6:$H6)&lt;AW$3),0,
$M6)))</f>
        <v>0</v>
      </c>
      <c r="AX6" s="24">
        <f>IF(MEDIAN(AX$3,EDATE(AX$3,3)-1,MIN($G6,$H6))=MIN($G6,$H6),
$I6-$J6-SUM($O6:AW6),
IF(MEDIAN(AX$3,EDATE(AX$3,3)-1,$B6)=$B6,
TRUNC((MIN(EDATE(AX$3,3),$H6,$G6)-$B6)/(EDATE(AX$3,3)-AX$3)*$M6,2),
IF(OR($B6&gt;AX$3,MIN($G6:$H6)&lt;AX$3),0,
$M6)))</f>
        <v>0</v>
      </c>
      <c r="AY6" s="24">
        <f>IF(MEDIAN(AY$3,EDATE(AY$3,3)-1,MIN($G6,$H6))=MIN($G6,$H6),
$I6-$J6-SUM($O6:AX6),
IF(MEDIAN(AY$3,EDATE(AY$3,3)-1,$B6)=$B6,
TRUNC((MIN(EDATE(AY$3,3),$H6,$G6)-$B6)/(EDATE(AY$3,3)-AY$3)*$M6,2),
IF(OR($B6&gt;AY$3,MIN($G6:$H6)&lt;AY$3),0,
$M6)))</f>
        <v>0</v>
      </c>
      <c r="AZ6" s="24">
        <f>IF(MEDIAN(AZ$3,EDATE(AZ$3,3)-1,MIN($G6,$H6))=MIN($G6,$H6),
$I6-$J6-SUM($O6:AY6),
IF(MEDIAN(AZ$3,EDATE(AZ$3,3)-1,$B6)=$B6,
TRUNC((MIN(EDATE(AZ$3,3),$H6,$G6)-$B6)/(EDATE(AZ$3,3)-AZ$3)*$M6,2),
IF(OR($B6&gt;AZ$3,MIN($G6:$H6)&lt;AZ$3),0,
$M6)))</f>
        <v>0</v>
      </c>
      <c r="BA6" s="24">
        <f>IF(MEDIAN(BA$3,EDATE(BA$3,3)-1,MIN($G6,$H6))=MIN($G6,$H6),
$I6-$J6-SUM($O6:AZ6),
IF(MEDIAN(BA$3,EDATE(BA$3,3)-1,$B6)=$B6,
TRUNC((MIN(EDATE(BA$3,3),$H6,$G6)-$B6)/(EDATE(BA$3,3)-BA$3)*$M6,2),
IF(OR($B6&gt;BA$3,MIN($G6:$H6)&lt;BA$3),0,
$M6)))</f>
        <v>0</v>
      </c>
      <c r="BB6" s="24">
        <f>IF(MEDIAN(BB$3,EDATE(BB$3,3)-1,MIN($G6,$H6))=MIN($G6,$H6),
$I6-$J6-SUM($O6:BA6),
IF(MEDIAN(BB$3,EDATE(BB$3,3)-1,$B6)=$B6,
TRUNC((MIN(EDATE(BB$3,3),$H6,$G6)-$B6)/(EDATE(BB$3,3)-BB$3)*$M6,2),
IF(OR($B6&gt;BB$3,MIN($G6:$H6)&lt;BB$3),0,
$M6)))</f>
        <v>0</v>
      </c>
      <c r="BC6" s="24">
        <f>IF(MEDIAN(BC$3,EDATE(BC$3,3)-1,MIN($G6,$H6))=MIN($G6,$H6),
$I6-$J6-SUM($O6:BB6),
IF(MEDIAN(BC$3,EDATE(BC$3,3)-1,$B6)=$B6,
TRUNC((MIN(EDATE(BC$3,3),$H6,$G6)-$B6)/(EDATE(BC$3,3)-BC$3)*$M6,2),
IF(OR($B6&gt;BC$3,MIN($G6:$H6)&lt;BC$3),0,
$M6)))</f>
        <v>0</v>
      </c>
      <c r="BD6" s="24">
        <f>IF(MEDIAN(BD$3,EDATE(BD$3,3)-1,MIN($G6,$H6))=MIN($G6,$H6),
$I6-$J6-SUM($O6:BC6),
IF(MEDIAN(BD$3,EDATE(BD$3,3)-1,$B6)=$B6,
TRUNC((MIN(EDATE(BD$3,3),$H6,$G6)-$B6)/(EDATE(BD$3,3)-BD$3)*$M6,2),
IF(OR($B6&gt;BD$3,MIN($G6:$H6)&lt;BD$3),0,
$M6)))</f>
        <v>0</v>
      </c>
      <c r="BE6" s="24">
        <f>IF(MEDIAN(BE$3,EDATE(BE$3,3)-1,MIN($G6,$H6))=MIN($G6,$H6),
$I6-$J6-SUM($O6:BD6),
IF(MEDIAN(BE$3,EDATE(BE$3,3)-1,$B6)=$B6,
TRUNC((MIN(EDATE(BE$3,3),$H6,$G6)-$B6)/(EDATE(BE$3,3)-BE$3)*$M6,2),
IF(OR($B6&gt;BE$3,MIN($G6:$H6)&lt;BE$3),0,
$M6)))</f>
        <v>0</v>
      </c>
      <c r="BF6" s="24">
        <f>IF(MEDIAN(BF$3,EDATE(BF$3,3)-1,MIN($G6,$H6))=MIN($G6,$H6),
$I6-$J6-SUM($O6:BE6),
IF(MEDIAN(BF$3,EDATE(BF$3,3)-1,$B6)=$B6,
TRUNC((MIN(EDATE(BF$3,3),$H6,$G6)-$B6)/(EDATE(BF$3,3)-BF$3)*$M6,2),
IF(OR($B6&gt;BF$3,MIN($G6:$H6)&lt;BF$3),0,
$M6)))</f>
        <v>0</v>
      </c>
      <c r="BG6" s="24">
        <f>IF(MEDIAN(BG$3,EDATE(BG$3,3)-1,MIN($G6,$H6))=MIN($G6,$H6),
$I6-$J6-SUM($O6:BF6),
IF(MEDIAN(BG$3,EDATE(BG$3,3)-1,$B6)=$B6,
TRUNC((MIN(EDATE(BG$3,3),$H6,$G6)-$B6)/(EDATE(BG$3,3)-BG$3)*$M6,2),
IF(OR($B6&gt;BG$3,MIN($G6:$H6)&lt;BG$3),0,
$M6)))</f>
        <v>0</v>
      </c>
      <c r="BH6" s="24">
        <f>IF(MEDIAN(BH$3,EDATE(BH$3,3)-1,MIN($G6,$H6))=MIN($G6,$H6),
$I6-$J6-SUM($O6:BG6),
IF(MEDIAN(BH$3,EDATE(BH$3,3)-1,$B6)=$B6,
TRUNC((MIN(EDATE(BH$3,3),$H6,$G6)-$B6)/(EDATE(BH$3,3)-BH$3)*$M6,2),
IF(OR($B6&gt;BH$3,MIN($G6:$H6)&lt;BH$3),0,
$M6)))</f>
        <v>0</v>
      </c>
      <c r="BI6" s="24">
        <f>IF(MEDIAN(BI$3,EDATE(BI$3,3)-1,MIN($G6,$H6))=MIN($G6,$H6),
$I6-$J6-SUM($O6:BH6),
IF(MEDIAN(BI$3,EDATE(BI$3,3)-1,$B6)=$B6,
TRUNC((MIN(EDATE(BI$3,3),$H6,$G6)-$B6)/(EDATE(BI$3,3)-BI$3)*$M6,2),
IF(OR($B6&gt;BI$3,MIN($G6:$H6)&lt;BI$3),0,
$M6)))</f>
        <v>0</v>
      </c>
      <c r="BJ6" s="24">
        <f>IF(MEDIAN(BJ$3,EDATE(BJ$3,3)-1,MIN($G6,$H6))=MIN($G6,$H6),
$I6-$J6-SUM($O6:BI6),
IF(MEDIAN(BJ$3,EDATE(BJ$3,3)-1,$B6)=$B6,
TRUNC((MIN(EDATE(BJ$3,3),$H6,$G6)-$B6)/(EDATE(BJ$3,3)-BJ$3)*$M6,2),
IF(OR($B6&gt;BJ$3,MIN($G6:$H6)&lt;BJ$3),0,
$M6)))</f>
        <v>0</v>
      </c>
      <c r="BK6" s="24">
        <f>IF(MEDIAN(BK$3,EDATE(BK$3,3)-1,MIN($G6,$H6))=MIN($G6,$H6),
$I6-$J6-SUM($O6:BJ6),
IF(MEDIAN(BK$3,EDATE(BK$3,3)-1,$B6)=$B6,
TRUNC((MIN(EDATE(BK$3,3),$H6,$G6)-$B6)/(EDATE(BK$3,3)-BK$3)*$M6,2),
IF(OR($B6&gt;BK$3,MIN($G6:$H6)&lt;BK$3),0,
$M6)))</f>
        <v>0</v>
      </c>
      <c r="BL6" s="24">
        <f>IF(MEDIAN(BL$3,EDATE(BL$3,3)-1,MIN($G6,$H6))=MIN($G6,$H6),
$I6-$J6-SUM($O6:BK6),
IF(MEDIAN(BL$3,EDATE(BL$3,3)-1,$B6)=$B6,
TRUNC((MIN(EDATE(BL$3,3),$H6,$G6)-$B6)/(EDATE(BL$3,3)-BL$3)*$M6,2),
IF(OR($B6&gt;BL$3,MIN($G6:$H6)&lt;BL$3),0,
$M6)))</f>
        <v>0</v>
      </c>
      <c r="BM6" s="24">
        <f>IF(MEDIAN(BM$3,EDATE(BM$3,3)-1,MIN($G6,$H6))=MIN($G6,$H6),
$I6-$J6-SUM($O6:BL6),
IF(MEDIAN(BM$3,EDATE(BM$3,3)-1,$B6)=$B6,
TRUNC((MIN(EDATE(BM$3,3),$H6,$G6)-$B6)/(EDATE(BM$3,3)-BM$3)*$M6,2),
IF(OR($B6&gt;BM$3,MIN($G6:$H6)&lt;BM$3),0,
$M6)))</f>
        <v>0</v>
      </c>
      <c r="BN6" s="24">
        <f>IF(MEDIAN(BN$3,EDATE(BN$3,3)-1,MIN($G6,$H6))=MIN($G6,$H6),
$I6-$J6-SUM($O6:BM6),
IF(MEDIAN(BN$3,EDATE(BN$3,3)-1,$B6)=$B6,
TRUNC((MIN(EDATE(BN$3,3),$H6,$G6)-$B6)/(EDATE(BN$3,3)-BN$3)*$M6,2),
IF(OR($B6&gt;BN$3,MIN($G6:$H6)&lt;BN$3),0,
$M6)))</f>
        <v>0</v>
      </c>
      <c r="BO6" s="24">
        <f>IF(MEDIAN(BO$3,EDATE(BO$3,3)-1,MIN($G6,$H6))=MIN($G6,$H6),
$I6-$J6-SUM($O6:BN6),
IF(MEDIAN(BO$3,EDATE(BO$3,3)-1,$B6)=$B6,
TRUNC((MIN(EDATE(BO$3,3),$H6,$G6)-$B6)/(EDATE(BO$3,3)-BO$3)*$M6,2),
IF(OR($B6&gt;BO$3,MIN($G6:$H6)&lt;BO$3),0,
$M6)))</f>
        <v>0</v>
      </c>
      <c r="BP6" s="24">
        <f>IF(MEDIAN(BP$3,EDATE(BP$3,3)-1,MIN($G6,$H6))=MIN($G6,$H6),
$I6-$J6-SUM($O6:BO6),
IF(MEDIAN(BP$3,EDATE(BP$3,3)-1,$B6)=$B6,
TRUNC((MIN(EDATE(BP$3,3),$H6,$G6)-$B6)/(EDATE(BP$3,3)-BP$3)*$M6,2),
IF(OR($B6&gt;BP$3,MIN($G6:$H6)&lt;BP$3),0,
$M6)))</f>
        <v>0</v>
      </c>
      <c r="BQ6" s="24">
        <f>IF(MEDIAN(BQ$3,EDATE(BQ$3,3)-1,MIN($G6,$H6))=MIN($G6,$H6),
$I6-$J6-SUM($O6:BP6),
IF(MEDIAN(BQ$3,EDATE(BQ$3,3)-1,$B6)=$B6,
TRUNC((MIN(EDATE(BQ$3,3),$H6,$G6)-$B6)/(EDATE(BQ$3,3)-BQ$3)*$M6,2),
IF(OR($B6&gt;BQ$3,MIN($G6:$H6)&lt;BQ$3),0,
$M6)))</f>
        <v>0</v>
      </c>
      <c r="BR6" s="24">
        <f>IF(MEDIAN(BR$3,EDATE(BR$3,3)-1,MIN($G6,$H6))=MIN($G6,$H6),
$I6-$J6-SUM($O6:BQ6),
IF(MEDIAN(BR$3,EDATE(BR$3,3)-1,$B6)=$B6,
TRUNC((MIN(EDATE(BR$3,3),$H6,$G6)-$B6)/(EDATE(BR$3,3)-BR$3)*$M6,2),
IF(OR($B6&gt;BR$3,MIN($G6:$H6)&lt;BR$3),0,
$M6)))</f>
        <v>0</v>
      </c>
      <c r="BS6" s="24">
        <f>IF(MEDIAN(BS$3,EDATE(BS$3,3)-1,MIN($G6,$H6))=MIN($G6,$H6),
$I6-$J6-SUM($O6:BR6),
IF(MEDIAN(BS$3,EDATE(BS$3,3)-1,$B6)=$B6,
TRUNC((MIN(EDATE(BS$3,3),$H6,$G6)-$B6)/(EDATE(BS$3,3)-BS$3)*$M6,2),
IF(OR($B6&gt;BS$3,MIN($G6:$H6)&lt;BS$3),0,
$M6)))</f>
        <v>0</v>
      </c>
      <c r="BT6" s="24">
        <f>IF(MEDIAN(BT$3,EDATE(BT$3,3)-1,MIN($G6,$H6))=MIN($G6,$H6),
$I6-$J6-SUM($O6:BS6),
IF(MEDIAN(BT$3,EDATE(BT$3,3)-1,$B6)=$B6,
TRUNC((MIN(EDATE(BT$3,3),$H6,$G6)-$B6)/(EDATE(BT$3,3)-BT$3)*$M6,2),
IF(OR($B6&gt;BT$3,MIN($G6:$H6)&lt;BT$3),0,
$M6)))</f>
        <v>0</v>
      </c>
      <c r="BU6" s="24">
        <f>IF(MEDIAN(BU$3,EDATE(BU$3,3)-1,MIN($G6,$H6))=MIN($G6,$H6),
$I6-$J6-SUM($O6:BT6),
IF(MEDIAN(BU$3,EDATE(BU$3,3)-1,$B6)=$B6,
TRUNC((MIN(EDATE(BU$3,3),$H6,$G6)-$B6)/(EDATE(BU$3,3)-BU$3)*$M6,2),
IF(OR($B6&gt;BU$3,MIN($G6:$H6)&lt;BU$3),0,
$M6)))</f>
        <v>0</v>
      </c>
      <c r="BV6" s="24">
        <f>IF(MEDIAN(BV$3,EDATE(BV$3,3)-1,MIN($G6,$H6))=MIN($G6,$H6),
$I6-$J6-SUM($O6:BU6),
IF(MEDIAN(BV$3,EDATE(BV$3,3)-1,$B6)=$B6,
TRUNC((MIN(EDATE(BV$3,3),$H6,$G6)-$B6)/(EDATE(BV$3,3)-BV$3)*$M6,2),
IF(OR($B6&gt;BV$3,MIN($G6:$H6)&lt;BV$3),0,
$M6)))</f>
        <v>0</v>
      </c>
      <c r="BW6" s="24">
        <f>IF(MEDIAN(BW$3,EDATE(BW$3,3)-1,MIN($G6,$H6))=MIN($G6,$H6),
$I6-$J6-SUM($O6:BV6),
IF(MEDIAN(BW$3,EDATE(BW$3,3)-1,$B6)=$B6,
TRUNC((MIN(EDATE(BW$3,3),$H6,$G6)-$B6)/(EDATE(BW$3,3)-BW$3)*$M6,2),
IF(OR($B6&gt;BW$3,MIN($G6:$H6)&lt;BW$3),0,
$M6)))</f>
        <v>0</v>
      </c>
      <c r="BX6" s="24">
        <f>IF(MEDIAN(BX$3,EDATE(BX$3,3)-1,MIN($G6,$H6))=MIN($G6,$H6),
$I6-$J6-SUM($O6:BW6),
IF(MEDIAN(BX$3,EDATE(BX$3,3)-1,$B6)=$B6,
TRUNC((MIN(EDATE(BX$3,3),$H6,$G6)-$B6)/(EDATE(BX$3,3)-BX$3)*$M6,2),
IF(OR($B6&gt;BX$3,MIN($G6:$H6)&lt;BX$3),0,
$M6)))</f>
        <v>0</v>
      </c>
      <c r="BY6" s="24">
        <f>IF(MEDIAN(BY$3,EDATE(BY$3,3)-1,MIN($G6,$H6))=MIN($G6,$H6),
$I6-$J6-SUM($O6:BX6),
IF(MEDIAN(BY$3,EDATE(BY$3,3)-1,$B6)=$B6,
TRUNC((MIN(EDATE(BY$3,3),$H6,$G6)-$B6)/(EDATE(BY$3,3)-BY$3)*$M6,2),
IF(OR($B6&gt;BY$3,MIN($G6:$H6)&lt;BY$3),0,
$M6)))</f>
        <v>0</v>
      </c>
      <c r="BZ6" s="24">
        <f>IF(MEDIAN(BZ$3,EDATE(BZ$3,3)-1,MIN($G6,$H6))=MIN($G6,$H6),
$I6-$J6-SUM($O6:BY6),
IF(MEDIAN(BZ$3,EDATE(BZ$3,3)-1,$B6)=$B6,
TRUNC((MIN(EDATE(BZ$3,3),$H6,$G6)-$B6)/(EDATE(BZ$3,3)-BZ$3)*$M6,2),
IF(OR($B6&gt;BZ$3,MIN($G6:$H6)&lt;BZ$3),0,
$M6)))</f>
        <v>0</v>
      </c>
      <c r="CA6" s="24">
        <f>IF(MEDIAN(CA$3,EDATE(CA$3,3)-1,MIN($G6,$H6))=MIN($G6,$H6),
$I6-$J6-SUM($O6:BZ6),
IF(MEDIAN(CA$3,EDATE(CA$3,3)-1,$B6)=$B6,
TRUNC((MIN(EDATE(CA$3,3),$H6,$G6)-$B6)/(EDATE(CA$3,3)-CA$3)*$M6,2),
IF(OR($B6&gt;CA$3,MIN($G6:$H6)&lt;CA$3),0,
$M6)))</f>
        <v>0</v>
      </c>
      <c r="CB6" s="24">
        <f>IF(MEDIAN(CB$3,EDATE(CB$3,3)-1,MIN($G6,$H6))=MIN($G6,$H6),
$I6-$J6-SUM($O6:CA6),
IF(MEDIAN(CB$3,EDATE(CB$3,3)-1,$B6)=$B6,
TRUNC((MIN(EDATE(CB$3,3),$H6,$G6)-$B6)/(EDATE(CB$3,3)-CB$3)*$M6,2),
IF(OR($B6&gt;CB$3,MIN($G6:$H6)&lt;CB$3),0,
$M6)))</f>
        <v>0</v>
      </c>
      <c r="CC6" s="24">
        <f>IF(MEDIAN(CC$3,EDATE(CC$3,3)-1,MIN($G6,$H6))=MIN($G6,$H6),
$I6-$J6-SUM($O6:CB6),
IF(MEDIAN(CC$3,EDATE(CC$3,3)-1,$B6)=$B6,
TRUNC((MIN(EDATE(CC$3,3),$H6,$G6)-$B6)/(EDATE(CC$3,3)-CC$3)*$M6,2),
IF(OR($B6&gt;CC$3,MIN($G6:$H6)&lt;CC$3),0,
$M6)))</f>
        <v>0</v>
      </c>
      <c r="CD6" s="24">
        <f>IF(MEDIAN(CD$3,EDATE(CD$3,3)-1,MIN($G6,$H6))=MIN($G6,$H6),
$I6-$J6-SUM($O6:CC6),
IF(MEDIAN(CD$3,EDATE(CD$3,3)-1,$B6)=$B6,
TRUNC((MIN(EDATE(CD$3,3),$H6,$G6)-$B6)/(EDATE(CD$3,3)-CD$3)*$M6,2),
IF(OR($B6&gt;CD$3,MIN($G6:$H6)&lt;CD$3),0,
$M6)))</f>
        <v>0</v>
      </c>
      <c r="CE6" s="24">
        <f>IF(MEDIAN(CE$3,EDATE(CE$3,3)-1,MIN($G6,$H6))=MIN($G6,$H6),
$I6-$J6-SUM($O6:CD6),
IF(MEDIAN(CE$3,EDATE(CE$3,3)-1,$B6)=$B6,
TRUNC((MIN(EDATE(CE$3,3),$H6,$G6)-$B6)/(EDATE(CE$3,3)-CE$3)*$M6,2),
IF(OR($B6&gt;CE$3,MIN($G6:$H6)&lt;CE$3),0,
$M6)))</f>
        <v>0</v>
      </c>
      <c r="CF6" s="24">
        <f>IF(MEDIAN(CF$3,EDATE(CF$3,3)-1,MIN($G6,$H6))=MIN($G6,$H6),
$I6-$J6-SUM($O6:CE6),
IF(MEDIAN(CF$3,EDATE(CF$3,3)-1,$B6)=$B6,
TRUNC((MIN(EDATE(CF$3,3),$H6,$G6)-$B6)/(EDATE(CF$3,3)-CF$3)*$M6,2),
IF(OR($B6&gt;CF$3,MIN($G6:$H6)&lt;CF$3),0,
$M6)))</f>
        <v>0</v>
      </c>
      <c r="CG6" s="24">
        <f>IF(MEDIAN(CG$3,EDATE(CG$3,3)-1,MIN($G6,$H6))=MIN($G6,$H6),
$I6-$J6-SUM($O6:CF6),
IF(MEDIAN(CG$3,EDATE(CG$3,3)-1,$B6)=$B6,
TRUNC((MIN(EDATE(CG$3,3),$H6,$G6)-$B6)/(EDATE(CG$3,3)-CG$3)*$M6,2),
IF(OR($B6&gt;CG$3,MIN($G6:$H6)&lt;CG$3),0,
$M6)))</f>
        <v>0</v>
      </c>
      <c r="CH6" s="24">
        <f>IF(MEDIAN(CH$3,EDATE(CH$3,3)-1,MIN($G6,$H6))=MIN($G6,$H6),
$I6-$J6-SUM($O6:CG6),
IF(MEDIAN(CH$3,EDATE(CH$3,3)-1,$B6)=$B6,
TRUNC((MIN(EDATE(CH$3,3),$H6,$G6)-$B6)/(EDATE(CH$3,3)-CH$3)*$M6,2),
IF(OR($B6&gt;CH$3,MIN($G6:$H6)&lt;CH$3),0,
$M6)))</f>
        <v>0</v>
      </c>
      <c r="CI6" s="24">
        <f>IF(MEDIAN(CI$3,EDATE(CI$3,3)-1,MIN($G6,$H6))=MIN($G6,$H6),
$I6-$J6-SUM($O6:CH6),
IF(MEDIAN(CI$3,EDATE(CI$3,3)-1,$B6)=$B6,
TRUNC((MIN(EDATE(CI$3,3),$H6,$G6)-$B6)/(EDATE(CI$3,3)-CI$3)*$M6,2),
IF(OR($B6&gt;CI$3,MIN($G6:$H6)&lt;CI$3),0,
$M6)))</f>
        <v>0</v>
      </c>
      <c r="CJ6" s="24">
        <f>IF(MEDIAN(CJ$3,EDATE(CJ$3,3)-1,MIN($G6,$H6))=MIN($G6,$H6),
$I6-$J6-SUM($O6:CI6),
IF(MEDIAN(CJ$3,EDATE(CJ$3,3)-1,$B6)=$B6,
TRUNC((MIN(EDATE(CJ$3,3),$H6,$G6)-$B6)/(EDATE(CJ$3,3)-CJ$3)*$M6,2),
IF(OR($B6&gt;CJ$3,MIN($G6:$H6)&lt;CJ$3),0,
$M6)))</f>
        <v>0</v>
      </c>
      <c r="CK6" s="24">
        <f>IF(MEDIAN(CK$3,EDATE(CK$3,3)-1,MIN($G6,$H6))=MIN($G6,$H6),
$I6-$J6-SUM($O6:CJ6),
IF(MEDIAN(CK$3,EDATE(CK$3,3)-1,$B6)=$B6,
TRUNC((MIN(EDATE(CK$3,3),$H6,$G6)-$B6)/(EDATE(CK$3,3)-CK$3)*$M6,2),
IF(OR($B6&gt;CK$3,MIN($G6:$H6)&lt;CK$3),0,
$M6)))</f>
        <v>0</v>
      </c>
      <c r="CL6" s="24">
        <f>IF(MEDIAN(CL$3,EDATE(CL$3,3)-1,MIN($G6,$H6))=MIN($G6,$H6),
$I6-$J6-SUM($O6:CK6),
IF(MEDIAN(CL$3,EDATE(CL$3,3)-1,$B6)=$B6,
TRUNC((MIN(EDATE(CL$3,3),$H6,$G6)-$B6)/(EDATE(CL$3,3)-CL$3)*$M6,2),
IF(OR($B6&gt;CL$3,MIN($G6:$H6)&lt;CL$3),0,
$M6)))</f>
        <v>0</v>
      </c>
      <c r="CM6" s="24">
        <f>IF(MEDIAN(CM$3,EDATE(CM$3,3)-1,MIN($G6,$H6))=MIN($G6,$H6),
$I6-$J6-SUM($O6:CL6),
IF(MEDIAN(CM$3,EDATE(CM$3,3)-1,$B6)=$B6,
TRUNC((MIN(EDATE(CM$3,3),$H6,$G6)-$B6)/(EDATE(CM$3,3)-CM$3)*$M6,2),
IF(OR($B6&gt;CM$3,MIN($G6:$H6)&lt;CM$3),0,
$M6)))</f>
        <v>0</v>
      </c>
      <c r="CN6" s="24">
        <f>IF(MEDIAN(CN$3,EDATE(CN$3,3)-1,MIN($G6,$H6))=MIN($G6,$H6),
$I6-$J6-SUM($O6:CM6),
IF(MEDIAN(CN$3,EDATE(CN$3,3)-1,$B6)=$B6,
TRUNC((MIN(EDATE(CN$3,3),$H6,$G6)-$B6)/(EDATE(CN$3,3)-CN$3)*$M6,2),
IF(OR($B6&gt;CN$3,MIN($G6:$H6)&lt;CN$3),0,
$M6)))</f>
        <v>0</v>
      </c>
      <c r="CO6" s="24">
        <f>IF(MEDIAN(CO$3,EDATE(CO$3,3)-1,MIN($G6,$H6))=MIN($G6,$H6),
$I6-$J6-SUM($O6:CN6),
IF(MEDIAN(CO$3,EDATE(CO$3,3)-1,$B6)=$B6,
TRUNC((MIN(EDATE(CO$3,3),$H6,$G6)-$B6)/(EDATE(CO$3,3)-CO$3)*$M6,2),
IF(OR($B6&gt;CO$3,MIN($G6:$H6)&lt;CO$3),0,
$M6)))</f>
        <v>0</v>
      </c>
      <c r="CP6" s="24">
        <f>IF(MEDIAN(CP$3,EDATE(CP$3,3)-1,MIN($G6,$H6))=MIN($G6,$H6),
$I6-$J6-SUM($O6:CO6),
IF(MEDIAN(CP$3,EDATE(CP$3,3)-1,$B6)=$B6,
TRUNC((MIN(EDATE(CP$3,3),$H6,$G6)-$B6)/(EDATE(CP$3,3)-CP$3)*$M6,2),
IF(OR($B6&gt;CP$3,MIN($G6:$H6)&lt;CP$3),0,
$M6)))</f>
        <v>0</v>
      </c>
      <c r="CQ6" s="24">
        <f>IF(MEDIAN(CQ$3,EDATE(CQ$3,3)-1,MIN($G6,$H6))=MIN($G6,$H6),
$I6-$J6-SUM($O6:CP6),
IF(MEDIAN(CQ$3,EDATE(CQ$3,3)-1,$B6)=$B6,
TRUNC((MIN(EDATE(CQ$3,3),$H6,$G6)-$B6)/(EDATE(CQ$3,3)-CQ$3)*$M6,2),
IF(OR($B6&gt;CQ$3,MIN($G6:$H6)&lt;CQ$3),0,
$M6)))</f>
        <v>0</v>
      </c>
      <c r="CR6" s="24">
        <f>IF(MEDIAN(CR$3,EDATE(CR$3,3)-1,MIN($G6,$H6))=MIN($G6,$H6),
$I6-$J6-SUM($O6:CQ6),
IF(MEDIAN(CR$3,EDATE(CR$3,3)-1,$B6)=$B6,
TRUNC((MIN(EDATE(CR$3,3),$H6,$G6)-$B6)/(EDATE(CR$3,3)-CR$3)*$M6,2),
IF(OR($B6&gt;CR$3,MIN($G6:$H6)&lt;CR$3),0,
$M6)))</f>
        <v>0</v>
      </c>
      <c r="CS6" s="24">
        <f>IF(MEDIAN(CS$3,EDATE(CS$3,3)-1,MIN($G6,$H6))=MIN($G6,$H6),
$I6-$J6-SUM($O6:CR6),
IF(MEDIAN(CS$3,EDATE(CS$3,3)-1,$B6)=$B6,
TRUNC((MIN(EDATE(CS$3,3),$H6,$G6)-$B6)/(EDATE(CS$3,3)-CS$3)*$M6,2),
IF(OR($B6&gt;CS$3,MIN($G6:$H6)&lt;CS$3),0,
$M6)))</f>
        <v>0</v>
      </c>
      <c r="CT6" s="24">
        <f>IF(MEDIAN(CT$3,EDATE(CT$3,3)-1,MIN($G6,$H6))=MIN($G6,$H6),
$I6-$J6-SUM($O6:CS6),
IF(MEDIAN(CT$3,EDATE(CT$3,3)-1,$B6)=$B6,
TRUNC((MIN(EDATE(CT$3,3),$H6,$G6)-$B6)/(EDATE(CT$3,3)-CT$3)*$M6,2),
IF(OR($B6&gt;CT$3,MIN($G6:$H6)&lt;CT$3),0,
$M6)))</f>
        <v>0</v>
      </c>
      <c r="CU6" s="24">
        <f>IF(MEDIAN(CU$3,EDATE(CU$3,3)-1,MIN($G6,$H6))=MIN($G6,$H6),
$I6-$J6-SUM($O6:CT6),
IF(MEDIAN(CU$3,EDATE(CU$3,3)-1,$B6)=$B6,
TRUNC((MIN(EDATE(CU$3,3),$H6,$G6)-$B6)/(EDATE(CU$3,3)-CU$3)*$M6,2),
IF(OR($B6&gt;CU$3,MIN($G6:$H6)&lt;CU$3),0,
$M6)))</f>
        <v>0</v>
      </c>
      <c r="CV6" s="24">
        <f>IF(MEDIAN(CV$3,EDATE(CV$3,3)-1,MIN($G6,$H6))=MIN($G6,$H6),
$I6-$J6-SUM($O6:CU6),
IF(MEDIAN(CV$3,EDATE(CV$3,3)-1,$B6)=$B6,
TRUNC((MIN(EDATE(CV$3,3),$H6,$G6)-$B6)/(EDATE(CV$3,3)-CV$3)*$M6,2),
IF(OR($B6&gt;CV$3,MIN($G6:$H6)&lt;CV$3),0,
$M6)))</f>
        <v>0</v>
      </c>
      <c r="CW6" s="24">
        <f>IF(MEDIAN(CW$3,EDATE(CW$3,3)-1,MIN($G6,$H6))=MIN($G6,$H6),
$I6-$J6-SUM($O6:CV6),
IF(MEDIAN(CW$3,EDATE(CW$3,3)-1,$B6)=$B6,
TRUNC((MIN(EDATE(CW$3,3),$H6,$G6)-$B6)/(EDATE(CW$3,3)-CW$3)*$M6,2),
IF(OR($B6&gt;CW$3,MIN($G6:$H6)&lt;CW$3),0,
$M6)))</f>
        <v>0</v>
      </c>
      <c r="CX6" s="24">
        <f>IF(MEDIAN(CX$3,EDATE(CX$3,3)-1,MIN($G6,$H6))=MIN($G6,$H6),
$I6-$J6-SUM($O6:CW6),
IF(MEDIAN(CX$3,EDATE(CX$3,3)-1,$B6)=$B6,
TRUNC((MIN(EDATE(CX$3,3),$H6,$G6)-$B6)/(EDATE(CX$3,3)-CX$3)*$M6,2),
IF(OR($B6&gt;CX$3,MIN($G6:$H6)&lt;CX$3),0,
$M6)))</f>
        <v>0</v>
      </c>
      <c r="CY6" s="24">
        <f>IF(MEDIAN(CY$3,EDATE(CY$3,3)-1,MIN($G6,$H6))=MIN($G6,$H6),
$I6-$J6-SUM($O6:CX6),
IF(MEDIAN(CY$3,EDATE(CY$3,3)-1,$B6)=$B6,
TRUNC((MIN(EDATE(CY$3,3),$H6,$G6)-$B6)/(EDATE(CY$3,3)-CY$3)*$M6,2),
IF(OR($B6&gt;CY$3,MIN($G6:$H6)&lt;CY$3),0,
$M6)))</f>
        <v>0</v>
      </c>
      <c r="CZ6" s="24">
        <f>IF(MEDIAN(CZ$3,EDATE(CZ$3,3)-1,MIN($G6,$H6))=MIN($G6,$H6),
$I6-$J6-SUM($O6:CY6),
IF(MEDIAN(CZ$3,EDATE(CZ$3,3)-1,$B6)=$B6,
TRUNC((MIN(EDATE(CZ$3,3),$H6,$G6)-$B6)/(EDATE(CZ$3,3)-CZ$3)*$M6,2),
IF(OR($B6&gt;CZ$3,MIN($G6:$H6)&lt;CZ$3),0,
$M6)))</f>
        <v>0</v>
      </c>
      <c r="DA6" s="24">
        <f>IF(MEDIAN(DA$3,EDATE(DA$3,3)-1,MIN($G6,$H6))=MIN($G6,$H6),
$I6-$J6-SUM($O6:CZ6),
IF(MEDIAN(DA$3,EDATE(DA$3,3)-1,$B6)=$B6,
TRUNC((MIN(EDATE(DA$3,3),$H6,$G6)-$B6)/(EDATE(DA$3,3)-DA$3)*$M6,2),
IF(OR($B6&gt;DA$3,MIN($G6:$H6)&lt;DA$3),0,
$M6)))</f>
        <v>0</v>
      </c>
      <c r="DB6" s="24">
        <f>IF(MEDIAN(DB$3,EDATE(DB$3,3)-1,MIN($G6,$H6))=MIN($G6,$H6),
$I6-$J6-SUM($O6:DA6),
IF(MEDIAN(DB$3,EDATE(DB$3,3)-1,$B6)=$B6,
TRUNC((MIN(EDATE(DB$3,3),$H6,$G6)-$B6)/(EDATE(DB$3,3)-DB$3)*$M6,2),
IF(OR($B6&gt;DB$3,MIN($G6:$H6)&lt;DB$3),0,
$M6)))</f>
        <v>0</v>
      </c>
      <c r="DC6" s="24">
        <f>IF(MEDIAN(DC$3,EDATE(DC$3,3)-1,MIN($G6,$H6))=MIN($G6,$H6),
$I6-$J6-SUM($O6:DB6),
IF(MEDIAN(DC$3,EDATE(DC$3,3)-1,$B6)=$B6,
TRUNC((MIN(EDATE(DC$3,3),$H6,$G6)-$B6)/(EDATE(DC$3,3)-DC$3)*$M6,2),
IF(OR($B6&gt;DC$3,MIN($G6:$H6)&lt;DC$3),0,
$M6)))</f>
        <v>0</v>
      </c>
      <c r="DD6" s="24">
        <f>IF(MEDIAN(DD$3,EDATE(DD$3,3)-1,MIN($G6,$H6))=MIN($G6,$H6),
$I6-$J6-SUM($O6:DC6),
IF(MEDIAN(DD$3,EDATE(DD$3,3)-1,$B6)=$B6,
TRUNC((MIN(EDATE(DD$3,3),$H6,$G6)-$B6)/(EDATE(DD$3,3)-DD$3)*$M6,2),
IF(OR($B6&gt;DD$3,MIN($G6:$H6)&lt;DD$3),0,
$M6)))</f>
        <v>0</v>
      </c>
      <c r="DE6" s="24">
        <f>IF(MEDIAN(DE$3,EDATE(DE$3,3)-1,MIN($G6,$H6))=MIN($G6,$H6),
$I6-$J6-SUM($O6:DD6),
IF(MEDIAN(DE$3,EDATE(DE$3,3)-1,$B6)=$B6,
TRUNC((MIN(EDATE(DE$3,3),$H6,$G6)-$B6)/(EDATE(DE$3,3)-DE$3)*$M6,2),
IF(OR($B6&gt;DE$3,MIN($G6:$H6)&lt;DE$3),0,
$M6)))</f>
        <v>0</v>
      </c>
      <c r="DF6" s="24">
        <f>IF(MEDIAN(DF$3,EDATE(DF$3,3)-1,MIN($G6,$H6))=MIN($G6,$H6),
$I6-$J6-SUM($O6:DE6),
IF(MEDIAN(DF$3,EDATE(DF$3,3)-1,$B6)=$B6,
TRUNC((MIN(EDATE(DF$3,3),$H6,$G6)-$B6)/(EDATE(DF$3,3)-DF$3)*$M6,2),
IF(OR($B6&gt;DF$3,MIN($G6:$H6)&lt;DF$3),0,
$M6)))</f>
        <v>0</v>
      </c>
      <c r="DG6" s="24">
        <f>IF(MEDIAN(DG$3,EDATE(DG$3,3)-1,MIN($G6,$H6))=MIN($G6,$H6),
$I6-$J6-SUM($O6:DF6),
IF(MEDIAN(DG$3,EDATE(DG$3,3)-1,$B6)=$B6,
TRUNC((MIN(EDATE(DG$3,3),$H6,$G6)-$B6)/(EDATE(DG$3,3)-DG$3)*$M6,2),
IF(OR($B6&gt;DG$3,MIN($G6:$H6)&lt;DG$3),0,
$M6)))</f>
        <v>0</v>
      </c>
      <c r="DH6" s="24">
        <f>IF(MEDIAN(DH$3,EDATE(DH$3,3)-1,MIN($G6,$H6))=MIN($G6,$H6),
$I6-$J6-SUM($O6:DG6),
IF(MEDIAN(DH$3,EDATE(DH$3,3)-1,$B6)=$B6,
TRUNC((MIN(EDATE(DH$3,3),$H6,$G6)-$B6)/(EDATE(DH$3,3)-DH$3)*$M6,2),
IF(OR($B6&gt;DH$3,MIN($G6:$H6)&lt;DH$3),0,
$M6)))</f>
        <v>0</v>
      </c>
      <c r="DI6" s="24">
        <f>IF(MEDIAN(DI$3,EDATE(DI$3,3)-1,MIN($G6,$H6))=MIN($G6,$H6),
$I6-$J6-SUM($O6:DH6),
IF(MEDIAN(DI$3,EDATE(DI$3,3)-1,$B6)=$B6,
TRUNC((MIN(EDATE(DI$3,3),$H6,$G6)-$B6)/(EDATE(DI$3,3)-DI$3)*$M6,2),
IF(OR($B6&gt;DI$3,MIN($G6:$H6)&lt;DI$3),0,
$M6)))</f>
        <v>0</v>
      </c>
      <c r="DJ6" s="24">
        <f>IF(MEDIAN(DJ$3,EDATE(DJ$3,3)-1,MIN($G6,$H6))=MIN($G6,$H6),
$I6-$J6-SUM($O6:DI6),
IF(MEDIAN(DJ$3,EDATE(DJ$3,3)-1,$B6)=$B6,
TRUNC((MIN(EDATE(DJ$3,3),$H6,$G6)-$B6)/(EDATE(DJ$3,3)-DJ$3)*$M6,2),
IF(OR($B6&gt;DJ$3,MIN($G6:$H6)&lt;DJ$3),0,
$M6)))</f>
        <v>0</v>
      </c>
      <c r="DK6" s="24">
        <f>IF(MEDIAN(DK$3,EDATE(DK$3,3)-1,MIN($G6,$H6))=MIN($G6,$H6),
$I6-$J6-SUM($O6:DJ6),
IF(MEDIAN(DK$3,EDATE(DK$3,3)-1,$B6)=$B6,
TRUNC((MIN(EDATE(DK$3,3),$H6,$G6)-$B6)/(EDATE(DK$3,3)-DK$3)*$M6,2),
IF(OR($B6&gt;DK$3,MIN($G6:$H6)&lt;DK$3),0,
$M6)))</f>
        <v>0</v>
      </c>
    </row>
    <row r="7" spans="1:115" x14ac:dyDescent="0.25">
      <c r="A7" s="30" t="s">
        <v>21</v>
      </c>
      <c r="B7" s="31">
        <v>45297</v>
      </c>
      <c r="C7" s="32">
        <v>36</v>
      </c>
      <c r="D7" s="33">
        <v>14000</v>
      </c>
      <c r="E7" s="34">
        <v>0.75</v>
      </c>
      <c r="F7" s="35">
        <v>0.67</v>
      </c>
      <c r="G7" s="31">
        <v>45298</v>
      </c>
      <c r="H7" s="37">
        <f t="shared" si="84"/>
        <v>46393</v>
      </c>
      <c r="I7" s="36">
        <f t="shared" si="85"/>
        <v>7035</v>
      </c>
      <c r="J7" s="38">
        <f t="shared" si="86"/>
        <v>7028.58</v>
      </c>
      <c r="K7" s="38">
        <f t="shared" si="87"/>
        <v>1476</v>
      </c>
      <c r="L7" s="26">
        <f t="shared" si="88"/>
        <v>6.4187956204379564</v>
      </c>
      <c r="M7" s="20">
        <f t="shared" si="89"/>
        <v>586.25</v>
      </c>
      <c r="N7" s="23">
        <f t="shared" si="90"/>
        <v>6.4200000000000728</v>
      </c>
      <c r="O7" s="45">
        <f t="shared" si="91"/>
        <v>0</v>
      </c>
      <c r="P7" s="24">
        <f>IF(MEDIAN(P$3,EDATE(P$3,3)-1,MIN($G7,$H7))=MIN($G7,$H7),
$I7-$J7-SUM($O7:O7),
IF(MEDIAN(P$3,EDATE(P$3,3)-1,$B7)=$B7,
TRUNC((MIN(EDATE(P$3,3),$H7,$G7)-$B7)/(EDATE(P$3,3)-P$3)*$M7,2),
IF(OR($B7&gt;P$3,MIN($G7:$H7)&lt;P$3),0,
$M7)))</f>
        <v>0</v>
      </c>
      <c r="Q7" s="24">
        <f>IF(MEDIAN(Q$3,EDATE(Q$3,3)-1,MIN($G7,$H7))=MIN($G7,$H7),
$I7-$J7-SUM($O7:P7),
IF(MEDIAN(Q$3,EDATE(Q$3,3)-1,$B7)=$B7,
TRUNC((MIN(EDATE(Q$3,3),$H7,$G7)-$B7)/(EDATE(Q$3,3)-Q$3)*$M7,2),
IF(OR($B7&gt;Q$3,MIN($G7:$H7)&lt;Q$3),0,
$M7)))</f>
        <v>0</v>
      </c>
      <c r="R7" s="24">
        <f>IF(MEDIAN(R$3,EDATE(R$3,3)-1,MIN($G7,$H7))=MIN($G7,$H7),
$I7-$J7-SUM($O7:Q7),
IF(MEDIAN(R$3,EDATE(R$3,3)-1,$B7)=$B7,
TRUNC((MIN(EDATE(R$3,3),$H7,$G7)-$B7)/(EDATE(R$3,3)-R$3)*$M7,2),
IF(OR($B7&gt;R$3,MIN($G7:$H7)&lt;R$3),0,
$M7)))</f>
        <v>0</v>
      </c>
      <c r="S7" s="24">
        <f>IF(MEDIAN(S$3,EDATE(S$3,3)-1,MIN($G7,$H7))=MIN($G7,$H7),
$I7-$J7-SUM($O7:R7),
IF(MEDIAN(S$3,EDATE(S$3,3)-1,$B7)=$B7,
TRUNC((MIN(EDATE(S$3,3),$H7,$G7)-$B7)/(EDATE(S$3,3)-S$3)*$M7,2),
IF(OR($B7&gt;S$3,MIN($G7:$H7)&lt;S$3),0,
$M7)))</f>
        <v>0</v>
      </c>
      <c r="T7" s="24">
        <f>IF(MEDIAN(T$3,EDATE(T$3,3)-1,MIN($G7,$H7))=MIN($G7,$H7),
$I7-$J7-SUM($O7:S7),
IF(MEDIAN(T$3,EDATE(T$3,3)-1,$B7)=$B7,
TRUNC((MIN(EDATE(T$3,3),$H7,$G7)-$B7)/(EDATE(T$3,3)-T$3)*$M7,2),
IF(OR($B7&gt;T$3,MIN($G7:$H7)&lt;T$3),0,
$M7)))</f>
        <v>0</v>
      </c>
      <c r="U7" s="24">
        <f>IF(MEDIAN(U$3,EDATE(U$3,3)-1,MIN($G7,$H7))=MIN($G7,$H7),
$I7-$J7-SUM($O7:T7),
IF(MEDIAN(U$3,EDATE(U$3,3)-1,$B7)=$B7,
TRUNC((MIN(EDATE(U$3,3),$H7,$G7)-$B7)/(EDATE(U$3,3)-U$3)*$M7,2),
IF(OR($B7&gt;U$3,MIN($G7:$H7)&lt;U$3),0,
$M7)))</f>
        <v>6.4200000000000728</v>
      </c>
      <c r="V7" s="24">
        <f>IF(MEDIAN(V$3,EDATE(V$3,3)-1,MIN($G7,$H7))=MIN($G7,$H7),
$I7-$J7-SUM($O7:U7),
IF(MEDIAN(V$3,EDATE(V$3,3)-1,$B7)=$B7,
TRUNC((MIN(EDATE(V$3,3),$H7,$G7)-$B7)/(EDATE(V$3,3)-V$3)*$M7,2),
IF(OR($B7&gt;V$3,MIN($G7:$H7)&lt;V$3),0,
$M7)))</f>
        <v>0</v>
      </c>
      <c r="W7" s="24">
        <f>IF(MEDIAN(W$3,EDATE(W$3,3)-1,MIN($G7,$H7))=MIN($G7,$H7),
$I7-$J7-SUM($O7:V7),
IF(MEDIAN(W$3,EDATE(W$3,3)-1,$B7)=$B7,
TRUNC((MIN(EDATE(W$3,3),$H7,$G7)-$B7)/(EDATE(W$3,3)-W$3)*$M7,2),
IF(OR($B7&gt;W$3,MIN($G7:$H7)&lt;W$3),0,
$M7)))</f>
        <v>0</v>
      </c>
      <c r="X7" s="24">
        <f>IF(MEDIAN(X$3,EDATE(X$3,3)-1,MIN($G7,$H7))=MIN($G7,$H7),
$I7-$J7-SUM($O7:W7),
IF(MEDIAN(X$3,EDATE(X$3,3)-1,$B7)=$B7,
TRUNC((MIN(EDATE(X$3,3),$H7,$G7)-$B7)/(EDATE(X$3,3)-X$3)*$M7,2),
IF(OR($B7&gt;X$3,MIN($G7:$H7)&lt;X$3),0,
$M7)))</f>
        <v>0</v>
      </c>
      <c r="Y7" s="24">
        <f>IF(MEDIAN(Y$3,EDATE(Y$3,3)-1,MIN($G7,$H7))=MIN($G7,$H7),
$I7-$J7-SUM($O7:X7),
IF(MEDIAN(Y$3,EDATE(Y$3,3)-1,$B7)=$B7,
TRUNC((MIN(EDATE(Y$3,3),$H7,$G7)-$B7)/(EDATE(Y$3,3)-Y$3)*$M7,2),
IF(OR($B7&gt;Y$3,MIN($G7:$H7)&lt;Y$3),0,
$M7)))</f>
        <v>0</v>
      </c>
      <c r="Z7" s="24">
        <f>IF(MEDIAN(Z$3,EDATE(Z$3,3)-1,MIN($G7,$H7))=MIN($G7,$H7),
$I7-$J7-SUM($O7:Y7),
IF(MEDIAN(Z$3,EDATE(Z$3,3)-1,$B7)=$B7,
TRUNC((MIN(EDATE(Z$3,3),$H7,$G7)-$B7)/(EDATE(Z$3,3)-Z$3)*$M7,2),
IF(OR($B7&gt;Z$3,MIN($G7:$H7)&lt;Z$3),0,
$M7)))</f>
        <v>0</v>
      </c>
      <c r="AA7" s="24">
        <f>IF(MEDIAN(AA$3,EDATE(AA$3,3)-1,MIN($G7,$H7))=MIN($G7,$H7),
$I7-$J7-SUM($O7:Z7),
IF(MEDIAN(AA$3,EDATE(AA$3,3)-1,$B7)=$B7,
TRUNC((MIN(EDATE(AA$3,3),$H7,$G7)-$B7)/(EDATE(AA$3,3)-AA$3)*$M7,2),
IF(OR($B7&gt;AA$3,MIN($G7:$H7)&lt;AA$3),0,
$M7)))</f>
        <v>0</v>
      </c>
      <c r="AB7" s="24">
        <f>IF(MEDIAN(AB$3,EDATE(AB$3,3)-1,MIN($G7,$H7))=MIN($G7,$H7),
$I7-$J7-SUM($O7:AA7),
IF(MEDIAN(AB$3,EDATE(AB$3,3)-1,$B7)=$B7,
TRUNC((MIN(EDATE(AB$3,3),$H7,$G7)-$B7)/(EDATE(AB$3,3)-AB$3)*$M7,2),
IF(OR($B7&gt;AB$3,MIN($G7:$H7)&lt;AB$3),0,
$M7)))</f>
        <v>0</v>
      </c>
      <c r="AC7" s="24">
        <f>IF(MEDIAN(AC$3,EDATE(AC$3,3)-1,MIN($G7,$H7))=MIN($G7,$H7),
$I7-$J7-SUM($O7:AB7),
IF(MEDIAN(AC$3,EDATE(AC$3,3)-1,$B7)=$B7,
TRUNC((MIN(EDATE(AC$3,3),$H7,$G7)-$B7)/(EDATE(AC$3,3)-AC$3)*$M7,2),
IF(OR($B7&gt;AC$3,MIN($G7:$H7)&lt;AC$3),0,
$M7)))</f>
        <v>0</v>
      </c>
      <c r="AD7" s="24">
        <f>IF(MEDIAN(AD$3,EDATE(AD$3,3)-1,MIN($G7,$H7))=MIN($G7,$H7),
$I7-$J7-SUM($O7:AC7),
IF(MEDIAN(AD$3,EDATE(AD$3,3)-1,$B7)=$B7,
TRUNC((MIN(EDATE(AD$3,3),$H7,$G7)-$B7)/(EDATE(AD$3,3)-AD$3)*$M7,2),
IF(OR($B7&gt;AD$3,MIN($G7:$H7)&lt;AD$3),0,
$M7)))</f>
        <v>0</v>
      </c>
      <c r="AE7" s="24">
        <f>IF(MEDIAN(AE$3,EDATE(AE$3,3)-1,MIN($G7,$H7))=MIN($G7,$H7),
$I7-$J7-SUM($O7:AD7),
IF(MEDIAN(AE$3,EDATE(AE$3,3)-1,$B7)=$B7,
TRUNC((MIN(EDATE(AE$3,3),$H7,$G7)-$B7)/(EDATE(AE$3,3)-AE$3)*$M7,2),
IF(OR($B7&gt;AE$3,MIN($G7:$H7)&lt;AE$3),0,
$M7)))</f>
        <v>0</v>
      </c>
      <c r="AF7" s="24">
        <f>IF(MEDIAN(AF$3,EDATE(AF$3,3)-1,MIN($G7,$H7))=MIN($G7,$H7),
$I7-$J7-SUM($O7:AE7),
IF(MEDIAN(AF$3,EDATE(AF$3,3)-1,$B7)=$B7,
TRUNC((MIN(EDATE(AF$3,3),$H7,$G7)-$B7)/(EDATE(AF$3,3)-AF$3)*$M7,2),
IF(OR($B7&gt;AF$3,MIN($G7:$H7)&lt;AF$3),0,
$M7)))</f>
        <v>0</v>
      </c>
      <c r="AG7" s="24">
        <f>IF(MEDIAN(AG$3,EDATE(AG$3,3)-1,MIN($G7,$H7))=MIN($G7,$H7),
$I7-$J7-SUM($O7:AF7),
IF(MEDIAN(AG$3,EDATE(AG$3,3)-1,$B7)=$B7,
TRUNC((MIN(EDATE(AG$3,3),$H7,$G7)-$B7)/(EDATE(AG$3,3)-AG$3)*$M7,2),
IF(OR($B7&gt;AG$3,MIN($G7:$H7)&lt;AG$3),0,
$M7)))</f>
        <v>0</v>
      </c>
      <c r="AH7" s="24">
        <f>IF(MEDIAN(AH$3,EDATE(AH$3,3)-1,MIN($G7,$H7))=MIN($G7,$H7),
$I7-$J7-SUM($O7:AG7),
IF(MEDIAN(AH$3,EDATE(AH$3,3)-1,$B7)=$B7,
TRUNC((MIN(EDATE(AH$3,3),$H7,$G7)-$B7)/(EDATE(AH$3,3)-AH$3)*$M7,2),
IF(OR($B7&gt;AH$3,MIN($G7:$H7)&lt;AH$3),0,
$M7)))</f>
        <v>0</v>
      </c>
      <c r="AI7" s="24">
        <f>IF(MEDIAN(AI$3,EDATE(AI$3,3)-1,MIN($G7,$H7))=MIN($G7,$H7),
$I7-$J7-SUM($O7:AH7),
IF(MEDIAN(AI$3,EDATE(AI$3,3)-1,$B7)=$B7,
TRUNC((MIN(EDATE(AI$3,3),$H7,$G7)-$B7)/(EDATE(AI$3,3)-AI$3)*$M7,2),
IF(OR($B7&gt;AI$3,MIN($G7:$H7)&lt;AI$3),0,
$M7)))</f>
        <v>0</v>
      </c>
      <c r="AJ7" s="24">
        <f>IF(MEDIAN(AJ$3,EDATE(AJ$3,3)-1,MIN($G7,$H7))=MIN($G7,$H7),
$I7-$J7-SUM($O7:AI7),
IF(MEDIAN(AJ$3,EDATE(AJ$3,3)-1,$B7)=$B7,
TRUNC((MIN(EDATE(AJ$3,3),$H7,$G7)-$B7)/(EDATE(AJ$3,3)-AJ$3)*$M7,2),
IF(OR($B7&gt;AJ$3,MIN($G7:$H7)&lt;AJ$3),0,
$M7)))</f>
        <v>0</v>
      </c>
      <c r="AK7" s="24">
        <f>IF(MEDIAN(AK$3,EDATE(AK$3,3)-1,MIN($G7,$H7))=MIN($G7,$H7),
$I7-$J7-SUM($O7:AJ7),
IF(MEDIAN(AK$3,EDATE(AK$3,3)-1,$B7)=$B7,
TRUNC((MIN(EDATE(AK$3,3),$H7,$G7)-$B7)/(EDATE(AK$3,3)-AK$3)*$M7,2),
IF(OR($B7&gt;AK$3,MIN($G7:$H7)&lt;AK$3),0,
$M7)))</f>
        <v>0</v>
      </c>
      <c r="AL7" s="24">
        <f>IF(MEDIAN(AL$3,EDATE(AL$3,3)-1,MIN($G7,$H7))=MIN($G7,$H7),
$I7-$J7-SUM($O7:AK7),
IF(MEDIAN(AL$3,EDATE(AL$3,3)-1,$B7)=$B7,
TRUNC((MIN(EDATE(AL$3,3),$H7,$G7)-$B7)/(EDATE(AL$3,3)-AL$3)*$M7,2),
IF(OR($B7&gt;AL$3,MIN($G7:$H7)&lt;AL$3),0,
$M7)))</f>
        <v>0</v>
      </c>
      <c r="AM7" s="24">
        <f>IF(MEDIAN(AM$3,EDATE(AM$3,3)-1,MIN($G7,$H7))=MIN($G7,$H7),
$I7-$J7-SUM($O7:AL7),
IF(MEDIAN(AM$3,EDATE(AM$3,3)-1,$B7)=$B7,
TRUNC((MIN(EDATE(AM$3,3),$H7,$G7)-$B7)/(EDATE(AM$3,3)-AM$3)*$M7,2),
IF(OR($B7&gt;AM$3,MIN($G7:$H7)&lt;AM$3),0,
$M7)))</f>
        <v>0</v>
      </c>
      <c r="AN7" s="24">
        <f>IF(MEDIAN(AN$3,EDATE(AN$3,3)-1,MIN($G7,$H7))=MIN($G7,$H7),
$I7-$J7-SUM($O7:AM7),
IF(MEDIAN(AN$3,EDATE(AN$3,3)-1,$B7)=$B7,
TRUNC((MIN(EDATE(AN$3,3),$H7,$G7)-$B7)/(EDATE(AN$3,3)-AN$3)*$M7,2),
IF(OR($B7&gt;AN$3,MIN($G7:$H7)&lt;AN$3),0,
$M7)))</f>
        <v>0</v>
      </c>
      <c r="AO7" s="24">
        <f>IF(MEDIAN(AO$3,EDATE(AO$3,3)-1,MIN($G7,$H7))=MIN($G7,$H7),
$I7-$J7-SUM($O7:AN7),
IF(MEDIAN(AO$3,EDATE(AO$3,3)-1,$B7)=$B7,
TRUNC((MIN(EDATE(AO$3,3),$H7,$G7)-$B7)/(EDATE(AO$3,3)-AO$3)*$M7,2),
IF(OR($B7&gt;AO$3,MIN($G7:$H7)&lt;AO$3),0,
$M7)))</f>
        <v>0</v>
      </c>
      <c r="AP7" s="24">
        <f>IF(MEDIAN(AP$3,EDATE(AP$3,3)-1,MIN($G7,$H7))=MIN($G7,$H7),
$I7-$J7-SUM($O7:AO7),
IF(MEDIAN(AP$3,EDATE(AP$3,3)-1,$B7)=$B7,
TRUNC((MIN(EDATE(AP$3,3),$H7,$G7)-$B7)/(EDATE(AP$3,3)-AP$3)*$M7,2),
IF(OR($B7&gt;AP$3,MIN($G7:$H7)&lt;AP$3),0,
$M7)))</f>
        <v>0</v>
      </c>
      <c r="AQ7" s="24">
        <f>IF(MEDIAN(AQ$3,EDATE(AQ$3,3)-1,MIN($G7,$H7))=MIN($G7,$H7),
$I7-$J7-SUM($O7:AP7),
IF(MEDIAN(AQ$3,EDATE(AQ$3,3)-1,$B7)=$B7,
TRUNC((MIN(EDATE(AQ$3,3),$H7,$G7)-$B7)/(EDATE(AQ$3,3)-AQ$3)*$M7,2),
IF(OR($B7&gt;AQ$3,MIN($G7:$H7)&lt;AQ$3),0,
$M7)))</f>
        <v>0</v>
      </c>
      <c r="AR7" s="24">
        <f>IF(MEDIAN(AR$3,EDATE(AR$3,3)-1,MIN($G7,$H7))=MIN($G7,$H7),
$I7-$J7-SUM($O7:AQ7),
IF(MEDIAN(AR$3,EDATE(AR$3,3)-1,$B7)=$B7,
TRUNC((MIN(EDATE(AR$3,3),$H7,$G7)-$B7)/(EDATE(AR$3,3)-AR$3)*$M7,2),
IF(OR($B7&gt;AR$3,MIN($G7:$H7)&lt;AR$3),0,
$M7)))</f>
        <v>0</v>
      </c>
      <c r="AS7" s="24">
        <f>IF(MEDIAN(AS$3,EDATE(AS$3,3)-1,MIN($G7,$H7))=MIN($G7,$H7),
$I7-$J7-SUM($O7:AR7),
IF(MEDIAN(AS$3,EDATE(AS$3,3)-1,$B7)=$B7,
TRUNC((MIN(EDATE(AS$3,3),$H7,$G7)-$B7)/(EDATE(AS$3,3)-AS$3)*$M7,2),
IF(OR($B7&gt;AS$3,MIN($G7:$H7)&lt;AS$3),0,
$M7)))</f>
        <v>0</v>
      </c>
      <c r="AT7" s="24">
        <f>IF(MEDIAN(AT$3,EDATE(AT$3,3)-1,MIN($G7,$H7))=MIN($G7,$H7),
$I7-$J7-SUM($O7:AS7),
IF(MEDIAN(AT$3,EDATE(AT$3,3)-1,$B7)=$B7,
TRUNC((MIN(EDATE(AT$3,3),$H7,$G7)-$B7)/(EDATE(AT$3,3)-AT$3)*$M7,2),
IF(OR($B7&gt;AT$3,MIN($G7:$H7)&lt;AT$3),0,
$M7)))</f>
        <v>0</v>
      </c>
      <c r="AU7" s="24">
        <f>IF(MEDIAN(AU$3,EDATE(AU$3,3)-1,MIN($G7,$H7))=MIN($G7,$H7),
$I7-$J7-SUM($O7:AT7),
IF(MEDIAN(AU$3,EDATE(AU$3,3)-1,$B7)=$B7,
TRUNC((MIN(EDATE(AU$3,3),$H7,$G7)-$B7)/(EDATE(AU$3,3)-AU$3)*$M7,2),
IF(OR($B7&gt;AU$3,MIN($G7:$H7)&lt;AU$3),0,
$M7)))</f>
        <v>0</v>
      </c>
      <c r="AV7" s="24">
        <f>IF(MEDIAN(AV$3,EDATE(AV$3,3)-1,MIN($G7,$H7))=MIN($G7,$H7),
$I7-$J7-SUM($O7:AU7),
IF(MEDIAN(AV$3,EDATE(AV$3,3)-1,$B7)=$B7,
TRUNC((MIN(EDATE(AV$3,3),$H7,$G7)-$B7)/(EDATE(AV$3,3)-AV$3)*$M7,2),
IF(OR($B7&gt;AV$3,MIN($G7:$H7)&lt;AV$3),0,
$M7)))</f>
        <v>0</v>
      </c>
      <c r="AW7" s="24">
        <f>IF(MEDIAN(AW$3,EDATE(AW$3,3)-1,MIN($G7,$H7))=MIN($G7,$H7),
$I7-$J7-SUM($O7:AV7),
IF(MEDIAN(AW$3,EDATE(AW$3,3)-1,$B7)=$B7,
TRUNC((MIN(EDATE(AW$3,3),$H7,$G7)-$B7)/(EDATE(AW$3,3)-AW$3)*$M7,2),
IF(OR($B7&gt;AW$3,MIN($G7:$H7)&lt;AW$3),0,
$M7)))</f>
        <v>0</v>
      </c>
      <c r="AX7" s="24">
        <f>IF(MEDIAN(AX$3,EDATE(AX$3,3)-1,MIN($G7,$H7))=MIN($G7,$H7),
$I7-$J7-SUM($O7:AW7),
IF(MEDIAN(AX$3,EDATE(AX$3,3)-1,$B7)=$B7,
TRUNC((MIN(EDATE(AX$3,3),$H7,$G7)-$B7)/(EDATE(AX$3,3)-AX$3)*$M7,2),
IF(OR($B7&gt;AX$3,MIN($G7:$H7)&lt;AX$3),0,
$M7)))</f>
        <v>0</v>
      </c>
      <c r="AY7" s="24">
        <f>IF(MEDIAN(AY$3,EDATE(AY$3,3)-1,MIN($G7,$H7))=MIN($G7,$H7),
$I7-$J7-SUM($O7:AX7),
IF(MEDIAN(AY$3,EDATE(AY$3,3)-1,$B7)=$B7,
TRUNC((MIN(EDATE(AY$3,3),$H7,$G7)-$B7)/(EDATE(AY$3,3)-AY$3)*$M7,2),
IF(OR($B7&gt;AY$3,MIN($G7:$H7)&lt;AY$3),0,
$M7)))</f>
        <v>0</v>
      </c>
      <c r="AZ7" s="24">
        <f>IF(MEDIAN(AZ$3,EDATE(AZ$3,3)-1,MIN($G7,$H7))=MIN($G7,$H7),
$I7-$J7-SUM($O7:AY7),
IF(MEDIAN(AZ$3,EDATE(AZ$3,3)-1,$B7)=$B7,
TRUNC((MIN(EDATE(AZ$3,3),$H7,$G7)-$B7)/(EDATE(AZ$3,3)-AZ$3)*$M7,2),
IF(OR($B7&gt;AZ$3,MIN($G7:$H7)&lt;AZ$3),0,
$M7)))</f>
        <v>0</v>
      </c>
      <c r="BA7" s="24">
        <f>IF(MEDIAN(BA$3,EDATE(BA$3,3)-1,MIN($G7,$H7))=MIN($G7,$H7),
$I7-$J7-SUM($O7:AZ7),
IF(MEDIAN(BA$3,EDATE(BA$3,3)-1,$B7)=$B7,
TRUNC((MIN(EDATE(BA$3,3),$H7,$G7)-$B7)/(EDATE(BA$3,3)-BA$3)*$M7,2),
IF(OR($B7&gt;BA$3,MIN($G7:$H7)&lt;BA$3),0,
$M7)))</f>
        <v>0</v>
      </c>
      <c r="BB7" s="24">
        <f>IF(MEDIAN(BB$3,EDATE(BB$3,3)-1,MIN($G7,$H7))=MIN($G7,$H7),
$I7-$J7-SUM($O7:BA7),
IF(MEDIAN(BB$3,EDATE(BB$3,3)-1,$B7)=$B7,
TRUNC((MIN(EDATE(BB$3,3),$H7,$G7)-$B7)/(EDATE(BB$3,3)-BB$3)*$M7,2),
IF(OR($B7&gt;BB$3,MIN($G7:$H7)&lt;BB$3),0,
$M7)))</f>
        <v>0</v>
      </c>
      <c r="BC7" s="24">
        <f>IF(MEDIAN(BC$3,EDATE(BC$3,3)-1,MIN($G7,$H7))=MIN($G7,$H7),
$I7-$J7-SUM($O7:BB7),
IF(MEDIAN(BC$3,EDATE(BC$3,3)-1,$B7)=$B7,
TRUNC((MIN(EDATE(BC$3,3),$H7,$G7)-$B7)/(EDATE(BC$3,3)-BC$3)*$M7,2),
IF(OR($B7&gt;BC$3,MIN($G7:$H7)&lt;BC$3),0,
$M7)))</f>
        <v>0</v>
      </c>
      <c r="BD7" s="24">
        <f>IF(MEDIAN(BD$3,EDATE(BD$3,3)-1,MIN($G7,$H7))=MIN($G7,$H7),
$I7-$J7-SUM($O7:BC7),
IF(MEDIAN(BD$3,EDATE(BD$3,3)-1,$B7)=$B7,
TRUNC((MIN(EDATE(BD$3,3),$H7,$G7)-$B7)/(EDATE(BD$3,3)-BD$3)*$M7,2),
IF(OR($B7&gt;BD$3,MIN($G7:$H7)&lt;BD$3),0,
$M7)))</f>
        <v>0</v>
      </c>
      <c r="BE7" s="24">
        <f>IF(MEDIAN(BE$3,EDATE(BE$3,3)-1,MIN($G7,$H7))=MIN($G7,$H7),
$I7-$J7-SUM($O7:BD7),
IF(MEDIAN(BE$3,EDATE(BE$3,3)-1,$B7)=$B7,
TRUNC((MIN(EDATE(BE$3,3),$H7,$G7)-$B7)/(EDATE(BE$3,3)-BE$3)*$M7,2),
IF(OR($B7&gt;BE$3,MIN($G7:$H7)&lt;BE$3),0,
$M7)))</f>
        <v>0</v>
      </c>
      <c r="BF7" s="24">
        <f>IF(MEDIAN(BF$3,EDATE(BF$3,3)-1,MIN($G7,$H7))=MIN($G7,$H7),
$I7-$J7-SUM($O7:BE7),
IF(MEDIAN(BF$3,EDATE(BF$3,3)-1,$B7)=$B7,
TRUNC((MIN(EDATE(BF$3,3),$H7,$G7)-$B7)/(EDATE(BF$3,3)-BF$3)*$M7,2),
IF(OR($B7&gt;BF$3,MIN($G7:$H7)&lt;BF$3),0,
$M7)))</f>
        <v>0</v>
      </c>
      <c r="BG7" s="24">
        <f>IF(MEDIAN(BG$3,EDATE(BG$3,3)-1,MIN($G7,$H7))=MIN($G7,$H7),
$I7-$J7-SUM($O7:BF7),
IF(MEDIAN(BG$3,EDATE(BG$3,3)-1,$B7)=$B7,
TRUNC((MIN(EDATE(BG$3,3),$H7,$G7)-$B7)/(EDATE(BG$3,3)-BG$3)*$M7,2),
IF(OR($B7&gt;BG$3,MIN($G7:$H7)&lt;BG$3),0,
$M7)))</f>
        <v>0</v>
      </c>
      <c r="BH7" s="24">
        <f>IF(MEDIAN(BH$3,EDATE(BH$3,3)-1,MIN($G7,$H7))=MIN($G7,$H7),
$I7-$J7-SUM($O7:BG7),
IF(MEDIAN(BH$3,EDATE(BH$3,3)-1,$B7)=$B7,
TRUNC((MIN(EDATE(BH$3,3),$H7,$G7)-$B7)/(EDATE(BH$3,3)-BH$3)*$M7,2),
IF(OR($B7&gt;BH$3,MIN($G7:$H7)&lt;BH$3),0,
$M7)))</f>
        <v>0</v>
      </c>
      <c r="BI7" s="24">
        <f>IF(MEDIAN(BI$3,EDATE(BI$3,3)-1,MIN($G7,$H7))=MIN($G7,$H7),
$I7-$J7-SUM($O7:BH7),
IF(MEDIAN(BI$3,EDATE(BI$3,3)-1,$B7)=$B7,
TRUNC((MIN(EDATE(BI$3,3),$H7,$G7)-$B7)/(EDATE(BI$3,3)-BI$3)*$M7,2),
IF(OR($B7&gt;BI$3,MIN($G7:$H7)&lt;BI$3),0,
$M7)))</f>
        <v>0</v>
      </c>
      <c r="BJ7" s="24">
        <f>IF(MEDIAN(BJ$3,EDATE(BJ$3,3)-1,MIN($G7,$H7))=MIN($G7,$H7),
$I7-$J7-SUM($O7:BI7),
IF(MEDIAN(BJ$3,EDATE(BJ$3,3)-1,$B7)=$B7,
TRUNC((MIN(EDATE(BJ$3,3),$H7,$G7)-$B7)/(EDATE(BJ$3,3)-BJ$3)*$M7,2),
IF(OR($B7&gt;BJ$3,MIN($G7:$H7)&lt;BJ$3),0,
$M7)))</f>
        <v>0</v>
      </c>
      <c r="BK7" s="24">
        <f>IF(MEDIAN(BK$3,EDATE(BK$3,3)-1,MIN($G7,$H7))=MIN($G7,$H7),
$I7-$J7-SUM($O7:BJ7),
IF(MEDIAN(BK$3,EDATE(BK$3,3)-1,$B7)=$B7,
TRUNC((MIN(EDATE(BK$3,3),$H7,$G7)-$B7)/(EDATE(BK$3,3)-BK$3)*$M7,2),
IF(OR($B7&gt;BK$3,MIN($G7:$H7)&lt;BK$3),0,
$M7)))</f>
        <v>0</v>
      </c>
      <c r="BL7" s="24">
        <f>IF(MEDIAN(BL$3,EDATE(BL$3,3)-1,MIN($G7,$H7))=MIN($G7,$H7),
$I7-$J7-SUM($O7:BK7),
IF(MEDIAN(BL$3,EDATE(BL$3,3)-1,$B7)=$B7,
TRUNC((MIN(EDATE(BL$3,3),$H7,$G7)-$B7)/(EDATE(BL$3,3)-BL$3)*$M7,2),
IF(OR($B7&gt;BL$3,MIN($G7:$H7)&lt;BL$3),0,
$M7)))</f>
        <v>0</v>
      </c>
      <c r="BM7" s="24">
        <f>IF(MEDIAN(BM$3,EDATE(BM$3,3)-1,MIN($G7,$H7))=MIN($G7,$H7),
$I7-$J7-SUM($O7:BL7),
IF(MEDIAN(BM$3,EDATE(BM$3,3)-1,$B7)=$B7,
TRUNC((MIN(EDATE(BM$3,3),$H7,$G7)-$B7)/(EDATE(BM$3,3)-BM$3)*$M7,2),
IF(OR($B7&gt;BM$3,MIN($G7:$H7)&lt;BM$3),0,
$M7)))</f>
        <v>0</v>
      </c>
      <c r="BN7" s="24">
        <f>IF(MEDIAN(BN$3,EDATE(BN$3,3)-1,MIN($G7,$H7))=MIN($G7,$H7),
$I7-$J7-SUM($O7:BM7),
IF(MEDIAN(BN$3,EDATE(BN$3,3)-1,$B7)=$B7,
TRUNC((MIN(EDATE(BN$3,3),$H7,$G7)-$B7)/(EDATE(BN$3,3)-BN$3)*$M7,2),
IF(OR($B7&gt;BN$3,MIN($G7:$H7)&lt;BN$3),0,
$M7)))</f>
        <v>0</v>
      </c>
      <c r="BO7" s="24">
        <f>IF(MEDIAN(BO$3,EDATE(BO$3,3)-1,MIN($G7,$H7))=MIN($G7,$H7),
$I7-$J7-SUM($O7:BN7),
IF(MEDIAN(BO$3,EDATE(BO$3,3)-1,$B7)=$B7,
TRUNC((MIN(EDATE(BO$3,3),$H7,$G7)-$B7)/(EDATE(BO$3,3)-BO$3)*$M7,2),
IF(OR($B7&gt;BO$3,MIN($G7:$H7)&lt;BO$3),0,
$M7)))</f>
        <v>0</v>
      </c>
      <c r="BP7" s="24">
        <f>IF(MEDIAN(BP$3,EDATE(BP$3,3)-1,MIN($G7,$H7))=MIN($G7,$H7),
$I7-$J7-SUM($O7:BO7),
IF(MEDIAN(BP$3,EDATE(BP$3,3)-1,$B7)=$B7,
TRUNC((MIN(EDATE(BP$3,3),$H7,$G7)-$B7)/(EDATE(BP$3,3)-BP$3)*$M7,2),
IF(OR($B7&gt;BP$3,MIN($G7:$H7)&lt;BP$3),0,
$M7)))</f>
        <v>0</v>
      </c>
      <c r="BQ7" s="24">
        <f>IF(MEDIAN(BQ$3,EDATE(BQ$3,3)-1,MIN($G7,$H7))=MIN($G7,$H7),
$I7-$J7-SUM($O7:BP7),
IF(MEDIAN(BQ$3,EDATE(BQ$3,3)-1,$B7)=$B7,
TRUNC((MIN(EDATE(BQ$3,3),$H7,$G7)-$B7)/(EDATE(BQ$3,3)-BQ$3)*$M7,2),
IF(OR($B7&gt;BQ$3,MIN($G7:$H7)&lt;BQ$3),0,
$M7)))</f>
        <v>0</v>
      </c>
      <c r="BR7" s="24">
        <f>IF(MEDIAN(BR$3,EDATE(BR$3,3)-1,MIN($G7,$H7))=MIN($G7,$H7),
$I7-$J7-SUM($O7:BQ7),
IF(MEDIAN(BR$3,EDATE(BR$3,3)-1,$B7)=$B7,
TRUNC((MIN(EDATE(BR$3,3),$H7,$G7)-$B7)/(EDATE(BR$3,3)-BR$3)*$M7,2),
IF(OR($B7&gt;BR$3,MIN($G7:$H7)&lt;BR$3),0,
$M7)))</f>
        <v>0</v>
      </c>
      <c r="BS7" s="24">
        <f>IF(MEDIAN(BS$3,EDATE(BS$3,3)-1,MIN($G7,$H7))=MIN($G7,$H7),
$I7-$J7-SUM($O7:BR7),
IF(MEDIAN(BS$3,EDATE(BS$3,3)-1,$B7)=$B7,
TRUNC((MIN(EDATE(BS$3,3),$H7,$G7)-$B7)/(EDATE(BS$3,3)-BS$3)*$M7,2),
IF(OR($B7&gt;BS$3,MIN($G7:$H7)&lt;BS$3),0,
$M7)))</f>
        <v>0</v>
      </c>
      <c r="BT7" s="24">
        <f>IF(MEDIAN(BT$3,EDATE(BT$3,3)-1,MIN($G7,$H7))=MIN($G7,$H7),
$I7-$J7-SUM($O7:BS7),
IF(MEDIAN(BT$3,EDATE(BT$3,3)-1,$B7)=$B7,
TRUNC((MIN(EDATE(BT$3,3),$H7,$G7)-$B7)/(EDATE(BT$3,3)-BT$3)*$M7,2),
IF(OR($B7&gt;BT$3,MIN($G7:$H7)&lt;BT$3),0,
$M7)))</f>
        <v>0</v>
      </c>
      <c r="BU7" s="24">
        <f>IF(MEDIAN(BU$3,EDATE(BU$3,3)-1,MIN($G7,$H7))=MIN($G7,$H7),
$I7-$J7-SUM($O7:BT7),
IF(MEDIAN(BU$3,EDATE(BU$3,3)-1,$B7)=$B7,
TRUNC((MIN(EDATE(BU$3,3),$H7,$G7)-$B7)/(EDATE(BU$3,3)-BU$3)*$M7,2),
IF(OR($B7&gt;BU$3,MIN($G7:$H7)&lt;BU$3),0,
$M7)))</f>
        <v>0</v>
      </c>
      <c r="BV7" s="24">
        <f>IF(MEDIAN(BV$3,EDATE(BV$3,3)-1,MIN($G7,$H7))=MIN($G7,$H7),
$I7-$J7-SUM($O7:BU7),
IF(MEDIAN(BV$3,EDATE(BV$3,3)-1,$B7)=$B7,
TRUNC((MIN(EDATE(BV$3,3),$H7,$G7)-$B7)/(EDATE(BV$3,3)-BV$3)*$M7,2),
IF(OR($B7&gt;BV$3,MIN($G7:$H7)&lt;BV$3),0,
$M7)))</f>
        <v>0</v>
      </c>
      <c r="BW7" s="24">
        <f>IF(MEDIAN(BW$3,EDATE(BW$3,3)-1,MIN($G7,$H7))=MIN($G7,$H7),
$I7-$J7-SUM($O7:BV7),
IF(MEDIAN(BW$3,EDATE(BW$3,3)-1,$B7)=$B7,
TRUNC((MIN(EDATE(BW$3,3),$H7,$G7)-$B7)/(EDATE(BW$3,3)-BW$3)*$M7,2),
IF(OR($B7&gt;BW$3,MIN($G7:$H7)&lt;BW$3),0,
$M7)))</f>
        <v>0</v>
      </c>
      <c r="BX7" s="24">
        <f>IF(MEDIAN(BX$3,EDATE(BX$3,3)-1,MIN($G7,$H7))=MIN($G7,$H7),
$I7-$J7-SUM($O7:BW7),
IF(MEDIAN(BX$3,EDATE(BX$3,3)-1,$B7)=$B7,
TRUNC((MIN(EDATE(BX$3,3),$H7,$G7)-$B7)/(EDATE(BX$3,3)-BX$3)*$M7,2),
IF(OR($B7&gt;BX$3,MIN($G7:$H7)&lt;BX$3),0,
$M7)))</f>
        <v>0</v>
      </c>
      <c r="BY7" s="24">
        <f>IF(MEDIAN(BY$3,EDATE(BY$3,3)-1,MIN($G7,$H7))=MIN($G7,$H7),
$I7-$J7-SUM($O7:BX7),
IF(MEDIAN(BY$3,EDATE(BY$3,3)-1,$B7)=$B7,
TRUNC((MIN(EDATE(BY$3,3),$H7,$G7)-$B7)/(EDATE(BY$3,3)-BY$3)*$M7,2),
IF(OR($B7&gt;BY$3,MIN($G7:$H7)&lt;BY$3),0,
$M7)))</f>
        <v>0</v>
      </c>
      <c r="BZ7" s="24">
        <f>IF(MEDIAN(BZ$3,EDATE(BZ$3,3)-1,MIN($G7,$H7))=MIN($G7,$H7),
$I7-$J7-SUM($O7:BY7),
IF(MEDIAN(BZ$3,EDATE(BZ$3,3)-1,$B7)=$B7,
TRUNC((MIN(EDATE(BZ$3,3),$H7,$G7)-$B7)/(EDATE(BZ$3,3)-BZ$3)*$M7,2),
IF(OR($B7&gt;BZ$3,MIN($G7:$H7)&lt;BZ$3),0,
$M7)))</f>
        <v>0</v>
      </c>
      <c r="CA7" s="24">
        <f>IF(MEDIAN(CA$3,EDATE(CA$3,3)-1,MIN($G7,$H7))=MIN($G7,$H7),
$I7-$J7-SUM($O7:BZ7),
IF(MEDIAN(CA$3,EDATE(CA$3,3)-1,$B7)=$B7,
TRUNC((MIN(EDATE(CA$3,3),$H7,$G7)-$B7)/(EDATE(CA$3,3)-CA$3)*$M7,2),
IF(OR($B7&gt;CA$3,MIN($G7:$H7)&lt;CA$3),0,
$M7)))</f>
        <v>0</v>
      </c>
      <c r="CB7" s="24">
        <f>IF(MEDIAN(CB$3,EDATE(CB$3,3)-1,MIN($G7,$H7))=MIN($G7,$H7),
$I7-$J7-SUM($O7:CA7),
IF(MEDIAN(CB$3,EDATE(CB$3,3)-1,$B7)=$B7,
TRUNC((MIN(EDATE(CB$3,3),$H7,$G7)-$B7)/(EDATE(CB$3,3)-CB$3)*$M7,2),
IF(OR($B7&gt;CB$3,MIN($G7:$H7)&lt;CB$3),0,
$M7)))</f>
        <v>0</v>
      </c>
      <c r="CC7" s="24">
        <f>IF(MEDIAN(CC$3,EDATE(CC$3,3)-1,MIN($G7,$H7))=MIN($G7,$H7),
$I7-$J7-SUM($O7:CB7),
IF(MEDIAN(CC$3,EDATE(CC$3,3)-1,$B7)=$B7,
TRUNC((MIN(EDATE(CC$3,3),$H7,$G7)-$B7)/(EDATE(CC$3,3)-CC$3)*$M7,2),
IF(OR($B7&gt;CC$3,MIN($G7:$H7)&lt;CC$3),0,
$M7)))</f>
        <v>0</v>
      </c>
      <c r="CD7" s="24">
        <f>IF(MEDIAN(CD$3,EDATE(CD$3,3)-1,MIN($G7,$H7))=MIN($G7,$H7),
$I7-$J7-SUM($O7:CC7),
IF(MEDIAN(CD$3,EDATE(CD$3,3)-1,$B7)=$B7,
TRUNC((MIN(EDATE(CD$3,3),$H7,$G7)-$B7)/(EDATE(CD$3,3)-CD$3)*$M7,2),
IF(OR($B7&gt;CD$3,MIN($G7:$H7)&lt;CD$3),0,
$M7)))</f>
        <v>0</v>
      </c>
      <c r="CE7" s="24">
        <f>IF(MEDIAN(CE$3,EDATE(CE$3,3)-1,MIN($G7,$H7))=MIN($G7,$H7),
$I7-$J7-SUM($O7:CD7),
IF(MEDIAN(CE$3,EDATE(CE$3,3)-1,$B7)=$B7,
TRUNC((MIN(EDATE(CE$3,3),$H7,$G7)-$B7)/(EDATE(CE$3,3)-CE$3)*$M7,2),
IF(OR($B7&gt;CE$3,MIN($G7:$H7)&lt;CE$3),0,
$M7)))</f>
        <v>0</v>
      </c>
      <c r="CF7" s="24">
        <f>IF(MEDIAN(CF$3,EDATE(CF$3,3)-1,MIN($G7,$H7))=MIN($G7,$H7),
$I7-$J7-SUM($O7:CE7),
IF(MEDIAN(CF$3,EDATE(CF$3,3)-1,$B7)=$B7,
TRUNC((MIN(EDATE(CF$3,3),$H7,$G7)-$B7)/(EDATE(CF$3,3)-CF$3)*$M7,2),
IF(OR($B7&gt;CF$3,MIN($G7:$H7)&lt;CF$3),0,
$M7)))</f>
        <v>0</v>
      </c>
      <c r="CG7" s="24">
        <f>IF(MEDIAN(CG$3,EDATE(CG$3,3)-1,MIN($G7,$H7))=MIN($G7,$H7),
$I7-$J7-SUM($O7:CF7),
IF(MEDIAN(CG$3,EDATE(CG$3,3)-1,$B7)=$B7,
TRUNC((MIN(EDATE(CG$3,3),$H7,$G7)-$B7)/(EDATE(CG$3,3)-CG$3)*$M7,2),
IF(OR($B7&gt;CG$3,MIN($G7:$H7)&lt;CG$3),0,
$M7)))</f>
        <v>0</v>
      </c>
      <c r="CH7" s="24">
        <f>IF(MEDIAN(CH$3,EDATE(CH$3,3)-1,MIN($G7,$H7))=MIN($G7,$H7),
$I7-$J7-SUM($O7:CG7),
IF(MEDIAN(CH$3,EDATE(CH$3,3)-1,$B7)=$B7,
TRUNC((MIN(EDATE(CH$3,3),$H7,$G7)-$B7)/(EDATE(CH$3,3)-CH$3)*$M7,2),
IF(OR($B7&gt;CH$3,MIN($G7:$H7)&lt;CH$3),0,
$M7)))</f>
        <v>0</v>
      </c>
      <c r="CI7" s="24">
        <f>IF(MEDIAN(CI$3,EDATE(CI$3,3)-1,MIN($G7,$H7))=MIN($G7,$H7),
$I7-$J7-SUM($O7:CH7),
IF(MEDIAN(CI$3,EDATE(CI$3,3)-1,$B7)=$B7,
TRUNC((MIN(EDATE(CI$3,3),$H7,$G7)-$B7)/(EDATE(CI$3,3)-CI$3)*$M7,2),
IF(OR($B7&gt;CI$3,MIN($G7:$H7)&lt;CI$3),0,
$M7)))</f>
        <v>0</v>
      </c>
      <c r="CJ7" s="24">
        <f>IF(MEDIAN(CJ$3,EDATE(CJ$3,3)-1,MIN($G7,$H7))=MIN($G7,$H7),
$I7-$J7-SUM($O7:CI7),
IF(MEDIAN(CJ$3,EDATE(CJ$3,3)-1,$B7)=$B7,
TRUNC((MIN(EDATE(CJ$3,3),$H7,$G7)-$B7)/(EDATE(CJ$3,3)-CJ$3)*$M7,2),
IF(OR($B7&gt;CJ$3,MIN($G7:$H7)&lt;CJ$3),0,
$M7)))</f>
        <v>0</v>
      </c>
      <c r="CK7" s="24">
        <f>IF(MEDIAN(CK$3,EDATE(CK$3,3)-1,MIN($G7,$H7))=MIN($G7,$H7),
$I7-$J7-SUM($O7:CJ7),
IF(MEDIAN(CK$3,EDATE(CK$3,3)-1,$B7)=$B7,
TRUNC((MIN(EDATE(CK$3,3),$H7,$G7)-$B7)/(EDATE(CK$3,3)-CK$3)*$M7,2),
IF(OR($B7&gt;CK$3,MIN($G7:$H7)&lt;CK$3),0,
$M7)))</f>
        <v>0</v>
      </c>
      <c r="CL7" s="24">
        <f>IF(MEDIAN(CL$3,EDATE(CL$3,3)-1,MIN($G7,$H7))=MIN($G7,$H7),
$I7-$J7-SUM($O7:CK7),
IF(MEDIAN(CL$3,EDATE(CL$3,3)-1,$B7)=$B7,
TRUNC((MIN(EDATE(CL$3,3),$H7,$G7)-$B7)/(EDATE(CL$3,3)-CL$3)*$M7,2),
IF(OR($B7&gt;CL$3,MIN($G7:$H7)&lt;CL$3),0,
$M7)))</f>
        <v>0</v>
      </c>
      <c r="CM7" s="24">
        <f>IF(MEDIAN(CM$3,EDATE(CM$3,3)-1,MIN($G7,$H7))=MIN($G7,$H7),
$I7-$J7-SUM($O7:CL7),
IF(MEDIAN(CM$3,EDATE(CM$3,3)-1,$B7)=$B7,
TRUNC((MIN(EDATE(CM$3,3),$H7,$G7)-$B7)/(EDATE(CM$3,3)-CM$3)*$M7,2),
IF(OR($B7&gt;CM$3,MIN($G7:$H7)&lt;CM$3),0,
$M7)))</f>
        <v>0</v>
      </c>
      <c r="CN7" s="24">
        <f>IF(MEDIAN(CN$3,EDATE(CN$3,3)-1,MIN($G7,$H7))=MIN($G7,$H7),
$I7-$J7-SUM($O7:CM7),
IF(MEDIAN(CN$3,EDATE(CN$3,3)-1,$B7)=$B7,
TRUNC((MIN(EDATE(CN$3,3),$H7,$G7)-$B7)/(EDATE(CN$3,3)-CN$3)*$M7,2),
IF(OR($B7&gt;CN$3,MIN($G7:$H7)&lt;CN$3),0,
$M7)))</f>
        <v>0</v>
      </c>
      <c r="CO7" s="24">
        <f>IF(MEDIAN(CO$3,EDATE(CO$3,3)-1,MIN($G7,$H7))=MIN($G7,$H7),
$I7-$J7-SUM($O7:CN7),
IF(MEDIAN(CO$3,EDATE(CO$3,3)-1,$B7)=$B7,
TRUNC((MIN(EDATE(CO$3,3),$H7,$G7)-$B7)/(EDATE(CO$3,3)-CO$3)*$M7,2),
IF(OR($B7&gt;CO$3,MIN($G7:$H7)&lt;CO$3),0,
$M7)))</f>
        <v>0</v>
      </c>
      <c r="CP7" s="24">
        <f>IF(MEDIAN(CP$3,EDATE(CP$3,3)-1,MIN($G7,$H7))=MIN($G7,$H7),
$I7-$J7-SUM($O7:CO7),
IF(MEDIAN(CP$3,EDATE(CP$3,3)-1,$B7)=$B7,
TRUNC((MIN(EDATE(CP$3,3),$H7,$G7)-$B7)/(EDATE(CP$3,3)-CP$3)*$M7,2),
IF(OR($B7&gt;CP$3,MIN($G7:$H7)&lt;CP$3),0,
$M7)))</f>
        <v>0</v>
      </c>
      <c r="CQ7" s="24">
        <f>IF(MEDIAN(CQ$3,EDATE(CQ$3,3)-1,MIN($G7,$H7))=MIN($G7,$H7),
$I7-$J7-SUM($O7:CP7),
IF(MEDIAN(CQ$3,EDATE(CQ$3,3)-1,$B7)=$B7,
TRUNC((MIN(EDATE(CQ$3,3),$H7,$G7)-$B7)/(EDATE(CQ$3,3)-CQ$3)*$M7,2),
IF(OR($B7&gt;CQ$3,MIN($G7:$H7)&lt;CQ$3),0,
$M7)))</f>
        <v>0</v>
      </c>
      <c r="CR7" s="24">
        <f>IF(MEDIAN(CR$3,EDATE(CR$3,3)-1,MIN($G7,$H7))=MIN($G7,$H7),
$I7-$J7-SUM($O7:CQ7),
IF(MEDIAN(CR$3,EDATE(CR$3,3)-1,$B7)=$B7,
TRUNC((MIN(EDATE(CR$3,3),$H7,$G7)-$B7)/(EDATE(CR$3,3)-CR$3)*$M7,2),
IF(OR($B7&gt;CR$3,MIN($G7:$H7)&lt;CR$3),0,
$M7)))</f>
        <v>0</v>
      </c>
      <c r="CS7" s="24">
        <f>IF(MEDIAN(CS$3,EDATE(CS$3,3)-1,MIN($G7,$H7))=MIN($G7,$H7),
$I7-$J7-SUM($O7:CR7),
IF(MEDIAN(CS$3,EDATE(CS$3,3)-1,$B7)=$B7,
TRUNC((MIN(EDATE(CS$3,3),$H7,$G7)-$B7)/(EDATE(CS$3,3)-CS$3)*$M7,2),
IF(OR($B7&gt;CS$3,MIN($G7:$H7)&lt;CS$3),0,
$M7)))</f>
        <v>0</v>
      </c>
      <c r="CT7" s="24">
        <f>IF(MEDIAN(CT$3,EDATE(CT$3,3)-1,MIN($G7,$H7))=MIN($G7,$H7),
$I7-$J7-SUM($O7:CS7),
IF(MEDIAN(CT$3,EDATE(CT$3,3)-1,$B7)=$B7,
TRUNC((MIN(EDATE(CT$3,3),$H7,$G7)-$B7)/(EDATE(CT$3,3)-CT$3)*$M7,2),
IF(OR($B7&gt;CT$3,MIN($G7:$H7)&lt;CT$3),0,
$M7)))</f>
        <v>0</v>
      </c>
      <c r="CU7" s="24">
        <f>IF(MEDIAN(CU$3,EDATE(CU$3,3)-1,MIN($G7,$H7))=MIN($G7,$H7),
$I7-$J7-SUM($O7:CT7),
IF(MEDIAN(CU$3,EDATE(CU$3,3)-1,$B7)=$B7,
TRUNC((MIN(EDATE(CU$3,3),$H7,$G7)-$B7)/(EDATE(CU$3,3)-CU$3)*$M7,2),
IF(OR($B7&gt;CU$3,MIN($G7:$H7)&lt;CU$3),0,
$M7)))</f>
        <v>0</v>
      </c>
      <c r="CV7" s="24">
        <f>IF(MEDIAN(CV$3,EDATE(CV$3,3)-1,MIN($G7,$H7))=MIN($G7,$H7),
$I7-$J7-SUM($O7:CU7),
IF(MEDIAN(CV$3,EDATE(CV$3,3)-1,$B7)=$B7,
TRUNC((MIN(EDATE(CV$3,3),$H7,$G7)-$B7)/(EDATE(CV$3,3)-CV$3)*$M7,2),
IF(OR($B7&gt;CV$3,MIN($G7:$H7)&lt;CV$3),0,
$M7)))</f>
        <v>0</v>
      </c>
      <c r="CW7" s="24">
        <f>IF(MEDIAN(CW$3,EDATE(CW$3,3)-1,MIN($G7,$H7))=MIN($G7,$H7),
$I7-$J7-SUM($O7:CV7),
IF(MEDIAN(CW$3,EDATE(CW$3,3)-1,$B7)=$B7,
TRUNC((MIN(EDATE(CW$3,3),$H7,$G7)-$B7)/(EDATE(CW$3,3)-CW$3)*$M7,2),
IF(OR($B7&gt;CW$3,MIN($G7:$H7)&lt;CW$3),0,
$M7)))</f>
        <v>0</v>
      </c>
      <c r="CX7" s="24">
        <f>IF(MEDIAN(CX$3,EDATE(CX$3,3)-1,MIN($G7,$H7))=MIN($G7,$H7),
$I7-$J7-SUM($O7:CW7),
IF(MEDIAN(CX$3,EDATE(CX$3,3)-1,$B7)=$B7,
TRUNC((MIN(EDATE(CX$3,3),$H7,$G7)-$B7)/(EDATE(CX$3,3)-CX$3)*$M7,2),
IF(OR($B7&gt;CX$3,MIN($G7:$H7)&lt;CX$3),0,
$M7)))</f>
        <v>0</v>
      </c>
      <c r="CY7" s="24">
        <f>IF(MEDIAN(CY$3,EDATE(CY$3,3)-1,MIN($G7,$H7))=MIN($G7,$H7),
$I7-$J7-SUM($O7:CX7),
IF(MEDIAN(CY$3,EDATE(CY$3,3)-1,$B7)=$B7,
TRUNC((MIN(EDATE(CY$3,3),$H7,$G7)-$B7)/(EDATE(CY$3,3)-CY$3)*$M7,2),
IF(OR($B7&gt;CY$3,MIN($G7:$H7)&lt;CY$3),0,
$M7)))</f>
        <v>0</v>
      </c>
      <c r="CZ7" s="24">
        <f>IF(MEDIAN(CZ$3,EDATE(CZ$3,3)-1,MIN($G7,$H7))=MIN($G7,$H7),
$I7-$J7-SUM($O7:CY7),
IF(MEDIAN(CZ$3,EDATE(CZ$3,3)-1,$B7)=$B7,
TRUNC((MIN(EDATE(CZ$3,3),$H7,$G7)-$B7)/(EDATE(CZ$3,3)-CZ$3)*$M7,2),
IF(OR($B7&gt;CZ$3,MIN($G7:$H7)&lt;CZ$3),0,
$M7)))</f>
        <v>0</v>
      </c>
      <c r="DA7" s="24">
        <f>IF(MEDIAN(DA$3,EDATE(DA$3,3)-1,MIN($G7,$H7))=MIN($G7,$H7),
$I7-$J7-SUM($O7:CZ7),
IF(MEDIAN(DA$3,EDATE(DA$3,3)-1,$B7)=$B7,
TRUNC((MIN(EDATE(DA$3,3),$H7,$G7)-$B7)/(EDATE(DA$3,3)-DA$3)*$M7,2),
IF(OR($B7&gt;DA$3,MIN($G7:$H7)&lt;DA$3),0,
$M7)))</f>
        <v>0</v>
      </c>
      <c r="DB7" s="24">
        <f>IF(MEDIAN(DB$3,EDATE(DB$3,3)-1,MIN($G7,$H7))=MIN($G7,$H7),
$I7-$J7-SUM($O7:DA7),
IF(MEDIAN(DB$3,EDATE(DB$3,3)-1,$B7)=$B7,
TRUNC((MIN(EDATE(DB$3,3),$H7,$G7)-$B7)/(EDATE(DB$3,3)-DB$3)*$M7,2),
IF(OR($B7&gt;DB$3,MIN($G7:$H7)&lt;DB$3),0,
$M7)))</f>
        <v>0</v>
      </c>
      <c r="DC7" s="24">
        <f>IF(MEDIAN(DC$3,EDATE(DC$3,3)-1,MIN($G7,$H7))=MIN($G7,$H7),
$I7-$J7-SUM($O7:DB7),
IF(MEDIAN(DC$3,EDATE(DC$3,3)-1,$B7)=$B7,
TRUNC((MIN(EDATE(DC$3,3),$H7,$G7)-$B7)/(EDATE(DC$3,3)-DC$3)*$M7,2),
IF(OR($B7&gt;DC$3,MIN($G7:$H7)&lt;DC$3),0,
$M7)))</f>
        <v>0</v>
      </c>
      <c r="DD7" s="24">
        <f>IF(MEDIAN(DD$3,EDATE(DD$3,3)-1,MIN($G7,$H7))=MIN($G7,$H7),
$I7-$J7-SUM($O7:DC7),
IF(MEDIAN(DD$3,EDATE(DD$3,3)-1,$B7)=$B7,
TRUNC((MIN(EDATE(DD$3,3),$H7,$G7)-$B7)/(EDATE(DD$3,3)-DD$3)*$M7,2),
IF(OR($B7&gt;DD$3,MIN($G7:$H7)&lt;DD$3),0,
$M7)))</f>
        <v>0</v>
      </c>
      <c r="DE7" s="24">
        <f>IF(MEDIAN(DE$3,EDATE(DE$3,3)-1,MIN($G7,$H7))=MIN($G7,$H7),
$I7-$J7-SUM($O7:DD7),
IF(MEDIAN(DE$3,EDATE(DE$3,3)-1,$B7)=$B7,
TRUNC((MIN(EDATE(DE$3,3),$H7,$G7)-$B7)/(EDATE(DE$3,3)-DE$3)*$M7,2),
IF(OR($B7&gt;DE$3,MIN($G7:$H7)&lt;DE$3),0,
$M7)))</f>
        <v>0</v>
      </c>
      <c r="DF7" s="24">
        <f>IF(MEDIAN(DF$3,EDATE(DF$3,3)-1,MIN($G7,$H7))=MIN($G7,$H7),
$I7-$J7-SUM($O7:DE7),
IF(MEDIAN(DF$3,EDATE(DF$3,3)-1,$B7)=$B7,
TRUNC((MIN(EDATE(DF$3,3),$H7,$G7)-$B7)/(EDATE(DF$3,3)-DF$3)*$M7,2),
IF(OR($B7&gt;DF$3,MIN($G7:$H7)&lt;DF$3),0,
$M7)))</f>
        <v>0</v>
      </c>
      <c r="DG7" s="24">
        <f>IF(MEDIAN(DG$3,EDATE(DG$3,3)-1,MIN($G7,$H7))=MIN($G7,$H7),
$I7-$J7-SUM($O7:DF7),
IF(MEDIAN(DG$3,EDATE(DG$3,3)-1,$B7)=$B7,
TRUNC((MIN(EDATE(DG$3,3),$H7,$G7)-$B7)/(EDATE(DG$3,3)-DG$3)*$M7,2),
IF(OR($B7&gt;DG$3,MIN($G7:$H7)&lt;DG$3),0,
$M7)))</f>
        <v>0</v>
      </c>
      <c r="DH7" s="24">
        <f>IF(MEDIAN(DH$3,EDATE(DH$3,3)-1,MIN($G7,$H7))=MIN($G7,$H7),
$I7-$J7-SUM($O7:DG7),
IF(MEDIAN(DH$3,EDATE(DH$3,3)-1,$B7)=$B7,
TRUNC((MIN(EDATE(DH$3,3),$H7,$G7)-$B7)/(EDATE(DH$3,3)-DH$3)*$M7,2),
IF(OR($B7&gt;DH$3,MIN($G7:$H7)&lt;DH$3),0,
$M7)))</f>
        <v>0</v>
      </c>
      <c r="DI7" s="24">
        <f>IF(MEDIAN(DI$3,EDATE(DI$3,3)-1,MIN($G7,$H7))=MIN($G7,$H7),
$I7-$J7-SUM($O7:DH7),
IF(MEDIAN(DI$3,EDATE(DI$3,3)-1,$B7)=$B7,
TRUNC((MIN(EDATE(DI$3,3),$H7,$G7)-$B7)/(EDATE(DI$3,3)-DI$3)*$M7,2),
IF(OR($B7&gt;DI$3,MIN($G7:$H7)&lt;DI$3),0,
$M7)))</f>
        <v>0</v>
      </c>
      <c r="DJ7" s="24">
        <f>IF(MEDIAN(DJ$3,EDATE(DJ$3,3)-1,MIN($G7,$H7))=MIN($G7,$H7),
$I7-$J7-SUM($O7:DI7),
IF(MEDIAN(DJ$3,EDATE(DJ$3,3)-1,$B7)=$B7,
TRUNC((MIN(EDATE(DJ$3,3),$H7,$G7)-$B7)/(EDATE(DJ$3,3)-DJ$3)*$M7,2),
IF(OR($B7&gt;DJ$3,MIN($G7:$H7)&lt;DJ$3),0,
$M7)))</f>
        <v>0</v>
      </c>
      <c r="DK7" s="24">
        <f>IF(MEDIAN(DK$3,EDATE(DK$3,3)-1,MIN($G7,$H7))=MIN($G7,$H7),
$I7-$J7-SUM($O7:DJ7),
IF(MEDIAN(DK$3,EDATE(DK$3,3)-1,$B7)=$B7,
TRUNC((MIN(EDATE(DK$3,3),$H7,$G7)-$B7)/(EDATE(DK$3,3)-DK$3)*$M7,2),
IF(OR($B7&gt;DK$3,MIN($G7:$H7)&lt;DK$3),0,
$M7)))</f>
        <v>0</v>
      </c>
    </row>
    <row r="8" spans="1:115" x14ac:dyDescent="0.25">
      <c r="A8" s="30" t="s">
        <v>118</v>
      </c>
      <c r="B8" s="31">
        <v>45122</v>
      </c>
      <c r="C8" s="32">
        <v>36</v>
      </c>
      <c r="D8" s="33">
        <v>10000</v>
      </c>
      <c r="E8" s="34">
        <v>0.75</v>
      </c>
      <c r="F8" s="35">
        <v>0.67</v>
      </c>
      <c r="G8" s="31"/>
      <c r="H8" s="37">
        <f t="shared" si="84"/>
        <v>46218</v>
      </c>
      <c r="I8" s="36">
        <f>IF(D8,TRUNC(D8*E8*F8,2),"")</f>
        <v>5025</v>
      </c>
      <c r="J8" s="38">
        <f>MAX(0,IF(G8&gt;B8,TRUNC(I8*(H8-G8)/(H8-B8),2),0))</f>
        <v>0</v>
      </c>
      <c r="K8" s="38">
        <f>TRUNC(J8*0.21,2)</f>
        <v>0</v>
      </c>
      <c r="L8" s="26">
        <f t="shared" si="88"/>
        <v>4.5848540145985401</v>
      </c>
      <c r="M8" s="58">
        <f t="shared" si="89"/>
        <v>418.75</v>
      </c>
      <c r="N8" s="23">
        <f t="shared" si="90"/>
        <v>5025</v>
      </c>
      <c r="O8" s="45">
        <f>0+0</f>
        <v>0</v>
      </c>
      <c r="P8" s="24">
        <f>IF(MEDIAN(P$3,EDATE(P$3,3)-1,MIN($G8,$H8))=MIN($G8,$H8),
$I8-$J8-SUM($O8:O8),
IF(MEDIAN(P$3,EDATE(P$3,3)-1,$B8)=$B8,
TRUNC((MIN(EDATE(P$3,3),$H8,$G8)-$B8)/(EDATE(P$3,3)-P$3)*$M8,2),
IF(OR($B8&gt;P$3,MIN($G8:$H8)&lt;P$3),0,
$M8)))</f>
        <v>0</v>
      </c>
      <c r="Q8" s="24">
        <f>IF(MEDIAN(Q$3,EDATE(Q$3,3)-1,MIN($G8,$H8))=MIN($G8,$H8),
$I8-$J8-SUM($O8:P8),
IF(MEDIAN(Q$3,EDATE(Q$3,3)-1,$B8)=$B8,
TRUNC((MIN(EDATE(Q$3,3),$H8,$G8)-$B8)/(EDATE(Q$3,3)-Q$3)*$M8,2),
IF(OR($B8&gt;Q$3,MIN($G8:$H8)&lt;Q$3),0,
$M8)))</f>
        <v>0</v>
      </c>
      <c r="R8" s="24">
        <f>IF(MEDIAN(R$3,EDATE(R$3,3)-1,MIN($G8,$H8))=MIN($G8,$H8),
$I8-$J8-SUM($O8:Q8),
IF(MEDIAN(R$3,EDATE(R$3,3)-1,$B8)=$B8,
TRUNC((MIN(EDATE(R$3,3),$H8,$G8)-$B8)/(EDATE(R$3,3)-R$3)*$M8,2),
IF(OR($B8&gt;R$3,MIN($G8:$H8)&lt;R$3),0,
$M8)))</f>
        <v>0</v>
      </c>
      <c r="S8" s="24">
        <f>IF(MEDIAN(S$3,EDATE(S$3,3)-1,MIN($G8,$H8))=MIN($G8,$H8),
$I8-$J8-SUM($O8:R8),
IF(MEDIAN(S$3,EDATE(S$3,3)-1,$B8)=$B8,
TRUNC((MIN(EDATE(S$3,3),$H8,$G8)-$B8)/(EDATE(S$3,3)-S$3)*$M8,2),
IF(OR($B8&gt;S$3,MIN($G8:$H8)&lt;S$3),0,
$M8)))</f>
        <v>355.02</v>
      </c>
      <c r="T8" s="24">
        <f>IF(MEDIAN(T$3,EDATE(T$3,3)-1,MIN($G8,$H8))=MIN($G8,$H8),
$I8-$J8-SUM($O8:S8),
IF(MEDIAN(T$3,EDATE(T$3,3)-1,$B8)=$B8,
TRUNC((MIN(EDATE(T$3,3),$H8,$G8)-$B8)/(EDATE(T$3,3)-T$3)*$M8,2),
IF(OR($B8&gt;T$3,MIN($G8:$H8)&lt;T$3),0,
$M8)))</f>
        <v>418.75</v>
      </c>
      <c r="U8" s="24">
        <f>IF(MEDIAN(U$3,EDATE(U$3,3)-1,MIN($G8,$H8))=MIN($G8,$H8),
$I8-$J8-SUM($O8:T8),
IF(MEDIAN(U$3,EDATE(U$3,3)-1,$B8)=$B8,
TRUNC((MIN(EDATE(U$3,3),$H8,$G8)-$B8)/(EDATE(U$3,3)-U$3)*$M8,2),
IF(OR($B8&gt;U$3,MIN($G8:$H8)&lt;U$3),0,
$M8)))</f>
        <v>418.75</v>
      </c>
      <c r="V8" s="24">
        <f>IF(MEDIAN(V$3,EDATE(V$3,3)-1,MIN($G8,$H8))=MIN($G8,$H8),
$I8-$J8-SUM($O8:U8),
IF(MEDIAN(V$3,EDATE(V$3,3)-1,$B8)=$B8,
TRUNC((MIN(EDATE(V$3,3),$H8,$G8)-$B8)/(EDATE(V$3,3)-V$3)*$M8,2),
IF(OR($B8&gt;V$3,MIN($G8:$H8)&lt;V$3),0,
$M8)))</f>
        <v>418.75</v>
      </c>
      <c r="W8" s="24">
        <f>IF(MEDIAN(W$3,EDATE(W$3,3)-1,MIN($G8,$H8))=MIN($G8,$H8),
$I8-$J8-SUM($O8:V8),
IF(MEDIAN(W$3,EDATE(W$3,3)-1,$B8)=$B8,
TRUNC((MIN(EDATE(W$3,3),$H8,$G8)-$B8)/(EDATE(W$3,3)-W$3)*$M8,2),
IF(OR($B8&gt;W$3,MIN($G8:$H8)&lt;W$3),0,
$M8)))</f>
        <v>418.75</v>
      </c>
      <c r="X8" s="24">
        <f>IF(MEDIAN(X$3,EDATE(X$3,3)-1,MIN($G8,$H8))=MIN($G8,$H8),
$I8-$J8-SUM($O8:W8),
IF(MEDIAN(X$3,EDATE(X$3,3)-1,$B8)=$B8,
TRUNC((MIN(EDATE(X$3,3),$H8,$G8)-$B8)/(EDATE(X$3,3)-X$3)*$M8,2),
IF(OR($B8&gt;X$3,MIN($G8:$H8)&lt;X$3),0,
$M8)))</f>
        <v>418.75</v>
      </c>
      <c r="Y8" s="24">
        <f>IF(MEDIAN(Y$3,EDATE(Y$3,3)-1,MIN($G8,$H8))=MIN($G8,$H8),
$I8-$J8-SUM($O8:X8),
IF(MEDIAN(Y$3,EDATE(Y$3,3)-1,$B8)=$B8,
TRUNC((MIN(EDATE(Y$3,3),$H8,$G8)-$B8)/(EDATE(Y$3,3)-Y$3)*$M8,2),
IF(OR($B8&gt;Y$3,MIN($G8:$H8)&lt;Y$3),0,
$M8)))</f>
        <v>418.75</v>
      </c>
      <c r="Z8" s="24">
        <f>IF(MEDIAN(Z$3,EDATE(Z$3,3)-1,MIN($G8,$H8))=MIN($G8,$H8),
$I8-$J8-SUM($O8:Y8),
IF(MEDIAN(Z$3,EDATE(Z$3,3)-1,$B8)=$B8,
TRUNC((MIN(EDATE(Z$3,3),$H8,$G8)-$B8)/(EDATE(Z$3,3)-Z$3)*$M8,2),
IF(OR($B8&gt;Z$3,MIN($G8:$H8)&lt;Z$3),0,
$M8)))</f>
        <v>418.75</v>
      </c>
      <c r="AA8" s="24">
        <f>IF(MEDIAN(AA$3,EDATE(AA$3,3)-1,MIN($G8,$H8))=MIN($G8,$H8),
$I8-$J8-SUM($O8:Z8),
IF(MEDIAN(AA$3,EDATE(AA$3,3)-1,$B8)=$B8,
TRUNC((MIN(EDATE(AA$3,3),$H8,$G8)-$B8)/(EDATE(AA$3,3)-AA$3)*$M8,2),
IF(OR($B8&gt;AA$3,MIN($G8:$H8)&lt;AA$3),0,
$M8)))</f>
        <v>418.75</v>
      </c>
      <c r="AB8" s="24">
        <f>IF(MEDIAN(AB$3,EDATE(AB$3,3)-1,MIN($G8,$H8))=MIN($G8,$H8),
$I8-$J8-SUM($O8:AA8),
IF(MEDIAN(AB$3,EDATE(AB$3,3)-1,$B8)=$B8,
TRUNC((MIN(EDATE(AB$3,3),$H8,$G8)-$B8)/(EDATE(AB$3,3)-AB$3)*$M8,2),
IF(OR($B8&gt;AB$3,MIN($G8:$H8)&lt;AB$3),0,
$M8)))</f>
        <v>418.75</v>
      </c>
      <c r="AC8" s="24">
        <f>IF(MEDIAN(AC$3,EDATE(AC$3,3)-1,MIN($G8,$H8))=MIN($G8,$H8),
$I8-$J8-SUM($O8:AB8),
IF(MEDIAN(AC$3,EDATE(AC$3,3)-1,$B8)=$B8,
TRUNC((MIN(EDATE(AC$3,3),$H8,$G8)-$B8)/(EDATE(AC$3,3)-AC$3)*$M8,2),
IF(OR($B8&gt;AC$3,MIN($G8:$H8)&lt;AC$3),0,
$M8)))</f>
        <v>418.75</v>
      </c>
      <c r="AD8" s="24">
        <f>IF(MEDIAN(AD$3,EDATE(AD$3,3)-1,MIN($G8,$H8))=MIN($G8,$H8),
$I8-$J8-SUM($O8:AC8),
IF(MEDIAN(AD$3,EDATE(AD$3,3)-1,$B8)=$B8,
TRUNC((MIN(EDATE(AD$3,3),$H8,$G8)-$B8)/(EDATE(AD$3,3)-AD$3)*$M8,2),
IF(OR($B8&gt;AD$3,MIN($G8:$H8)&lt;AD$3),0,
$M8)))</f>
        <v>418.75</v>
      </c>
      <c r="AE8" s="24">
        <f>IF(MEDIAN(AE$3,EDATE(AE$3,3)-1,MIN($G8,$H8))=MIN($G8,$H8),
$I8-$J8-SUM($O8:AD8),
IF(MEDIAN(AE$3,EDATE(AE$3,3)-1,$B8)=$B8,
TRUNC((MIN(EDATE(AE$3,3),$H8,$G8)-$B8)/(EDATE(AE$3,3)-AE$3)*$M8,2),
IF(OR($B8&gt;AE$3,MIN($G8:$H8)&lt;AE$3),0,
$M8)))</f>
        <v>63.729999999999563</v>
      </c>
      <c r="AF8" s="24">
        <f>IF(MEDIAN(AF$3,EDATE(AF$3,3)-1,MIN($G8,$H8))=MIN($G8,$H8),
$I8-$J8-SUM($O8:AE8),
IF(MEDIAN(AF$3,EDATE(AF$3,3)-1,$B8)=$B8,
TRUNC((MIN(EDATE(AF$3,3),$H8,$G8)-$B8)/(EDATE(AF$3,3)-AF$3)*$M8,2),
IF(OR($B8&gt;AF$3,MIN($G8:$H8)&lt;AF$3),0,
$M8)))</f>
        <v>0</v>
      </c>
      <c r="AG8" s="24">
        <f>IF(MEDIAN(AG$3,EDATE(AG$3,3)-1,MIN($G8,$H8))=MIN($G8,$H8),
$I8-$J8-SUM($O8:AF8),
IF(MEDIAN(AG$3,EDATE(AG$3,3)-1,$B8)=$B8,
TRUNC((MIN(EDATE(AG$3,3),$H8,$G8)-$B8)/(EDATE(AG$3,3)-AG$3)*$M8,2),
IF(OR($B8&gt;AG$3,MIN($G8:$H8)&lt;AG$3),0,
$M8)))</f>
        <v>0</v>
      </c>
      <c r="AH8" s="24">
        <f>IF(MEDIAN(AH$3,EDATE(AH$3,3)-1,MIN($G8,$H8))=MIN($G8,$H8),
$I8-$J8-SUM($O8:AG8),
IF(MEDIAN(AH$3,EDATE(AH$3,3)-1,$B8)=$B8,
TRUNC((MIN(EDATE(AH$3,3),$H8,$G8)-$B8)/(EDATE(AH$3,3)-AH$3)*$M8,2),
IF(OR($B8&gt;AH$3,MIN($G8:$H8)&lt;AH$3),0,
$M8)))</f>
        <v>0</v>
      </c>
      <c r="AI8" s="24">
        <f>IF(MEDIAN(AI$3,EDATE(AI$3,3)-1,MIN($G8,$H8))=MIN($G8,$H8),
$I8-$J8-SUM($O8:AH8),
IF(MEDIAN(AI$3,EDATE(AI$3,3)-1,$B8)=$B8,
TRUNC((MIN(EDATE(AI$3,3),$H8,$G8)-$B8)/(EDATE(AI$3,3)-AI$3)*$M8,2),
IF(OR($B8&gt;AI$3,MIN($G8:$H8)&lt;AI$3),0,
$M8)))</f>
        <v>0</v>
      </c>
      <c r="AJ8" s="24">
        <f>IF(MEDIAN(AJ$3,EDATE(AJ$3,3)-1,MIN($G8,$H8))=MIN($G8,$H8),
$I8-$J8-SUM($O8:AI8),
IF(MEDIAN(AJ$3,EDATE(AJ$3,3)-1,$B8)=$B8,
TRUNC((MIN(EDATE(AJ$3,3),$H8,$G8)-$B8)/(EDATE(AJ$3,3)-AJ$3)*$M8,2),
IF(OR($B8&gt;AJ$3,MIN($G8:$H8)&lt;AJ$3),0,
$M8)))</f>
        <v>0</v>
      </c>
      <c r="AK8" s="24">
        <f>IF(MEDIAN(AK$3,EDATE(AK$3,3)-1,MIN($G8,$H8))=MIN($G8,$H8),
$I8-$J8-SUM($O8:AJ8),
IF(MEDIAN(AK$3,EDATE(AK$3,3)-1,$B8)=$B8,
TRUNC((MIN(EDATE(AK$3,3),$H8,$G8)-$B8)/(EDATE(AK$3,3)-AK$3)*$M8,2),
IF(OR($B8&gt;AK$3,MIN($G8:$H8)&lt;AK$3),0,
$M8)))</f>
        <v>0</v>
      </c>
      <c r="AL8" s="24">
        <f>IF(MEDIAN(AL$3,EDATE(AL$3,3)-1,MIN($G8,$H8))=MIN($G8,$H8),
$I8-$J8-SUM($O8:AK8),
IF(MEDIAN(AL$3,EDATE(AL$3,3)-1,$B8)=$B8,
TRUNC((MIN(EDATE(AL$3,3),$H8,$G8)-$B8)/(EDATE(AL$3,3)-AL$3)*$M8,2),
IF(OR($B8&gt;AL$3,MIN($G8:$H8)&lt;AL$3),0,
$M8)))</f>
        <v>0</v>
      </c>
      <c r="AM8" s="24">
        <f>IF(MEDIAN(AM$3,EDATE(AM$3,3)-1,MIN($G8,$H8))=MIN($G8,$H8),
$I8-$J8-SUM($O8:AL8),
IF(MEDIAN(AM$3,EDATE(AM$3,3)-1,$B8)=$B8,
TRUNC((MIN(EDATE(AM$3,3),$H8,$G8)-$B8)/(EDATE(AM$3,3)-AM$3)*$M8,2),
IF(OR($B8&gt;AM$3,MIN($G8:$H8)&lt;AM$3),0,
$M8)))</f>
        <v>0</v>
      </c>
      <c r="AN8" s="24">
        <f>IF(MEDIAN(AN$3,EDATE(AN$3,3)-1,MIN($G8,$H8))=MIN($G8,$H8),
$I8-$J8-SUM($O8:AM8),
IF(MEDIAN(AN$3,EDATE(AN$3,3)-1,$B8)=$B8,
TRUNC((MIN(EDATE(AN$3,3),$H8,$G8)-$B8)/(EDATE(AN$3,3)-AN$3)*$M8,2),
IF(OR($B8&gt;AN$3,MIN($G8:$H8)&lt;AN$3),0,
$M8)))</f>
        <v>0</v>
      </c>
      <c r="AO8" s="24">
        <f>IF(MEDIAN(AO$3,EDATE(AO$3,3)-1,MIN($G8,$H8))=MIN($G8,$H8),
$I8-$J8-SUM($O8:AN8),
IF(MEDIAN(AO$3,EDATE(AO$3,3)-1,$B8)=$B8,
TRUNC((MIN(EDATE(AO$3,3),$H8,$G8)-$B8)/(EDATE(AO$3,3)-AO$3)*$M8,2),
IF(OR($B8&gt;AO$3,MIN($G8:$H8)&lt;AO$3),0,
$M8)))</f>
        <v>0</v>
      </c>
      <c r="AP8" s="24">
        <f>IF(MEDIAN(AP$3,EDATE(AP$3,3)-1,MIN($G8,$H8))=MIN($G8,$H8),
$I8-$J8-SUM($O8:AO8),
IF(MEDIAN(AP$3,EDATE(AP$3,3)-1,$B8)=$B8,
TRUNC((MIN(EDATE(AP$3,3),$H8,$G8)-$B8)/(EDATE(AP$3,3)-AP$3)*$M8,2),
IF(OR($B8&gt;AP$3,MIN($G8:$H8)&lt;AP$3),0,
$M8)))</f>
        <v>0</v>
      </c>
      <c r="AQ8" s="24">
        <f>IF(MEDIAN(AQ$3,EDATE(AQ$3,3)-1,MIN($G8,$H8))=MIN($G8,$H8),
$I8-$J8-SUM($O8:AP8),
IF(MEDIAN(AQ$3,EDATE(AQ$3,3)-1,$B8)=$B8,
TRUNC((MIN(EDATE(AQ$3,3),$H8,$G8)-$B8)/(EDATE(AQ$3,3)-AQ$3)*$M8,2),
IF(OR($B8&gt;AQ$3,MIN($G8:$H8)&lt;AQ$3),0,
$M8)))</f>
        <v>0</v>
      </c>
      <c r="AR8" s="24">
        <f>IF(MEDIAN(AR$3,EDATE(AR$3,3)-1,MIN($G8,$H8))=MIN($G8,$H8),
$I8-$J8-SUM($O8:AQ8),
IF(MEDIAN(AR$3,EDATE(AR$3,3)-1,$B8)=$B8,
TRUNC((MIN(EDATE(AR$3,3),$H8,$G8)-$B8)/(EDATE(AR$3,3)-AR$3)*$M8,2),
IF(OR($B8&gt;AR$3,MIN($G8:$H8)&lt;AR$3),0,
$M8)))</f>
        <v>0</v>
      </c>
      <c r="AS8" s="24">
        <f>IF(MEDIAN(AS$3,EDATE(AS$3,3)-1,MIN($G8,$H8))=MIN($G8,$H8),
$I8-$J8-SUM($O8:AR8),
IF(MEDIAN(AS$3,EDATE(AS$3,3)-1,$B8)=$B8,
TRUNC((MIN(EDATE(AS$3,3),$H8,$G8)-$B8)/(EDATE(AS$3,3)-AS$3)*$M8,2),
IF(OR($B8&gt;AS$3,MIN($G8:$H8)&lt;AS$3),0,
$M8)))</f>
        <v>0</v>
      </c>
      <c r="AT8" s="24">
        <f>IF(MEDIAN(AT$3,EDATE(AT$3,3)-1,MIN($G8,$H8))=MIN($G8,$H8),
$I8-$J8-SUM($O8:AS8),
IF(MEDIAN(AT$3,EDATE(AT$3,3)-1,$B8)=$B8,
TRUNC((MIN(EDATE(AT$3,3),$H8,$G8)-$B8)/(EDATE(AT$3,3)-AT$3)*$M8,2),
IF(OR($B8&gt;AT$3,MIN($G8:$H8)&lt;AT$3),0,
$M8)))</f>
        <v>0</v>
      </c>
      <c r="AU8" s="24">
        <f>IF(MEDIAN(AU$3,EDATE(AU$3,3)-1,MIN($G8,$H8))=MIN($G8,$H8),
$I8-$J8-SUM($O8:AT8),
IF(MEDIAN(AU$3,EDATE(AU$3,3)-1,$B8)=$B8,
TRUNC((MIN(EDATE(AU$3,3),$H8,$G8)-$B8)/(EDATE(AU$3,3)-AU$3)*$M8,2),
IF(OR($B8&gt;AU$3,MIN($G8:$H8)&lt;AU$3),0,
$M8)))</f>
        <v>0</v>
      </c>
      <c r="AV8" s="24">
        <f>IF(MEDIAN(AV$3,EDATE(AV$3,3)-1,MIN($G8,$H8))=MIN($G8,$H8),
$I8-$J8-SUM($O8:AU8),
IF(MEDIAN(AV$3,EDATE(AV$3,3)-1,$B8)=$B8,
TRUNC((MIN(EDATE(AV$3,3),$H8,$G8)-$B8)/(EDATE(AV$3,3)-AV$3)*$M8,2),
IF(OR($B8&gt;AV$3,MIN($G8:$H8)&lt;AV$3),0,
$M8)))</f>
        <v>0</v>
      </c>
      <c r="AW8" s="24">
        <f>IF(MEDIAN(AW$3,EDATE(AW$3,3)-1,MIN($G8,$H8))=MIN($G8,$H8),
$I8-$J8-SUM($O8:AV8),
IF(MEDIAN(AW$3,EDATE(AW$3,3)-1,$B8)=$B8,
TRUNC((MIN(EDATE(AW$3,3),$H8,$G8)-$B8)/(EDATE(AW$3,3)-AW$3)*$M8,2),
IF(OR($B8&gt;AW$3,MIN($G8:$H8)&lt;AW$3),0,
$M8)))</f>
        <v>0</v>
      </c>
      <c r="AX8" s="24">
        <f>IF(MEDIAN(AX$3,EDATE(AX$3,3)-1,MIN($G8,$H8))=MIN($G8,$H8),
$I8-$J8-SUM($O8:AW8),
IF(MEDIAN(AX$3,EDATE(AX$3,3)-1,$B8)=$B8,
TRUNC((MIN(EDATE(AX$3,3),$H8,$G8)-$B8)/(EDATE(AX$3,3)-AX$3)*$M8,2),
IF(OR($B8&gt;AX$3,MIN($G8:$H8)&lt;AX$3),0,
$M8)))</f>
        <v>0</v>
      </c>
      <c r="AY8" s="24">
        <f>IF(MEDIAN(AY$3,EDATE(AY$3,3)-1,MIN($G8,$H8))=MIN($G8,$H8),
$I8-$J8-SUM($O8:AX8),
IF(MEDIAN(AY$3,EDATE(AY$3,3)-1,$B8)=$B8,
TRUNC((MIN(EDATE(AY$3,3),$H8,$G8)-$B8)/(EDATE(AY$3,3)-AY$3)*$M8,2),
IF(OR($B8&gt;AY$3,MIN($G8:$H8)&lt;AY$3),0,
$M8)))</f>
        <v>0</v>
      </c>
      <c r="AZ8" s="24">
        <f>IF(MEDIAN(AZ$3,EDATE(AZ$3,3)-1,MIN($G8,$H8))=MIN($G8,$H8),
$I8-$J8-SUM($O8:AY8),
IF(MEDIAN(AZ$3,EDATE(AZ$3,3)-1,$B8)=$B8,
TRUNC((MIN(EDATE(AZ$3,3),$H8,$G8)-$B8)/(EDATE(AZ$3,3)-AZ$3)*$M8,2),
IF(OR($B8&gt;AZ$3,MIN($G8:$H8)&lt;AZ$3),0,
$M8)))</f>
        <v>0</v>
      </c>
      <c r="BA8" s="24">
        <f>IF(MEDIAN(BA$3,EDATE(BA$3,3)-1,MIN($G8,$H8))=MIN($G8,$H8),
$I8-$J8-SUM($O8:AZ8),
IF(MEDIAN(BA$3,EDATE(BA$3,3)-1,$B8)=$B8,
TRUNC((MIN(EDATE(BA$3,3),$H8,$G8)-$B8)/(EDATE(BA$3,3)-BA$3)*$M8,2),
IF(OR($B8&gt;BA$3,MIN($G8:$H8)&lt;BA$3),0,
$M8)))</f>
        <v>0</v>
      </c>
      <c r="BB8" s="24">
        <f>IF(MEDIAN(BB$3,EDATE(BB$3,3)-1,MIN($G8,$H8))=MIN($G8,$H8),
$I8-$J8-SUM($O8:BA8),
IF(MEDIAN(BB$3,EDATE(BB$3,3)-1,$B8)=$B8,
TRUNC((MIN(EDATE(BB$3,3),$H8,$G8)-$B8)/(EDATE(BB$3,3)-BB$3)*$M8,2),
IF(OR($B8&gt;BB$3,MIN($G8:$H8)&lt;BB$3),0,
$M8)))</f>
        <v>0</v>
      </c>
      <c r="BC8" s="24">
        <f>IF(MEDIAN(BC$3,EDATE(BC$3,3)-1,MIN($G8,$H8))=MIN($G8,$H8),
$I8-$J8-SUM($O8:BB8),
IF(MEDIAN(BC$3,EDATE(BC$3,3)-1,$B8)=$B8,
TRUNC((MIN(EDATE(BC$3,3),$H8,$G8)-$B8)/(EDATE(BC$3,3)-BC$3)*$M8,2),
IF(OR($B8&gt;BC$3,MIN($G8:$H8)&lt;BC$3),0,
$M8)))</f>
        <v>0</v>
      </c>
      <c r="BD8" s="24">
        <f>IF(MEDIAN(BD$3,EDATE(BD$3,3)-1,MIN($G8,$H8))=MIN($G8,$H8),
$I8-$J8-SUM($O8:BC8),
IF(MEDIAN(BD$3,EDATE(BD$3,3)-1,$B8)=$B8,
TRUNC((MIN(EDATE(BD$3,3),$H8,$G8)-$B8)/(EDATE(BD$3,3)-BD$3)*$M8,2),
IF(OR($B8&gt;BD$3,MIN($G8:$H8)&lt;BD$3),0,
$M8)))</f>
        <v>0</v>
      </c>
      <c r="BE8" s="24">
        <f>IF(MEDIAN(BE$3,EDATE(BE$3,3)-1,MIN($G8,$H8))=MIN($G8,$H8),
$I8-$J8-SUM($O8:BD8),
IF(MEDIAN(BE$3,EDATE(BE$3,3)-1,$B8)=$B8,
TRUNC((MIN(EDATE(BE$3,3),$H8,$G8)-$B8)/(EDATE(BE$3,3)-BE$3)*$M8,2),
IF(OR($B8&gt;BE$3,MIN($G8:$H8)&lt;BE$3),0,
$M8)))</f>
        <v>0</v>
      </c>
      <c r="BF8" s="24">
        <f>IF(MEDIAN(BF$3,EDATE(BF$3,3)-1,MIN($G8,$H8))=MIN($G8,$H8),
$I8-$J8-SUM($O8:BE8),
IF(MEDIAN(BF$3,EDATE(BF$3,3)-1,$B8)=$B8,
TRUNC((MIN(EDATE(BF$3,3),$H8,$G8)-$B8)/(EDATE(BF$3,3)-BF$3)*$M8,2),
IF(OR($B8&gt;BF$3,MIN($G8:$H8)&lt;BF$3),0,
$M8)))</f>
        <v>0</v>
      </c>
      <c r="BG8" s="24">
        <f>IF(MEDIAN(BG$3,EDATE(BG$3,3)-1,MIN($G8,$H8))=MIN($G8,$H8),
$I8-$J8-SUM($O8:BF8),
IF(MEDIAN(BG$3,EDATE(BG$3,3)-1,$B8)=$B8,
TRUNC((MIN(EDATE(BG$3,3),$H8,$G8)-$B8)/(EDATE(BG$3,3)-BG$3)*$M8,2),
IF(OR($B8&gt;BG$3,MIN($G8:$H8)&lt;BG$3),0,
$M8)))</f>
        <v>0</v>
      </c>
      <c r="BH8" s="24">
        <f>IF(MEDIAN(BH$3,EDATE(BH$3,3)-1,MIN($G8,$H8))=MIN($G8,$H8),
$I8-$J8-SUM($O8:BG8),
IF(MEDIAN(BH$3,EDATE(BH$3,3)-1,$B8)=$B8,
TRUNC((MIN(EDATE(BH$3,3),$H8,$G8)-$B8)/(EDATE(BH$3,3)-BH$3)*$M8,2),
IF(OR($B8&gt;BH$3,MIN($G8:$H8)&lt;BH$3),0,
$M8)))</f>
        <v>0</v>
      </c>
      <c r="BI8" s="24">
        <f>IF(MEDIAN(BI$3,EDATE(BI$3,3)-1,MIN($G8,$H8))=MIN($G8,$H8),
$I8-$J8-SUM($O8:BH8),
IF(MEDIAN(BI$3,EDATE(BI$3,3)-1,$B8)=$B8,
TRUNC((MIN(EDATE(BI$3,3),$H8,$G8)-$B8)/(EDATE(BI$3,3)-BI$3)*$M8,2),
IF(OR($B8&gt;BI$3,MIN($G8:$H8)&lt;BI$3),0,
$M8)))</f>
        <v>0</v>
      </c>
      <c r="BJ8" s="24">
        <f>IF(MEDIAN(BJ$3,EDATE(BJ$3,3)-1,MIN($G8,$H8))=MIN($G8,$H8),
$I8-$J8-SUM($O8:BI8),
IF(MEDIAN(BJ$3,EDATE(BJ$3,3)-1,$B8)=$B8,
TRUNC((MIN(EDATE(BJ$3,3),$H8,$G8)-$B8)/(EDATE(BJ$3,3)-BJ$3)*$M8,2),
IF(OR($B8&gt;BJ$3,MIN($G8:$H8)&lt;BJ$3),0,
$M8)))</f>
        <v>0</v>
      </c>
      <c r="BK8" s="24">
        <f>IF(MEDIAN(BK$3,EDATE(BK$3,3)-1,MIN($G8,$H8))=MIN($G8,$H8),
$I8-$J8-SUM($O8:BJ8),
IF(MEDIAN(BK$3,EDATE(BK$3,3)-1,$B8)=$B8,
TRUNC((MIN(EDATE(BK$3,3),$H8,$G8)-$B8)/(EDATE(BK$3,3)-BK$3)*$M8,2),
IF(OR($B8&gt;BK$3,MIN($G8:$H8)&lt;BK$3),0,
$M8)))</f>
        <v>0</v>
      </c>
      <c r="BL8" s="24">
        <f>IF(MEDIAN(BL$3,EDATE(BL$3,3)-1,MIN($G8,$H8))=MIN($G8,$H8),
$I8-$J8-SUM($O8:BK8),
IF(MEDIAN(BL$3,EDATE(BL$3,3)-1,$B8)=$B8,
TRUNC((MIN(EDATE(BL$3,3),$H8,$G8)-$B8)/(EDATE(BL$3,3)-BL$3)*$M8,2),
IF(OR($B8&gt;BL$3,MIN($G8:$H8)&lt;BL$3),0,
$M8)))</f>
        <v>0</v>
      </c>
      <c r="BM8" s="24">
        <f>IF(MEDIAN(BM$3,EDATE(BM$3,3)-1,MIN($G8,$H8))=MIN($G8,$H8),
$I8-$J8-SUM($O8:BL8),
IF(MEDIAN(BM$3,EDATE(BM$3,3)-1,$B8)=$B8,
TRUNC((MIN(EDATE(BM$3,3),$H8,$G8)-$B8)/(EDATE(BM$3,3)-BM$3)*$M8,2),
IF(OR($B8&gt;BM$3,MIN($G8:$H8)&lt;BM$3),0,
$M8)))</f>
        <v>0</v>
      </c>
      <c r="BN8" s="24">
        <f>IF(MEDIAN(BN$3,EDATE(BN$3,3)-1,MIN($G8,$H8))=MIN($G8,$H8),
$I8-$J8-SUM($O8:BM8),
IF(MEDIAN(BN$3,EDATE(BN$3,3)-1,$B8)=$B8,
TRUNC((MIN(EDATE(BN$3,3),$H8,$G8)-$B8)/(EDATE(BN$3,3)-BN$3)*$M8,2),
IF(OR($B8&gt;BN$3,MIN($G8:$H8)&lt;BN$3),0,
$M8)))</f>
        <v>0</v>
      </c>
      <c r="BO8" s="24">
        <f>IF(MEDIAN(BO$3,EDATE(BO$3,3)-1,MIN($G8,$H8))=MIN($G8,$H8),
$I8-$J8-SUM($O8:BN8),
IF(MEDIAN(BO$3,EDATE(BO$3,3)-1,$B8)=$B8,
TRUNC((MIN(EDATE(BO$3,3),$H8,$G8)-$B8)/(EDATE(BO$3,3)-BO$3)*$M8,2),
IF(OR($B8&gt;BO$3,MIN($G8:$H8)&lt;BO$3),0,
$M8)))</f>
        <v>0</v>
      </c>
      <c r="BP8" s="24">
        <f>IF(MEDIAN(BP$3,EDATE(BP$3,3)-1,MIN($G8,$H8))=MIN($G8,$H8),
$I8-$J8-SUM($O8:BO8),
IF(MEDIAN(BP$3,EDATE(BP$3,3)-1,$B8)=$B8,
TRUNC((MIN(EDATE(BP$3,3),$H8,$G8)-$B8)/(EDATE(BP$3,3)-BP$3)*$M8,2),
IF(OR($B8&gt;BP$3,MIN($G8:$H8)&lt;BP$3),0,
$M8)))</f>
        <v>0</v>
      </c>
      <c r="BQ8" s="24">
        <f>IF(MEDIAN(BQ$3,EDATE(BQ$3,3)-1,MIN($G8,$H8))=MIN($G8,$H8),
$I8-$J8-SUM($O8:BP8),
IF(MEDIAN(BQ$3,EDATE(BQ$3,3)-1,$B8)=$B8,
TRUNC((MIN(EDATE(BQ$3,3),$H8,$G8)-$B8)/(EDATE(BQ$3,3)-BQ$3)*$M8,2),
IF(OR($B8&gt;BQ$3,MIN($G8:$H8)&lt;BQ$3),0,
$M8)))</f>
        <v>0</v>
      </c>
      <c r="BR8" s="24">
        <f>IF(MEDIAN(BR$3,EDATE(BR$3,3)-1,MIN($G8,$H8))=MIN($G8,$H8),
$I8-$J8-SUM($O8:BQ8),
IF(MEDIAN(BR$3,EDATE(BR$3,3)-1,$B8)=$B8,
TRUNC((MIN(EDATE(BR$3,3),$H8,$G8)-$B8)/(EDATE(BR$3,3)-BR$3)*$M8,2),
IF(OR($B8&gt;BR$3,MIN($G8:$H8)&lt;BR$3),0,
$M8)))</f>
        <v>0</v>
      </c>
      <c r="BS8" s="24">
        <f>IF(MEDIAN(BS$3,EDATE(BS$3,3)-1,MIN($G8,$H8))=MIN($G8,$H8),
$I8-$J8-SUM($O8:BR8),
IF(MEDIAN(BS$3,EDATE(BS$3,3)-1,$B8)=$B8,
TRUNC((MIN(EDATE(BS$3,3),$H8,$G8)-$B8)/(EDATE(BS$3,3)-BS$3)*$M8,2),
IF(OR($B8&gt;BS$3,MIN($G8:$H8)&lt;BS$3),0,
$M8)))</f>
        <v>0</v>
      </c>
      <c r="BT8" s="24">
        <f>IF(MEDIAN(BT$3,EDATE(BT$3,3)-1,MIN($G8,$H8))=MIN($G8,$H8),
$I8-$J8-SUM($O8:BS8),
IF(MEDIAN(BT$3,EDATE(BT$3,3)-1,$B8)=$B8,
TRUNC((MIN(EDATE(BT$3,3),$H8,$G8)-$B8)/(EDATE(BT$3,3)-BT$3)*$M8,2),
IF(OR($B8&gt;BT$3,MIN($G8:$H8)&lt;BT$3),0,
$M8)))</f>
        <v>0</v>
      </c>
      <c r="BU8" s="24">
        <f>IF(MEDIAN(BU$3,EDATE(BU$3,3)-1,MIN($G8,$H8))=MIN($G8,$H8),
$I8-$J8-SUM($O8:BT8),
IF(MEDIAN(BU$3,EDATE(BU$3,3)-1,$B8)=$B8,
TRUNC((MIN(EDATE(BU$3,3),$H8,$G8)-$B8)/(EDATE(BU$3,3)-BU$3)*$M8,2),
IF(OR($B8&gt;BU$3,MIN($G8:$H8)&lt;BU$3),0,
$M8)))</f>
        <v>0</v>
      </c>
      <c r="BV8" s="24">
        <f>IF(MEDIAN(BV$3,EDATE(BV$3,3)-1,MIN($G8,$H8))=MIN($G8,$H8),
$I8-$J8-SUM($O8:BU8),
IF(MEDIAN(BV$3,EDATE(BV$3,3)-1,$B8)=$B8,
TRUNC((MIN(EDATE(BV$3,3),$H8,$G8)-$B8)/(EDATE(BV$3,3)-BV$3)*$M8,2),
IF(OR($B8&gt;BV$3,MIN($G8:$H8)&lt;BV$3),0,
$M8)))</f>
        <v>0</v>
      </c>
      <c r="BW8" s="24">
        <f>IF(MEDIAN(BW$3,EDATE(BW$3,3)-1,MIN($G8,$H8))=MIN($G8,$H8),
$I8-$J8-SUM($O8:BV8),
IF(MEDIAN(BW$3,EDATE(BW$3,3)-1,$B8)=$B8,
TRUNC((MIN(EDATE(BW$3,3),$H8,$G8)-$B8)/(EDATE(BW$3,3)-BW$3)*$M8,2),
IF(OR($B8&gt;BW$3,MIN($G8:$H8)&lt;BW$3),0,
$M8)))</f>
        <v>0</v>
      </c>
      <c r="BX8" s="24">
        <f>IF(MEDIAN(BX$3,EDATE(BX$3,3)-1,MIN($G8,$H8))=MIN($G8,$H8),
$I8-$J8-SUM($O8:BW8),
IF(MEDIAN(BX$3,EDATE(BX$3,3)-1,$B8)=$B8,
TRUNC((MIN(EDATE(BX$3,3),$H8,$G8)-$B8)/(EDATE(BX$3,3)-BX$3)*$M8,2),
IF(OR($B8&gt;BX$3,MIN($G8:$H8)&lt;BX$3),0,
$M8)))</f>
        <v>0</v>
      </c>
      <c r="BY8" s="24">
        <f>IF(MEDIAN(BY$3,EDATE(BY$3,3)-1,MIN($G8,$H8))=MIN($G8,$H8),
$I8-$J8-SUM($O8:BX8),
IF(MEDIAN(BY$3,EDATE(BY$3,3)-1,$B8)=$B8,
TRUNC((MIN(EDATE(BY$3,3),$H8,$G8)-$B8)/(EDATE(BY$3,3)-BY$3)*$M8,2),
IF(OR($B8&gt;BY$3,MIN($G8:$H8)&lt;BY$3),0,
$M8)))</f>
        <v>0</v>
      </c>
      <c r="BZ8" s="24">
        <f>IF(MEDIAN(BZ$3,EDATE(BZ$3,3)-1,MIN($G8,$H8))=MIN($G8,$H8),
$I8-$J8-SUM($O8:BY8),
IF(MEDIAN(BZ$3,EDATE(BZ$3,3)-1,$B8)=$B8,
TRUNC((MIN(EDATE(BZ$3,3),$H8,$G8)-$B8)/(EDATE(BZ$3,3)-BZ$3)*$M8,2),
IF(OR($B8&gt;BZ$3,MIN($G8:$H8)&lt;BZ$3),0,
$M8)))</f>
        <v>0</v>
      </c>
      <c r="CA8" s="24">
        <f>IF(MEDIAN(CA$3,EDATE(CA$3,3)-1,MIN($G8,$H8))=MIN($G8,$H8),
$I8-$J8-SUM($O8:BZ8),
IF(MEDIAN(CA$3,EDATE(CA$3,3)-1,$B8)=$B8,
TRUNC((MIN(EDATE(CA$3,3),$H8,$G8)-$B8)/(EDATE(CA$3,3)-CA$3)*$M8,2),
IF(OR($B8&gt;CA$3,MIN($G8:$H8)&lt;CA$3),0,
$M8)))</f>
        <v>0</v>
      </c>
      <c r="CB8" s="24">
        <f>IF(MEDIAN(CB$3,EDATE(CB$3,3)-1,MIN($G8,$H8))=MIN($G8,$H8),
$I8-$J8-SUM($O8:CA8),
IF(MEDIAN(CB$3,EDATE(CB$3,3)-1,$B8)=$B8,
TRUNC((MIN(EDATE(CB$3,3),$H8,$G8)-$B8)/(EDATE(CB$3,3)-CB$3)*$M8,2),
IF(OR($B8&gt;CB$3,MIN($G8:$H8)&lt;CB$3),0,
$M8)))</f>
        <v>0</v>
      </c>
      <c r="CC8" s="24">
        <f>IF(MEDIAN(CC$3,EDATE(CC$3,3)-1,MIN($G8,$H8))=MIN($G8,$H8),
$I8-$J8-SUM($O8:CB8),
IF(MEDIAN(CC$3,EDATE(CC$3,3)-1,$B8)=$B8,
TRUNC((MIN(EDATE(CC$3,3),$H8,$G8)-$B8)/(EDATE(CC$3,3)-CC$3)*$M8,2),
IF(OR($B8&gt;CC$3,MIN($G8:$H8)&lt;CC$3),0,
$M8)))</f>
        <v>0</v>
      </c>
      <c r="CD8" s="24">
        <f>IF(MEDIAN(CD$3,EDATE(CD$3,3)-1,MIN($G8,$H8))=MIN($G8,$H8),
$I8-$J8-SUM($O8:CC8),
IF(MEDIAN(CD$3,EDATE(CD$3,3)-1,$B8)=$B8,
TRUNC((MIN(EDATE(CD$3,3),$H8,$G8)-$B8)/(EDATE(CD$3,3)-CD$3)*$M8,2),
IF(OR($B8&gt;CD$3,MIN($G8:$H8)&lt;CD$3),0,
$M8)))</f>
        <v>0</v>
      </c>
      <c r="CE8" s="24">
        <f>IF(MEDIAN(CE$3,EDATE(CE$3,3)-1,MIN($G8,$H8))=MIN($G8,$H8),
$I8-$J8-SUM($O8:CD8),
IF(MEDIAN(CE$3,EDATE(CE$3,3)-1,$B8)=$B8,
TRUNC((MIN(EDATE(CE$3,3),$H8,$G8)-$B8)/(EDATE(CE$3,3)-CE$3)*$M8,2),
IF(OR($B8&gt;CE$3,MIN($G8:$H8)&lt;CE$3),0,
$M8)))</f>
        <v>0</v>
      </c>
      <c r="CF8" s="24">
        <f>IF(MEDIAN(CF$3,EDATE(CF$3,3)-1,MIN($G8,$H8))=MIN($G8,$H8),
$I8-$J8-SUM($O8:CE8),
IF(MEDIAN(CF$3,EDATE(CF$3,3)-1,$B8)=$B8,
TRUNC((MIN(EDATE(CF$3,3),$H8,$G8)-$B8)/(EDATE(CF$3,3)-CF$3)*$M8,2),
IF(OR($B8&gt;CF$3,MIN($G8:$H8)&lt;CF$3),0,
$M8)))</f>
        <v>0</v>
      </c>
      <c r="CG8" s="24">
        <f>IF(MEDIAN(CG$3,EDATE(CG$3,3)-1,MIN($G8,$H8))=MIN($G8,$H8),
$I8-$J8-SUM($O8:CF8),
IF(MEDIAN(CG$3,EDATE(CG$3,3)-1,$B8)=$B8,
TRUNC((MIN(EDATE(CG$3,3),$H8,$G8)-$B8)/(EDATE(CG$3,3)-CG$3)*$M8,2),
IF(OR($B8&gt;CG$3,MIN($G8:$H8)&lt;CG$3),0,
$M8)))</f>
        <v>0</v>
      </c>
      <c r="CH8" s="24">
        <f>IF(MEDIAN(CH$3,EDATE(CH$3,3)-1,MIN($G8,$H8))=MIN($G8,$H8),
$I8-$J8-SUM($O8:CG8),
IF(MEDIAN(CH$3,EDATE(CH$3,3)-1,$B8)=$B8,
TRUNC((MIN(EDATE(CH$3,3),$H8,$G8)-$B8)/(EDATE(CH$3,3)-CH$3)*$M8,2),
IF(OR($B8&gt;CH$3,MIN($G8:$H8)&lt;CH$3),0,
$M8)))</f>
        <v>0</v>
      </c>
      <c r="CI8" s="24">
        <f>IF(MEDIAN(CI$3,EDATE(CI$3,3)-1,MIN($G8,$H8))=MIN($G8,$H8),
$I8-$J8-SUM($O8:CH8),
IF(MEDIAN(CI$3,EDATE(CI$3,3)-1,$B8)=$B8,
TRUNC((MIN(EDATE(CI$3,3),$H8,$G8)-$B8)/(EDATE(CI$3,3)-CI$3)*$M8,2),
IF(OR($B8&gt;CI$3,MIN($G8:$H8)&lt;CI$3),0,
$M8)))</f>
        <v>0</v>
      </c>
      <c r="CJ8" s="24">
        <f>IF(MEDIAN(CJ$3,EDATE(CJ$3,3)-1,MIN($G8,$H8))=MIN($G8,$H8),
$I8-$J8-SUM($O8:CI8),
IF(MEDIAN(CJ$3,EDATE(CJ$3,3)-1,$B8)=$B8,
TRUNC((MIN(EDATE(CJ$3,3),$H8,$G8)-$B8)/(EDATE(CJ$3,3)-CJ$3)*$M8,2),
IF(OR($B8&gt;CJ$3,MIN($G8:$H8)&lt;CJ$3),0,
$M8)))</f>
        <v>0</v>
      </c>
      <c r="CK8" s="24">
        <f>IF(MEDIAN(CK$3,EDATE(CK$3,3)-1,MIN($G8,$H8))=MIN($G8,$H8),
$I8-$J8-SUM($O8:CJ8),
IF(MEDIAN(CK$3,EDATE(CK$3,3)-1,$B8)=$B8,
TRUNC((MIN(EDATE(CK$3,3),$H8,$G8)-$B8)/(EDATE(CK$3,3)-CK$3)*$M8,2),
IF(OR($B8&gt;CK$3,MIN($G8:$H8)&lt;CK$3),0,
$M8)))</f>
        <v>0</v>
      </c>
      <c r="CL8" s="24">
        <f>IF(MEDIAN(CL$3,EDATE(CL$3,3)-1,MIN($G8,$H8))=MIN($G8,$H8),
$I8-$J8-SUM($O8:CK8),
IF(MEDIAN(CL$3,EDATE(CL$3,3)-1,$B8)=$B8,
TRUNC((MIN(EDATE(CL$3,3),$H8,$G8)-$B8)/(EDATE(CL$3,3)-CL$3)*$M8,2),
IF(OR($B8&gt;CL$3,MIN($G8:$H8)&lt;CL$3),0,
$M8)))</f>
        <v>0</v>
      </c>
      <c r="CM8" s="24">
        <f>IF(MEDIAN(CM$3,EDATE(CM$3,3)-1,MIN($G8,$H8))=MIN($G8,$H8),
$I8-$J8-SUM($O8:CL8),
IF(MEDIAN(CM$3,EDATE(CM$3,3)-1,$B8)=$B8,
TRUNC((MIN(EDATE(CM$3,3),$H8,$G8)-$B8)/(EDATE(CM$3,3)-CM$3)*$M8,2),
IF(OR($B8&gt;CM$3,MIN($G8:$H8)&lt;CM$3),0,
$M8)))</f>
        <v>0</v>
      </c>
      <c r="CN8" s="24">
        <f>IF(MEDIAN(CN$3,EDATE(CN$3,3)-1,MIN($G8,$H8))=MIN($G8,$H8),
$I8-$J8-SUM($O8:CM8),
IF(MEDIAN(CN$3,EDATE(CN$3,3)-1,$B8)=$B8,
TRUNC((MIN(EDATE(CN$3,3),$H8,$G8)-$B8)/(EDATE(CN$3,3)-CN$3)*$M8,2),
IF(OR($B8&gt;CN$3,MIN($G8:$H8)&lt;CN$3),0,
$M8)))</f>
        <v>0</v>
      </c>
      <c r="CO8" s="24">
        <f>IF(MEDIAN(CO$3,EDATE(CO$3,3)-1,MIN($G8,$H8))=MIN($G8,$H8),
$I8-$J8-SUM($O8:CN8),
IF(MEDIAN(CO$3,EDATE(CO$3,3)-1,$B8)=$B8,
TRUNC((MIN(EDATE(CO$3,3),$H8,$G8)-$B8)/(EDATE(CO$3,3)-CO$3)*$M8,2),
IF(OR($B8&gt;CO$3,MIN($G8:$H8)&lt;CO$3),0,
$M8)))</f>
        <v>0</v>
      </c>
      <c r="CP8" s="24">
        <f>IF(MEDIAN(CP$3,EDATE(CP$3,3)-1,MIN($G8,$H8))=MIN($G8,$H8),
$I8-$J8-SUM($O8:CO8),
IF(MEDIAN(CP$3,EDATE(CP$3,3)-1,$B8)=$B8,
TRUNC((MIN(EDATE(CP$3,3),$H8,$G8)-$B8)/(EDATE(CP$3,3)-CP$3)*$M8,2),
IF(OR($B8&gt;CP$3,MIN($G8:$H8)&lt;CP$3),0,
$M8)))</f>
        <v>0</v>
      </c>
      <c r="CQ8" s="24">
        <f>IF(MEDIAN(CQ$3,EDATE(CQ$3,3)-1,MIN($G8,$H8))=MIN($G8,$H8),
$I8-$J8-SUM($O8:CP8),
IF(MEDIAN(CQ$3,EDATE(CQ$3,3)-1,$B8)=$B8,
TRUNC((MIN(EDATE(CQ$3,3),$H8,$G8)-$B8)/(EDATE(CQ$3,3)-CQ$3)*$M8,2),
IF(OR($B8&gt;CQ$3,MIN($G8:$H8)&lt;CQ$3),0,
$M8)))</f>
        <v>0</v>
      </c>
      <c r="CR8" s="24">
        <f>IF(MEDIAN(CR$3,EDATE(CR$3,3)-1,MIN($G8,$H8))=MIN($G8,$H8),
$I8-$J8-SUM($O8:CQ8),
IF(MEDIAN(CR$3,EDATE(CR$3,3)-1,$B8)=$B8,
TRUNC((MIN(EDATE(CR$3,3),$H8,$G8)-$B8)/(EDATE(CR$3,3)-CR$3)*$M8,2),
IF(OR($B8&gt;CR$3,MIN($G8:$H8)&lt;CR$3),0,
$M8)))</f>
        <v>0</v>
      </c>
      <c r="CS8" s="24">
        <f>IF(MEDIAN(CS$3,EDATE(CS$3,3)-1,MIN($G8,$H8))=MIN($G8,$H8),
$I8-$J8-SUM($O8:CR8),
IF(MEDIAN(CS$3,EDATE(CS$3,3)-1,$B8)=$B8,
TRUNC((MIN(EDATE(CS$3,3),$H8,$G8)-$B8)/(EDATE(CS$3,3)-CS$3)*$M8,2),
IF(OR($B8&gt;CS$3,MIN($G8:$H8)&lt;CS$3),0,
$M8)))</f>
        <v>0</v>
      </c>
      <c r="CT8" s="24">
        <f>IF(MEDIAN(CT$3,EDATE(CT$3,3)-1,MIN($G8,$H8))=MIN($G8,$H8),
$I8-$J8-SUM($O8:CS8),
IF(MEDIAN(CT$3,EDATE(CT$3,3)-1,$B8)=$B8,
TRUNC((MIN(EDATE(CT$3,3),$H8,$G8)-$B8)/(EDATE(CT$3,3)-CT$3)*$M8,2),
IF(OR($B8&gt;CT$3,MIN($G8:$H8)&lt;CT$3),0,
$M8)))</f>
        <v>0</v>
      </c>
      <c r="CU8" s="24">
        <f>IF(MEDIAN(CU$3,EDATE(CU$3,3)-1,MIN($G8,$H8))=MIN($G8,$H8),
$I8-$J8-SUM($O8:CT8),
IF(MEDIAN(CU$3,EDATE(CU$3,3)-1,$B8)=$B8,
TRUNC((MIN(EDATE(CU$3,3),$H8,$G8)-$B8)/(EDATE(CU$3,3)-CU$3)*$M8,2),
IF(OR($B8&gt;CU$3,MIN($G8:$H8)&lt;CU$3),0,
$M8)))</f>
        <v>0</v>
      </c>
      <c r="CV8" s="24">
        <f>IF(MEDIAN(CV$3,EDATE(CV$3,3)-1,MIN($G8,$H8))=MIN($G8,$H8),
$I8-$J8-SUM($O8:CU8),
IF(MEDIAN(CV$3,EDATE(CV$3,3)-1,$B8)=$B8,
TRUNC((MIN(EDATE(CV$3,3),$H8,$G8)-$B8)/(EDATE(CV$3,3)-CV$3)*$M8,2),
IF(OR($B8&gt;CV$3,MIN($G8:$H8)&lt;CV$3),0,
$M8)))</f>
        <v>0</v>
      </c>
      <c r="CW8" s="24">
        <f>IF(MEDIAN(CW$3,EDATE(CW$3,3)-1,MIN($G8,$H8))=MIN($G8,$H8),
$I8-$J8-SUM($O8:CV8),
IF(MEDIAN(CW$3,EDATE(CW$3,3)-1,$B8)=$B8,
TRUNC((MIN(EDATE(CW$3,3),$H8,$G8)-$B8)/(EDATE(CW$3,3)-CW$3)*$M8,2),
IF(OR($B8&gt;CW$3,MIN($G8:$H8)&lt;CW$3),0,
$M8)))</f>
        <v>0</v>
      </c>
      <c r="CX8" s="24">
        <f>IF(MEDIAN(CX$3,EDATE(CX$3,3)-1,MIN($G8,$H8))=MIN($G8,$H8),
$I8-$J8-SUM($O8:CW8),
IF(MEDIAN(CX$3,EDATE(CX$3,3)-1,$B8)=$B8,
TRUNC((MIN(EDATE(CX$3,3),$H8,$G8)-$B8)/(EDATE(CX$3,3)-CX$3)*$M8,2),
IF(OR($B8&gt;CX$3,MIN($G8:$H8)&lt;CX$3),0,
$M8)))</f>
        <v>0</v>
      </c>
      <c r="CY8" s="24">
        <f>IF(MEDIAN(CY$3,EDATE(CY$3,3)-1,MIN($G8,$H8))=MIN($G8,$H8),
$I8-$J8-SUM($O8:CX8),
IF(MEDIAN(CY$3,EDATE(CY$3,3)-1,$B8)=$B8,
TRUNC((MIN(EDATE(CY$3,3),$H8,$G8)-$B8)/(EDATE(CY$3,3)-CY$3)*$M8,2),
IF(OR($B8&gt;CY$3,MIN($G8:$H8)&lt;CY$3),0,
$M8)))</f>
        <v>0</v>
      </c>
      <c r="CZ8" s="24">
        <f>IF(MEDIAN(CZ$3,EDATE(CZ$3,3)-1,MIN($G8,$H8))=MIN($G8,$H8),
$I8-$J8-SUM($O8:CY8),
IF(MEDIAN(CZ$3,EDATE(CZ$3,3)-1,$B8)=$B8,
TRUNC((MIN(EDATE(CZ$3,3),$H8,$G8)-$B8)/(EDATE(CZ$3,3)-CZ$3)*$M8,2),
IF(OR($B8&gt;CZ$3,MIN($G8:$H8)&lt;CZ$3),0,
$M8)))</f>
        <v>0</v>
      </c>
      <c r="DA8" s="24">
        <f>IF(MEDIAN(DA$3,EDATE(DA$3,3)-1,MIN($G8,$H8))=MIN($G8,$H8),
$I8-$J8-SUM($O8:CZ8),
IF(MEDIAN(DA$3,EDATE(DA$3,3)-1,$B8)=$B8,
TRUNC((MIN(EDATE(DA$3,3),$H8,$G8)-$B8)/(EDATE(DA$3,3)-DA$3)*$M8,2),
IF(OR($B8&gt;DA$3,MIN($G8:$H8)&lt;DA$3),0,
$M8)))</f>
        <v>0</v>
      </c>
      <c r="DB8" s="24">
        <f>IF(MEDIAN(DB$3,EDATE(DB$3,3)-1,MIN($G8,$H8))=MIN($G8,$H8),
$I8-$J8-SUM($O8:DA8),
IF(MEDIAN(DB$3,EDATE(DB$3,3)-1,$B8)=$B8,
TRUNC((MIN(EDATE(DB$3,3),$H8,$G8)-$B8)/(EDATE(DB$3,3)-DB$3)*$M8,2),
IF(OR($B8&gt;DB$3,MIN($G8:$H8)&lt;DB$3),0,
$M8)))</f>
        <v>0</v>
      </c>
      <c r="DC8" s="24">
        <f>IF(MEDIAN(DC$3,EDATE(DC$3,3)-1,MIN($G8,$H8))=MIN($G8,$H8),
$I8-$J8-SUM($O8:DB8),
IF(MEDIAN(DC$3,EDATE(DC$3,3)-1,$B8)=$B8,
TRUNC((MIN(EDATE(DC$3,3),$H8,$G8)-$B8)/(EDATE(DC$3,3)-DC$3)*$M8,2),
IF(OR($B8&gt;DC$3,MIN($G8:$H8)&lt;DC$3),0,
$M8)))</f>
        <v>0</v>
      </c>
      <c r="DD8" s="24">
        <f>IF(MEDIAN(DD$3,EDATE(DD$3,3)-1,MIN($G8,$H8))=MIN($G8,$H8),
$I8-$J8-SUM($O8:DC8),
IF(MEDIAN(DD$3,EDATE(DD$3,3)-1,$B8)=$B8,
TRUNC((MIN(EDATE(DD$3,3),$H8,$G8)-$B8)/(EDATE(DD$3,3)-DD$3)*$M8,2),
IF(OR($B8&gt;DD$3,MIN($G8:$H8)&lt;DD$3),0,
$M8)))</f>
        <v>0</v>
      </c>
      <c r="DE8" s="24">
        <f>IF(MEDIAN(DE$3,EDATE(DE$3,3)-1,MIN($G8,$H8))=MIN($G8,$H8),
$I8-$J8-SUM($O8:DD8),
IF(MEDIAN(DE$3,EDATE(DE$3,3)-1,$B8)=$B8,
TRUNC((MIN(EDATE(DE$3,3),$H8,$G8)-$B8)/(EDATE(DE$3,3)-DE$3)*$M8,2),
IF(OR($B8&gt;DE$3,MIN($G8:$H8)&lt;DE$3),0,
$M8)))</f>
        <v>0</v>
      </c>
      <c r="DF8" s="24">
        <f>IF(MEDIAN(DF$3,EDATE(DF$3,3)-1,MIN($G8,$H8))=MIN($G8,$H8),
$I8-$J8-SUM($O8:DE8),
IF(MEDIAN(DF$3,EDATE(DF$3,3)-1,$B8)=$B8,
TRUNC((MIN(EDATE(DF$3,3),$H8,$G8)-$B8)/(EDATE(DF$3,3)-DF$3)*$M8,2),
IF(OR($B8&gt;DF$3,MIN($G8:$H8)&lt;DF$3),0,
$M8)))</f>
        <v>0</v>
      </c>
      <c r="DG8" s="24">
        <f>IF(MEDIAN(DG$3,EDATE(DG$3,3)-1,MIN($G8,$H8))=MIN($G8,$H8),
$I8-$J8-SUM($O8:DF8),
IF(MEDIAN(DG$3,EDATE(DG$3,3)-1,$B8)=$B8,
TRUNC((MIN(EDATE(DG$3,3),$H8,$G8)-$B8)/(EDATE(DG$3,3)-DG$3)*$M8,2),
IF(OR($B8&gt;DG$3,MIN($G8:$H8)&lt;DG$3),0,
$M8)))</f>
        <v>0</v>
      </c>
      <c r="DH8" s="24">
        <f>IF(MEDIAN(DH$3,EDATE(DH$3,3)-1,MIN($G8,$H8))=MIN($G8,$H8),
$I8-$J8-SUM($O8:DG8),
IF(MEDIAN(DH$3,EDATE(DH$3,3)-1,$B8)=$B8,
TRUNC((MIN(EDATE(DH$3,3),$H8,$G8)-$B8)/(EDATE(DH$3,3)-DH$3)*$M8,2),
IF(OR($B8&gt;DH$3,MIN($G8:$H8)&lt;DH$3),0,
$M8)))</f>
        <v>0</v>
      </c>
      <c r="DI8" s="24">
        <f>IF(MEDIAN(DI$3,EDATE(DI$3,3)-1,MIN($G8,$H8))=MIN($G8,$H8),
$I8-$J8-SUM($O8:DH8),
IF(MEDIAN(DI$3,EDATE(DI$3,3)-1,$B8)=$B8,
TRUNC((MIN(EDATE(DI$3,3),$H8,$G8)-$B8)/(EDATE(DI$3,3)-DI$3)*$M8,2),
IF(OR($B8&gt;DI$3,MIN($G8:$H8)&lt;DI$3),0,
$M8)))</f>
        <v>0</v>
      </c>
      <c r="DJ8" s="24">
        <f>IF(MEDIAN(DJ$3,EDATE(DJ$3,3)-1,MIN($G8,$H8))=MIN($G8,$H8),
$I8-$J8-SUM($O8:DI8),
IF(MEDIAN(DJ$3,EDATE(DJ$3,3)-1,$B8)=$B8,
TRUNC((MIN(EDATE(DJ$3,3),$H8,$G8)-$B8)/(EDATE(DJ$3,3)-DJ$3)*$M8,2),
IF(OR($B8&gt;DJ$3,MIN($G8:$H8)&lt;DJ$3),0,
$M8)))</f>
        <v>0</v>
      </c>
      <c r="DK8" s="24">
        <f>IF(MEDIAN(DK$3,EDATE(DK$3,3)-1,MIN($G8,$H8))=MIN($G8,$H8),
$I8-$J8-SUM($O8:DJ8),
IF(MEDIAN(DK$3,EDATE(DK$3,3)-1,$B8)=$B8,
TRUNC((MIN(EDATE(DK$3,3),$H8,$G8)-$B8)/(EDATE(DK$3,3)-DK$3)*$M8,2),
IF(OR($B8&gt;DK$3,MIN($G8:$H8)&lt;DK$3),0,
$M8)))</f>
        <v>0</v>
      </c>
    </row>
    <row r="9" spans="1:115" x14ac:dyDescent="0.25">
      <c r="A9" s="30" t="s">
        <v>119</v>
      </c>
      <c r="B9" s="31">
        <v>45122</v>
      </c>
      <c r="C9" s="32">
        <v>36</v>
      </c>
      <c r="D9" s="33">
        <v>10000</v>
      </c>
      <c r="E9" s="34">
        <v>0.75</v>
      </c>
      <c r="F9" s="35">
        <v>0.67</v>
      </c>
      <c r="G9" s="31">
        <v>45382</v>
      </c>
      <c r="H9" s="37">
        <f t="shared" si="84"/>
        <v>46218</v>
      </c>
      <c r="I9" s="36">
        <f t="shared" ref="I9:I14" si="92">IF(D9,TRUNC(D9*E9*F9,2),"")</f>
        <v>5025</v>
      </c>
      <c r="J9" s="38">
        <f t="shared" ref="J9:J14" si="93">MAX(0,IF(G9&gt;B9,TRUNC(I9*(H9-G9)/(H9-B9),2),0))</f>
        <v>3832.93</v>
      </c>
      <c r="K9" s="38">
        <f t="shared" ref="K9:K14" si="94">TRUNC(J9*0.21,2)</f>
        <v>804.91</v>
      </c>
      <c r="L9" s="26">
        <f t="shared" si="88"/>
        <v>4.5848540145985401</v>
      </c>
      <c r="M9" s="58">
        <f t="shared" si="89"/>
        <v>418.75</v>
      </c>
      <c r="N9" s="23">
        <f t="shared" si="90"/>
        <v>1192.0700000000002</v>
      </c>
      <c r="O9" s="45">
        <f t="shared" ref="O9:O14" si="95">0+0</f>
        <v>0</v>
      </c>
      <c r="P9" s="24">
        <f>IF(MEDIAN(P$3,EDATE(P$3,3)-1,MIN($G9,$H9))=MIN($G9,$H9),
$I9-$J9-SUM($O9:O9),
IF(MEDIAN(P$3,EDATE(P$3,3)-1,$B9)=$B9,
TRUNC((MIN(EDATE(P$3,3),$H9,$G9)-$B9)/(EDATE(P$3,3)-P$3)*$M9,2),
IF(OR($B9&gt;P$3,MIN($G9:$H9)&lt;P$3),0,
$M9)))</f>
        <v>0</v>
      </c>
      <c r="Q9" s="24">
        <f>IF(MEDIAN(Q$3,EDATE(Q$3,3)-1,MIN($G9,$H9))=MIN($G9,$H9),
$I9-$J9-SUM($O9:P9),
IF(MEDIAN(Q$3,EDATE(Q$3,3)-1,$B9)=$B9,
TRUNC((MIN(EDATE(Q$3,3),$H9,$G9)-$B9)/(EDATE(Q$3,3)-Q$3)*$M9,2),
IF(OR($B9&gt;Q$3,MIN($G9:$H9)&lt;Q$3),0,
$M9)))</f>
        <v>0</v>
      </c>
      <c r="R9" s="24">
        <f>IF(MEDIAN(R$3,EDATE(R$3,3)-1,MIN($G9,$H9))=MIN($G9,$H9),
$I9-$J9-SUM($O9:Q9),
IF(MEDIAN(R$3,EDATE(R$3,3)-1,$B9)=$B9,
TRUNC((MIN(EDATE(R$3,3),$H9,$G9)-$B9)/(EDATE(R$3,3)-R$3)*$M9,2),
IF(OR($B9&gt;R$3,MIN($G9:$H9)&lt;R$3),0,
$M9)))</f>
        <v>0</v>
      </c>
      <c r="S9" s="24">
        <f>IF(MEDIAN(S$3,EDATE(S$3,3)-1,MIN($G9,$H9))=MIN($G9,$H9),
$I9-$J9-SUM($O9:R9),
IF(MEDIAN(S$3,EDATE(S$3,3)-1,$B9)=$B9,
TRUNC((MIN(EDATE(S$3,3),$H9,$G9)-$B9)/(EDATE(S$3,3)-S$3)*$M9,2),
IF(OR($B9&gt;S$3,MIN($G9:$H9)&lt;S$3),0,
$M9)))</f>
        <v>355.02</v>
      </c>
      <c r="T9" s="24">
        <f>IF(MEDIAN(T$3,EDATE(T$3,3)-1,MIN($G9,$H9))=MIN($G9,$H9),
$I9-$J9-SUM($O9:S9),
IF(MEDIAN(T$3,EDATE(T$3,3)-1,$B9)=$B9,
TRUNC((MIN(EDATE(T$3,3),$H9,$G9)-$B9)/(EDATE(T$3,3)-T$3)*$M9,2),
IF(OR($B9&gt;T$3,MIN($G9:$H9)&lt;T$3),0,
$M9)))</f>
        <v>418.75</v>
      </c>
      <c r="U9" s="24">
        <f>IF(MEDIAN(U$3,EDATE(U$3,3)-1,MIN($G9,$H9))=MIN($G9,$H9),
$I9-$J9-SUM($O9:T9),
IF(MEDIAN(U$3,EDATE(U$3,3)-1,$B9)=$B9,
TRUNC((MIN(EDATE(U$3,3),$H9,$G9)-$B9)/(EDATE(U$3,3)-U$3)*$M9,2),
IF(OR($B9&gt;U$3,MIN($G9:$H9)&lt;U$3),0,
$M9)))</f>
        <v>418.30000000000018</v>
      </c>
      <c r="V9" s="24">
        <f>IF(MEDIAN(V$3,EDATE(V$3,3)-1,MIN($G9,$H9))=MIN($G9,$H9),
$I9-$J9-SUM($O9:U9),
IF(MEDIAN(V$3,EDATE(V$3,3)-1,$B9)=$B9,
TRUNC((MIN(EDATE(V$3,3),$H9,$G9)-$B9)/(EDATE(V$3,3)-V$3)*$M9,2),
IF(OR($B9&gt;V$3,MIN($G9:$H9)&lt;V$3),0,
$M9)))</f>
        <v>0</v>
      </c>
      <c r="W9" s="24">
        <f>IF(MEDIAN(W$3,EDATE(W$3,3)-1,MIN($G9,$H9))=MIN($G9,$H9),
$I9-$J9-SUM($O9:V9),
IF(MEDIAN(W$3,EDATE(W$3,3)-1,$B9)=$B9,
TRUNC((MIN(EDATE(W$3,3),$H9,$G9)-$B9)/(EDATE(W$3,3)-W$3)*$M9,2),
IF(OR($B9&gt;W$3,MIN($G9:$H9)&lt;W$3),0,
$M9)))</f>
        <v>0</v>
      </c>
      <c r="X9" s="24">
        <f>IF(MEDIAN(X$3,EDATE(X$3,3)-1,MIN($G9,$H9))=MIN($G9,$H9),
$I9-$J9-SUM($O9:W9),
IF(MEDIAN(X$3,EDATE(X$3,3)-1,$B9)=$B9,
TRUNC((MIN(EDATE(X$3,3),$H9,$G9)-$B9)/(EDATE(X$3,3)-X$3)*$M9,2),
IF(OR($B9&gt;X$3,MIN($G9:$H9)&lt;X$3),0,
$M9)))</f>
        <v>0</v>
      </c>
      <c r="Y9" s="24">
        <f>IF(MEDIAN(Y$3,EDATE(Y$3,3)-1,MIN($G9,$H9))=MIN($G9,$H9),
$I9-$J9-SUM($O9:X9),
IF(MEDIAN(Y$3,EDATE(Y$3,3)-1,$B9)=$B9,
TRUNC((MIN(EDATE(Y$3,3),$H9,$G9)-$B9)/(EDATE(Y$3,3)-Y$3)*$M9,2),
IF(OR($B9&gt;Y$3,MIN($G9:$H9)&lt;Y$3),0,
$M9)))</f>
        <v>0</v>
      </c>
      <c r="Z9" s="24">
        <f>IF(MEDIAN(Z$3,EDATE(Z$3,3)-1,MIN($G9,$H9))=MIN($G9,$H9),
$I9-$J9-SUM($O9:Y9),
IF(MEDIAN(Z$3,EDATE(Z$3,3)-1,$B9)=$B9,
TRUNC((MIN(EDATE(Z$3,3),$H9,$G9)-$B9)/(EDATE(Z$3,3)-Z$3)*$M9,2),
IF(OR($B9&gt;Z$3,MIN($G9:$H9)&lt;Z$3),0,
$M9)))</f>
        <v>0</v>
      </c>
      <c r="AA9" s="24">
        <f>IF(MEDIAN(AA$3,EDATE(AA$3,3)-1,MIN($G9,$H9))=MIN($G9,$H9),
$I9-$J9-SUM($O9:Z9),
IF(MEDIAN(AA$3,EDATE(AA$3,3)-1,$B9)=$B9,
TRUNC((MIN(EDATE(AA$3,3),$H9,$G9)-$B9)/(EDATE(AA$3,3)-AA$3)*$M9,2),
IF(OR($B9&gt;AA$3,MIN($G9:$H9)&lt;AA$3),0,
$M9)))</f>
        <v>0</v>
      </c>
      <c r="AB9" s="24">
        <f>IF(MEDIAN(AB$3,EDATE(AB$3,3)-1,MIN($G9,$H9))=MIN($G9,$H9),
$I9-$J9-SUM($O9:AA9),
IF(MEDIAN(AB$3,EDATE(AB$3,3)-1,$B9)=$B9,
TRUNC((MIN(EDATE(AB$3,3),$H9,$G9)-$B9)/(EDATE(AB$3,3)-AB$3)*$M9,2),
IF(OR($B9&gt;AB$3,MIN($G9:$H9)&lt;AB$3),0,
$M9)))</f>
        <v>0</v>
      </c>
      <c r="AC9" s="24">
        <f>IF(MEDIAN(AC$3,EDATE(AC$3,3)-1,MIN($G9,$H9))=MIN($G9,$H9),
$I9-$J9-SUM($O9:AB9),
IF(MEDIAN(AC$3,EDATE(AC$3,3)-1,$B9)=$B9,
TRUNC((MIN(EDATE(AC$3,3),$H9,$G9)-$B9)/(EDATE(AC$3,3)-AC$3)*$M9,2),
IF(OR($B9&gt;AC$3,MIN($G9:$H9)&lt;AC$3),0,
$M9)))</f>
        <v>0</v>
      </c>
      <c r="AD9" s="24">
        <f>IF(MEDIAN(AD$3,EDATE(AD$3,3)-1,MIN($G9,$H9))=MIN($G9,$H9),
$I9-$J9-SUM($O9:AC9),
IF(MEDIAN(AD$3,EDATE(AD$3,3)-1,$B9)=$B9,
TRUNC((MIN(EDATE(AD$3,3),$H9,$G9)-$B9)/(EDATE(AD$3,3)-AD$3)*$M9,2),
IF(OR($B9&gt;AD$3,MIN($G9:$H9)&lt;AD$3),0,
$M9)))</f>
        <v>0</v>
      </c>
      <c r="AE9" s="24">
        <f>IF(MEDIAN(AE$3,EDATE(AE$3,3)-1,MIN($G9,$H9))=MIN($G9,$H9),
$I9-$J9-SUM($O9:AD9),
IF(MEDIAN(AE$3,EDATE(AE$3,3)-1,$B9)=$B9,
TRUNC((MIN(EDATE(AE$3,3),$H9,$G9)-$B9)/(EDATE(AE$3,3)-AE$3)*$M9,2),
IF(OR($B9&gt;AE$3,MIN($G9:$H9)&lt;AE$3),0,
$M9)))</f>
        <v>0</v>
      </c>
      <c r="AF9" s="24">
        <f>IF(MEDIAN(AF$3,EDATE(AF$3,3)-1,MIN($G9,$H9))=MIN($G9,$H9),
$I9-$J9-SUM($O9:AE9),
IF(MEDIAN(AF$3,EDATE(AF$3,3)-1,$B9)=$B9,
TRUNC((MIN(EDATE(AF$3,3),$H9,$G9)-$B9)/(EDATE(AF$3,3)-AF$3)*$M9,2),
IF(OR($B9&gt;AF$3,MIN($G9:$H9)&lt;AF$3),0,
$M9)))</f>
        <v>0</v>
      </c>
      <c r="AG9" s="24">
        <f>IF(MEDIAN(AG$3,EDATE(AG$3,3)-1,MIN($G9,$H9))=MIN($G9,$H9),
$I9-$J9-SUM($O9:AF9),
IF(MEDIAN(AG$3,EDATE(AG$3,3)-1,$B9)=$B9,
TRUNC((MIN(EDATE(AG$3,3),$H9,$G9)-$B9)/(EDATE(AG$3,3)-AG$3)*$M9,2),
IF(OR($B9&gt;AG$3,MIN($G9:$H9)&lt;AG$3),0,
$M9)))</f>
        <v>0</v>
      </c>
      <c r="AH9" s="24">
        <f>IF(MEDIAN(AH$3,EDATE(AH$3,3)-1,MIN($G9,$H9))=MIN($G9,$H9),
$I9-$J9-SUM($O9:AG9),
IF(MEDIAN(AH$3,EDATE(AH$3,3)-1,$B9)=$B9,
TRUNC((MIN(EDATE(AH$3,3),$H9,$G9)-$B9)/(EDATE(AH$3,3)-AH$3)*$M9,2),
IF(OR($B9&gt;AH$3,MIN($G9:$H9)&lt;AH$3),0,
$M9)))</f>
        <v>0</v>
      </c>
      <c r="AI9" s="24">
        <f>IF(MEDIAN(AI$3,EDATE(AI$3,3)-1,MIN($G9,$H9))=MIN($G9,$H9),
$I9-$J9-SUM($O9:AH9),
IF(MEDIAN(AI$3,EDATE(AI$3,3)-1,$B9)=$B9,
TRUNC((MIN(EDATE(AI$3,3),$H9,$G9)-$B9)/(EDATE(AI$3,3)-AI$3)*$M9,2),
IF(OR($B9&gt;AI$3,MIN($G9:$H9)&lt;AI$3),0,
$M9)))</f>
        <v>0</v>
      </c>
      <c r="AJ9" s="24">
        <f>IF(MEDIAN(AJ$3,EDATE(AJ$3,3)-1,MIN($G9,$H9))=MIN($G9,$H9),
$I9-$J9-SUM($O9:AI9),
IF(MEDIAN(AJ$3,EDATE(AJ$3,3)-1,$B9)=$B9,
TRUNC((MIN(EDATE(AJ$3,3),$H9,$G9)-$B9)/(EDATE(AJ$3,3)-AJ$3)*$M9,2),
IF(OR($B9&gt;AJ$3,MIN($G9:$H9)&lt;AJ$3),0,
$M9)))</f>
        <v>0</v>
      </c>
      <c r="AK9" s="24">
        <f>IF(MEDIAN(AK$3,EDATE(AK$3,3)-1,MIN($G9,$H9))=MIN($G9,$H9),
$I9-$J9-SUM($O9:AJ9),
IF(MEDIAN(AK$3,EDATE(AK$3,3)-1,$B9)=$B9,
TRUNC((MIN(EDATE(AK$3,3),$H9,$G9)-$B9)/(EDATE(AK$3,3)-AK$3)*$M9,2),
IF(OR($B9&gt;AK$3,MIN($G9:$H9)&lt;AK$3),0,
$M9)))</f>
        <v>0</v>
      </c>
      <c r="AL9" s="24">
        <f>IF(MEDIAN(AL$3,EDATE(AL$3,3)-1,MIN($G9,$H9))=MIN($G9,$H9),
$I9-$J9-SUM($O9:AK9),
IF(MEDIAN(AL$3,EDATE(AL$3,3)-1,$B9)=$B9,
TRUNC((MIN(EDATE(AL$3,3),$H9,$G9)-$B9)/(EDATE(AL$3,3)-AL$3)*$M9,2),
IF(OR($B9&gt;AL$3,MIN($G9:$H9)&lt;AL$3),0,
$M9)))</f>
        <v>0</v>
      </c>
      <c r="AM9" s="24">
        <f>IF(MEDIAN(AM$3,EDATE(AM$3,3)-1,MIN($G9,$H9))=MIN($G9,$H9),
$I9-$J9-SUM($O9:AL9),
IF(MEDIAN(AM$3,EDATE(AM$3,3)-1,$B9)=$B9,
TRUNC((MIN(EDATE(AM$3,3),$H9,$G9)-$B9)/(EDATE(AM$3,3)-AM$3)*$M9,2),
IF(OR($B9&gt;AM$3,MIN($G9:$H9)&lt;AM$3),0,
$M9)))</f>
        <v>0</v>
      </c>
      <c r="AN9" s="24">
        <f>IF(MEDIAN(AN$3,EDATE(AN$3,3)-1,MIN($G9,$H9))=MIN($G9,$H9),
$I9-$J9-SUM($O9:AM9),
IF(MEDIAN(AN$3,EDATE(AN$3,3)-1,$B9)=$B9,
TRUNC((MIN(EDATE(AN$3,3),$H9,$G9)-$B9)/(EDATE(AN$3,3)-AN$3)*$M9,2),
IF(OR($B9&gt;AN$3,MIN($G9:$H9)&lt;AN$3),0,
$M9)))</f>
        <v>0</v>
      </c>
      <c r="AO9" s="24">
        <f>IF(MEDIAN(AO$3,EDATE(AO$3,3)-1,MIN($G9,$H9))=MIN($G9,$H9),
$I9-$J9-SUM($O9:AN9),
IF(MEDIAN(AO$3,EDATE(AO$3,3)-1,$B9)=$B9,
TRUNC((MIN(EDATE(AO$3,3),$H9,$G9)-$B9)/(EDATE(AO$3,3)-AO$3)*$M9,2),
IF(OR($B9&gt;AO$3,MIN($G9:$H9)&lt;AO$3),0,
$M9)))</f>
        <v>0</v>
      </c>
      <c r="AP9" s="24">
        <f>IF(MEDIAN(AP$3,EDATE(AP$3,3)-1,MIN($G9,$H9))=MIN($G9,$H9),
$I9-$J9-SUM($O9:AO9),
IF(MEDIAN(AP$3,EDATE(AP$3,3)-1,$B9)=$B9,
TRUNC((MIN(EDATE(AP$3,3),$H9,$G9)-$B9)/(EDATE(AP$3,3)-AP$3)*$M9,2),
IF(OR($B9&gt;AP$3,MIN($G9:$H9)&lt;AP$3),0,
$M9)))</f>
        <v>0</v>
      </c>
      <c r="AQ9" s="24">
        <f>IF(MEDIAN(AQ$3,EDATE(AQ$3,3)-1,MIN($G9,$H9))=MIN($G9,$H9),
$I9-$J9-SUM($O9:AP9),
IF(MEDIAN(AQ$3,EDATE(AQ$3,3)-1,$B9)=$B9,
TRUNC((MIN(EDATE(AQ$3,3),$H9,$G9)-$B9)/(EDATE(AQ$3,3)-AQ$3)*$M9,2),
IF(OR($B9&gt;AQ$3,MIN($G9:$H9)&lt;AQ$3),0,
$M9)))</f>
        <v>0</v>
      </c>
      <c r="AR9" s="24">
        <f>IF(MEDIAN(AR$3,EDATE(AR$3,3)-1,MIN($G9,$H9))=MIN($G9,$H9),
$I9-$J9-SUM($O9:AQ9),
IF(MEDIAN(AR$3,EDATE(AR$3,3)-1,$B9)=$B9,
TRUNC((MIN(EDATE(AR$3,3),$H9,$G9)-$B9)/(EDATE(AR$3,3)-AR$3)*$M9,2),
IF(OR($B9&gt;AR$3,MIN($G9:$H9)&lt;AR$3),0,
$M9)))</f>
        <v>0</v>
      </c>
      <c r="AS9" s="24">
        <f>IF(MEDIAN(AS$3,EDATE(AS$3,3)-1,MIN($G9,$H9))=MIN($G9,$H9),
$I9-$J9-SUM($O9:AR9),
IF(MEDIAN(AS$3,EDATE(AS$3,3)-1,$B9)=$B9,
TRUNC((MIN(EDATE(AS$3,3),$H9,$G9)-$B9)/(EDATE(AS$3,3)-AS$3)*$M9,2),
IF(OR($B9&gt;AS$3,MIN($G9:$H9)&lt;AS$3),0,
$M9)))</f>
        <v>0</v>
      </c>
      <c r="AT9" s="24">
        <f>IF(MEDIAN(AT$3,EDATE(AT$3,3)-1,MIN($G9,$H9))=MIN($G9,$H9),
$I9-$J9-SUM($O9:AS9),
IF(MEDIAN(AT$3,EDATE(AT$3,3)-1,$B9)=$B9,
TRUNC((MIN(EDATE(AT$3,3),$H9,$G9)-$B9)/(EDATE(AT$3,3)-AT$3)*$M9,2),
IF(OR($B9&gt;AT$3,MIN($G9:$H9)&lt;AT$3),0,
$M9)))</f>
        <v>0</v>
      </c>
      <c r="AU9" s="24">
        <f>IF(MEDIAN(AU$3,EDATE(AU$3,3)-1,MIN($G9,$H9))=MIN($G9,$H9),
$I9-$J9-SUM($O9:AT9),
IF(MEDIAN(AU$3,EDATE(AU$3,3)-1,$B9)=$B9,
TRUNC((MIN(EDATE(AU$3,3),$H9,$G9)-$B9)/(EDATE(AU$3,3)-AU$3)*$M9,2),
IF(OR($B9&gt;AU$3,MIN($G9:$H9)&lt;AU$3),0,
$M9)))</f>
        <v>0</v>
      </c>
      <c r="AV9" s="24">
        <f>IF(MEDIAN(AV$3,EDATE(AV$3,3)-1,MIN($G9,$H9))=MIN($G9,$H9),
$I9-$J9-SUM($O9:AU9),
IF(MEDIAN(AV$3,EDATE(AV$3,3)-1,$B9)=$B9,
TRUNC((MIN(EDATE(AV$3,3),$H9,$G9)-$B9)/(EDATE(AV$3,3)-AV$3)*$M9,2),
IF(OR($B9&gt;AV$3,MIN($G9:$H9)&lt;AV$3),0,
$M9)))</f>
        <v>0</v>
      </c>
      <c r="AW9" s="24">
        <f>IF(MEDIAN(AW$3,EDATE(AW$3,3)-1,MIN($G9,$H9))=MIN($G9,$H9),
$I9-$J9-SUM($O9:AV9),
IF(MEDIAN(AW$3,EDATE(AW$3,3)-1,$B9)=$B9,
TRUNC((MIN(EDATE(AW$3,3),$H9,$G9)-$B9)/(EDATE(AW$3,3)-AW$3)*$M9,2),
IF(OR($B9&gt;AW$3,MIN($G9:$H9)&lt;AW$3),0,
$M9)))</f>
        <v>0</v>
      </c>
      <c r="AX9" s="24">
        <f>IF(MEDIAN(AX$3,EDATE(AX$3,3)-1,MIN($G9,$H9))=MIN($G9,$H9),
$I9-$J9-SUM($O9:AW9),
IF(MEDIAN(AX$3,EDATE(AX$3,3)-1,$B9)=$B9,
TRUNC((MIN(EDATE(AX$3,3),$H9,$G9)-$B9)/(EDATE(AX$3,3)-AX$3)*$M9,2),
IF(OR($B9&gt;AX$3,MIN($G9:$H9)&lt;AX$3),0,
$M9)))</f>
        <v>0</v>
      </c>
      <c r="AY9" s="24">
        <f>IF(MEDIAN(AY$3,EDATE(AY$3,3)-1,MIN($G9,$H9))=MIN($G9,$H9),
$I9-$J9-SUM($O9:AX9),
IF(MEDIAN(AY$3,EDATE(AY$3,3)-1,$B9)=$B9,
TRUNC((MIN(EDATE(AY$3,3),$H9,$G9)-$B9)/(EDATE(AY$3,3)-AY$3)*$M9,2),
IF(OR($B9&gt;AY$3,MIN($G9:$H9)&lt;AY$3),0,
$M9)))</f>
        <v>0</v>
      </c>
      <c r="AZ9" s="24">
        <f>IF(MEDIAN(AZ$3,EDATE(AZ$3,3)-1,MIN($G9,$H9))=MIN($G9,$H9),
$I9-$J9-SUM($O9:AY9),
IF(MEDIAN(AZ$3,EDATE(AZ$3,3)-1,$B9)=$B9,
TRUNC((MIN(EDATE(AZ$3,3),$H9,$G9)-$B9)/(EDATE(AZ$3,3)-AZ$3)*$M9,2),
IF(OR($B9&gt;AZ$3,MIN($G9:$H9)&lt;AZ$3),0,
$M9)))</f>
        <v>0</v>
      </c>
      <c r="BA9" s="24">
        <f>IF(MEDIAN(BA$3,EDATE(BA$3,3)-1,MIN($G9,$H9))=MIN($G9,$H9),
$I9-$J9-SUM($O9:AZ9),
IF(MEDIAN(BA$3,EDATE(BA$3,3)-1,$B9)=$B9,
TRUNC((MIN(EDATE(BA$3,3),$H9,$G9)-$B9)/(EDATE(BA$3,3)-BA$3)*$M9,2),
IF(OR($B9&gt;BA$3,MIN($G9:$H9)&lt;BA$3),0,
$M9)))</f>
        <v>0</v>
      </c>
      <c r="BB9" s="24">
        <f>IF(MEDIAN(BB$3,EDATE(BB$3,3)-1,MIN($G9,$H9))=MIN($G9,$H9),
$I9-$J9-SUM($O9:BA9),
IF(MEDIAN(BB$3,EDATE(BB$3,3)-1,$B9)=$B9,
TRUNC((MIN(EDATE(BB$3,3),$H9,$G9)-$B9)/(EDATE(BB$3,3)-BB$3)*$M9,2),
IF(OR($B9&gt;BB$3,MIN($G9:$H9)&lt;BB$3),0,
$M9)))</f>
        <v>0</v>
      </c>
      <c r="BC9" s="24">
        <f>IF(MEDIAN(BC$3,EDATE(BC$3,3)-1,MIN($G9,$H9))=MIN($G9,$H9),
$I9-$J9-SUM($O9:BB9),
IF(MEDIAN(BC$3,EDATE(BC$3,3)-1,$B9)=$B9,
TRUNC((MIN(EDATE(BC$3,3),$H9,$G9)-$B9)/(EDATE(BC$3,3)-BC$3)*$M9,2),
IF(OR($B9&gt;BC$3,MIN($G9:$H9)&lt;BC$3),0,
$M9)))</f>
        <v>0</v>
      </c>
      <c r="BD9" s="24">
        <f>IF(MEDIAN(BD$3,EDATE(BD$3,3)-1,MIN($G9,$H9))=MIN($G9,$H9),
$I9-$J9-SUM($O9:BC9),
IF(MEDIAN(BD$3,EDATE(BD$3,3)-1,$B9)=$B9,
TRUNC((MIN(EDATE(BD$3,3),$H9,$G9)-$B9)/(EDATE(BD$3,3)-BD$3)*$M9,2),
IF(OR($B9&gt;BD$3,MIN($G9:$H9)&lt;BD$3),0,
$M9)))</f>
        <v>0</v>
      </c>
      <c r="BE9" s="24">
        <f>IF(MEDIAN(BE$3,EDATE(BE$3,3)-1,MIN($G9,$H9))=MIN($G9,$H9),
$I9-$J9-SUM($O9:BD9),
IF(MEDIAN(BE$3,EDATE(BE$3,3)-1,$B9)=$B9,
TRUNC((MIN(EDATE(BE$3,3),$H9,$G9)-$B9)/(EDATE(BE$3,3)-BE$3)*$M9,2),
IF(OR($B9&gt;BE$3,MIN($G9:$H9)&lt;BE$3),0,
$M9)))</f>
        <v>0</v>
      </c>
      <c r="BF9" s="24">
        <f>IF(MEDIAN(BF$3,EDATE(BF$3,3)-1,MIN($G9,$H9))=MIN($G9,$H9),
$I9-$J9-SUM($O9:BE9),
IF(MEDIAN(BF$3,EDATE(BF$3,3)-1,$B9)=$B9,
TRUNC((MIN(EDATE(BF$3,3),$H9,$G9)-$B9)/(EDATE(BF$3,3)-BF$3)*$M9,2),
IF(OR($B9&gt;BF$3,MIN($G9:$H9)&lt;BF$3),0,
$M9)))</f>
        <v>0</v>
      </c>
      <c r="BG9" s="24">
        <f>IF(MEDIAN(BG$3,EDATE(BG$3,3)-1,MIN($G9,$H9))=MIN($G9,$H9),
$I9-$J9-SUM($O9:BF9),
IF(MEDIAN(BG$3,EDATE(BG$3,3)-1,$B9)=$B9,
TRUNC((MIN(EDATE(BG$3,3),$H9,$G9)-$B9)/(EDATE(BG$3,3)-BG$3)*$M9,2),
IF(OR($B9&gt;BG$3,MIN($G9:$H9)&lt;BG$3),0,
$M9)))</f>
        <v>0</v>
      </c>
      <c r="BH9" s="24">
        <f>IF(MEDIAN(BH$3,EDATE(BH$3,3)-1,MIN($G9,$H9))=MIN($G9,$H9),
$I9-$J9-SUM($O9:BG9),
IF(MEDIAN(BH$3,EDATE(BH$3,3)-1,$B9)=$B9,
TRUNC((MIN(EDATE(BH$3,3),$H9,$G9)-$B9)/(EDATE(BH$3,3)-BH$3)*$M9,2),
IF(OR($B9&gt;BH$3,MIN($G9:$H9)&lt;BH$3),0,
$M9)))</f>
        <v>0</v>
      </c>
      <c r="BI9" s="24">
        <f>IF(MEDIAN(BI$3,EDATE(BI$3,3)-1,MIN($G9,$H9))=MIN($G9,$H9),
$I9-$J9-SUM($O9:BH9),
IF(MEDIAN(BI$3,EDATE(BI$3,3)-1,$B9)=$B9,
TRUNC((MIN(EDATE(BI$3,3),$H9,$G9)-$B9)/(EDATE(BI$3,3)-BI$3)*$M9,2),
IF(OR($B9&gt;BI$3,MIN($G9:$H9)&lt;BI$3),0,
$M9)))</f>
        <v>0</v>
      </c>
      <c r="BJ9" s="24">
        <f>IF(MEDIAN(BJ$3,EDATE(BJ$3,3)-1,MIN($G9,$H9))=MIN($G9,$H9),
$I9-$J9-SUM($O9:BI9),
IF(MEDIAN(BJ$3,EDATE(BJ$3,3)-1,$B9)=$B9,
TRUNC((MIN(EDATE(BJ$3,3),$H9,$G9)-$B9)/(EDATE(BJ$3,3)-BJ$3)*$M9,2),
IF(OR($B9&gt;BJ$3,MIN($G9:$H9)&lt;BJ$3),0,
$M9)))</f>
        <v>0</v>
      </c>
      <c r="BK9" s="24">
        <f>IF(MEDIAN(BK$3,EDATE(BK$3,3)-1,MIN($G9,$H9))=MIN($G9,$H9),
$I9-$J9-SUM($O9:BJ9),
IF(MEDIAN(BK$3,EDATE(BK$3,3)-1,$B9)=$B9,
TRUNC((MIN(EDATE(BK$3,3),$H9,$G9)-$B9)/(EDATE(BK$3,3)-BK$3)*$M9,2),
IF(OR($B9&gt;BK$3,MIN($G9:$H9)&lt;BK$3),0,
$M9)))</f>
        <v>0</v>
      </c>
      <c r="BL9" s="24">
        <f>IF(MEDIAN(BL$3,EDATE(BL$3,3)-1,MIN($G9,$H9))=MIN($G9,$H9),
$I9-$J9-SUM($O9:BK9),
IF(MEDIAN(BL$3,EDATE(BL$3,3)-1,$B9)=$B9,
TRUNC((MIN(EDATE(BL$3,3),$H9,$G9)-$B9)/(EDATE(BL$3,3)-BL$3)*$M9,2),
IF(OR($B9&gt;BL$3,MIN($G9:$H9)&lt;BL$3),0,
$M9)))</f>
        <v>0</v>
      </c>
      <c r="BM9" s="24">
        <f>IF(MEDIAN(BM$3,EDATE(BM$3,3)-1,MIN($G9,$H9))=MIN($G9,$H9),
$I9-$J9-SUM($O9:BL9),
IF(MEDIAN(BM$3,EDATE(BM$3,3)-1,$B9)=$B9,
TRUNC((MIN(EDATE(BM$3,3),$H9,$G9)-$B9)/(EDATE(BM$3,3)-BM$3)*$M9,2),
IF(OR($B9&gt;BM$3,MIN($G9:$H9)&lt;BM$3),0,
$M9)))</f>
        <v>0</v>
      </c>
      <c r="BN9" s="24">
        <f>IF(MEDIAN(BN$3,EDATE(BN$3,3)-1,MIN($G9,$H9))=MIN($G9,$H9),
$I9-$J9-SUM($O9:BM9),
IF(MEDIAN(BN$3,EDATE(BN$3,3)-1,$B9)=$B9,
TRUNC((MIN(EDATE(BN$3,3),$H9,$G9)-$B9)/(EDATE(BN$3,3)-BN$3)*$M9,2),
IF(OR($B9&gt;BN$3,MIN($G9:$H9)&lt;BN$3),0,
$M9)))</f>
        <v>0</v>
      </c>
      <c r="BO9" s="24">
        <f>IF(MEDIAN(BO$3,EDATE(BO$3,3)-1,MIN($G9,$H9))=MIN($G9,$H9),
$I9-$J9-SUM($O9:BN9),
IF(MEDIAN(BO$3,EDATE(BO$3,3)-1,$B9)=$B9,
TRUNC((MIN(EDATE(BO$3,3),$H9,$G9)-$B9)/(EDATE(BO$3,3)-BO$3)*$M9,2),
IF(OR($B9&gt;BO$3,MIN($G9:$H9)&lt;BO$3),0,
$M9)))</f>
        <v>0</v>
      </c>
      <c r="BP9" s="24">
        <f>IF(MEDIAN(BP$3,EDATE(BP$3,3)-1,MIN($G9,$H9))=MIN($G9,$H9),
$I9-$J9-SUM($O9:BO9),
IF(MEDIAN(BP$3,EDATE(BP$3,3)-1,$B9)=$B9,
TRUNC((MIN(EDATE(BP$3,3),$H9,$G9)-$B9)/(EDATE(BP$3,3)-BP$3)*$M9,2),
IF(OR($B9&gt;BP$3,MIN($G9:$H9)&lt;BP$3),0,
$M9)))</f>
        <v>0</v>
      </c>
      <c r="BQ9" s="24">
        <f>IF(MEDIAN(BQ$3,EDATE(BQ$3,3)-1,MIN($G9,$H9))=MIN($G9,$H9),
$I9-$J9-SUM($O9:BP9),
IF(MEDIAN(BQ$3,EDATE(BQ$3,3)-1,$B9)=$B9,
TRUNC((MIN(EDATE(BQ$3,3),$H9,$G9)-$B9)/(EDATE(BQ$3,3)-BQ$3)*$M9,2),
IF(OR($B9&gt;BQ$3,MIN($G9:$H9)&lt;BQ$3),0,
$M9)))</f>
        <v>0</v>
      </c>
      <c r="BR9" s="24">
        <f>IF(MEDIAN(BR$3,EDATE(BR$3,3)-1,MIN($G9,$H9))=MIN($G9,$H9),
$I9-$J9-SUM($O9:BQ9),
IF(MEDIAN(BR$3,EDATE(BR$3,3)-1,$B9)=$B9,
TRUNC((MIN(EDATE(BR$3,3),$H9,$G9)-$B9)/(EDATE(BR$3,3)-BR$3)*$M9,2),
IF(OR($B9&gt;BR$3,MIN($G9:$H9)&lt;BR$3),0,
$M9)))</f>
        <v>0</v>
      </c>
      <c r="BS9" s="24">
        <f>IF(MEDIAN(BS$3,EDATE(BS$3,3)-1,MIN($G9,$H9))=MIN($G9,$H9),
$I9-$J9-SUM($O9:BR9),
IF(MEDIAN(BS$3,EDATE(BS$3,3)-1,$B9)=$B9,
TRUNC((MIN(EDATE(BS$3,3),$H9,$G9)-$B9)/(EDATE(BS$3,3)-BS$3)*$M9,2),
IF(OR($B9&gt;BS$3,MIN($G9:$H9)&lt;BS$3),0,
$M9)))</f>
        <v>0</v>
      </c>
      <c r="BT9" s="24">
        <f>IF(MEDIAN(BT$3,EDATE(BT$3,3)-1,MIN($G9,$H9))=MIN($G9,$H9),
$I9-$J9-SUM($O9:BS9),
IF(MEDIAN(BT$3,EDATE(BT$3,3)-1,$B9)=$B9,
TRUNC((MIN(EDATE(BT$3,3),$H9,$G9)-$B9)/(EDATE(BT$3,3)-BT$3)*$M9,2),
IF(OR($B9&gt;BT$3,MIN($G9:$H9)&lt;BT$3),0,
$M9)))</f>
        <v>0</v>
      </c>
      <c r="BU9" s="24">
        <f>IF(MEDIAN(BU$3,EDATE(BU$3,3)-1,MIN($G9,$H9))=MIN($G9,$H9),
$I9-$J9-SUM($O9:BT9),
IF(MEDIAN(BU$3,EDATE(BU$3,3)-1,$B9)=$B9,
TRUNC((MIN(EDATE(BU$3,3),$H9,$G9)-$B9)/(EDATE(BU$3,3)-BU$3)*$M9,2),
IF(OR($B9&gt;BU$3,MIN($G9:$H9)&lt;BU$3),0,
$M9)))</f>
        <v>0</v>
      </c>
      <c r="BV9" s="24">
        <f>IF(MEDIAN(BV$3,EDATE(BV$3,3)-1,MIN($G9,$H9))=MIN($G9,$H9),
$I9-$J9-SUM($O9:BU9),
IF(MEDIAN(BV$3,EDATE(BV$3,3)-1,$B9)=$B9,
TRUNC((MIN(EDATE(BV$3,3),$H9,$G9)-$B9)/(EDATE(BV$3,3)-BV$3)*$M9,2),
IF(OR($B9&gt;BV$3,MIN($G9:$H9)&lt;BV$3),0,
$M9)))</f>
        <v>0</v>
      </c>
      <c r="BW9" s="24">
        <f>IF(MEDIAN(BW$3,EDATE(BW$3,3)-1,MIN($G9,$H9))=MIN($G9,$H9),
$I9-$J9-SUM($O9:BV9),
IF(MEDIAN(BW$3,EDATE(BW$3,3)-1,$B9)=$B9,
TRUNC((MIN(EDATE(BW$3,3),$H9,$G9)-$B9)/(EDATE(BW$3,3)-BW$3)*$M9,2),
IF(OR($B9&gt;BW$3,MIN($G9:$H9)&lt;BW$3),0,
$M9)))</f>
        <v>0</v>
      </c>
      <c r="BX9" s="24">
        <f>IF(MEDIAN(BX$3,EDATE(BX$3,3)-1,MIN($G9,$H9))=MIN($G9,$H9),
$I9-$J9-SUM($O9:BW9),
IF(MEDIAN(BX$3,EDATE(BX$3,3)-1,$B9)=$B9,
TRUNC((MIN(EDATE(BX$3,3),$H9,$G9)-$B9)/(EDATE(BX$3,3)-BX$3)*$M9,2),
IF(OR($B9&gt;BX$3,MIN($G9:$H9)&lt;BX$3),0,
$M9)))</f>
        <v>0</v>
      </c>
      <c r="BY9" s="24">
        <f>IF(MEDIAN(BY$3,EDATE(BY$3,3)-1,MIN($G9,$H9))=MIN($G9,$H9),
$I9-$J9-SUM($O9:BX9),
IF(MEDIAN(BY$3,EDATE(BY$3,3)-1,$B9)=$B9,
TRUNC((MIN(EDATE(BY$3,3),$H9,$G9)-$B9)/(EDATE(BY$3,3)-BY$3)*$M9,2),
IF(OR($B9&gt;BY$3,MIN($G9:$H9)&lt;BY$3),0,
$M9)))</f>
        <v>0</v>
      </c>
      <c r="BZ9" s="24">
        <f>IF(MEDIAN(BZ$3,EDATE(BZ$3,3)-1,MIN($G9,$H9))=MIN($G9,$H9),
$I9-$J9-SUM($O9:BY9),
IF(MEDIAN(BZ$3,EDATE(BZ$3,3)-1,$B9)=$B9,
TRUNC((MIN(EDATE(BZ$3,3),$H9,$G9)-$B9)/(EDATE(BZ$3,3)-BZ$3)*$M9,2),
IF(OR($B9&gt;BZ$3,MIN($G9:$H9)&lt;BZ$3),0,
$M9)))</f>
        <v>0</v>
      </c>
      <c r="CA9" s="24">
        <f>IF(MEDIAN(CA$3,EDATE(CA$3,3)-1,MIN($G9,$H9))=MIN($G9,$H9),
$I9-$J9-SUM($O9:BZ9),
IF(MEDIAN(CA$3,EDATE(CA$3,3)-1,$B9)=$B9,
TRUNC((MIN(EDATE(CA$3,3),$H9,$G9)-$B9)/(EDATE(CA$3,3)-CA$3)*$M9,2),
IF(OR($B9&gt;CA$3,MIN($G9:$H9)&lt;CA$3),0,
$M9)))</f>
        <v>0</v>
      </c>
      <c r="CB9" s="24">
        <f>IF(MEDIAN(CB$3,EDATE(CB$3,3)-1,MIN($G9,$H9))=MIN($G9,$H9),
$I9-$J9-SUM($O9:CA9),
IF(MEDIAN(CB$3,EDATE(CB$3,3)-1,$B9)=$B9,
TRUNC((MIN(EDATE(CB$3,3),$H9,$G9)-$B9)/(EDATE(CB$3,3)-CB$3)*$M9,2),
IF(OR($B9&gt;CB$3,MIN($G9:$H9)&lt;CB$3),0,
$M9)))</f>
        <v>0</v>
      </c>
      <c r="CC9" s="24">
        <f>IF(MEDIAN(CC$3,EDATE(CC$3,3)-1,MIN($G9,$H9))=MIN($G9,$H9),
$I9-$J9-SUM($O9:CB9),
IF(MEDIAN(CC$3,EDATE(CC$3,3)-1,$B9)=$B9,
TRUNC((MIN(EDATE(CC$3,3),$H9,$G9)-$B9)/(EDATE(CC$3,3)-CC$3)*$M9,2),
IF(OR($B9&gt;CC$3,MIN($G9:$H9)&lt;CC$3),0,
$M9)))</f>
        <v>0</v>
      </c>
      <c r="CD9" s="24">
        <f>IF(MEDIAN(CD$3,EDATE(CD$3,3)-1,MIN($G9,$H9))=MIN($G9,$H9),
$I9-$J9-SUM($O9:CC9),
IF(MEDIAN(CD$3,EDATE(CD$3,3)-1,$B9)=$B9,
TRUNC((MIN(EDATE(CD$3,3),$H9,$G9)-$B9)/(EDATE(CD$3,3)-CD$3)*$M9,2),
IF(OR($B9&gt;CD$3,MIN($G9:$H9)&lt;CD$3),0,
$M9)))</f>
        <v>0</v>
      </c>
      <c r="CE9" s="24">
        <f>IF(MEDIAN(CE$3,EDATE(CE$3,3)-1,MIN($G9,$H9))=MIN($G9,$H9),
$I9-$J9-SUM($O9:CD9),
IF(MEDIAN(CE$3,EDATE(CE$3,3)-1,$B9)=$B9,
TRUNC((MIN(EDATE(CE$3,3),$H9,$G9)-$B9)/(EDATE(CE$3,3)-CE$3)*$M9,2),
IF(OR($B9&gt;CE$3,MIN($G9:$H9)&lt;CE$3),0,
$M9)))</f>
        <v>0</v>
      </c>
      <c r="CF9" s="24">
        <f>IF(MEDIAN(CF$3,EDATE(CF$3,3)-1,MIN($G9,$H9))=MIN($G9,$H9),
$I9-$J9-SUM($O9:CE9),
IF(MEDIAN(CF$3,EDATE(CF$3,3)-1,$B9)=$B9,
TRUNC((MIN(EDATE(CF$3,3),$H9,$G9)-$B9)/(EDATE(CF$3,3)-CF$3)*$M9,2),
IF(OR($B9&gt;CF$3,MIN($G9:$H9)&lt;CF$3),0,
$M9)))</f>
        <v>0</v>
      </c>
      <c r="CG9" s="24">
        <f>IF(MEDIAN(CG$3,EDATE(CG$3,3)-1,MIN($G9,$H9))=MIN($G9,$H9),
$I9-$J9-SUM($O9:CF9),
IF(MEDIAN(CG$3,EDATE(CG$3,3)-1,$B9)=$B9,
TRUNC((MIN(EDATE(CG$3,3),$H9,$G9)-$B9)/(EDATE(CG$3,3)-CG$3)*$M9,2),
IF(OR($B9&gt;CG$3,MIN($G9:$H9)&lt;CG$3),0,
$M9)))</f>
        <v>0</v>
      </c>
      <c r="CH9" s="24">
        <f>IF(MEDIAN(CH$3,EDATE(CH$3,3)-1,MIN($G9,$H9))=MIN($G9,$H9),
$I9-$J9-SUM($O9:CG9),
IF(MEDIAN(CH$3,EDATE(CH$3,3)-1,$B9)=$B9,
TRUNC((MIN(EDATE(CH$3,3),$H9,$G9)-$B9)/(EDATE(CH$3,3)-CH$3)*$M9,2),
IF(OR($B9&gt;CH$3,MIN($G9:$H9)&lt;CH$3),0,
$M9)))</f>
        <v>0</v>
      </c>
      <c r="CI9" s="24">
        <f>IF(MEDIAN(CI$3,EDATE(CI$3,3)-1,MIN($G9,$H9))=MIN($G9,$H9),
$I9-$J9-SUM($O9:CH9),
IF(MEDIAN(CI$3,EDATE(CI$3,3)-1,$B9)=$B9,
TRUNC((MIN(EDATE(CI$3,3),$H9,$G9)-$B9)/(EDATE(CI$3,3)-CI$3)*$M9,2),
IF(OR($B9&gt;CI$3,MIN($G9:$H9)&lt;CI$3),0,
$M9)))</f>
        <v>0</v>
      </c>
      <c r="CJ9" s="24">
        <f>IF(MEDIAN(CJ$3,EDATE(CJ$3,3)-1,MIN($G9,$H9))=MIN($G9,$H9),
$I9-$J9-SUM($O9:CI9),
IF(MEDIAN(CJ$3,EDATE(CJ$3,3)-1,$B9)=$B9,
TRUNC((MIN(EDATE(CJ$3,3),$H9,$G9)-$B9)/(EDATE(CJ$3,3)-CJ$3)*$M9,2),
IF(OR($B9&gt;CJ$3,MIN($G9:$H9)&lt;CJ$3),0,
$M9)))</f>
        <v>0</v>
      </c>
      <c r="CK9" s="24">
        <f>IF(MEDIAN(CK$3,EDATE(CK$3,3)-1,MIN($G9,$H9))=MIN($G9,$H9),
$I9-$J9-SUM($O9:CJ9),
IF(MEDIAN(CK$3,EDATE(CK$3,3)-1,$B9)=$B9,
TRUNC((MIN(EDATE(CK$3,3),$H9,$G9)-$B9)/(EDATE(CK$3,3)-CK$3)*$M9,2),
IF(OR($B9&gt;CK$3,MIN($G9:$H9)&lt;CK$3),0,
$M9)))</f>
        <v>0</v>
      </c>
      <c r="CL9" s="24">
        <f>IF(MEDIAN(CL$3,EDATE(CL$3,3)-1,MIN($G9,$H9))=MIN($G9,$H9),
$I9-$J9-SUM($O9:CK9),
IF(MEDIAN(CL$3,EDATE(CL$3,3)-1,$B9)=$B9,
TRUNC((MIN(EDATE(CL$3,3),$H9,$G9)-$B9)/(EDATE(CL$3,3)-CL$3)*$M9,2),
IF(OR($B9&gt;CL$3,MIN($G9:$H9)&lt;CL$3),0,
$M9)))</f>
        <v>0</v>
      </c>
      <c r="CM9" s="24">
        <f>IF(MEDIAN(CM$3,EDATE(CM$3,3)-1,MIN($G9,$H9))=MIN($G9,$H9),
$I9-$J9-SUM($O9:CL9),
IF(MEDIAN(CM$3,EDATE(CM$3,3)-1,$B9)=$B9,
TRUNC((MIN(EDATE(CM$3,3),$H9,$G9)-$B9)/(EDATE(CM$3,3)-CM$3)*$M9,2),
IF(OR($B9&gt;CM$3,MIN($G9:$H9)&lt;CM$3),0,
$M9)))</f>
        <v>0</v>
      </c>
      <c r="CN9" s="24">
        <f>IF(MEDIAN(CN$3,EDATE(CN$3,3)-1,MIN($G9,$H9))=MIN($G9,$H9),
$I9-$J9-SUM($O9:CM9),
IF(MEDIAN(CN$3,EDATE(CN$3,3)-1,$B9)=$B9,
TRUNC((MIN(EDATE(CN$3,3),$H9,$G9)-$B9)/(EDATE(CN$3,3)-CN$3)*$M9,2),
IF(OR($B9&gt;CN$3,MIN($G9:$H9)&lt;CN$3),0,
$M9)))</f>
        <v>0</v>
      </c>
      <c r="CO9" s="24">
        <f>IF(MEDIAN(CO$3,EDATE(CO$3,3)-1,MIN($G9,$H9))=MIN($G9,$H9),
$I9-$J9-SUM($O9:CN9),
IF(MEDIAN(CO$3,EDATE(CO$3,3)-1,$B9)=$B9,
TRUNC((MIN(EDATE(CO$3,3),$H9,$G9)-$B9)/(EDATE(CO$3,3)-CO$3)*$M9,2),
IF(OR($B9&gt;CO$3,MIN($G9:$H9)&lt;CO$3),0,
$M9)))</f>
        <v>0</v>
      </c>
      <c r="CP9" s="24">
        <f>IF(MEDIAN(CP$3,EDATE(CP$3,3)-1,MIN($G9,$H9))=MIN($G9,$H9),
$I9-$J9-SUM($O9:CO9),
IF(MEDIAN(CP$3,EDATE(CP$3,3)-1,$B9)=$B9,
TRUNC((MIN(EDATE(CP$3,3),$H9,$G9)-$B9)/(EDATE(CP$3,3)-CP$3)*$M9,2),
IF(OR($B9&gt;CP$3,MIN($G9:$H9)&lt;CP$3),0,
$M9)))</f>
        <v>0</v>
      </c>
      <c r="CQ9" s="24">
        <f>IF(MEDIAN(CQ$3,EDATE(CQ$3,3)-1,MIN($G9,$H9))=MIN($G9,$H9),
$I9-$J9-SUM($O9:CP9),
IF(MEDIAN(CQ$3,EDATE(CQ$3,3)-1,$B9)=$B9,
TRUNC((MIN(EDATE(CQ$3,3),$H9,$G9)-$B9)/(EDATE(CQ$3,3)-CQ$3)*$M9,2),
IF(OR($B9&gt;CQ$3,MIN($G9:$H9)&lt;CQ$3),0,
$M9)))</f>
        <v>0</v>
      </c>
      <c r="CR9" s="24">
        <f>IF(MEDIAN(CR$3,EDATE(CR$3,3)-1,MIN($G9,$H9))=MIN($G9,$H9),
$I9-$J9-SUM($O9:CQ9),
IF(MEDIAN(CR$3,EDATE(CR$3,3)-1,$B9)=$B9,
TRUNC((MIN(EDATE(CR$3,3),$H9,$G9)-$B9)/(EDATE(CR$3,3)-CR$3)*$M9,2),
IF(OR($B9&gt;CR$3,MIN($G9:$H9)&lt;CR$3),0,
$M9)))</f>
        <v>0</v>
      </c>
      <c r="CS9" s="24">
        <f>IF(MEDIAN(CS$3,EDATE(CS$3,3)-1,MIN($G9,$H9))=MIN($G9,$H9),
$I9-$J9-SUM($O9:CR9),
IF(MEDIAN(CS$3,EDATE(CS$3,3)-1,$B9)=$B9,
TRUNC((MIN(EDATE(CS$3,3),$H9,$G9)-$B9)/(EDATE(CS$3,3)-CS$3)*$M9,2),
IF(OR($B9&gt;CS$3,MIN($G9:$H9)&lt;CS$3),0,
$M9)))</f>
        <v>0</v>
      </c>
      <c r="CT9" s="24">
        <f>IF(MEDIAN(CT$3,EDATE(CT$3,3)-1,MIN($G9,$H9))=MIN($G9,$H9),
$I9-$J9-SUM($O9:CS9),
IF(MEDIAN(CT$3,EDATE(CT$3,3)-1,$B9)=$B9,
TRUNC((MIN(EDATE(CT$3,3),$H9,$G9)-$B9)/(EDATE(CT$3,3)-CT$3)*$M9,2),
IF(OR($B9&gt;CT$3,MIN($G9:$H9)&lt;CT$3),0,
$M9)))</f>
        <v>0</v>
      </c>
      <c r="CU9" s="24">
        <f>IF(MEDIAN(CU$3,EDATE(CU$3,3)-1,MIN($G9,$H9))=MIN($G9,$H9),
$I9-$J9-SUM($O9:CT9),
IF(MEDIAN(CU$3,EDATE(CU$3,3)-1,$B9)=$B9,
TRUNC((MIN(EDATE(CU$3,3),$H9,$G9)-$B9)/(EDATE(CU$3,3)-CU$3)*$M9,2),
IF(OR($B9&gt;CU$3,MIN($G9:$H9)&lt;CU$3),0,
$M9)))</f>
        <v>0</v>
      </c>
      <c r="CV9" s="24">
        <f>IF(MEDIAN(CV$3,EDATE(CV$3,3)-1,MIN($G9,$H9))=MIN($G9,$H9),
$I9-$J9-SUM($O9:CU9),
IF(MEDIAN(CV$3,EDATE(CV$3,3)-1,$B9)=$B9,
TRUNC((MIN(EDATE(CV$3,3),$H9,$G9)-$B9)/(EDATE(CV$3,3)-CV$3)*$M9,2),
IF(OR($B9&gt;CV$3,MIN($G9:$H9)&lt;CV$3),0,
$M9)))</f>
        <v>0</v>
      </c>
      <c r="CW9" s="24">
        <f>IF(MEDIAN(CW$3,EDATE(CW$3,3)-1,MIN($G9,$H9))=MIN($G9,$H9),
$I9-$J9-SUM($O9:CV9),
IF(MEDIAN(CW$3,EDATE(CW$3,3)-1,$B9)=$B9,
TRUNC((MIN(EDATE(CW$3,3),$H9,$G9)-$B9)/(EDATE(CW$3,3)-CW$3)*$M9,2),
IF(OR($B9&gt;CW$3,MIN($G9:$H9)&lt;CW$3),0,
$M9)))</f>
        <v>0</v>
      </c>
      <c r="CX9" s="24">
        <f>IF(MEDIAN(CX$3,EDATE(CX$3,3)-1,MIN($G9,$H9))=MIN($G9,$H9),
$I9-$J9-SUM($O9:CW9),
IF(MEDIAN(CX$3,EDATE(CX$3,3)-1,$B9)=$B9,
TRUNC((MIN(EDATE(CX$3,3),$H9,$G9)-$B9)/(EDATE(CX$3,3)-CX$3)*$M9,2),
IF(OR($B9&gt;CX$3,MIN($G9:$H9)&lt;CX$3),0,
$M9)))</f>
        <v>0</v>
      </c>
      <c r="CY9" s="24">
        <f>IF(MEDIAN(CY$3,EDATE(CY$3,3)-1,MIN($G9,$H9))=MIN($G9,$H9),
$I9-$J9-SUM($O9:CX9),
IF(MEDIAN(CY$3,EDATE(CY$3,3)-1,$B9)=$B9,
TRUNC((MIN(EDATE(CY$3,3),$H9,$G9)-$B9)/(EDATE(CY$3,3)-CY$3)*$M9,2),
IF(OR($B9&gt;CY$3,MIN($G9:$H9)&lt;CY$3),0,
$M9)))</f>
        <v>0</v>
      </c>
      <c r="CZ9" s="24">
        <f>IF(MEDIAN(CZ$3,EDATE(CZ$3,3)-1,MIN($G9,$H9))=MIN($G9,$H9),
$I9-$J9-SUM($O9:CY9),
IF(MEDIAN(CZ$3,EDATE(CZ$3,3)-1,$B9)=$B9,
TRUNC((MIN(EDATE(CZ$3,3),$H9,$G9)-$B9)/(EDATE(CZ$3,3)-CZ$3)*$M9,2),
IF(OR($B9&gt;CZ$3,MIN($G9:$H9)&lt;CZ$3),0,
$M9)))</f>
        <v>0</v>
      </c>
      <c r="DA9" s="24">
        <f>IF(MEDIAN(DA$3,EDATE(DA$3,3)-1,MIN($G9,$H9))=MIN($G9,$H9),
$I9-$J9-SUM($O9:CZ9),
IF(MEDIAN(DA$3,EDATE(DA$3,3)-1,$B9)=$B9,
TRUNC((MIN(EDATE(DA$3,3),$H9,$G9)-$B9)/(EDATE(DA$3,3)-DA$3)*$M9,2),
IF(OR($B9&gt;DA$3,MIN($G9:$H9)&lt;DA$3),0,
$M9)))</f>
        <v>0</v>
      </c>
      <c r="DB9" s="24">
        <f>IF(MEDIAN(DB$3,EDATE(DB$3,3)-1,MIN($G9,$H9))=MIN($G9,$H9),
$I9-$J9-SUM($O9:DA9),
IF(MEDIAN(DB$3,EDATE(DB$3,3)-1,$B9)=$B9,
TRUNC((MIN(EDATE(DB$3,3),$H9,$G9)-$B9)/(EDATE(DB$3,3)-DB$3)*$M9,2),
IF(OR($B9&gt;DB$3,MIN($G9:$H9)&lt;DB$3),0,
$M9)))</f>
        <v>0</v>
      </c>
      <c r="DC9" s="24">
        <f>IF(MEDIAN(DC$3,EDATE(DC$3,3)-1,MIN($G9,$H9))=MIN($G9,$H9),
$I9-$J9-SUM($O9:DB9),
IF(MEDIAN(DC$3,EDATE(DC$3,3)-1,$B9)=$B9,
TRUNC((MIN(EDATE(DC$3,3),$H9,$G9)-$B9)/(EDATE(DC$3,3)-DC$3)*$M9,2),
IF(OR($B9&gt;DC$3,MIN($G9:$H9)&lt;DC$3),0,
$M9)))</f>
        <v>0</v>
      </c>
      <c r="DD9" s="24">
        <f>IF(MEDIAN(DD$3,EDATE(DD$3,3)-1,MIN($G9,$H9))=MIN($G9,$H9),
$I9-$J9-SUM($O9:DC9),
IF(MEDIAN(DD$3,EDATE(DD$3,3)-1,$B9)=$B9,
TRUNC((MIN(EDATE(DD$3,3),$H9,$G9)-$B9)/(EDATE(DD$3,3)-DD$3)*$M9,2),
IF(OR($B9&gt;DD$3,MIN($G9:$H9)&lt;DD$3),0,
$M9)))</f>
        <v>0</v>
      </c>
      <c r="DE9" s="24">
        <f>IF(MEDIAN(DE$3,EDATE(DE$3,3)-1,MIN($G9,$H9))=MIN($G9,$H9),
$I9-$J9-SUM($O9:DD9),
IF(MEDIAN(DE$3,EDATE(DE$3,3)-1,$B9)=$B9,
TRUNC((MIN(EDATE(DE$3,3),$H9,$G9)-$B9)/(EDATE(DE$3,3)-DE$3)*$M9,2),
IF(OR($B9&gt;DE$3,MIN($G9:$H9)&lt;DE$3),0,
$M9)))</f>
        <v>0</v>
      </c>
      <c r="DF9" s="24">
        <f>IF(MEDIAN(DF$3,EDATE(DF$3,3)-1,MIN($G9,$H9))=MIN($G9,$H9),
$I9-$J9-SUM($O9:DE9),
IF(MEDIAN(DF$3,EDATE(DF$3,3)-1,$B9)=$B9,
TRUNC((MIN(EDATE(DF$3,3),$H9,$G9)-$B9)/(EDATE(DF$3,3)-DF$3)*$M9,2),
IF(OR($B9&gt;DF$3,MIN($G9:$H9)&lt;DF$3),0,
$M9)))</f>
        <v>0</v>
      </c>
      <c r="DG9" s="24">
        <f>IF(MEDIAN(DG$3,EDATE(DG$3,3)-1,MIN($G9,$H9))=MIN($G9,$H9),
$I9-$J9-SUM($O9:DF9),
IF(MEDIAN(DG$3,EDATE(DG$3,3)-1,$B9)=$B9,
TRUNC((MIN(EDATE(DG$3,3),$H9,$G9)-$B9)/(EDATE(DG$3,3)-DG$3)*$M9,2),
IF(OR($B9&gt;DG$3,MIN($G9:$H9)&lt;DG$3),0,
$M9)))</f>
        <v>0</v>
      </c>
      <c r="DH9" s="24">
        <f>IF(MEDIAN(DH$3,EDATE(DH$3,3)-1,MIN($G9,$H9))=MIN($G9,$H9),
$I9-$J9-SUM($O9:DG9),
IF(MEDIAN(DH$3,EDATE(DH$3,3)-1,$B9)=$B9,
TRUNC((MIN(EDATE(DH$3,3),$H9,$G9)-$B9)/(EDATE(DH$3,3)-DH$3)*$M9,2),
IF(OR($B9&gt;DH$3,MIN($G9:$H9)&lt;DH$3),0,
$M9)))</f>
        <v>0</v>
      </c>
      <c r="DI9" s="24">
        <f>IF(MEDIAN(DI$3,EDATE(DI$3,3)-1,MIN($G9,$H9))=MIN($G9,$H9),
$I9-$J9-SUM($O9:DH9),
IF(MEDIAN(DI$3,EDATE(DI$3,3)-1,$B9)=$B9,
TRUNC((MIN(EDATE(DI$3,3),$H9,$G9)-$B9)/(EDATE(DI$3,3)-DI$3)*$M9,2),
IF(OR($B9&gt;DI$3,MIN($G9:$H9)&lt;DI$3),0,
$M9)))</f>
        <v>0</v>
      </c>
      <c r="DJ9" s="24">
        <f>IF(MEDIAN(DJ$3,EDATE(DJ$3,3)-1,MIN($G9,$H9))=MIN($G9,$H9),
$I9-$J9-SUM($O9:DI9),
IF(MEDIAN(DJ$3,EDATE(DJ$3,3)-1,$B9)=$B9,
TRUNC((MIN(EDATE(DJ$3,3),$H9,$G9)-$B9)/(EDATE(DJ$3,3)-DJ$3)*$M9,2),
IF(OR($B9&gt;DJ$3,MIN($G9:$H9)&lt;DJ$3),0,
$M9)))</f>
        <v>0</v>
      </c>
      <c r="DK9" s="24">
        <f>IF(MEDIAN(DK$3,EDATE(DK$3,3)-1,MIN($G9,$H9))=MIN($G9,$H9),
$I9-$J9-SUM($O9:DJ9),
IF(MEDIAN(DK$3,EDATE(DK$3,3)-1,$B9)=$B9,
TRUNC((MIN(EDATE(DK$3,3),$H9,$G9)-$B9)/(EDATE(DK$3,3)-DK$3)*$M9,2),
IF(OR($B9&gt;DK$3,MIN($G9:$H9)&lt;DK$3),0,
$M9)))</f>
        <v>0</v>
      </c>
    </row>
    <row r="10" spans="1:115" x14ac:dyDescent="0.25">
      <c r="A10" s="30" t="s">
        <v>120</v>
      </c>
      <c r="B10" s="31">
        <v>45122</v>
      </c>
      <c r="C10" s="32">
        <v>36</v>
      </c>
      <c r="D10" s="33">
        <v>10000</v>
      </c>
      <c r="E10" s="34">
        <v>0.75</v>
      </c>
      <c r="F10" s="35">
        <v>0.67</v>
      </c>
      <c r="G10" s="31">
        <v>45366</v>
      </c>
      <c r="H10" s="37">
        <f t="shared" si="84"/>
        <v>46218</v>
      </c>
      <c r="I10" s="36">
        <f t="shared" si="92"/>
        <v>5025</v>
      </c>
      <c r="J10" s="38">
        <f t="shared" si="93"/>
        <v>3906.29</v>
      </c>
      <c r="K10" s="38">
        <f t="shared" si="94"/>
        <v>820.32</v>
      </c>
      <c r="L10" s="26">
        <f t="shared" si="88"/>
        <v>4.5848540145985401</v>
      </c>
      <c r="M10" s="58">
        <f t="shared" si="89"/>
        <v>418.75</v>
      </c>
      <c r="N10" s="23">
        <f t="shared" si="90"/>
        <v>1118.71</v>
      </c>
      <c r="O10" s="45">
        <f t="shared" si="95"/>
        <v>0</v>
      </c>
      <c r="P10" s="24">
        <f>IF(MEDIAN(P$3,EDATE(P$3,3)-1,MIN($G10,$H10))=MIN($G10,$H10),
$I10-$J10-SUM($O10:O10),
IF(MEDIAN(P$3,EDATE(P$3,3)-1,$B10)=$B10,
TRUNC((MIN(EDATE(P$3,3),$H10,$G10)-$B10)/(EDATE(P$3,3)-P$3)*$M10,2),
IF(OR($B10&gt;P$3,MIN($G10:$H10)&lt;P$3),0,
$M10)))</f>
        <v>0</v>
      </c>
      <c r="Q10" s="24">
        <f>IF(MEDIAN(Q$3,EDATE(Q$3,3)-1,MIN($G10,$H10))=MIN($G10,$H10),
$I10-$J10-SUM($O10:P10),
IF(MEDIAN(Q$3,EDATE(Q$3,3)-1,$B10)=$B10,
TRUNC((MIN(EDATE(Q$3,3),$H10,$G10)-$B10)/(EDATE(Q$3,3)-Q$3)*$M10,2),
IF(OR($B10&gt;Q$3,MIN($G10:$H10)&lt;Q$3),0,
$M10)))</f>
        <v>0</v>
      </c>
      <c r="R10" s="24">
        <f>IF(MEDIAN(R$3,EDATE(R$3,3)-1,MIN($G10,$H10))=MIN($G10,$H10),
$I10-$J10-SUM($O10:Q10),
IF(MEDIAN(R$3,EDATE(R$3,3)-1,$B10)=$B10,
TRUNC((MIN(EDATE(R$3,3),$H10,$G10)-$B10)/(EDATE(R$3,3)-R$3)*$M10,2),
IF(OR($B10&gt;R$3,MIN($G10:$H10)&lt;R$3),0,
$M10)))</f>
        <v>0</v>
      </c>
      <c r="S10" s="24">
        <f>IF(MEDIAN(S$3,EDATE(S$3,3)-1,MIN($G10,$H10))=MIN($G10,$H10),
$I10-$J10-SUM($O10:R10),
IF(MEDIAN(S$3,EDATE(S$3,3)-1,$B10)=$B10,
TRUNC((MIN(EDATE(S$3,3),$H10,$G10)-$B10)/(EDATE(S$3,3)-S$3)*$M10,2),
IF(OR($B10&gt;S$3,MIN($G10:$H10)&lt;S$3),0,
$M10)))</f>
        <v>355.02</v>
      </c>
      <c r="T10" s="24">
        <f>IF(MEDIAN(T$3,EDATE(T$3,3)-1,MIN($G10,$H10))=MIN($G10,$H10),
$I10-$J10-SUM($O10:S10),
IF(MEDIAN(T$3,EDATE(T$3,3)-1,$B10)=$B10,
TRUNC((MIN(EDATE(T$3,3),$H10,$G10)-$B10)/(EDATE(T$3,3)-T$3)*$M10,2),
IF(OR($B10&gt;T$3,MIN($G10:$H10)&lt;T$3),0,
$M10)))</f>
        <v>418.75</v>
      </c>
      <c r="U10" s="24">
        <f>IF(MEDIAN(U$3,EDATE(U$3,3)-1,MIN($G10,$H10))=MIN($G10,$H10),
$I10-$J10-SUM($O10:T10),
IF(MEDIAN(U$3,EDATE(U$3,3)-1,$B10)=$B10,
TRUNC((MIN(EDATE(U$3,3),$H10,$G10)-$B10)/(EDATE(U$3,3)-U$3)*$M10,2),
IF(OR($B10&gt;U$3,MIN($G10:$H10)&lt;U$3),0,
$M10)))</f>
        <v>344.94000000000005</v>
      </c>
      <c r="V10" s="24">
        <f>IF(MEDIAN(V$3,EDATE(V$3,3)-1,MIN($G10,$H10))=MIN($G10,$H10),
$I10-$J10-SUM($O10:U10),
IF(MEDIAN(V$3,EDATE(V$3,3)-1,$B10)=$B10,
TRUNC((MIN(EDATE(V$3,3),$H10,$G10)-$B10)/(EDATE(V$3,3)-V$3)*$M10,2),
IF(OR($B10&gt;V$3,MIN($G10:$H10)&lt;V$3),0,
$M10)))</f>
        <v>0</v>
      </c>
      <c r="W10" s="24">
        <f>IF(MEDIAN(W$3,EDATE(W$3,3)-1,MIN($G10,$H10))=MIN($G10,$H10),
$I10-$J10-SUM($O10:V10),
IF(MEDIAN(W$3,EDATE(W$3,3)-1,$B10)=$B10,
TRUNC((MIN(EDATE(W$3,3),$H10,$G10)-$B10)/(EDATE(W$3,3)-W$3)*$M10,2),
IF(OR($B10&gt;W$3,MIN($G10:$H10)&lt;W$3),0,
$M10)))</f>
        <v>0</v>
      </c>
      <c r="X10" s="24">
        <f>IF(MEDIAN(X$3,EDATE(X$3,3)-1,MIN($G10,$H10))=MIN($G10,$H10),
$I10-$J10-SUM($O10:W10),
IF(MEDIAN(X$3,EDATE(X$3,3)-1,$B10)=$B10,
TRUNC((MIN(EDATE(X$3,3),$H10,$G10)-$B10)/(EDATE(X$3,3)-X$3)*$M10,2),
IF(OR($B10&gt;X$3,MIN($G10:$H10)&lt;X$3),0,
$M10)))</f>
        <v>0</v>
      </c>
      <c r="Y10" s="24">
        <f>IF(MEDIAN(Y$3,EDATE(Y$3,3)-1,MIN($G10,$H10))=MIN($G10,$H10),
$I10-$J10-SUM($O10:X10),
IF(MEDIAN(Y$3,EDATE(Y$3,3)-1,$B10)=$B10,
TRUNC((MIN(EDATE(Y$3,3),$H10,$G10)-$B10)/(EDATE(Y$3,3)-Y$3)*$M10,2),
IF(OR($B10&gt;Y$3,MIN($G10:$H10)&lt;Y$3),0,
$M10)))</f>
        <v>0</v>
      </c>
      <c r="Z10" s="24">
        <f>IF(MEDIAN(Z$3,EDATE(Z$3,3)-1,MIN($G10,$H10))=MIN($G10,$H10),
$I10-$J10-SUM($O10:Y10),
IF(MEDIAN(Z$3,EDATE(Z$3,3)-1,$B10)=$B10,
TRUNC((MIN(EDATE(Z$3,3),$H10,$G10)-$B10)/(EDATE(Z$3,3)-Z$3)*$M10,2),
IF(OR($B10&gt;Z$3,MIN($G10:$H10)&lt;Z$3),0,
$M10)))</f>
        <v>0</v>
      </c>
      <c r="AA10" s="24">
        <f>IF(MEDIAN(AA$3,EDATE(AA$3,3)-1,MIN($G10,$H10))=MIN($G10,$H10),
$I10-$J10-SUM($O10:Z10),
IF(MEDIAN(AA$3,EDATE(AA$3,3)-1,$B10)=$B10,
TRUNC((MIN(EDATE(AA$3,3),$H10,$G10)-$B10)/(EDATE(AA$3,3)-AA$3)*$M10,2),
IF(OR($B10&gt;AA$3,MIN($G10:$H10)&lt;AA$3),0,
$M10)))</f>
        <v>0</v>
      </c>
      <c r="AB10" s="24">
        <f>IF(MEDIAN(AB$3,EDATE(AB$3,3)-1,MIN($G10,$H10))=MIN($G10,$H10),
$I10-$J10-SUM($O10:AA10),
IF(MEDIAN(AB$3,EDATE(AB$3,3)-1,$B10)=$B10,
TRUNC((MIN(EDATE(AB$3,3),$H10,$G10)-$B10)/(EDATE(AB$3,3)-AB$3)*$M10,2),
IF(OR($B10&gt;AB$3,MIN($G10:$H10)&lt;AB$3),0,
$M10)))</f>
        <v>0</v>
      </c>
      <c r="AC10" s="24">
        <f>IF(MEDIAN(AC$3,EDATE(AC$3,3)-1,MIN($G10,$H10))=MIN($G10,$H10),
$I10-$J10-SUM($O10:AB10),
IF(MEDIAN(AC$3,EDATE(AC$3,3)-1,$B10)=$B10,
TRUNC((MIN(EDATE(AC$3,3),$H10,$G10)-$B10)/(EDATE(AC$3,3)-AC$3)*$M10,2),
IF(OR($B10&gt;AC$3,MIN($G10:$H10)&lt;AC$3),0,
$M10)))</f>
        <v>0</v>
      </c>
      <c r="AD10" s="24">
        <f>IF(MEDIAN(AD$3,EDATE(AD$3,3)-1,MIN($G10,$H10))=MIN($G10,$H10),
$I10-$J10-SUM($O10:AC10),
IF(MEDIAN(AD$3,EDATE(AD$3,3)-1,$B10)=$B10,
TRUNC((MIN(EDATE(AD$3,3),$H10,$G10)-$B10)/(EDATE(AD$3,3)-AD$3)*$M10,2),
IF(OR($B10&gt;AD$3,MIN($G10:$H10)&lt;AD$3),0,
$M10)))</f>
        <v>0</v>
      </c>
      <c r="AE10" s="24">
        <f>IF(MEDIAN(AE$3,EDATE(AE$3,3)-1,MIN($G10,$H10))=MIN($G10,$H10),
$I10-$J10-SUM($O10:AD10),
IF(MEDIAN(AE$3,EDATE(AE$3,3)-1,$B10)=$B10,
TRUNC((MIN(EDATE(AE$3,3),$H10,$G10)-$B10)/(EDATE(AE$3,3)-AE$3)*$M10,2),
IF(OR($B10&gt;AE$3,MIN($G10:$H10)&lt;AE$3),0,
$M10)))</f>
        <v>0</v>
      </c>
      <c r="AF10" s="24">
        <f>IF(MEDIAN(AF$3,EDATE(AF$3,3)-1,MIN($G10,$H10))=MIN($G10,$H10),
$I10-$J10-SUM($O10:AE10),
IF(MEDIAN(AF$3,EDATE(AF$3,3)-1,$B10)=$B10,
TRUNC((MIN(EDATE(AF$3,3),$H10,$G10)-$B10)/(EDATE(AF$3,3)-AF$3)*$M10,2),
IF(OR($B10&gt;AF$3,MIN($G10:$H10)&lt;AF$3),0,
$M10)))</f>
        <v>0</v>
      </c>
      <c r="AG10" s="24">
        <f>IF(MEDIAN(AG$3,EDATE(AG$3,3)-1,MIN($G10,$H10))=MIN($G10,$H10),
$I10-$J10-SUM($O10:AF10),
IF(MEDIAN(AG$3,EDATE(AG$3,3)-1,$B10)=$B10,
TRUNC((MIN(EDATE(AG$3,3),$H10,$G10)-$B10)/(EDATE(AG$3,3)-AG$3)*$M10,2),
IF(OR($B10&gt;AG$3,MIN($G10:$H10)&lt;AG$3),0,
$M10)))</f>
        <v>0</v>
      </c>
      <c r="AH10" s="24">
        <f>IF(MEDIAN(AH$3,EDATE(AH$3,3)-1,MIN($G10,$H10))=MIN($G10,$H10),
$I10-$J10-SUM($O10:AG10),
IF(MEDIAN(AH$3,EDATE(AH$3,3)-1,$B10)=$B10,
TRUNC((MIN(EDATE(AH$3,3),$H10,$G10)-$B10)/(EDATE(AH$3,3)-AH$3)*$M10,2),
IF(OR($B10&gt;AH$3,MIN($G10:$H10)&lt;AH$3),0,
$M10)))</f>
        <v>0</v>
      </c>
      <c r="AI10" s="24">
        <f>IF(MEDIAN(AI$3,EDATE(AI$3,3)-1,MIN($G10,$H10))=MIN($G10,$H10),
$I10-$J10-SUM($O10:AH10),
IF(MEDIAN(AI$3,EDATE(AI$3,3)-1,$B10)=$B10,
TRUNC((MIN(EDATE(AI$3,3),$H10,$G10)-$B10)/(EDATE(AI$3,3)-AI$3)*$M10,2),
IF(OR($B10&gt;AI$3,MIN($G10:$H10)&lt;AI$3),0,
$M10)))</f>
        <v>0</v>
      </c>
      <c r="AJ10" s="24">
        <f>IF(MEDIAN(AJ$3,EDATE(AJ$3,3)-1,MIN($G10,$H10))=MIN($G10,$H10),
$I10-$J10-SUM($O10:AI10),
IF(MEDIAN(AJ$3,EDATE(AJ$3,3)-1,$B10)=$B10,
TRUNC((MIN(EDATE(AJ$3,3),$H10,$G10)-$B10)/(EDATE(AJ$3,3)-AJ$3)*$M10,2),
IF(OR($B10&gt;AJ$3,MIN($G10:$H10)&lt;AJ$3),0,
$M10)))</f>
        <v>0</v>
      </c>
      <c r="AK10" s="24">
        <f>IF(MEDIAN(AK$3,EDATE(AK$3,3)-1,MIN($G10,$H10))=MIN($G10,$H10),
$I10-$J10-SUM($O10:AJ10),
IF(MEDIAN(AK$3,EDATE(AK$3,3)-1,$B10)=$B10,
TRUNC((MIN(EDATE(AK$3,3),$H10,$G10)-$B10)/(EDATE(AK$3,3)-AK$3)*$M10,2),
IF(OR($B10&gt;AK$3,MIN($G10:$H10)&lt;AK$3),0,
$M10)))</f>
        <v>0</v>
      </c>
      <c r="AL10" s="24">
        <f>IF(MEDIAN(AL$3,EDATE(AL$3,3)-1,MIN($G10,$H10))=MIN($G10,$H10),
$I10-$J10-SUM($O10:AK10),
IF(MEDIAN(AL$3,EDATE(AL$3,3)-1,$B10)=$B10,
TRUNC((MIN(EDATE(AL$3,3),$H10,$G10)-$B10)/(EDATE(AL$3,3)-AL$3)*$M10,2),
IF(OR($B10&gt;AL$3,MIN($G10:$H10)&lt;AL$3),0,
$M10)))</f>
        <v>0</v>
      </c>
      <c r="AM10" s="24">
        <f>IF(MEDIAN(AM$3,EDATE(AM$3,3)-1,MIN($G10,$H10))=MIN($G10,$H10),
$I10-$J10-SUM($O10:AL10),
IF(MEDIAN(AM$3,EDATE(AM$3,3)-1,$B10)=$B10,
TRUNC((MIN(EDATE(AM$3,3),$H10,$G10)-$B10)/(EDATE(AM$3,3)-AM$3)*$M10,2),
IF(OR($B10&gt;AM$3,MIN($G10:$H10)&lt;AM$3),0,
$M10)))</f>
        <v>0</v>
      </c>
      <c r="AN10" s="24">
        <f>IF(MEDIAN(AN$3,EDATE(AN$3,3)-1,MIN($G10,$H10))=MIN($G10,$H10),
$I10-$J10-SUM($O10:AM10),
IF(MEDIAN(AN$3,EDATE(AN$3,3)-1,$B10)=$B10,
TRUNC((MIN(EDATE(AN$3,3),$H10,$G10)-$B10)/(EDATE(AN$3,3)-AN$3)*$M10,2),
IF(OR($B10&gt;AN$3,MIN($G10:$H10)&lt;AN$3),0,
$M10)))</f>
        <v>0</v>
      </c>
      <c r="AO10" s="24">
        <f>IF(MEDIAN(AO$3,EDATE(AO$3,3)-1,MIN($G10,$H10))=MIN($G10,$H10),
$I10-$J10-SUM($O10:AN10),
IF(MEDIAN(AO$3,EDATE(AO$3,3)-1,$B10)=$B10,
TRUNC((MIN(EDATE(AO$3,3),$H10,$G10)-$B10)/(EDATE(AO$3,3)-AO$3)*$M10,2),
IF(OR($B10&gt;AO$3,MIN($G10:$H10)&lt;AO$3),0,
$M10)))</f>
        <v>0</v>
      </c>
      <c r="AP10" s="24">
        <f>IF(MEDIAN(AP$3,EDATE(AP$3,3)-1,MIN($G10,$H10))=MIN($G10,$H10),
$I10-$J10-SUM($O10:AO10),
IF(MEDIAN(AP$3,EDATE(AP$3,3)-1,$B10)=$B10,
TRUNC((MIN(EDATE(AP$3,3),$H10,$G10)-$B10)/(EDATE(AP$3,3)-AP$3)*$M10,2),
IF(OR($B10&gt;AP$3,MIN($G10:$H10)&lt;AP$3),0,
$M10)))</f>
        <v>0</v>
      </c>
      <c r="AQ10" s="24">
        <f>IF(MEDIAN(AQ$3,EDATE(AQ$3,3)-1,MIN($G10,$H10))=MIN($G10,$H10),
$I10-$J10-SUM($O10:AP10),
IF(MEDIAN(AQ$3,EDATE(AQ$3,3)-1,$B10)=$B10,
TRUNC((MIN(EDATE(AQ$3,3),$H10,$G10)-$B10)/(EDATE(AQ$3,3)-AQ$3)*$M10,2),
IF(OR($B10&gt;AQ$3,MIN($G10:$H10)&lt;AQ$3),0,
$M10)))</f>
        <v>0</v>
      </c>
      <c r="AR10" s="24">
        <f>IF(MEDIAN(AR$3,EDATE(AR$3,3)-1,MIN($G10,$H10))=MIN($G10,$H10),
$I10-$J10-SUM($O10:AQ10),
IF(MEDIAN(AR$3,EDATE(AR$3,3)-1,$B10)=$B10,
TRUNC((MIN(EDATE(AR$3,3),$H10,$G10)-$B10)/(EDATE(AR$3,3)-AR$3)*$M10,2),
IF(OR($B10&gt;AR$3,MIN($G10:$H10)&lt;AR$3),0,
$M10)))</f>
        <v>0</v>
      </c>
      <c r="AS10" s="24">
        <f>IF(MEDIAN(AS$3,EDATE(AS$3,3)-1,MIN($G10,$H10))=MIN($G10,$H10),
$I10-$J10-SUM($O10:AR10),
IF(MEDIAN(AS$3,EDATE(AS$3,3)-1,$B10)=$B10,
TRUNC((MIN(EDATE(AS$3,3),$H10,$G10)-$B10)/(EDATE(AS$3,3)-AS$3)*$M10,2),
IF(OR($B10&gt;AS$3,MIN($G10:$H10)&lt;AS$3),0,
$M10)))</f>
        <v>0</v>
      </c>
      <c r="AT10" s="24">
        <f>IF(MEDIAN(AT$3,EDATE(AT$3,3)-1,MIN($G10,$H10))=MIN($G10,$H10),
$I10-$J10-SUM($O10:AS10),
IF(MEDIAN(AT$3,EDATE(AT$3,3)-1,$B10)=$B10,
TRUNC((MIN(EDATE(AT$3,3),$H10,$G10)-$B10)/(EDATE(AT$3,3)-AT$3)*$M10,2),
IF(OR($B10&gt;AT$3,MIN($G10:$H10)&lt;AT$3),0,
$M10)))</f>
        <v>0</v>
      </c>
      <c r="AU10" s="24">
        <f>IF(MEDIAN(AU$3,EDATE(AU$3,3)-1,MIN($G10,$H10))=MIN($G10,$H10),
$I10-$J10-SUM($O10:AT10),
IF(MEDIAN(AU$3,EDATE(AU$3,3)-1,$B10)=$B10,
TRUNC((MIN(EDATE(AU$3,3),$H10,$G10)-$B10)/(EDATE(AU$3,3)-AU$3)*$M10,2),
IF(OR($B10&gt;AU$3,MIN($G10:$H10)&lt;AU$3),0,
$M10)))</f>
        <v>0</v>
      </c>
      <c r="AV10" s="24">
        <f>IF(MEDIAN(AV$3,EDATE(AV$3,3)-1,MIN($G10,$H10))=MIN($G10,$H10),
$I10-$J10-SUM($O10:AU10),
IF(MEDIAN(AV$3,EDATE(AV$3,3)-1,$B10)=$B10,
TRUNC((MIN(EDATE(AV$3,3),$H10,$G10)-$B10)/(EDATE(AV$3,3)-AV$3)*$M10,2),
IF(OR($B10&gt;AV$3,MIN($G10:$H10)&lt;AV$3),0,
$M10)))</f>
        <v>0</v>
      </c>
      <c r="AW10" s="24">
        <f>IF(MEDIAN(AW$3,EDATE(AW$3,3)-1,MIN($G10,$H10))=MIN($G10,$H10),
$I10-$J10-SUM($O10:AV10),
IF(MEDIAN(AW$3,EDATE(AW$3,3)-1,$B10)=$B10,
TRUNC((MIN(EDATE(AW$3,3),$H10,$G10)-$B10)/(EDATE(AW$3,3)-AW$3)*$M10,2),
IF(OR($B10&gt;AW$3,MIN($G10:$H10)&lt;AW$3),0,
$M10)))</f>
        <v>0</v>
      </c>
      <c r="AX10" s="24">
        <f>IF(MEDIAN(AX$3,EDATE(AX$3,3)-1,MIN($G10,$H10))=MIN($G10,$H10),
$I10-$J10-SUM($O10:AW10),
IF(MEDIAN(AX$3,EDATE(AX$3,3)-1,$B10)=$B10,
TRUNC((MIN(EDATE(AX$3,3),$H10,$G10)-$B10)/(EDATE(AX$3,3)-AX$3)*$M10,2),
IF(OR($B10&gt;AX$3,MIN($G10:$H10)&lt;AX$3),0,
$M10)))</f>
        <v>0</v>
      </c>
      <c r="AY10" s="24">
        <f>IF(MEDIAN(AY$3,EDATE(AY$3,3)-1,MIN($G10,$H10))=MIN($G10,$H10),
$I10-$J10-SUM($O10:AX10),
IF(MEDIAN(AY$3,EDATE(AY$3,3)-1,$B10)=$B10,
TRUNC((MIN(EDATE(AY$3,3),$H10,$G10)-$B10)/(EDATE(AY$3,3)-AY$3)*$M10,2),
IF(OR($B10&gt;AY$3,MIN($G10:$H10)&lt;AY$3),0,
$M10)))</f>
        <v>0</v>
      </c>
      <c r="AZ10" s="24">
        <f>IF(MEDIAN(AZ$3,EDATE(AZ$3,3)-1,MIN($G10,$H10))=MIN($G10,$H10),
$I10-$J10-SUM($O10:AY10),
IF(MEDIAN(AZ$3,EDATE(AZ$3,3)-1,$B10)=$B10,
TRUNC((MIN(EDATE(AZ$3,3),$H10,$G10)-$B10)/(EDATE(AZ$3,3)-AZ$3)*$M10,2),
IF(OR($B10&gt;AZ$3,MIN($G10:$H10)&lt;AZ$3),0,
$M10)))</f>
        <v>0</v>
      </c>
      <c r="BA10" s="24">
        <f>IF(MEDIAN(BA$3,EDATE(BA$3,3)-1,MIN($G10,$H10))=MIN($G10,$H10),
$I10-$J10-SUM($O10:AZ10),
IF(MEDIAN(BA$3,EDATE(BA$3,3)-1,$B10)=$B10,
TRUNC((MIN(EDATE(BA$3,3),$H10,$G10)-$B10)/(EDATE(BA$3,3)-BA$3)*$M10,2),
IF(OR($B10&gt;BA$3,MIN($G10:$H10)&lt;BA$3),0,
$M10)))</f>
        <v>0</v>
      </c>
      <c r="BB10" s="24">
        <f>IF(MEDIAN(BB$3,EDATE(BB$3,3)-1,MIN($G10,$H10))=MIN($G10,$H10),
$I10-$J10-SUM($O10:BA10),
IF(MEDIAN(BB$3,EDATE(BB$3,3)-1,$B10)=$B10,
TRUNC((MIN(EDATE(BB$3,3),$H10,$G10)-$B10)/(EDATE(BB$3,3)-BB$3)*$M10,2),
IF(OR($B10&gt;BB$3,MIN($G10:$H10)&lt;BB$3),0,
$M10)))</f>
        <v>0</v>
      </c>
      <c r="BC10" s="24">
        <f>IF(MEDIAN(BC$3,EDATE(BC$3,3)-1,MIN($G10,$H10))=MIN($G10,$H10),
$I10-$J10-SUM($O10:BB10),
IF(MEDIAN(BC$3,EDATE(BC$3,3)-1,$B10)=$B10,
TRUNC((MIN(EDATE(BC$3,3),$H10,$G10)-$B10)/(EDATE(BC$3,3)-BC$3)*$M10,2),
IF(OR($B10&gt;BC$3,MIN($G10:$H10)&lt;BC$3),0,
$M10)))</f>
        <v>0</v>
      </c>
      <c r="BD10" s="24">
        <f>IF(MEDIAN(BD$3,EDATE(BD$3,3)-1,MIN($G10,$H10))=MIN($G10,$H10),
$I10-$J10-SUM($O10:BC10),
IF(MEDIAN(BD$3,EDATE(BD$3,3)-1,$B10)=$B10,
TRUNC((MIN(EDATE(BD$3,3),$H10,$G10)-$B10)/(EDATE(BD$3,3)-BD$3)*$M10,2),
IF(OR($B10&gt;BD$3,MIN($G10:$H10)&lt;BD$3),0,
$M10)))</f>
        <v>0</v>
      </c>
      <c r="BE10" s="24">
        <f>IF(MEDIAN(BE$3,EDATE(BE$3,3)-1,MIN($G10,$H10))=MIN($G10,$H10),
$I10-$J10-SUM($O10:BD10),
IF(MEDIAN(BE$3,EDATE(BE$3,3)-1,$B10)=$B10,
TRUNC((MIN(EDATE(BE$3,3),$H10,$G10)-$B10)/(EDATE(BE$3,3)-BE$3)*$M10,2),
IF(OR($B10&gt;BE$3,MIN($G10:$H10)&lt;BE$3),0,
$M10)))</f>
        <v>0</v>
      </c>
      <c r="BF10" s="24">
        <f>IF(MEDIAN(BF$3,EDATE(BF$3,3)-1,MIN($G10,$H10))=MIN($G10,$H10),
$I10-$J10-SUM($O10:BE10),
IF(MEDIAN(BF$3,EDATE(BF$3,3)-1,$B10)=$B10,
TRUNC((MIN(EDATE(BF$3,3),$H10,$G10)-$B10)/(EDATE(BF$3,3)-BF$3)*$M10,2),
IF(OR($B10&gt;BF$3,MIN($G10:$H10)&lt;BF$3),0,
$M10)))</f>
        <v>0</v>
      </c>
      <c r="BG10" s="24">
        <f>IF(MEDIAN(BG$3,EDATE(BG$3,3)-1,MIN($G10,$H10))=MIN($G10,$H10),
$I10-$J10-SUM($O10:BF10),
IF(MEDIAN(BG$3,EDATE(BG$3,3)-1,$B10)=$B10,
TRUNC((MIN(EDATE(BG$3,3),$H10,$G10)-$B10)/(EDATE(BG$3,3)-BG$3)*$M10,2),
IF(OR($B10&gt;BG$3,MIN($G10:$H10)&lt;BG$3),0,
$M10)))</f>
        <v>0</v>
      </c>
      <c r="BH10" s="24">
        <f>IF(MEDIAN(BH$3,EDATE(BH$3,3)-1,MIN($G10,$H10))=MIN($G10,$H10),
$I10-$J10-SUM($O10:BG10),
IF(MEDIAN(BH$3,EDATE(BH$3,3)-1,$B10)=$B10,
TRUNC((MIN(EDATE(BH$3,3),$H10,$G10)-$B10)/(EDATE(BH$3,3)-BH$3)*$M10,2),
IF(OR($B10&gt;BH$3,MIN($G10:$H10)&lt;BH$3),0,
$M10)))</f>
        <v>0</v>
      </c>
      <c r="BI10" s="24">
        <f>IF(MEDIAN(BI$3,EDATE(BI$3,3)-1,MIN($G10,$H10))=MIN($G10,$H10),
$I10-$J10-SUM($O10:BH10),
IF(MEDIAN(BI$3,EDATE(BI$3,3)-1,$B10)=$B10,
TRUNC((MIN(EDATE(BI$3,3),$H10,$G10)-$B10)/(EDATE(BI$3,3)-BI$3)*$M10,2),
IF(OR($B10&gt;BI$3,MIN($G10:$H10)&lt;BI$3),0,
$M10)))</f>
        <v>0</v>
      </c>
      <c r="BJ10" s="24">
        <f>IF(MEDIAN(BJ$3,EDATE(BJ$3,3)-1,MIN($G10,$H10))=MIN($G10,$H10),
$I10-$J10-SUM($O10:BI10),
IF(MEDIAN(BJ$3,EDATE(BJ$3,3)-1,$B10)=$B10,
TRUNC((MIN(EDATE(BJ$3,3),$H10,$G10)-$B10)/(EDATE(BJ$3,3)-BJ$3)*$M10,2),
IF(OR($B10&gt;BJ$3,MIN($G10:$H10)&lt;BJ$3),0,
$M10)))</f>
        <v>0</v>
      </c>
      <c r="BK10" s="24">
        <f>IF(MEDIAN(BK$3,EDATE(BK$3,3)-1,MIN($G10,$H10))=MIN($G10,$H10),
$I10-$J10-SUM($O10:BJ10),
IF(MEDIAN(BK$3,EDATE(BK$3,3)-1,$B10)=$B10,
TRUNC((MIN(EDATE(BK$3,3),$H10,$G10)-$B10)/(EDATE(BK$3,3)-BK$3)*$M10,2),
IF(OR($B10&gt;BK$3,MIN($G10:$H10)&lt;BK$3),0,
$M10)))</f>
        <v>0</v>
      </c>
      <c r="BL10" s="24">
        <f>IF(MEDIAN(BL$3,EDATE(BL$3,3)-1,MIN($G10,$H10))=MIN($G10,$H10),
$I10-$J10-SUM($O10:BK10),
IF(MEDIAN(BL$3,EDATE(BL$3,3)-1,$B10)=$B10,
TRUNC((MIN(EDATE(BL$3,3),$H10,$G10)-$B10)/(EDATE(BL$3,3)-BL$3)*$M10,2),
IF(OR($B10&gt;BL$3,MIN($G10:$H10)&lt;BL$3),0,
$M10)))</f>
        <v>0</v>
      </c>
      <c r="BM10" s="24">
        <f>IF(MEDIAN(BM$3,EDATE(BM$3,3)-1,MIN($G10,$H10))=MIN($G10,$H10),
$I10-$J10-SUM($O10:BL10),
IF(MEDIAN(BM$3,EDATE(BM$3,3)-1,$B10)=$B10,
TRUNC((MIN(EDATE(BM$3,3),$H10,$G10)-$B10)/(EDATE(BM$3,3)-BM$3)*$M10,2),
IF(OR($B10&gt;BM$3,MIN($G10:$H10)&lt;BM$3),0,
$M10)))</f>
        <v>0</v>
      </c>
      <c r="BN10" s="24">
        <f>IF(MEDIAN(BN$3,EDATE(BN$3,3)-1,MIN($G10,$H10))=MIN($G10,$H10),
$I10-$J10-SUM($O10:BM10),
IF(MEDIAN(BN$3,EDATE(BN$3,3)-1,$B10)=$B10,
TRUNC((MIN(EDATE(BN$3,3),$H10,$G10)-$B10)/(EDATE(BN$3,3)-BN$3)*$M10,2),
IF(OR($B10&gt;BN$3,MIN($G10:$H10)&lt;BN$3),0,
$M10)))</f>
        <v>0</v>
      </c>
      <c r="BO10" s="24">
        <f>IF(MEDIAN(BO$3,EDATE(BO$3,3)-1,MIN($G10,$H10))=MIN($G10,$H10),
$I10-$J10-SUM($O10:BN10),
IF(MEDIAN(BO$3,EDATE(BO$3,3)-1,$B10)=$B10,
TRUNC((MIN(EDATE(BO$3,3),$H10,$G10)-$B10)/(EDATE(BO$3,3)-BO$3)*$M10,2),
IF(OR($B10&gt;BO$3,MIN($G10:$H10)&lt;BO$3),0,
$M10)))</f>
        <v>0</v>
      </c>
      <c r="BP10" s="24">
        <f>IF(MEDIAN(BP$3,EDATE(BP$3,3)-1,MIN($G10,$H10))=MIN($G10,$H10),
$I10-$J10-SUM($O10:BO10),
IF(MEDIAN(BP$3,EDATE(BP$3,3)-1,$B10)=$B10,
TRUNC((MIN(EDATE(BP$3,3),$H10,$G10)-$B10)/(EDATE(BP$3,3)-BP$3)*$M10,2),
IF(OR($B10&gt;BP$3,MIN($G10:$H10)&lt;BP$3),0,
$M10)))</f>
        <v>0</v>
      </c>
      <c r="BQ10" s="24">
        <f>IF(MEDIAN(BQ$3,EDATE(BQ$3,3)-1,MIN($G10,$H10))=MIN($G10,$H10),
$I10-$J10-SUM($O10:BP10),
IF(MEDIAN(BQ$3,EDATE(BQ$3,3)-1,$B10)=$B10,
TRUNC((MIN(EDATE(BQ$3,3),$H10,$G10)-$B10)/(EDATE(BQ$3,3)-BQ$3)*$M10,2),
IF(OR($B10&gt;BQ$3,MIN($G10:$H10)&lt;BQ$3),0,
$M10)))</f>
        <v>0</v>
      </c>
      <c r="BR10" s="24">
        <f>IF(MEDIAN(BR$3,EDATE(BR$3,3)-1,MIN($G10,$H10))=MIN($G10,$H10),
$I10-$J10-SUM($O10:BQ10),
IF(MEDIAN(BR$3,EDATE(BR$3,3)-1,$B10)=$B10,
TRUNC((MIN(EDATE(BR$3,3),$H10,$G10)-$B10)/(EDATE(BR$3,3)-BR$3)*$M10,2),
IF(OR($B10&gt;BR$3,MIN($G10:$H10)&lt;BR$3),0,
$M10)))</f>
        <v>0</v>
      </c>
      <c r="BS10" s="24">
        <f>IF(MEDIAN(BS$3,EDATE(BS$3,3)-1,MIN($G10,$H10))=MIN($G10,$H10),
$I10-$J10-SUM($O10:BR10),
IF(MEDIAN(BS$3,EDATE(BS$3,3)-1,$B10)=$B10,
TRUNC((MIN(EDATE(BS$3,3),$H10,$G10)-$B10)/(EDATE(BS$3,3)-BS$3)*$M10,2),
IF(OR($B10&gt;BS$3,MIN($G10:$H10)&lt;BS$3),0,
$M10)))</f>
        <v>0</v>
      </c>
      <c r="BT10" s="24">
        <f>IF(MEDIAN(BT$3,EDATE(BT$3,3)-1,MIN($G10,$H10))=MIN($G10,$H10),
$I10-$J10-SUM($O10:BS10),
IF(MEDIAN(BT$3,EDATE(BT$3,3)-1,$B10)=$B10,
TRUNC((MIN(EDATE(BT$3,3),$H10,$G10)-$B10)/(EDATE(BT$3,3)-BT$3)*$M10,2),
IF(OR($B10&gt;BT$3,MIN($G10:$H10)&lt;BT$3),0,
$M10)))</f>
        <v>0</v>
      </c>
      <c r="BU10" s="24">
        <f>IF(MEDIAN(BU$3,EDATE(BU$3,3)-1,MIN($G10,$H10))=MIN($G10,$H10),
$I10-$J10-SUM($O10:BT10),
IF(MEDIAN(BU$3,EDATE(BU$3,3)-1,$B10)=$B10,
TRUNC((MIN(EDATE(BU$3,3),$H10,$G10)-$B10)/(EDATE(BU$3,3)-BU$3)*$M10,2),
IF(OR($B10&gt;BU$3,MIN($G10:$H10)&lt;BU$3),0,
$M10)))</f>
        <v>0</v>
      </c>
      <c r="BV10" s="24">
        <f>IF(MEDIAN(BV$3,EDATE(BV$3,3)-1,MIN($G10,$H10))=MIN($G10,$H10),
$I10-$J10-SUM($O10:BU10),
IF(MEDIAN(BV$3,EDATE(BV$3,3)-1,$B10)=$B10,
TRUNC((MIN(EDATE(BV$3,3),$H10,$G10)-$B10)/(EDATE(BV$3,3)-BV$3)*$M10,2),
IF(OR($B10&gt;BV$3,MIN($G10:$H10)&lt;BV$3),0,
$M10)))</f>
        <v>0</v>
      </c>
      <c r="BW10" s="24">
        <f>IF(MEDIAN(BW$3,EDATE(BW$3,3)-1,MIN($G10,$H10))=MIN($G10,$H10),
$I10-$J10-SUM($O10:BV10),
IF(MEDIAN(BW$3,EDATE(BW$3,3)-1,$B10)=$B10,
TRUNC((MIN(EDATE(BW$3,3),$H10,$G10)-$B10)/(EDATE(BW$3,3)-BW$3)*$M10,2),
IF(OR($B10&gt;BW$3,MIN($G10:$H10)&lt;BW$3),0,
$M10)))</f>
        <v>0</v>
      </c>
      <c r="BX10" s="24">
        <f>IF(MEDIAN(BX$3,EDATE(BX$3,3)-1,MIN($G10,$H10))=MIN($G10,$H10),
$I10-$J10-SUM($O10:BW10),
IF(MEDIAN(BX$3,EDATE(BX$3,3)-1,$B10)=$B10,
TRUNC((MIN(EDATE(BX$3,3),$H10,$G10)-$B10)/(EDATE(BX$3,3)-BX$3)*$M10,2),
IF(OR($B10&gt;BX$3,MIN($G10:$H10)&lt;BX$3),0,
$M10)))</f>
        <v>0</v>
      </c>
      <c r="BY10" s="24">
        <f>IF(MEDIAN(BY$3,EDATE(BY$3,3)-1,MIN($G10,$H10))=MIN($G10,$H10),
$I10-$J10-SUM($O10:BX10),
IF(MEDIAN(BY$3,EDATE(BY$3,3)-1,$B10)=$B10,
TRUNC((MIN(EDATE(BY$3,3),$H10,$G10)-$B10)/(EDATE(BY$3,3)-BY$3)*$M10,2),
IF(OR($B10&gt;BY$3,MIN($G10:$H10)&lt;BY$3),0,
$M10)))</f>
        <v>0</v>
      </c>
      <c r="BZ10" s="24">
        <f>IF(MEDIAN(BZ$3,EDATE(BZ$3,3)-1,MIN($G10,$H10))=MIN($G10,$H10),
$I10-$J10-SUM($O10:BY10),
IF(MEDIAN(BZ$3,EDATE(BZ$3,3)-1,$B10)=$B10,
TRUNC((MIN(EDATE(BZ$3,3),$H10,$G10)-$B10)/(EDATE(BZ$3,3)-BZ$3)*$M10,2),
IF(OR($B10&gt;BZ$3,MIN($G10:$H10)&lt;BZ$3),0,
$M10)))</f>
        <v>0</v>
      </c>
      <c r="CA10" s="24">
        <f>IF(MEDIAN(CA$3,EDATE(CA$3,3)-1,MIN($G10,$H10))=MIN($G10,$H10),
$I10-$J10-SUM($O10:BZ10),
IF(MEDIAN(CA$3,EDATE(CA$3,3)-1,$B10)=$B10,
TRUNC((MIN(EDATE(CA$3,3),$H10,$G10)-$B10)/(EDATE(CA$3,3)-CA$3)*$M10,2),
IF(OR($B10&gt;CA$3,MIN($G10:$H10)&lt;CA$3),0,
$M10)))</f>
        <v>0</v>
      </c>
      <c r="CB10" s="24">
        <f>IF(MEDIAN(CB$3,EDATE(CB$3,3)-1,MIN($G10,$H10))=MIN($G10,$H10),
$I10-$J10-SUM($O10:CA10),
IF(MEDIAN(CB$3,EDATE(CB$3,3)-1,$B10)=$B10,
TRUNC((MIN(EDATE(CB$3,3),$H10,$G10)-$B10)/(EDATE(CB$3,3)-CB$3)*$M10,2),
IF(OR($B10&gt;CB$3,MIN($G10:$H10)&lt;CB$3),0,
$M10)))</f>
        <v>0</v>
      </c>
      <c r="CC10" s="24">
        <f>IF(MEDIAN(CC$3,EDATE(CC$3,3)-1,MIN($G10,$H10))=MIN($G10,$H10),
$I10-$J10-SUM($O10:CB10),
IF(MEDIAN(CC$3,EDATE(CC$3,3)-1,$B10)=$B10,
TRUNC((MIN(EDATE(CC$3,3),$H10,$G10)-$B10)/(EDATE(CC$3,3)-CC$3)*$M10,2),
IF(OR($B10&gt;CC$3,MIN($G10:$H10)&lt;CC$3),0,
$M10)))</f>
        <v>0</v>
      </c>
      <c r="CD10" s="24">
        <f>IF(MEDIAN(CD$3,EDATE(CD$3,3)-1,MIN($G10,$H10))=MIN($G10,$H10),
$I10-$J10-SUM($O10:CC10),
IF(MEDIAN(CD$3,EDATE(CD$3,3)-1,$B10)=$B10,
TRUNC((MIN(EDATE(CD$3,3),$H10,$G10)-$B10)/(EDATE(CD$3,3)-CD$3)*$M10,2),
IF(OR($B10&gt;CD$3,MIN($G10:$H10)&lt;CD$3),0,
$M10)))</f>
        <v>0</v>
      </c>
      <c r="CE10" s="24">
        <f>IF(MEDIAN(CE$3,EDATE(CE$3,3)-1,MIN($G10,$H10))=MIN($G10,$H10),
$I10-$J10-SUM($O10:CD10),
IF(MEDIAN(CE$3,EDATE(CE$3,3)-1,$B10)=$B10,
TRUNC((MIN(EDATE(CE$3,3),$H10,$G10)-$B10)/(EDATE(CE$3,3)-CE$3)*$M10,2),
IF(OR($B10&gt;CE$3,MIN($G10:$H10)&lt;CE$3),0,
$M10)))</f>
        <v>0</v>
      </c>
      <c r="CF10" s="24">
        <f>IF(MEDIAN(CF$3,EDATE(CF$3,3)-1,MIN($G10,$H10))=MIN($G10,$H10),
$I10-$J10-SUM($O10:CE10),
IF(MEDIAN(CF$3,EDATE(CF$3,3)-1,$B10)=$B10,
TRUNC((MIN(EDATE(CF$3,3),$H10,$G10)-$B10)/(EDATE(CF$3,3)-CF$3)*$M10,2),
IF(OR($B10&gt;CF$3,MIN($G10:$H10)&lt;CF$3),0,
$M10)))</f>
        <v>0</v>
      </c>
      <c r="CG10" s="24">
        <f>IF(MEDIAN(CG$3,EDATE(CG$3,3)-1,MIN($G10,$H10))=MIN($G10,$H10),
$I10-$J10-SUM($O10:CF10),
IF(MEDIAN(CG$3,EDATE(CG$3,3)-1,$B10)=$B10,
TRUNC((MIN(EDATE(CG$3,3),$H10,$G10)-$B10)/(EDATE(CG$3,3)-CG$3)*$M10,2),
IF(OR($B10&gt;CG$3,MIN($G10:$H10)&lt;CG$3),0,
$M10)))</f>
        <v>0</v>
      </c>
      <c r="CH10" s="24">
        <f>IF(MEDIAN(CH$3,EDATE(CH$3,3)-1,MIN($G10,$H10))=MIN($G10,$H10),
$I10-$J10-SUM($O10:CG10),
IF(MEDIAN(CH$3,EDATE(CH$3,3)-1,$B10)=$B10,
TRUNC((MIN(EDATE(CH$3,3),$H10,$G10)-$B10)/(EDATE(CH$3,3)-CH$3)*$M10,2),
IF(OR($B10&gt;CH$3,MIN($G10:$H10)&lt;CH$3),0,
$M10)))</f>
        <v>0</v>
      </c>
      <c r="CI10" s="24">
        <f>IF(MEDIAN(CI$3,EDATE(CI$3,3)-1,MIN($G10,$H10))=MIN($G10,$H10),
$I10-$J10-SUM($O10:CH10),
IF(MEDIAN(CI$3,EDATE(CI$3,3)-1,$B10)=$B10,
TRUNC((MIN(EDATE(CI$3,3),$H10,$G10)-$B10)/(EDATE(CI$3,3)-CI$3)*$M10,2),
IF(OR($B10&gt;CI$3,MIN($G10:$H10)&lt;CI$3),0,
$M10)))</f>
        <v>0</v>
      </c>
      <c r="CJ10" s="24">
        <f>IF(MEDIAN(CJ$3,EDATE(CJ$3,3)-1,MIN($G10,$H10))=MIN($G10,$H10),
$I10-$J10-SUM($O10:CI10),
IF(MEDIAN(CJ$3,EDATE(CJ$3,3)-1,$B10)=$B10,
TRUNC((MIN(EDATE(CJ$3,3),$H10,$G10)-$B10)/(EDATE(CJ$3,3)-CJ$3)*$M10,2),
IF(OR($B10&gt;CJ$3,MIN($G10:$H10)&lt;CJ$3),0,
$M10)))</f>
        <v>0</v>
      </c>
      <c r="CK10" s="24">
        <f>IF(MEDIAN(CK$3,EDATE(CK$3,3)-1,MIN($G10,$H10))=MIN($G10,$H10),
$I10-$J10-SUM($O10:CJ10),
IF(MEDIAN(CK$3,EDATE(CK$3,3)-1,$B10)=$B10,
TRUNC((MIN(EDATE(CK$3,3),$H10,$G10)-$B10)/(EDATE(CK$3,3)-CK$3)*$M10,2),
IF(OR($B10&gt;CK$3,MIN($G10:$H10)&lt;CK$3),0,
$M10)))</f>
        <v>0</v>
      </c>
      <c r="CL10" s="24">
        <f>IF(MEDIAN(CL$3,EDATE(CL$3,3)-1,MIN($G10,$H10))=MIN($G10,$H10),
$I10-$J10-SUM($O10:CK10),
IF(MEDIAN(CL$3,EDATE(CL$3,3)-1,$B10)=$B10,
TRUNC((MIN(EDATE(CL$3,3),$H10,$G10)-$B10)/(EDATE(CL$3,3)-CL$3)*$M10,2),
IF(OR($B10&gt;CL$3,MIN($G10:$H10)&lt;CL$3),0,
$M10)))</f>
        <v>0</v>
      </c>
      <c r="CM10" s="24">
        <f>IF(MEDIAN(CM$3,EDATE(CM$3,3)-1,MIN($G10,$H10))=MIN($G10,$H10),
$I10-$J10-SUM($O10:CL10),
IF(MEDIAN(CM$3,EDATE(CM$3,3)-1,$B10)=$B10,
TRUNC((MIN(EDATE(CM$3,3),$H10,$G10)-$B10)/(EDATE(CM$3,3)-CM$3)*$M10,2),
IF(OR($B10&gt;CM$3,MIN($G10:$H10)&lt;CM$3),0,
$M10)))</f>
        <v>0</v>
      </c>
      <c r="CN10" s="24">
        <f>IF(MEDIAN(CN$3,EDATE(CN$3,3)-1,MIN($G10,$H10))=MIN($G10,$H10),
$I10-$J10-SUM($O10:CM10),
IF(MEDIAN(CN$3,EDATE(CN$3,3)-1,$B10)=$B10,
TRUNC((MIN(EDATE(CN$3,3),$H10,$G10)-$B10)/(EDATE(CN$3,3)-CN$3)*$M10,2),
IF(OR($B10&gt;CN$3,MIN($G10:$H10)&lt;CN$3),0,
$M10)))</f>
        <v>0</v>
      </c>
      <c r="CO10" s="24">
        <f>IF(MEDIAN(CO$3,EDATE(CO$3,3)-1,MIN($G10,$H10))=MIN($G10,$H10),
$I10-$J10-SUM($O10:CN10),
IF(MEDIAN(CO$3,EDATE(CO$3,3)-1,$B10)=$B10,
TRUNC((MIN(EDATE(CO$3,3),$H10,$G10)-$B10)/(EDATE(CO$3,3)-CO$3)*$M10,2),
IF(OR($B10&gt;CO$3,MIN($G10:$H10)&lt;CO$3),0,
$M10)))</f>
        <v>0</v>
      </c>
      <c r="CP10" s="24">
        <f>IF(MEDIAN(CP$3,EDATE(CP$3,3)-1,MIN($G10,$H10))=MIN($G10,$H10),
$I10-$J10-SUM($O10:CO10),
IF(MEDIAN(CP$3,EDATE(CP$3,3)-1,$B10)=$B10,
TRUNC((MIN(EDATE(CP$3,3),$H10,$G10)-$B10)/(EDATE(CP$3,3)-CP$3)*$M10,2),
IF(OR($B10&gt;CP$3,MIN($G10:$H10)&lt;CP$3),0,
$M10)))</f>
        <v>0</v>
      </c>
      <c r="CQ10" s="24">
        <f>IF(MEDIAN(CQ$3,EDATE(CQ$3,3)-1,MIN($G10,$H10))=MIN($G10,$H10),
$I10-$J10-SUM($O10:CP10),
IF(MEDIAN(CQ$3,EDATE(CQ$3,3)-1,$B10)=$B10,
TRUNC((MIN(EDATE(CQ$3,3),$H10,$G10)-$B10)/(EDATE(CQ$3,3)-CQ$3)*$M10,2),
IF(OR($B10&gt;CQ$3,MIN($G10:$H10)&lt;CQ$3),0,
$M10)))</f>
        <v>0</v>
      </c>
      <c r="CR10" s="24">
        <f>IF(MEDIAN(CR$3,EDATE(CR$3,3)-1,MIN($G10,$H10))=MIN($G10,$H10),
$I10-$J10-SUM($O10:CQ10),
IF(MEDIAN(CR$3,EDATE(CR$3,3)-1,$B10)=$B10,
TRUNC((MIN(EDATE(CR$3,3),$H10,$G10)-$B10)/(EDATE(CR$3,3)-CR$3)*$M10,2),
IF(OR($B10&gt;CR$3,MIN($G10:$H10)&lt;CR$3),0,
$M10)))</f>
        <v>0</v>
      </c>
      <c r="CS10" s="24">
        <f>IF(MEDIAN(CS$3,EDATE(CS$3,3)-1,MIN($G10,$H10))=MIN($G10,$H10),
$I10-$J10-SUM($O10:CR10),
IF(MEDIAN(CS$3,EDATE(CS$3,3)-1,$B10)=$B10,
TRUNC((MIN(EDATE(CS$3,3),$H10,$G10)-$B10)/(EDATE(CS$3,3)-CS$3)*$M10,2),
IF(OR($B10&gt;CS$3,MIN($G10:$H10)&lt;CS$3),0,
$M10)))</f>
        <v>0</v>
      </c>
      <c r="CT10" s="24">
        <f>IF(MEDIAN(CT$3,EDATE(CT$3,3)-1,MIN($G10,$H10))=MIN($G10,$H10),
$I10-$J10-SUM($O10:CS10),
IF(MEDIAN(CT$3,EDATE(CT$3,3)-1,$B10)=$B10,
TRUNC((MIN(EDATE(CT$3,3),$H10,$G10)-$B10)/(EDATE(CT$3,3)-CT$3)*$M10,2),
IF(OR($B10&gt;CT$3,MIN($G10:$H10)&lt;CT$3),0,
$M10)))</f>
        <v>0</v>
      </c>
      <c r="CU10" s="24">
        <f>IF(MEDIAN(CU$3,EDATE(CU$3,3)-1,MIN($G10,$H10))=MIN($G10,$H10),
$I10-$J10-SUM($O10:CT10),
IF(MEDIAN(CU$3,EDATE(CU$3,3)-1,$B10)=$B10,
TRUNC((MIN(EDATE(CU$3,3),$H10,$G10)-$B10)/(EDATE(CU$3,3)-CU$3)*$M10,2),
IF(OR($B10&gt;CU$3,MIN($G10:$H10)&lt;CU$3),0,
$M10)))</f>
        <v>0</v>
      </c>
      <c r="CV10" s="24">
        <f>IF(MEDIAN(CV$3,EDATE(CV$3,3)-1,MIN($G10,$H10))=MIN($G10,$H10),
$I10-$J10-SUM($O10:CU10),
IF(MEDIAN(CV$3,EDATE(CV$3,3)-1,$B10)=$B10,
TRUNC((MIN(EDATE(CV$3,3),$H10,$G10)-$B10)/(EDATE(CV$3,3)-CV$3)*$M10,2),
IF(OR($B10&gt;CV$3,MIN($G10:$H10)&lt;CV$3),0,
$M10)))</f>
        <v>0</v>
      </c>
      <c r="CW10" s="24">
        <f>IF(MEDIAN(CW$3,EDATE(CW$3,3)-1,MIN($G10,$H10))=MIN($G10,$H10),
$I10-$J10-SUM($O10:CV10),
IF(MEDIAN(CW$3,EDATE(CW$3,3)-1,$B10)=$B10,
TRUNC((MIN(EDATE(CW$3,3),$H10,$G10)-$B10)/(EDATE(CW$3,3)-CW$3)*$M10,2),
IF(OR($B10&gt;CW$3,MIN($G10:$H10)&lt;CW$3),0,
$M10)))</f>
        <v>0</v>
      </c>
      <c r="CX10" s="24">
        <f>IF(MEDIAN(CX$3,EDATE(CX$3,3)-1,MIN($G10,$H10))=MIN($G10,$H10),
$I10-$J10-SUM($O10:CW10),
IF(MEDIAN(CX$3,EDATE(CX$3,3)-1,$B10)=$B10,
TRUNC((MIN(EDATE(CX$3,3),$H10,$G10)-$B10)/(EDATE(CX$3,3)-CX$3)*$M10,2),
IF(OR($B10&gt;CX$3,MIN($G10:$H10)&lt;CX$3),0,
$M10)))</f>
        <v>0</v>
      </c>
      <c r="CY10" s="24">
        <f>IF(MEDIAN(CY$3,EDATE(CY$3,3)-1,MIN($G10,$H10))=MIN($G10,$H10),
$I10-$J10-SUM($O10:CX10),
IF(MEDIAN(CY$3,EDATE(CY$3,3)-1,$B10)=$B10,
TRUNC((MIN(EDATE(CY$3,3),$H10,$G10)-$B10)/(EDATE(CY$3,3)-CY$3)*$M10,2),
IF(OR($B10&gt;CY$3,MIN($G10:$H10)&lt;CY$3),0,
$M10)))</f>
        <v>0</v>
      </c>
      <c r="CZ10" s="24">
        <f>IF(MEDIAN(CZ$3,EDATE(CZ$3,3)-1,MIN($G10,$H10))=MIN($G10,$H10),
$I10-$J10-SUM($O10:CY10),
IF(MEDIAN(CZ$3,EDATE(CZ$3,3)-1,$B10)=$B10,
TRUNC((MIN(EDATE(CZ$3,3),$H10,$G10)-$B10)/(EDATE(CZ$3,3)-CZ$3)*$M10,2),
IF(OR($B10&gt;CZ$3,MIN($G10:$H10)&lt;CZ$3),0,
$M10)))</f>
        <v>0</v>
      </c>
      <c r="DA10" s="24">
        <f>IF(MEDIAN(DA$3,EDATE(DA$3,3)-1,MIN($G10,$H10))=MIN($G10,$H10),
$I10-$J10-SUM($O10:CZ10),
IF(MEDIAN(DA$3,EDATE(DA$3,3)-1,$B10)=$B10,
TRUNC((MIN(EDATE(DA$3,3),$H10,$G10)-$B10)/(EDATE(DA$3,3)-DA$3)*$M10,2),
IF(OR($B10&gt;DA$3,MIN($G10:$H10)&lt;DA$3),0,
$M10)))</f>
        <v>0</v>
      </c>
      <c r="DB10" s="24">
        <f>IF(MEDIAN(DB$3,EDATE(DB$3,3)-1,MIN($G10,$H10))=MIN($G10,$H10),
$I10-$J10-SUM($O10:DA10),
IF(MEDIAN(DB$3,EDATE(DB$3,3)-1,$B10)=$B10,
TRUNC((MIN(EDATE(DB$3,3),$H10,$G10)-$B10)/(EDATE(DB$3,3)-DB$3)*$M10,2),
IF(OR($B10&gt;DB$3,MIN($G10:$H10)&lt;DB$3),0,
$M10)))</f>
        <v>0</v>
      </c>
      <c r="DC10" s="24">
        <f>IF(MEDIAN(DC$3,EDATE(DC$3,3)-1,MIN($G10,$H10))=MIN($G10,$H10),
$I10-$J10-SUM($O10:DB10),
IF(MEDIAN(DC$3,EDATE(DC$3,3)-1,$B10)=$B10,
TRUNC((MIN(EDATE(DC$3,3),$H10,$G10)-$B10)/(EDATE(DC$3,3)-DC$3)*$M10,2),
IF(OR($B10&gt;DC$3,MIN($G10:$H10)&lt;DC$3),0,
$M10)))</f>
        <v>0</v>
      </c>
      <c r="DD10" s="24">
        <f>IF(MEDIAN(DD$3,EDATE(DD$3,3)-1,MIN($G10,$H10))=MIN($G10,$H10),
$I10-$J10-SUM($O10:DC10),
IF(MEDIAN(DD$3,EDATE(DD$3,3)-1,$B10)=$B10,
TRUNC((MIN(EDATE(DD$3,3),$H10,$G10)-$B10)/(EDATE(DD$3,3)-DD$3)*$M10,2),
IF(OR($B10&gt;DD$3,MIN($G10:$H10)&lt;DD$3),0,
$M10)))</f>
        <v>0</v>
      </c>
      <c r="DE10" s="24">
        <f>IF(MEDIAN(DE$3,EDATE(DE$3,3)-1,MIN($G10,$H10))=MIN($G10,$H10),
$I10-$J10-SUM($O10:DD10),
IF(MEDIAN(DE$3,EDATE(DE$3,3)-1,$B10)=$B10,
TRUNC((MIN(EDATE(DE$3,3),$H10,$G10)-$B10)/(EDATE(DE$3,3)-DE$3)*$M10,2),
IF(OR($B10&gt;DE$3,MIN($G10:$H10)&lt;DE$3),0,
$M10)))</f>
        <v>0</v>
      </c>
      <c r="DF10" s="24">
        <f>IF(MEDIAN(DF$3,EDATE(DF$3,3)-1,MIN($G10,$H10))=MIN($G10,$H10),
$I10-$J10-SUM($O10:DE10),
IF(MEDIAN(DF$3,EDATE(DF$3,3)-1,$B10)=$B10,
TRUNC((MIN(EDATE(DF$3,3),$H10,$G10)-$B10)/(EDATE(DF$3,3)-DF$3)*$M10,2),
IF(OR($B10&gt;DF$3,MIN($G10:$H10)&lt;DF$3),0,
$M10)))</f>
        <v>0</v>
      </c>
      <c r="DG10" s="24">
        <f>IF(MEDIAN(DG$3,EDATE(DG$3,3)-1,MIN($G10,$H10))=MIN($G10,$H10),
$I10-$J10-SUM($O10:DF10),
IF(MEDIAN(DG$3,EDATE(DG$3,3)-1,$B10)=$B10,
TRUNC((MIN(EDATE(DG$3,3),$H10,$G10)-$B10)/(EDATE(DG$3,3)-DG$3)*$M10,2),
IF(OR($B10&gt;DG$3,MIN($G10:$H10)&lt;DG$3),0,
$M10)))</f>
        <v>0</v>
      </c>
      <c r="DH10" s="24">
        <f>IF(MEDIAN(DH$3,EDATE(DH$3,3)-1,MIN($G10,$H10))=MIN($G10,$H10),
$I10-$J10-SUM($O10:DG10),
IF(MEDIAN(DH$3,EDATE(DH$3,3)-1,$B10)=$B10,
TRUNC((MIN(EDATE(DH$3,3),$H10,$G10)-$B10)/(EDATE(DH$3,3)-DH$3)*$M10,2),
IF(OR($B10&gt;DH$3,MIN($G10:$H10)&lt;DH$3),0,
$M10)))</f>
        <v>0</v>
      </c>
      <c r="DI10" s="24">
        <f>IF(MEDIAN(DI$3,EDATE(DI$3,3)-1,MIN($G10,$H10))=MIN($G10,$H10),
$I10-$J10-SUM($O10:DH10),
IF(MEDIAN(DI$3,EDATE(DI$3,3)-1,$B10)=$B10,
TRUNC((MIN(EDATE(DI$3,3),$H10,$G10)-$B10)/(EDATE(DI$3,3)-DI$3)*$M10,2),
IF(OR($B10&gt;DI$3,MIN($G10:$H10)&lt;DI$3),0,
$M10)))</f>
        <v>0</v>
      </c>
      <c r="DJ10" s="24">
        <f>IF(MEDIAN(DJ$3,EDATE(DJ$3,3)-1,MIN($G10,$H10))=MIN($G10,$H10),
$I10-$J10-SUM($O10:DI10),
IF(MEDIAN(DJ$3,EDATE(DJ$3,3)-1,$B10)=$B10,
TRUNC((MIN(EDATE(DJ$3,3),$H10,$G10)-$B10)/(EDATE(DJ$3,3)-DJ$3)*$M10,2),
IF(OR($B10&gt;DJ$3,MIN($G10:$H10)&lt;DJ$3),0,
$M10)))</f>
        <v>0</v>
      </c>
      <c r="DK10" s="24">
        <f>IF(MEDIAN(DK$3,EDATE(DK$3,3)-1,MIN($G10,$H10))=MIN($G10,$H10),
$I10-$J10-SUM($O10:DJ10),
IF(MEDIAN(DK$3,EDATE(DK$3,3)-1,$B10)=$B10,
TRUNC((MIN(EDATE(DK$3,3),$H10,$G10)-$B10)/(EDATE(DK$3,3)-DK$3)*$M10,2),
IF(OR($B10&gt;DK$3,MIN($G10:$H10)&lt;DK$3),0,
$M10)))</f>
        <v>0</v>
      </c>
    </row>
    <row r="11" spans="1:115" x14ac:dyDescent="0.25">
      <c r="A11" s="30" t="s">
        <v>121</v>
      </c>
      <c r="B11" s="31">
        <v>45306</v>
      </c>
      <c r="C11" s="32">
        <v>36</v>
      </c>
      <c r="D11" s="33">
        <v>10000</v>
      </c>
      <c r="E11" s="34">
        <v>0.75</v>
      </c>
      <c r="F11" s="35">
        <v>0.67</v>
      </c>
      <c r="G11" s="31"/>
      <c r="H11" s="37">
        <f t="shared" si="84"/>
        <v>46402</v>
      </c>
      <c r="I11" s="36">
        <f t="shared" si="92"/>
        <v>5025</v>
      </c>
      <c r="J11" s="38">
        <f t="shared" si="93"/>
        <v>0</v>
      </c>
      <c r="K11" s="38">
        <f t="shared" si="94"/>
        <v>0</v>
      </c>
      <c r="L11" s="26">
        <f t="shared" si="88"/>
        <v>4.5848540145985401</v>
      </c>
      <c r="M11" s="58">
        <f t="shared" si="89"/>
        <v>418.75</v>
      </c>
      <c r="N11" s="23">
        <f t="shared" si="90"/>
        <v>5025</v>
      </c>
      <c r="O11" s="45">
        <f t="shared" si="95"/>
        <v>0</v>
      </c>
      <c r="P11" s="24">
        <f>IF(MEDIAN(P$3,EDATE(P$3,3)-1,MIN($G11,$H11))=MIN($G11,$H11),
$I11-$J11-SUM($O11:O11),
IF(MEDIAN(P$3,EDATE(P$3,3)-1,$B11)=$B11,
TRUNC((MIN(EDATE(P$3,3),$H11,$G11)-$B11)/(EDATE(P$3,3)-P$3)*$M11,2),
IF(OR($B11&gt;P$3,MIN($G11:$H11)&lt;P$3),0,
$M11)))</f>
        <v>0</v>
      </c>
      <c r="Q11" s="24">
        <f>IF(MEDIAN(Q$3,EDATE(Q$3,3)-1,MIN($G11,$H11))=MIN($G11,$H11),
$I11-$J11-SUM($O11:P11),
IF(MEDIAN(Q$3,EDATE(Q$3,3)-1,$B11)=$B11,
TRUNC((MIN(EDATE(Q$3,3),$H11,$G11)-$B11)/(EDATE(Q$3,3)-Q$3)*$M11,2),
IF(OR($B11&gt;Q$3,MIN($G11:$H11)&lt;Q$3),0,
$M11)))</f>
        <v>0</v>
      </c>
      <c r="R11" s="24">
        <f>IF(MEDIAN(R$3,EDATE(R$3,3)-1,MIN($G11,$H11))=MIN($G11,$H11),
$I11-$J11-SUM($O11:Q11),
IF(MEDIAN(R$3,EDATE(R$3,3)-1,$B11)=$B11,
TRUNC((MIN(EDATE(R$3,3),$H11,$G11)-$B11)/(EDATE(R$3,3)-R$3)*$M11,2),
IF(OR($B11&gt;R$3,MIN($G11:$H11)&lt;R$3),0,
$M11)))</f>
        <v>0</v>
      </c>
      <c r="S11" s="24">
        <f>IF(MEDIAN(S$3,EDATE(S$3,3)-1,MIN($G11,$H11))=MIN($G11,$H11),
$I11-$J11-SUM($O11:R11),
IF(MEDIAN(S$3,EDATE(S$3,3)-1,$B11)=$B11,
TRUNC((MIN(EDATE(S$3,3),$H11,$G11)-$B11)/(EDATE(S$3,3)-S$3)*$M11,2),
IF(OR($B11&gt;S$3,MIN($G11:$H11)&lt;S$3),0,
$M11)))</f>
        <v>0</v>
      </c>
      <c r="T11" s="24">
        <f>IF(MEDIAN(T$3,EDATE(T$3,3)-1,MIN($G11,$H11))=MIN($G11,$H11),
$I11-$J11-SUM($O11:S11),
IF(MEDIAN(T$3,EDATE(T$3,3)-1,$B11)=$B11,
TRUNC((MIN(EDATE(T$3,3),$H11,$G11)-$B11)/(EDATE(T$3,3)-T$3)*$M11,2),
IF(OR($B11&gt;T$3,MIN($G11:$H11)&lt;T$3),0,
$M11)))</f>
        <v>0</v>
      </c>
      <c r="U11" s="24">
        <f>IF(MEDIAN(U$3,EDATE(U$3,3)-1,MIN($G11,$H11))=MIN($G11,$H11),
$I11-$J11-SUM($O11:T11),
IF(MEDIAN(U$3,EDATE(U$3,3)-1,$B11)=$B11,
TRUNC((MIN(EDATE(U$3,3),$H11,$G11)-$B11)/(EDATE(U$3,3)-U$3)*$M11,2),
IF(OR($B11&gt;U$3,MIN($G11:$H11)&lt;U$3),0,
$M11)))</f>
        <v>354.32</v>
      </c>
      <c r="V11" s="24">
        <f>IF(MEDIAN(V$3,EDATE(V$3,3)-1,MIN($G11,$H11))=MIN($G11,$H11),
$I11-$J11-SUM($O11:U11),
IF(MEDIAN(V$3,EDATE(V$3,3)-1,$B11)=$B11,
TRUNC((MIN(EDATE(V$3,3),$H11,$G11)-$B11)/(EDATE(V$3,3)-V$3)*$M11,2),
IF(OR($B11&gt;V$3,MIN($G11:$H11)&lt;V$3),0,
$M11)))</f>
        <v>418.75</v>
      </c>
      <c r="W11" s="24">
        <f>IF(MEDIAN(W$3,EDATE(W$3,3)-1,MIN($G11,$H11))=MIN($G11,$H11),
$I11-$J11-SUM($O11:V11),
IF(MEDIAN(W$3,EDATE(W$3,3)-1,$B11)=$B11,
TRUNC((MIN(EDATE(W$3,3),$H11,$G11)-$B11)/(EDATE(W$3,3)-W$3)*$M11,2),
IF(OR($B11&gt;W$3,MIN($G11:$H11)&lt;W$3),0,
$M11)))</f>
        <v>418.75</v>
      </c>
      <c r="X11" s="24">
        <f>IF(MEDIAN(X$3,EDATE(X$3,3)-1,MIN($G11,$H11))=MIN($G11,$H11),
$I11-$J11-SUM($O11:W11),
IF(MEDIAN(X$3,EDATE(X$3,3)-1,$B11)=$B11,
TRUNC((MIN(EDATE(X$3,3),$H11,$G11)-$B11)/(EDATE(X$3,3)-X$3)*$M11,2),
IF(OR($B11&gt;X$3,MIN($G11:$H11)&lt;X$3),0,
$M11)))</f>
        <v>418.75</v>
      </c>
      <c r="Y11" s="24">
        <f>IF(MEDIAN(Y$3,EDATE(Y$3,3)-1,MIN($G11,$H11))=MIN($G11,$H11),
$I11-$J11-SUM($O11:X11),
IF(MEDIAN(Y$3,EDATE(Y$3,3)-1,$B11)=$B11,
TRUNC((MIN(EDATE(Y$3,3),$H11,$G11)-$B11)/(EDATE(Y$3,3)-Y$3)*$M11,2),
IF(OR($B11&gt;Y$3,MIN($G11:$H11)&lt;Y$3),0,
$M11)))</f>
        <v>418.75</v>
      </c>
      <c r="Z11" s="24">
        <f>IF(MEDIAN(Z$3,EDATE(Z$3,3)-1,MIN($G11,$H11))=MIN($G11,$H11),
$I11-$J11-SUM($O11:Y11),
IF(MEDIAN(Z$3,EDATE(Z$3,3)-1,$B11)=$B11,
TRUNC((MIN(EDATE(Z$3,3),$H11,$G11)-$B11)/(EDATE(Z$3,3)-Z$3)*$M11,2),
IF(OR($B11&gt;Z$3,MIN($G11:$H11)&lt;Z$3),0,
$M11)))</f>
        <v>418.75</v>
      </c>
      <c r="AA11" s="24">
        <f>IF(MEDIAN(AA$3,EDATE(AA$3,3)-1,MIN($G11,$H11))=MIN($G11,$H11),
$I11-$J11-SUM($O11:Z11),
IF(MEDIAN(AA$3,EDATE(AA$3,3)-1,$B11)=$B11,
TRUNC((MIN(EDATE(AA$3,3),$H11,$G11)-$B11)/(EDATE(AA$3,3)-AA$3)*$M11,2),
IF(OR($B11&gt;AA$3,MIN($G11:$H11)&lt;AA$3),0,
$M11)))</f>
        <v>418.75</v>
      </c>
      <c r="AB11" s="24">
        <f>IF(MEDIAN(AB$3,EDATE(AB$3,3)-1,MIN($G11,$H11))=MIN($G11,$H11),
$I11-$J11-SUM($O11:AA11),
IF(MEDIAN(AB$3,EDATE(AB$3,3)-1,$B11)=$B11,
TRUNC((MIN(EDATE(AB$3,3),$H11,$G11)-$B11)/(EDATE(AB$3,3)-AB$3)*$M11,2),
IF(OR($B11&gt;AB$3,MIN($G11:$H11)&lt;AB$3),0,
$M11)))</f>
        <v>418.75</v>
      </c>
      <c r="AC11" s="24">
        <f>IF(MEDIAN(AC$3,EDATE(AC$3,3)-1,MIN($G11,$H11))=MIN($G11,$H11),
$I11-$J11-SUM($O11:AB11),
IF(MEDIAN(AC$3,EDATE(AC$3,3)-1,$B11)=$B11,
TRUNC((MIN(EDATE(AC$3,3),$H11,$G11)-$B11)/(EDATE(AC$3,3)-AC$3)*$M11,2),
IF(OR($B11&gt;AC$3,MIN($G11:$H11)&lt;AC$3),0,
$M11)))</f>
        <v>418.75</v>
      </c>
      <c r="AD11" s="24">
        <f>IF(MEDIAN(AD$3,EDATE(AD$3,3)-1,MIN($G11,$H11))=MIN($G11,$H11),
$I11-$J11-SUM($O11:AC11),
IF(MEDIAN(AD$3,EDATE(AD$3,3)-1,$B11)=$B11,
TRUNC((MIN(EDATE(AD$3,3),$H11,$G11)-$B11)/(EDATE(AD$3,3)-AD$3)*$M11,2),
IF(OR($B11&gt;AD$3,MIN($G11:$H11)&lt;AD$3),0,
$M11)))</f>
        <v>418.75</v>
      </c>
      <c r="AE11" s="24">
        <f>IF(MEDIAN(AE$3,EDATE(AE$3,3)-1,MIN($G11,$H11))=MIN($G11,$H11),
$I11-$J11-SUM($O11:AD11),
IF(MEDIAN(AE$3,EDATE(AE$3,3)-1,$B11)=$B11,
TRUNC((MIN(EDATE(AE$3,3),$H11,$G11)-$B11)/(EDATE(AE$3,3)-AE$3)*$M11,2),
IF(OR($B11&gt;AE$3,MIN($G11:$H11)&lt;AE$3),0,
$M11)))</f>
        <v>418.75</v>
      </c>
      <c r="AF11" s="24">
        <f>IF(MEDIAN(AF$3,EDATE(AF$3,3)-1,MIN($G11,$H11))=MIN($G11,$H11),
$I11-$J11-SUM($O11:AE11),
IF(MEDIAN(AF$3,EDATE(AF$3,3)-1,$B11)=$B11,
TRUNC((MIN(EDATE(AF$3,3),$H11,$G11)-$B11)/(EDATE(AF$3,3)-AF$3)*$M11,2),
IF(OR($B11&gt;AF$3,MIN($G11:$H11)&lt;AF$3),0,
$M11)))</f>
        <v>418.75</v>
      </c>
      <c r="AG11" s="24">
        <f>IF(MEDIAN(AG$3,EDATE(AG$3,3)-1,MIN($G11,$H11))=MIN($G11,$H11),
$I11-$J11-SUM($O11:AF11),
IF(MEDIAN(AG$3,EDATE(AG$3,3)-1,$B11)=$B11,
TRUNC((MIN(EDATE(AG$3,3),$H11,$G11)-$B11)/(EDATE(AG$3,3)-AG$3)*$M11,2),
IF(OR($B11&gt;AG$3,MIN($G11:$H11)&lt;AG$3),0,
$M11)))</f>
        <v>64.430000000000291</v>
      </c>
      <c r="AH11" s="24">
        <f>IF(MEDIAN(AH$3,EDATE(AH$3,3)-1,MIN($G11,$H11))=MIN($G11,$H11),
$I11-$J11-SUM($O11:AG11),
IF(MEDIAN(AH$3,EDATE(AH$3,3)-1,$B11)=$B11,
TRUNC((MIN(EDATE(AH$3,3),$H11,$G11)-$B11)/(EDATE(AH$3,3)-AH$3)*$M11,2),
IF(OR($B11&gt;AH$3,MIN($G11:$H11)&lt;AH$3),0,
$M11)))</f>
        <v>0</v>
      </c>
      <c r="AI11" s="24">
        <f>IF(MEDIAN(AI$3,EDATE(AI$3,3)-1,MIN($G11,$H11))=MIN($G11,$H11),
$I11-$J11-SUM($O11:AH11),
IF(MEDIAN(AI$3,EDATE(AI$3,3)-1,$B11)=$B11,
TRUNC((MIN(EDATE(AI$3,3),$H11,$G11)-$B11)/(EDATE(AI$3,3)-AI$3)*$M11,2),
IF(OR($B11&gt;AI$3,MIN($G11:$H11)&lt;AI$3),0,
$M11)))</f>
        <v>0</v>
      </c>
      <c r="AJ11" s="24">
        <f>IF(MEDIAN(AJ$3,EDATE(AJ$3,3)-1,MIN($G11,$H11))=MIN($G11,$H11),
$I11-$J11-SUM($O11:AI11),
IF(MEDIAN(AJ$3,EDATE(AJ$3,3)-1,$B11)=$B11,
TRUNC((MIN(EDATE(AJ$3,3),$H11,$G11)-$B11)/(EDATE(AJ$3,3)-AJ$3)*$M11,2),
IF(OR($B11&gt;AJ$3,MIN($G11:$H11)&lt;AJ$3),0,
$M11)))</f>
        <v>0</v>
      </c>
      <c r="AK11" s="24">
        <f>IF(MEDIAN(AK$3,EDATE(AK$3,3)-1,MIN($G11,$H11))=MIN($G11,$H11),
$I11-$J11-SUM($O11:AJ11),
IF(MEDIAN(AK$3,EDATE(AK$3,3)-1,$B11)=$B11,
TRUNC((MIN(EDATE(AK$3,3),$H11,$G11)-$B11)/(EDATE(AK$3,3)-AK$3)*$M11,2),
IF(OR($B11&gt;AK$3,MIN($G11:$H11)&lt;AK$3),0,
$M11)))</f>
        <v>0</v>
      </c>
      <c r="AL11" s="24">
        <f>IF(MEDIAN(AL$3,EDATE(AL$3,3)-1,MIN($G11,$H11))=MIN($G11,$H11),
$I11-$J11-SUM($O11:AK11),
IF(MEDIAN(AL$3,EDATE(AL$3,3)-1,$B11)=$B11,
TRUNC((MIN(EDATE(AL$3,3),$H11,$G11)-$B11)/(EDATE(AL$3,3)-AL$3)*$M11,2),
IF(OR($B11&gt;AL$3,MIN($G11:$H11)&lt;AL$3),0,
$M11)))</f>
        <v>0</v>
      </c>
      <c r="AM11" s="24">
        <f>IF(MEDIAN(AM$3,EDATE(AM$3,3)-1,MIN($G11,$H11))=MIN($G11,$H11),
$I11-$J11-SUM($O11:AL11),
IF(MEDIAN(AM$3,EDATE(AM$3,3)-1,$B11)=$B11,
TRUNC((MIN(EDATE(AM$3,3),$H11,$G11)-$B11)/(EDATE(AM$3,3)-AM$3)*$M11,2),
IF(OR($B11&gt;AM$3,MIN($G11:$H11)&lt;AM$3),0,
$M11)))</f>
        <v>0</v>
      </c>
      <c r="AN11" s="24">
        <f>IF(MEDIAN(AN$3,EDATE(AN$3,3)-1,MIN($G11,$H11))=MIN($G11,$H11),
$I11-$J11-SUM($O11:AM11),
IF(MEDIAN(AN$3,EDATE(AN$3,3)-1,$B11)=$B11,
TRUNC((MIN(EDATE(AN$3,3),$H11,$G11)-$B11)/(EDATE(AN$3,3)-AN$3)*$M11,2),
IF(OR($B11&gt;AN$3,MIN($G11:$H11)&lt;AN$3),0,
$M11)))</f>
        <v>0</v>
      </c>
      <c r="AO11" s="24">
        <f>IF(MEDIAN(AO$3,EDATE(AO$3,3)-1,MIN($G11,$H11))=MIN($G11,$H11),
$I11-$J11-SUM($O11:AN11),
IF(MEDIAN(AO$3,EDATE(AO$3,3)-1,$B11)=$B11,
TRUNC((MIN(EDATE(AO$3,3),$H11,$G11)-$B11)/(EDATE(AO$3,3)-AO$3)*$M11,2),
IF(OR($B11&gt;AO$3,MIN($G11:$H11)&lt;AO$3),0,
$M11)))</f>
        <v>0</v>
      </c>
      <c r="AP11" s="24">
        <f>IF(MEDIAN(AP$3,EDATE(AP$3,3)-1,MIN($G11,$H11))=MIN($G11,$H11),
$I11-$J11-SUM($O11:AO11),
IF(MEDIAN(AP$3,EDATE(AP$3,3)-1,$B11)=$B11,
TRUNC((MIN(EDATE(AP$3,3),$H11,$G11)-$B11)/(EDATE(AP$3,3)-AP$3)*$M11,2),
IF(OR($B11&gt;AP$3,MIN($G11:$H11)&lt;AP$3),0,
$M11)))</f>
        <v>0</v>
      </c>
      <c r="AQ11" s="24">
        <f>IF(MEDIAN(AQ$3,EDATE(AQ$3,3)-1,MIN($G11,$H11))=MIN($G11,$H11),
$I11-$J11-SUM($O11:AP11),
IF(MEDIAN(AQ$3,EDATE(AQ$3,3)-1,$B11)=$B11,
TRUNC((MIN(EDATE(AQ$3,3),$H11,$G11)-$B11)/(EDATE(AQ$3,3)-AQ$3)*$M11,2),
IF(OR($B11&gt;AQ$3,MIN($G11:$H11)&lt;AQ$3),0,
$M11)))</f>
        <v>0</v>
      </c>
      <c r="AR11" s="24">
        <f>IF(MEDIAN(AR$3,EDATE(AR$3,3)-1,MIN($G11,$H11))=MIN($G11,$H11),
$I11-$J11-SUM($O11:AQ11),
IF(MEDIAN(AR$3,EDATE(AR$3,3)-1,$B11)=$B11,
TRUNC((MIN(EDATE(AR$3,3),$H11,$G11)-$B11)/(EDATE(AR$3,3)-AR$3)*$M11,2),
IF(OR($B11&gt;AR$3,MIN($G11:$H11)&lt;AR$3),0,
$M11)))</f>
        <v>0</v>
      </c>
      <c r="AS11" s="24">
        <f>IF(MEDIAN(AS$3,EDATE(AS$3,3)-1,MIN($G11,$H11))=MIN($G11,$H11),
$I11-$J11-SUM($O11:AR11),
IF(MEDIAN(AS$3,EDATE(AS$3,3)-1,$B11)=$B11,
TRUNC((MIN(EDATE(AS$3,3),$H11,$G11)-$B11)/(EDATE(AS$3,3)-AS$3)*$M11,2),
IF(OR($B11&gt;AS$3,MIN($G11:$H11)&lt;AS$3),0,
$M11)))</f>
        <v>0</v>
      </c>
      <c r="AT11" s="24">
        <f>IF(MEDIAN(AT$3,EDATE(AT$3,3)-1,MIN($G11,$H11))=MIN($G11,$H11),
$I11-$J11-SUM($O11:AS11),
IF(MEDIAN(AT$3,EDATE(AT$3,3)-1,$B11)=$B11,
TRUNC((MIN(EDATE(AT$3,3),$H11,$G11)-$B11)/(EDATE(AT$3,3)-AT$3)*$M11,2),
IF(OR($B11&gt;AT$3,MIN($G11:$H11)&lt;AT$3),0,
$M11)))</f>
        <v>0</v>
      </c>
      <c r="AU11" s="24">
        <f>IF(MEDIAN(AU$3,EDATE(AU$3,3)-1,MIN($G11,$H11))=MIN($G11,$H11),
$I11-$J11-SUM($O11:AT11),
IF(MEDIAN(AU$3,EDATE(AU$3,3)-1,$B11)=$B11,
TRUNC((MIN(EDATE(AU$3,3),$H11,$G11)-$B11)/(EDATE(AU$3,3)-AU$3)*$M11,2),
IF(OR($B11&gt;AU$3,MIN($G11:$H11)&lt;AU$3),0,
$M11)))</f>
        <v>0</v>
      </c>
      <c r="AV11" s="24">
        <f>IF(MEDIAN(AV$3,EDATE(AV$3,3)-1,MIN($G11,$H11))=MIN($G11,$H11),
$I11-$J11-SUM($O11:AU11),
IF(MEDIAN(AV$3,EDATE(AV$3,3)-1,$B11)=$B11,
TRUNC((MIN(EDATE(AV$3,3),$H11,$G11)-$B11)/(EDATE(AV$3,3)-AV$3)*$M11,2),
IF(OR($B11&gt;AV$3,MIN($G11:$H11)&lt;AV$3),0,
$M11)))</f>
        <v>0</v>
      </c>
      <c r="AW11" s="24">
        <f>IF(MEDIAN(AW$3,EDATE(AW$3,3)-1,MIN($G11,$H11))=MIN($G11,$H11),
$I11-$J11-SUM($O11:AV11),
IF(MEDIAN(AW$3,EDATE(AW$3,3)-1,$B11)=$B11,
TRUNC((MIN(EDATE(AW$3,3),$H11,$G11)-$B11)/(EDATE(AW$3,3)-AW$3)*$M11,2),
IF(OR($B11&gt;AW$3,MIN($G11:$H11)&lt;AW$3),0,
$M11)))</f>
        <v>0</v>
      </c>
      <c r="AX11" s="24">
        <f>IF(MEDIAN(AX$3,EDATE(AX$3,3)-1,MIN($G11,$H11))=MIN($G11,$H11),
$I11-$J11-SUM($O11:AW11),
IF(MEDIAN(AX$3,EDATE(AX$3,3)-1,$B11)=$B11,
TRUNC((MIN(EDATE(AX$3,3),$H11,$G11)-$B11)/(EDATE(AX$3,3)-AX$3)*$M11,2),
IF(OR($B11&gt;AX$3,MIN($G11:$H11)&lt;AX$3),0,
$M11)))</f>
        <v>0</v>
      </c>
      <c r="AY11" s="24">
        <f>IF(MEDIAN(AY$3,EDATE(AY$3,3)-1,MIN($G11,$H11))=MIN($G11,$H11),
$I11-$J11-SUM($O11:AX11),
IF(MEDIAN(AY$3,EDATE(AY$3,3)-1,$B11)=$B11,
TRUNC((MIN(EDATE(AY$3,3),$H11,$G11)-$B11)/(EDATE(AY$3,3)-AY$3)*$M11,2),
IF(OR($B11&gt;AY$3,MIN($G11:$H11)&lt;AY$3),0,
$M11)))</f>
        <v>0</v>
      </c>
      <c r="AZ11" s="24">
        <f>IF(MEDIAN(AZ$3,EDATE(AZ$3,3)-1,MIN($G11,$H11))=MIN($G11,$H11),
$I11-$J11-SUM($O11:AY11),
IF(MEDIAN(AZ$3,EDATE(AZ$3,3)-1,$B11)=$B11,
TRUNC((MIN(EDATE(AZ$3,3),$H11,$G11)-$B11)/(EDATE(AZ$3,3)-AZ$3)*$M11,2),
IF(OR($B11&gt;AZ$3,MIN($G11:$H11)&lt;AZ$3),0,
$M11)))</f>
        <v>0</v>
      </c>
      <c r="BA11" s="24">
        <f>IF(MEDIAN(BA$3,EDATE(BA$3,3)-1,MIN($G11,$H11))=MIN($G11,$H11),
$I11-$J11-SUM($O11:AZ11),
IF(MEDIAN(BA$3,EDATE(BA$3,3)-1,$B11)=$B11,
TRUNC((MIN(EDATE(BA$3,3),$H11,$G11)-$B11)/(EDATE(BA$3,3)-BA$3)*$M11,2),
IF(OR($B11&gt;BA$3,MIN($G11:$H11)&lt;BA$3),0,
$M11)))</f>
        <v>0</v>
      </c>
      <c r="BB11" s="24">
        <f>IF(MEDIAN(BB$3,EDATE(BB$3,3)-1,MIN($G11,$H11))=MIN($G11,$H11),
$I11-$J11-SUM($O11:BA11),
IF(MEDIAN(BB$3,EDATE(BB$3,3)-1,$B11)=$B11,
TRUNC((MIN(EDATE(BB$3,3),$H11,$G11)-$B11)/(EDATE(BB$3,3)-BB$3)*$M11,2),
IF(OR($B11&gt;BB$3,MIN($G11:$H11)&lt;BB$3),0,
$M11)))</f>
        <v>0</v>
      </c>
      <c r="BC11" s="24">
        <f>IF(MEDIAN(BC$3,EDATE(BC$3,3)-1,MIN($G11,$H11))=MIN($G11,$H11),
$I11-$J11-SUM($O11:BB11),
IF(MEDIAN(BC$3,EDATE(BC$3,3)-1,$B11)=$B11,
TRUNC((MIN(EDATE(BC$3,3),$H11,$G11)-$B11)/(EDATE(BC$3,3)-BC$3)*$M11,2),
IF(OR($B11&gt;BC$3,MIN($G11:$H11)&lt;BC$3),0,
$M11)))</f>
        <v>0</v>
      </c>
      <c r="BD11" s="24">
        <f>IF(MEDIAN(BD$3,EDATE(BD$3,3)-1,MIN($G11,$H11))=MIN($G11,$H11),
$I11-$J11-SUM($O11:BC11),
IF(MEDIAN(BD$3,EDATE(BD$3,3)-1,$B11)=$B11,
TRUNC((MIN(EDATE(BD$3,3),$H11,$G11)-$B11)/(EDATE(BD$3,3)-BD$3)*$M11,2),
IF(OR($B11&gt;BD$3,MIN($G11:$H11)&lt;BD$3),0,
$M11)))</f>
        <v>0</v>
      </c>
      <c r="BE11" s="24">
        <f>IF(MEDIAN(BE$3,EDATE(BE$3,3)-1,MIN($G11,$H11))=MIN($G11,$H11),
$I11-$J11-SUM($O11:BD11),
IF(MEDIAN(BE$3,EDATE(BE$3,3)-1,$B11)=$B11,
TRUNC((MIN(EDATE(BE$3,3),$H11,$G11)-$B11)/(EDATE(BE$3,3)-BE$3)*$M11,2),
IF(OR($B11&gt;BE$3,MIN($G11:$H11)&lt;BE$3),0,
$M11)))</f>
        <v>0</v>
      </c>
      <c r="BF11" s="24">
        <f>IF(MEDIAN(BF$3,EDATE(BF$3,3)-1,MIN($G11,$H11))=MIN($G11,$H11),
$I11-$J11-SUM($O11:BE11),
IF(MEDIAN(BF$3,EDATE(BF$3,3)-1,$B11)=$B11,
TRUNC((MIN(EDATE(BF$3,3),$H11,$G11)-$B11)/(EDATE(BF$3,3)-BF$3)*$M11,2),
IF(OR($B11&gt;BF$3,MIN($G11:$H11)&lt;BF$3),0,
$M11)))</f>
        <v>0</v>
      </c>
      <c r="BG11" s="24">
        <f>IF(MEDIAN(BG$3,EDATE(BG$3,3)-1,MIN($G11,$H11))=MIN($G11,$H11),
$I11-$J11-SUM($O11:BF11),
IF(MEDIAN(BG$3,EDATE(BG$3,3)-1,$B11)=$B11,
TRUNC((MIN(EDATE(BG$3,3),$H11,$G11)-$B11)/(EDATE(BG$3,3)-BG$3)*$M11,2),
IF(OR($B11&gt;BG$3,MIN($G11:$H11)&lt;BG$3),0,
$M11)))</f>
        <v>0</v>
      </c>
      <c r="BH11" s="24">
        <f>IF(MEDIAN(BH$3,EDATE(BH$3,3)-1,MIN($G11,$H11))=MIN($G11,$H11),
$I11-$J11-SUM($O11:BG11),
IF(MEDIAN(BH$3,EDATE(BH$3,3)-1,$B11)=$B11,
TRUNC((MIN(EDATE(BH$3,3),$H11,$G11)-$B11)/(EDATE(BH$3,3)-BH$3)*$M11,2),
IF(OR($B11&gt;BH$3,MIN($G11:$H11)&lt;BH$3),0,
$M11)))</f>
        <v>0</v>
      </c>
      <c r="BI11" s="24">
        <f>IF(MEDIAN(BI$3,EDATE(BI$3,3)-1,MIN($G11,$H11))=MIN($G11,$H11),
$I11-$J11-SUM($O11:BH11),
IF(MEDIAN(BI$3,EDATE(BI$3,3)-1,$B11)=$B11,
TRUNC((MIN(EDATE(BI$3,3),$H11,$G11)-$B11)/(EDATE(BI$3,3)-BI$3)*$M11,2),
IF(OR($B11&gt;BI$3,MIN($G11:$H11)&lt;BI$3),0,
$M11)))</f>
        <v>0</v>
      </c>
      <c r="BJ11" s="24">
        <f>IF(MEDIAN(BJ$3,EDATE(BJ$3,3)-1,MIN($G11,$H11))=MIN($G11,$H11),
$I11-$J11-SUM($O11:BI11),
IF(MEDIAN(BJ$3,EDATE(BJ$3,3)-1,$B11)=$B11,
TRUNC((MIN(EDATE(BJ$3,3),$H11,$G11)-$B11)/(EDATE(BJ$3,3)-BJ$3)*$M11,2),
IF(OR($B11&gt;BJ$3,MIN($G11:$H11)&lt;BJ$3),0,
$M11)))</f>
        <v>0</v>
      </c>
      <c r="BK11" s="24">
        <f>IF(MEDIAN(BK$3,EDATE(BK$3,3)-1,MIN($G11,$H11))=MIN($G11,$H11),
$I11-$J11-SUM($O11:BJ11),
IF(MEDIAN(BK$3,EDATE(BK$3,3)-1,$B11)=$B11,
TRUNC((MIN(EDATE(BK$3,3),$H11,$G11)-$B11)/(EDATE(BK$3,3)-BK$3)*$M11,2),
IF(OR($B11&gt;BK$3,MIN($G11:$H11)&lt;BK$3),0,
$M11)))</f>
        <v>0</v>
      </c>
      <c r="BL11" s="24">
        <f>IF(MEDIAN(BL$3,EDATE(BL$3,3)-1,MIN($G11,$H11))=MIN($G11,$H11),
$I11-$J11-SUM($O11:BK11),
IF(MEDIAN(BL$3,EDATE(BL$3,3)-1,$B11)=$B11,
TRUNC((MIN(EDATE(BL$3,3),$H11,$G11)-$B11)/(EDATE(BL$3,3)-BL$3)*$M11,2),
IF(OR($B11&gt;BL$3,MIN($G11:$H11)&lt;BL$3),0,
$M11)))</f>
        <v>0</v>
      </c>
      <c r="BM11" s="24">
        <f>IF(MEDIAN(BM$3,EDATE(BM$3,3)-1,MIN($G11,$H11))=MIN($G11,$H11),
$I11-$J11-SUM($O11:BL11),
IF(MEDIAN(BM$3,EDATE(BM$3,3)-1,$B11)=$B11,
TRUNC((MIN(EDATE(BM$3,3),$H11,$G11)-$B11)/(EDATE(BM$3,3)-BM$3)*$M11,2),
IF(OR($B11&gt;BM$3,MIN($G11:$H11)&lt;BM$3),0,
$M11)))</f>
        <v>0</v>
      </c>
      <c r="BN11" s="24">
        <f>IF(MEDIAN(BN$3,EDATE(BN$3,3)-1,MIN($G11,$H11))=MIN($G11,$H11),
$I11-$J11-SUM($O11:BM11),
IF(MEDIAN(BN$3,EDATE(BN$3,3)-1,$B11)=$B11,
TRUNC((MIN(EDATE(BN$3,3),$H11,$G11)-$B11)/(EDATE(BN$3,3)-BN$3)*$M11,2),
IF(OR($B11&gt;BN$3,MIN($G11:$H11)&lt;BN$3),0,
$M11)))</f>
        <v>0</v>
      </c>
      <c r="BO11" s="24">
        <f>IF(MEDIAN(BO$3,EDATE(BO$3,3)-1,MIN($G11,$H11))=MIN($G11,$H11),
$I11-$J11-SUM($O11:BN11),
IF(MEDIAN(BO$3,EDATE(BO$3,3)-1,$B11)=$B11,
TRUNC((MIN(EDATE(BO$3,3),$H11,$G11)-$B11)/(EDATE(BO$3,3)-BO$3)*$M11,2),
IF(OR($B11&gt;BO$3,MIN($G11:$H11)&lt;BO$3),0,
$M11)))</f>
        <v>0</v>
      </c>
      <c r="BP11" s="24">
        <f>IF(MEDIAN(BP$3,EDATE(BP$3,3)-1,MIN($G11,$H11))=MIN($G11,$H11),
$I11-$J11-SUM($O11:BO11),
IF(MEDIAN(BP$3,EDATE(BP$3,3)-1,$B11)=$B11,
TRUNC((MIN(EDATE(BP$3,3),$H11,$G11)-$B11)/(EDATE(BP$3,3)-BP$3)*$M11,2),
IF(OR($B11&gt;BP$3,MIN($G11:$H11)&lt;BP$3),0,
$M11)))</f>
        <v>0</v>
      </c>
      <c r="BQ11" s="24">
        <f>IF(MEDIAN(BQ$3,EDATE(BQ$3,3)-1,MIN($G11,$H11))=MIN($G11,$H11),
$I11-$J11-SUM($O11:BP11),
IF(MEDIAN(BQ$3,EDATE(BQ$3,3)-1,$B11)=$B11,
TRUNC((MIN(EDATE(BQ$3,3),$H11,$G11)-$B11)/(EDATE(BQ$3,3)-BQ$3)*$M11,2),
IF(OR($B11&gt;BQ$3,MIN($G11:$H11)&lt;BQ$3),0,
$M11)))</f>
        <v>0</v>
      </c>
      <c r="BR11" s="24">
        <f>IF(MEDIAN(BR$3,EDATE(BR$3,3)-1,MIN($G11,$H11))=MIN($G11,$H11),
$I11-$J11-SUM($O11:BQ11),
IF(MEDIAN(BR$3,EDATE(BR$3,3)-1,$B11)=$B11,
TRUNC((MIN(EDATE(BR$3,3),$H11,$G11)-$B11)/(EDATE(BR$3,3)-BR$3)*$M11,2),
IF(OR($B11&gt;BR$3,MIN($G11:$H11)&lt;BR$3),0,
$M11)))</f>
        <v>0</v>
      </c>
      <c r="BS11" s="24">
        <f>IF(MEDIAN(BS$3,EDATE(BS$3,3)-1,MIN($G11,$H11))=MIN($G11,$H11),
$I11-$J11-SUM($O11:BR11),
IF(MEDIAN(BS$3,EDATE(BS$3,3)-1,$B11)=$B11,
TRUNC((MIN(EDATE(BS$3,3),$H11,$G11)-$B11)/(EDATE(BS$3,3)-BS$3)*$M11,2),
IF(OR($B11&gt;BS$3,MIN($G11:$H11)&lt;BS$3),0,
$M11)))</f>
        <v>0</v>
      </c>
      <c r="BT11" s="24">
        <f>IF(MEDIAN(BT$3,EDATE(BT$3,3)-1,MIN($G11,$H11))=MIN($G11,$H11),
$I11-$J11-SUM($O11:BS11),
IF(MEDIAN(BT$3,EDATE(BT$3,3)-1,$B11)=$B11,
TRUNC((MIN(EDATE(BT$3,3),$H11,$G11)-$B11)/(EDATE(BT$3,3)-BT$3)*$M11,2),
IF(OR($B11&gt;BT$3,MIN($G11:$H11)&lt;BT$3),0,
$M11)))</f>
        <v>0</v>
      </c>
      <c r="BU11" s="24">
        <f>IF(MEDIAN(BU$3,EDATE(BU$3,3)-1,MIN($G11,$H11))=MIN($G11,$H11),
$I11-$J11-SUM($O11:BT11),
IF(MEDIAN(BU$3,EDATE(BU$3,3)-1,$B11)=$B11,
TRUNC((MIN(EDATE(BU$3,3),$H11,$G11)-$B11)/(EDATE(BU$3,3)-BU$3)*$M11,2),
IF(OR($B11&gt;BU$3,MIN($G11:$H11)&lt;BU$3),0,
$M11)))</f>
        <v>0</v>
      </c>
      <c r="BV11" s="24">
        <f>IF(MEDIAN(BV$3,EDATE(BV$3,3)-1,MIN($G11,$H11))=MIN($G11,$H11),
$I11-$J11-SUM($O11:BU11),
IF(MEDIAN(BV$3,EDATE(BV$3,3)-1,$B11)=$B11,
TRUNC((MIN(EDATE(BV$3,3),$H11,$G11)-$B11)/(EDATE(BV$3,3)-BV$3)*$M11,2),
IF(OR($B11&gt;BV$3,MIN($G11:$H11)&lt;BV$3),0,
$M11)))</f>
        <v>0</v>
      </c>
      <c r="BW11" s="24">
        <f>IF(MEDIAN(BW$3,EDATE(BW$3,3)-1,MIN($G11,$H11))=MIN($G11,$H11),
$I11-$J11-SUM($O11:BV11),
IF(MEDIAN(BW$3,EDATE(BW$3,3)-1,$B11)=$B11,
TRUNC((MIN(EDATE(BW$3,3),$H11,$G11)-$B11)/(EDATE(BW$3,3)-BW$3)*$M11,2),
IF(OR($B11&gt;BW$3,MIN($G11:$H11)&lt;BW$3),0,
$M11)))</f>
        <v>0</v>
      </c>
      <c r="BX11" s="24">
        <f>IF(MEDIAN(BX$3,EDATE(BX$3,3)-1,MIN($G11,$H11))=MIN($G11,$H11),
$I11-$J11-SUM($O11:BW11),
IF(MEDIAN(BX$3,EDATE(BX$3,3)-1,$B11)=$B11,
TRUNC((MIN(EDATE(BX$3,3),$H11,$G11)-$B11)/(EDATE(BX$3,3)-BX$3)*$M11,2),
IF(OR($B11&gt;BX$3,MIN($G11:$H11)&lt;BX$3),0,
$M11)))</f>
        <v>0</v>
      </c>
      <c r="BY11" s="24">
        <f>IF(MEDIAN(BY$3,EDATE(BY$3,3)-1,MIN($G11,$H11))=MIN($G11,$H11),
$I11-$J11-SUM($O11:BX11),
IF(MEDIAN(BY$3,EDATE(BY$3,3)-1,$B11)=$B11,
TRUNC((MIN(EDATE(BY$3,3),$H11,$G11)-$B11)/(EDATE(BY$3,3)-BY$3)*$M11,2),
IF(OR($B11&gt;BY$3,MIN($G11:$H11)&lt;BY$3),0,
$M11)))</f>
        <v>0</v>
      </c>
      <c r="BZ11" s="24">
        <f>IF(MEDIAN(BZ$3,EDATE(BZ$3,3)-1,MIN($G11,$H11))=MIN($G11,$H11),
$I11-$J11-SUM($O11:BY11),
IF(MEDIAN(BZ$3,EDATE(BZ$3,3)-1,$B11)=$B11,
TRUNC((MIN(EDATE(BZ$3,3),$H11,$G11)-$B11)/(EDATE(BZ$3,3)-BZ$3)*$M11,2),
IF(OR($B11&gt;BZ$3,MIN($G11:$H11)&lt;BZ$3),0,
$M11)))</f>
        <v>0</v>
      </c>
      <c r="CA11" s="24">
        <f>IF(MEDIAN(CA$3,EDATE(CA$3,3)-1,MIN($G11,$H11))=MIN($G11,$H11),
$I11-$J11-SUM($O11:BZ11),
IF(MEDIAN(CA$3,EDATE(CA$3,3)-1,$B11)=$B11,
TRUNC((MIN(EDATE(CA$3,3),$H11,$G11)-$B11)/(EDATE(CA$3,3)-CA$3)*$M11,2),
IF(OR($B11&gt;CA$3,MIN($G11:$H11)&lt;CA$3),0,
$M11)))</f>
        <v>0</v>
      </c>
      <c r="CB11" s="24">
        <f>IF(MEDIAN(CB$3,EDATE(CB$3,3)-1,MIN($G11,$H11))=MIN($G11,$H11),
$I11-$J11-SUM($O11:CA11),
IF(MEDIAN(CB$3,EDATE(CB$3,3)-1,$B11)=$B11,
TRUNC((MIN(EDATE(CB$3,3),$H11,$G11)-$B11)/(EDATE(CB$3,3)-CB$3)*$M11,2),
IF(OR($B11&gt;CB$3,MIN($G11:$H11)&lt;CB$3),0,
$M11)))</f>
        <v>0</v>
      </c>
      <c r="CC11" s="24">
        <f>IF(MEDIAN(CC$3,EDATE(CC$3,3)-1,MIN($G11,$H11))=MIN($G11,$H11),
$I11-$J11-SUM($O11:CB11),
IF(MEDIAN(CC$3,EDATE(CC$3,3)-1,$B11)=$B11,
TRUNC((MIN(EDATE(CC$3,3),$H11,$G11)-$B11)/(EDATE(CC$3,3)-CC$3)*$M11,2),
IF(OR($B11&gt;CC$3,MIN($G11:$H11)&lt;CC$3),0,
$M11)))</f>
        <v>0</v>
      </c>
      <c r="CD11" s="24">
        <f>IF(MEDIAN(CD$3,EDATE(CD$3,3)-1,MIN($G11,$H11))=MIN($G11,$H11),
$I11-$J11-SUM($O11:CC11),
IF(MEDIAN(CD$3,EDATE(CD$3,3)-1,$B11)=$B11,
TRUNC((MIN(EDATE(CD$3,3),$H11,$G11)-$B11)/(EDATE(CD$3,3)-CD$3)*$M11,2),
IF(OR($B11&gt;CD$3,MIN($G11:$H11)&lt;CD$3),0,
$M11)))</f>
        <v>0</v>
      </c>
      <c r="CE11" s="24">
        <f>IF(MEDIAN(CE$3,EDATE(CE$3,3)-1,MIN($G11,$H11))=MIN($G11,$H11),
$I11-$J11-SUM($O11:CD11),
IF(MEDIAN(CE$3,EDATE(CE$3,3)-1,$B11)=$B11,
TRUNC((MIN(EDATE(CE$3,3),$H11,$G11)-$B11)/(EDATE(CE$3,3)-CE$3)*$M11,2),
IF(OR($B11&gt;CE$3,MIN($G11:$H11)&lt;CE$3),0,
$M11)))</f>
        <v>0</v>
      </c>
      <c r="CF11" s="24">
        <f>IF(MEDIAN(CF$3,EDATE(CF$3,3)-1,MIN($G11,$H11))=MIN($G11,$H11),
$I11-$J11-SUM($O11:CE11),
IF(MEDIAN(CF$3,EDATE(CF$3,3)-1,$B11)=$B11,
TRUNC((MIN(EDATE(CF$3,3),$H11,$G11)-$B11)/(EDATE(CF$3,3)-CF$3)*$M11,2),
IF(OR($B11&gt;CF$3,MIN($G11:$H11)&lt;CF$3),0,
$M11)))</f>
        <v>0</v>
      </c>
      <c r="CG11" s="24">
        <f>IF(MEDIAN(CG$3,EDATE(CG$3,3)-1,MIN($G11,$H11))=MIN($G11,$H11),
$I11-$J11-SUM($O11:CF11),
IF(MEDIAN(CG$3,EDATE(CG$3,3)-1,$B11)=$B11,
TRUNC((MIN(EDATE(CG$3,3),$H11,$G11)-$B11)/(EDATE(CG$3,3)-CG$3)*$M11,2),
IF(OR($B11&gt;CG$3,MIN($G11:$H11)&lt;CG$3),0,
$M11)))</f>
        <v>0</v>
      </c>
      <c r="CH11" s="24">
        <f>IF(MEDIAN(CH$3,EDATE(CH$3,3)-1,MIN($G11,$H11))=MIN($G11,$H11),
$I11-$J11-SUM($O11:CG11),
IF(MEDIAN(CH$3,EDATE(CH$3,3)-1,$B11)=$B11,
TRUNC((MIN(EDATE(CH$3,3),$H11,$G11)-$B11)/(EDATE(CH$3,3)-CH$3)*$M11,2),
IF(OR($B11&gt;CH$3,MIN($G11:$H11)&lt;CH$3),0,
$M11)))</f>
        <v>0</v>
      </c>
      <c r="CI11" s="24">
        <f>IF(MEDIAN(CI$3,EDATE(CI$3,3)-1,MIN($G11,$H11))=MIN($G11,$H11),
$I11-$J11-SUM($O11:CH11),
IF(MEDIAN(CI$3,EDATE(CI$3,3)-1,$B11)=$B11,
TRUNC((MIN(EDATE(CI$3,3),$H11,$G11)-$B11)/(EDATE(CI$3,3)-CI$3)*$M11,2),
IF(OR($B11&gt;CI$3,MIN($G11:$H11)&lt;CI$3),0,
$M11)))</f>
        <v>0</v>
      </c>
      <c r="CJ11" s="24">
        <f>IF(MEDIAN(CJ$3,EDATE(CJ$3,3)-1,MIN($G11,$H11))=MIN($G11,$H11),
$I11-$J11-SUM($O11:CI11),
IF(MEDIAN(CJ$3,EDATE(CJ$3,3)-1,$B11)=$B11,
TRUNC((MIN(EDATE(CJ$3,3),$H11,$G11)-$B11)/(EDATE(CJ$3,3)-CJ$3)*$M11,2),
IF(OR($B11&gt;CJ$3,MIN($G11:$H11)&lt;CJ$3),0,
$M11)))</f>
        <v>0</v>
      </c>
      <c r="CK11" s="24">
        <f>IF(MEDIAN(CK$3,EDATE(CK$3,3)-1,MIN($G11,$H11))=MIN($G11,$H11),
$I11-$J11-SUM($O11:CJ11),
IF(MEDIAN(CK$3,EDATE(CK$3,3)-1,$B11)=$B11,
TRUNC((MIN(EDATE(CK$3,3),$H11,$G11)-$B11)/(EDATE(CK$3,3)-CK$3)*$M11,2),
IF(OR($B11&gt;CK$3,MIN($G11:$H11)&lt;CK$3),0,
$M11)))</f>
        <v>0</v>
      </c>
      <c r="CL11" s="24">
        <f>IF(MEDIAN(CL$3,EDATE(CL$3,3)-1,MIN($G11,$H11))=MIN($G11,$H11),
$I11-$J11-SUM($O11:CK11),
IF(MEDIAN(CL$3,EDATE(CL$3,3)-1,$B11)=$B11,
TRUNC((MIN(EDATE(CL$3,3),$H11,$G11)-$B11)/(EDATE(CL$3,3)-CL$3)*$M11,2),
IF(OR($B11&gt;CL$3,MIN($G11:$H11)&lt;CL$3),0,
$M11)))</f>
        <v>0</v>
      </c>
      <c r="CM11" s="24">
        <f>IF(MEDIAN(CM$3,EDATE(CM$3,3)-1,MIN($G11,$H11))=MIN($G11,$H11),
$I11-$J11-SUM($O11:CL11),
IF(MEDIAN(CM$3,EDATE(CM$3,3)-1,$B11)=$B11,
TRUNC((MIN(EDATE(CM$3,3),$H11,$G11)-$B11)/(EDATE(CM$3,3)-CM$3)*$M11,2),
IF(OR($B11&gt;CM$3,MIN($G11:$H11)&lt;CM$3),0,
$M11)))</f>
        <v>0</v>
      </c>
      <c r="CN11" s="24">
        <f>IF(MEDIAN(CN$3,EDATE(CN$3,3)-1,MIN($G11,$H11))=MIN($G11,$H11),
$I11-$J11-SUM($O11:CM11),
IF(MEDIAN(CN$3,EDATE(CN$3,3)-1,$B11)=$B11,
TRUNC((MIN(EDATE(CN$3,3),$H11,$G11)-$B11)/(EDATE(CN$3,3)-CN$3)*$M11,2),
IF(OR($B11&gt;CN$3,MIN($G11:$H11)&lt;CN$3),0,
$M11)))</f>
        <v>0</v>
      </c>
      <c r="CO11" s="24">
        <f>IF(MEDIAN(CO$3,EDATE(CO$3,3)-1,MIN($G11,$H11))=MIN($G11,$H11),
$I11-$J11-SUM($O11:CN11),
IF(MEDIAN(CO$3,EDATE(CO$3,3)-1,$B11)=$B11,
TRUNC((MIN(EDATE(CO$3,3),$H11,$G11)-$B11)/(EDATE(CO$3,3)-CO$3)*$M11,2),
IF(OR($B11&gt;CO$3,MIN($G11:$H11)&lt;CO$3),0,
$M11)))</f>
        <v>0</v>
      </c>
      <c r="CP11" s="24">
        <f>IF(MEDIAN(CP$3,EDATE(CP$3,3)-1,MIN($G11,$H11))=MIN($G11,$H11),
$I11-$J11-SUM($O11:CO11),
IF(MEDIAN(CP$3,EDATE(CP$3,3)-1,$B11)=$B11,
TRUNC((MIN(EDATE(CP$3,3),$H11,$G11)-$B11)/(EDATE(CP$3,3)-CP$3)*$M11,2),
IF(OR($B11&gt;CP$3,MIN($G11:$H11)&lt;CP$3),0,
$M11)))</f>
        <v>0</v>
      </c>
      <c r="CQ11" s="24">
        <f>IF(MEDIAN(CQ$3,EDATE(CQ$3,3)-1,MIN($G11,$H11))=MIN($G11,$H11),
$I11-$J11-SUM($O11:CP11),
IF(MEDIAN(CQ$3,EDATE(CQ$3,3)-1,$B11)=$B11,
TRUNC((MIN(EDATE(CQ$3,3),$H11,$G11)-$B11)/(EDATE(CQ$3,3)-CQ$3)*$M11,2),
IF(OR($B11&gt;CQ$3,MIN($G11:$H11)&lt;CQ$3),0,
$M11)))</f>
        <v>0</v>
      </c>
      <c r="CR11" s="24">
        <f>IF(MEDIAN(CR$3,EDATE(CR$3,3)-1,MIN($G11,$H11))=MIN($G11,$H11),
$I11-$J11-SUM($O11:CQ11),
IF(MEDIAN(CR$3,EDATE(CR$3,3)-1,$B11)=$B11,
TRUNC((MIN(EDATE(CR$3,3),$H11,$G11)-$B11)/(EDATE(CR$3,3)-CR$3)*$M11,2),
IF(OR($B11&gt;CR$3,MIN($G11:$H11)&lt;CR$3),0,
$M11)))</f>
        <v>0</v>
      </c>
      <c r="CS11" s="24">
        <f>IF(MEDIAN(CS$3,EDATE(CS$3,3)-1,MIN($G11,$H11))=MIN($G11,$H11),
$I11-$J11-SUM($O11:CR11),
IF(MEDIAN(CS$3,EDATE(CS$3,3)-1,$B11)=$B11,
TRUNC((MIN(EDATE(CS$3,3),$H11,$G11)-$B11)/(EDATE(CS$3,3)-CS$3)*$M11,2),
IF(OR($B11&gt;CS$3,MIN($G11:$H11)&lt;CS$3),0,
$M11)))</f>
        <v>0</v>
      </c>
      <c r="CT11" s="24">
        <f>IF(MEDIAN(CT$3,EDATE(CT$3,3)-1,MIN($G11,$H11))=MIN($G11,$H11),
$I11-$J11-SUM($O11:CS11),
IF(MEDIAN(CT$3,EDATE(CT$3,3)-1,$B11)=$B11,
TRUNC((MIN(EDATE(CT$3,3),$H11,$G11)-$B11)/(EDATE(CT$3,3)-CT$3)*$M11,2),
IF(OR($B11&gt;CT$3,MIN($G11:$H11)&lt;CT$3),0,
$M11)))</f>
        <v>0</v>
      </c>
      <c r="CU11" s="24">
        <f>IF(MEDIAN(CU$3,EDATE(CU$3,3)-1,MIN($G11,$H11))=MIN($G11,$H11),
$I11-$J11-SUM($O11:CT11),
IF(MEDIAN(CU$3,EDATE(CU$3,3)-1,$B11)=$B11,
TRUNC((MIN(EDATE(CU$3,3),$H11,$G11)-$B11)/(EDATE(CU$3,3)-CU$3)*$M11,2),
IF(OR($B11&gt;CU$3,MIN($G11:$H11)&lt;CU$3),0,
$M11)))</f>
        <v>0</v>
      </c>
      <c r="CV11" s="24">
        <f>IF(MEDIAN(CV$3,EDATE(CV$3,3)-1,MIN($G11,$H11))=MIN($G11,$H11),
$I11-$J11-SUM($O11:CU11),
IF(MEDIAN(CV$3,EDATE(CV$3,3)-1,$B11)=$B11,
TRUNC((MIN(EDATE(CV$3,3),$H11,$G11)-$B11)/(EDATE(CV$3,3)-CV$3)*$M11,2),
IF(OR($B11&gt;CV$3,MIN($G11:$H11)&lt;CV$3),0,
$M11)))</f>
        <v>0</v>
      </c>
      <c r="CW11" s="24">
        <f>IF(MEDIAN(CW$3,EDATE(CW$3,3)-1,MIN($G11,$H11))=MIN($G11,$H11),
$I11-$J11-SUM($O11:CV11),
IF(MEDIAN(CW$3,EDATE(CW$3,3)-1,$B11)=$B11,
TRUNC((MIN(EDATE(CW$3,3),$H11,$G11)-$B11)/(EDATE(CW$3,3)-CW$3)*$M11,2),
IF(OR($B11&gt;CW$3,MIN($G11:$H11)&lt;CW$3),0,
$M11)))</f>
        <v>0</v>
      </c>
      <c r="CX11" s="24">
        <f>IF(MEDIAN(CX$3,EDATE(CX$3,3)-1,MIN($G11,$H11))=MIN($G11,$H11),
$I11-$J11-SUM($O11:CW11),
IF(MEDIAN(CX$3,EDATE(CX$3,3)-1,$B11)=$B11,
TRUNC((MIN(EDATE(CX$3,3),$H11,$G11)-$B11)/(EDATE(CX$3,3)-CX$3)*$M11,2),
IF(OR($B11&gt;CX$3,MIN($G11:$H11)&lt;CX$3),0,
$M11)))</f>
        <v>0</v>
      </c>
      <c r="CY11" s="24">
        <f>IF(MEDIAN(CY$3,EDATE(CY$3,3)-1,MIN($G11,$H11))=MIN($G11,$H11),
$I11-$J11-SUM($O11:CX11),
IF(MEDIAN(CY$3,EDATE(CY$3,3)-1,$B11)=$B11,
TRUNC((MIN(EDATE(CY$3,3),$H11,$G11)-$B11)/(EDATE(CY$3,3)-CY$3)*$M11,2),
IF(OR($B11&gt;CY$3,MIN($G11:$H11)&lt;CY$3),0,
$M11)))</f>
        <v>0</v>
      </c>
      <c r="CZ11" s="24">
        <f>IF(MEDIAN(CZ$3,EDATE(CZ$3,3)-1,MIN($G11,$H11))=MIN($G11,$H11),
$I11-$J11-SUM($O11:CY11),
IF(MEDIAN(CZ$3,EDATE(CZ$3,3)-1,$B11)=$B11,
TRUNC((MIN(EDATE(CZ$3,3),$H11,$G11)-$B11)/(EDATE(CZ$3,3)-CZ$3)*$M11,2),
IF(OR($B11&gt;CZ$3,MIN($G11:$H11)&lt;CZ$3),0,
$M11)))</f>
        <v>0</v>
      </c>
      <c r="DA11" s="24">
        <f>IF(MEDIAN(DA$3,EDATE(DA$3,3)-1,MIN($G11,$H11))=MIN($G11,$H11),
$I11-$J11-SUM($O11:CZ11),
IF(MEDIAN(DA$3,EDATE(DA$3,3)-1,$B11)=$B11,
TRUNC((MIN(EDATE(DA$3,3),$H11,$G11)-$B11)/(EDATE(DA$3,3)-DA$3)*$M11,2),
IF(OR($B11&gt;DA$3,MIN($G11:$H11)&lt;DA$3),0,
$M11)))</f>
        <v>0</v>
      </c>
      <c r="DB11" s="24">
        <f>IF(MEDIAN(DB$3,EDATE(DB$3,3)-1,MIN($G11,$H11))=MIN($G11,$H11),
$I11-$J11-SUM($O11:DA11),
IF(MEDIAN(DB$3,EDATE(DB$3,3)-1,$B11)=$B11,
TRUNC((MIN(EDATE(DB$3,3),$H11,$G11)-$B11)/(EDATE(DB$3,3)-DB$3)*$M11,2),
IF(OR($B11&gt;DB$3,MIN($G11:$H11)&lt;DB$3),0,
$M11)))</f>
        <v>0</v>
      </c>
      <c r="DC11" s="24">
        <f>IF(MEDIAN(DC$3,EDATE(DC$3,3)-1,MIN($G11,$H11))=MIN($G11,$H11),
$I11-$J11-SUM($O11:DB11),
IF(MEDIAN(DC$3,EDATE(DC$3,3)-1,$B11)=$B11,
TRUNC((MIN(EDATE(DC$3,3),$H11,$G11)-$B11)/(EDATE(DC$3,3)-DC$3)*$M11,2),
IF(OR($B11&gt;DC$3,MIN($G11:$H11)&lt;DC$3),0,
$M11)))</f>
        <v>0</v>
      </c>
      <c r="DD11" s="24">
        <f>IF(MEDIAN(DD$3,EDATE(DD$3,3)-1,MIN($G11,$H11))=MIN($G11,$H11),
$I11-$J11-SUM($O11:DC11),
IF(MEDIAN(DD$3,EDATE(DD$3,3)-1,$B11)=$B11,
TRUNC((MIN(EDATE(DD$3,3),$H11,$G11)-$B11)/(EDATE(DD$3,3)-DD$3)*$M11,2),
IF(OR($B11&gt;DD$3,MIN($G11:$H11)&lt;DD$3),0,
$M11)))</f>
        <v>0</v>
      </c>
      <c r="DE11" s="24">
        <f>IF(MEDIAN(DE$3,EDATE(DE$3,3)-1,MIN($G11,$H11))=MIN($G11,$H11),
$I11-$J11-SUM($O11:DD11),
IF(MEDIAN(DE$3,EDATE(DE$3,3)-1,$B11)=$B11,
TRUNC((MIN(EDATE(DE$3,3),$H11,$G11)-$B11)/(EDATE(DE$3,3)-DE$3)*$M11,2),
IF(OR($B11&gt;DE$3,MIN($G11:$H11)&lt;DE$3),0,
$M11)))</f>
        <v>0</v>
      </c>
      <c r="DF11" s="24">
        <f>IF(MEDIAN(DF$3,EDATE(DF$3,3)-1,MIN($G11,$H11))=MIN($G11,$H11),
$I11-$J11-SUM($O11:DE11),
IF(MEDIAN(DF$3,EDATE(DF$3,3)-1,$B11)=$B11,
TRUNC((MIN(EDATE(DF$3,3),$H11,$G11)-$B11)/(EDATE(DF$3,3)-DF$3)*$M11,2),
IF(OR($B11&gt;DF$3,MIN($G11:$H11)&lt;DF$3),0,
$M11)))</f>
        <v>0</v>
      </c>
      <c r="DG11" s="24">
        <f>IF(MEDIAN(DG$3,EDATE(DG$3,3)-1,MIN($G11,$H11))=MIN($G11,$H11),
$I11-$J11-SUM($O11:DF11),
IF(MEDIAN(DG$3,EDATE(DG$3,3)-1,$B11)=$B11,
TRUNC((MIN(EDATE(DG$3,3),$H11,$G11)-$B11)/(EDATE(DG$3,3)-DG$3)*$M11,2),
IF(OR($B11&gt;DG$3,MIN($G11:$H11)&lt;DG$3),0,
$M11)))</f>
        <v>0</v>
      </c>
      <c r="DH11" s="24">
        <f>IF(MEDIAN(DH$3,EDATE(DH$3,3)-1,MIN($G11,$H11))=MIN($G11,$H11),
$I11-$J11-SUM($O11:DG11),
IF(MEDIAN(DH$3,EDATE(DH$3,3)-1,$B11)=$B11,
TRUNC((MIN(EDATE(DH$3,3),$H11,$G11)-$B11)/(EDATE(DH$3,3)-DH$3)*$M11,2),
IF(OR($B11&gt;DH$3,MIN($G11:$H11)&lt;DH$3),0,
$M11)))</f>
        <v>0</v>
      </c>
      <c r="DI11" s="24">
        <f>IF(MEDIAN(DI$3,EDATE(DI$3,3)-1,MIN($G11,$H11))=MIN($G11,$H11),
$I11-$J11-SUM($O11:DH11),
IF(MEDIAN(DI$3,EDATE(DI$3,3)-1,$B11)=$B11,
TRUNC((MIN(EDATE(DI$3,3),$H11,$G11)-$B11)/(EDATE(DI$3,3)-DI$3)*$M11,2),
IF(OR($B11&gt;DI$3,MIN($G11:$H11)&lt;DI$3),0,
$M11)))</f>
        <v>0</v>
      </c>
      <c r="DJ11" s="24">
        <f>IF(MEDIAN(DJ$3,EDATE(DJ$3,3)-1,MIN($G11,$H11))=MIN($G11,$H11),
$I11-$J11-SUM($O11:DI11),
IF(MEDIAN(DJ$3,EDATE(DJ$3,3)-1,$B11)=$B11,
TRUNC((MIN(EDATE(DJ$3,3),$H11,$G11)-$B11)/(EDATE(DJ$3,3)-DJ$3)*$M11,2),
IF(OR($B11&gt;DJ$3,MIN($G11:$H11)&lt;DJ$3),0,
$M11)))</f>
        <v>0</v>
      </c>
      <c r="DK11" s="24">
        <f>IF(MEDIAN(DK$3,EDATE(DK$3,3)-1,MIN($G11,$H11))=MIN($G11,$H11),
$I11-$J11-SUM($O11:DJ11),
IF(MEDIAN(DK$3,EDATE(DK$3,3)-1,$B11)=$B11,
TRUNC((MIN(EDATE(DK$3,3),$H11,$G11)-$B11)/(EDATE(DK$3,3)-DK$3)*$M11,2),
IF(OR($B11&gt;DK$3,MIN($G11:$H11)&lt;DK$3),0,
$M11)))</f>
        <v>0</v>
      </c>
    </row>
    <row r="12" spans="1:115" x14ac:dyDescent="0.25">
      <c r="A12" s="30" t="s">
        <v>122</v>
      </c>
      <c r="B12" s="31">
        <v>45306</v>
      </c>
      <c r="C12" s="32">
        <v>36</v>
      </c>
      <c r="D12" s="33">
        <v>10000</v>
      </c>
      <c r="E12" s="34">
        <v>0.75</v>
      </c>
      <c r="F12" s="35">
        <v>0.67</v>
      </c>
      <c r="G12" s="31">
        <v>45382</v>
      </c>
      <c r="H12" s="37">
        <f t="shared" si="84"/>
        <v>46402</v>
      </c>
      <c r="I12" s="36">
        <f t="shared" si="92"/>
        <v>5025</v>
      </c>
      <c r="J12" s="38">
        <f t="shared" si="93"/>
        <v>4676.55</v>
      </c>
      <c r="K12" s="38">
        <f t="shared" si="94"/>
        <v>982.07</v>
      </c>
      <c r="L12" s="26">
        <f t="shared" si="88"/>
        <v>4.5848540145985401</v>
      </c>
      <c r="M12" s="58">
        <f t="shared" si="89"/>
        <v>418.75</v>
      </c>
      <c r="N12" s="23">
        <f t="shared" si="90"/>
        <v>348.44999999999982</v>
      </c>
      <c r="O12" s="45">
        <f t="shared" si="95"/>
        <v>0</v>
      </c>
      <c r="P12" s="24">
        <f>IF(MEDIAN(P$3,EDATE(P$3,3)-1,MIN($G12,$H12))=MIN($G12,$H12),
$I12-$J12-SUM($O12:O12),
IF(MEDIAN(P$3,EDATE(P$3,3)-1,$B12)=$B12,
TRUNC((MIN(EDATE(P$3,3),$H12,$G12)-$B12)/(EDATE(P$3,3)-P$3)*$M12,2),
IF(OR($B12&gt;P$3,MIN($G12:$H12)&lt;P$3),0,
$M12)))</f>
        <v>0</v>
      </c>
      <c r="Q12" s="24">
        <f>IF(MEDIAN(Q$3,EDATE(Q$3,3)-1,MIN($G12,$H12))=MIN($G12,$H12),
$I12-$J12-SUM($O12:P12),
IF(MEDIAN(Q$3,EDATE(Q$3,3)-1,$B12)=$B12,
TRUNC((MIN(EDATE(Q$3,3),$H12,$G12)-$B12)/(EDATE(Q$3,3)-Q$3)*$M12,2),
IF(OR($B12&gt;Q$3,MIN($G12:$H12)&lt;Q$3),0,
$M12)))</f>
        <v>0</v>
      </c>
      <c r="R12" s="24">
        <f>IF(MEDIAN(R$3,EDATE(R$3,3)-1,MIN($G12,$H12))=MIN($G12,$H12),
$I12-$J12-SUM($O12:Q12),
IF(MEDIAN(R$3,EDATE(R$3,3)-1,$B12)=$B12,
TRUNC((MIN(EDATE(R$3,3),$H12,$G12)-$B12)/(EDATE(R$3,3)-R$3)*$M12,2),
IF(OR($B12&gt;R$3,MIN($G12:$H12)&lt;R$3),0,
$M12)))</f>
        <v>0</v>
      </c>
      <c r="S12" s="24">
        <f>IF(MEDIAN(S$3,EDATE(S$3,3)-1,MIN($G12,$H12))=MIN($G12,$H12),
$I12-$J12-SUM($O12:R12),
IF(MEDIAN(S$3,EDATE(S$3,3)-1,$B12)=$B12,
TRUNC((MIN(EDATE(S$3,3),$H12,$G12)-$B12)/(EDATE(S$3,3)-S$3)*$M12,2),
IF(OR($B12&gt;S$3,MIN($G12:$H12)&lt;S$3),0,
$M12)))</f>
        <v>0</v>
      </c>
      <c r="T12" s="24">
        <f>IF(MEDIAN(T$3,EDATE(T$3,3)-1,MIN($G12,$H12))=MIN($G12,$H12),
$I12-$J12-SUM($O12:S12),
IF(MEDIAN(T$3,EDATE(T$3,3)-1,$B12)=$B12,
TRUNC((MIN(EDATE(T$3,3),$H12,$G12)-$B12)/(EDATE(T$3,3)-T$3)*$M12,2),
IF(OR($B12&gt;T$3,MIN($G12:$H12)&lt;T$3),0,
$M12)))</f>
        <v>0</v>
      </c>
      <c r="U12" s="24">
        <f>IF(MEDIAN(U$3,EDATE(U$3,3)-1,MIN($G12,$H12))=MIN($G12,$H12),
$I12-$J12-SUM($O12:T12),
IF(MEDIAN(U$3,EDATE(U$3,3)-1,$B12)=$B12,
TRUNC((MIN(EDATE(U$3,3),$H12,$G12)-$B12)/(EDATE(U$3,3)-U$3)*$M12,2),
IF(OR($B12&gt;U$3,MIN($G12:$H12)&lt;U$3),0,
$M12)))</f>
        <v>348.44999999999982</v>
      </c>
      <c r="V12" s="24">
        <f>IF(MEDIAN(V$3,EDATE(V$3,3)-1,MIN($G12,$H12))=MIN($G12,$H12),
$I12-$J12-SUM($O12:U12),
IF(MEDIAN(V$3,EDATE(V$3,3)-1,$B12)=$B12,
TRUNC((MIN(EDATE(V$3,3),$H12,$G12)-$B12)/(EDATE(V$3,3)-V$3)*$M12,2),
IF(OR($B12&gt;V$3,MIN($G12:$H12)&lt;V$3),0,
$M12)))</f>
        <v>0</v>
      </c>
      <c r="W12" s="24">
        <f>IF(MEDIAN(W$3,EDATE(W$3,3)-1,MIN($G12,$H12))=MIN($G12,$H12),
$I12-$J12-SUM($O12:V12),
IF(MEDIAN(W$3,EDATE(W$3,3)-1,$B12)=$B12,
TRUNC((MIN(EDATE(W$3,3),$H12,$G12)-$B12)/(EDATE(W$3,3)-W$3)*$M12,2),
IF(OR($B12&gt;W$3,MIN($G12:$H12)&lt;W$3),0,
$M12)))</f>
        <v>0</v>
      </c>
      <c r="X12" s="24">
        <f>IF(MEDIAN(X$3,EDATE(X$3,3)-1,MIN($G12,$H12))=MIN($G12,$H12),
$I12-$J12-SUM($O12:W12),
IF(MEDIAN(X$3,EDATE(X$3,3)-1,$B12)=$B12,
TRUNC((MIN(EDATE(X$3,3),$H12,$G12)-$B12)/(EDATE(X$3,3)-X$3)*$M12,2),
IF(OR($B12&gt;X$3,MIN($G12:$H12)&lt;X$3),0,
$M12)))</f>
        <v>0</v>
      </c>
      <c r="Y12" s="24">
        <f>IF(MEDIAN(Y$3,EDATE(Y$3,3)-1,MIN($G12,$H12))=MIN($G12,$H12),
$I12-$J12-SUM($O12:X12),
IF(MEDIAN(Y$3,EDATE(Y$3,3)-1,$B12)=$B12,
TRUNC((MIN(EDATE(Y$3,3),$H12,$G12)-$B12)/(EDATE(Y$3,3)-Y$3)*$M12,2),
IF(OR($B12&gt;Y$3,MIN($G12:$H12)&lt;Y$3),0,
$M12)))</f>
        <v>0</v>
      </c>
      <c r="Z12" s="24">
        <f>IF(MEDIAN(Z$3,EDATE(Z$3,3)-1,MIN($G12,$H12))=MIN($G12,$H12),
$I12-$J12-SUM($O12:Y12),
IF(MEDIAN(Z$3,EDATE(Z$3,3)-1,$B12)=$B12,
TRUNC((MIN(EDATE(Z$3,3),$H12,$G12)-$B12)/(EDATE(Z$3,3)-Z$3)*$M12,2),
IF(OR($B12&gt;Z$3,MIN($G12:$H12)&lt;Z$3),0,
$M12)))</f>
        <v>0</v>
      </c>
      <c r="AA12" s="24">
        <f>IF(MEDIAN(AA$3,EDATE(AA$3,3)-1,MIN($G12,$H12))=MIN($G12,$H12),
$I12-$J12-SUM($O12:Z12),
IF(MEDIAN(AA$3,EDATE(AA$3,3)-1,$B12)=$B12,
TRUNC((MIN(EDATE(AA$3,3),$H12,$G12)-$B12)/(EDATE(AA$3,3)-AA$3)*$M12,2),
IF(OR($B12&gt;AA$3,MIN($G12:$H12)&lt;AA$3),0,
$M12)))</f>
        <v>0</v>
      </c>
      <c r="AB12" s="24">
        <f>IF(MEDIAN(AB$3,EDATE(AB$3,3)-1,MIN($G12,$H12))=MIN($G12,$H12),
$I12-$J12-SUM($O12:AA12),
IF(MEDIAN(AB$3,EDATE(AB$3,3)-1,$B12)=$B12,
TRUNC((MIN(EDATE(AB$3,3),$H12,$G12)-$B12)/(EDATE(AB$3,3)-AB$3)*$M12,2),
IF(OR($B12&gt;AB$3,MIN($G12:$H12)&lt;AB$3),0,
$M12)))</f>
        <v>0</v>
      </c>
      <c r="AC12" s="24">
        <f>IF(MEDIAN(AC$3,EDATE(AC$3,3)-1,MIN($G12,$H12))=MIN($G12,$H12),
$I12-$J12-SUM($O12:AB12),
IF(MEDIAN(AC$3,EDATE(AC$3,3)-1,$B12)=$B12,
TRUNC((MIN(EDATE(AC$3,3),$H12,$G12)-$B12)/(EDATE(AC$3,3)-AC$3)*$M12,2),
IF(OR($B12&gt;AC$3,MIN($G12:$H12)&lt;AC$3),0,
$M12)))</f>
        <v>0</v>
      </c>
      <c r="AD12" s="24">
        <f>IF(MEDIAN(AD$3,EDATE(AD$3,3)-1,MIN($G12,$H12))=MIN($G12,$H12),
$I12-$J12-SUM($O12:AC12),
IF(MEDIAN(AD$3,EDATE(AD$3,3)-1,$B12)=$B12,
TRUNC((MIN(EDATE(AD$3,3),$H12,$G12)-$B12)/(EDATE(AD$3,3)-AD$3)*$M12,2),
IF(OR($B12&gt;AD$3,MIN($G12:$H12)&lt;AD$3),0,
$M12)))</f>
        <v>0</v>
      </c>
      <c r="AE12" s="24">
        <f>IF(MEDIAN(AE$3,EDATE(AE$3,3)-1,MIN($G12,$H12))=MIN($G12,$H12),
$I12-$J12-SUM($O12:AD12),
IF(MEDIAN(AE$3,EDATE(AE$3,3)-1,$B12)=$B12,
TRUNC((MIN(EDATE(AE$3,3),$H12,$G12)-$B12)/(EDATE(AE$3,3)-AE$3)*$M12,2),
IF(OR($B12&gt;AE$3,MIN($G12:$H12)&lt;AE$3),0,
$M12)))</f>
        <v>0</v>
      </c>
      <c r="AF12" s="24">
        <f>IF(MEDIAN(AF$3,EDATE(AF$3,3)-1,MIN($G12,$H12))=MIN($G12,$H12),
$I12-$J12-SUM($O12:AE12),
IF(MEDIAN(AF$3,EDATE(AF$3,3)-1,$B12)=$B12,
TRUNC((MIN(EDATE(AF$3,3),$H12,$G12)-$B12)/(EDATE(AF$3,3)-AF$3)*$M12,2),
IF(OR($B12&gt;AF$3,MIN($G12:$H12)&lt;AF$3),0,
$M12)))</f>
        <v>0</v>
      </c>
      <c r="AG12" s="24">
        <f>IF(MEDIAN(AG$3,EDATE(AG$3,3)-1,MIN($G12,$H12))=MIN($G12,$H12),
$I12-$J12-SUM($O12:AF12),
IF(MEDIAN(AG$3,EDATE(AG$3,3)-1,$B12)=$B12,
TRUNC((MIN(EDATE(AG$3,3),$H12,$G12)-$B12)/(EDATE(AG$3,3)-AG$3)*$M12,2),
IF(OR($B12&gt;AG$3,MIN($G12:$H12)&lt;AG$3),0,
$M12)))</f>
        <v>0</v>
      </c>
      <c r="AH12" s="24">
        <f>IF(MEDIAN(AH$3,EDATE(AH$3,3)-1,MIN($G12,$H12))=MIN($G12,$H12),
$I12-$J12-SUM($O12:AG12),
IF(MEDIAN(AH$3,EDATE(AH$3,3)-1,$B12)=$B12,
TRUNC((MIN(EDATE(AH$3,3),$H12,$G12)-$B12)/(EDATE(AH$3,3)-AH$3)*$M12,2),
IF(OR($B12&gt;AH$3,MIN($G12:$H12)&lt;AH$3),0,
$M12)))</f>
        <v>0</v>
      </c>
      <c r="AI12" s="24">
        <f>IF(MEDIAN(AI$3,EDATE(AI$3,3)-1,MIN($G12,$H12))=MIN($G12,$H12),
$I12-$J12-SUM($O12:AH12),
IF(MEDIAN(AI$3,EDATE(AI$3,3)-1,$B12)=$B12,
TRUNC((MIN(EDATE(AI$3,3),$H12,$G12)-$B12)/(EDATE(AI$3,3)-AI$3)*$M12,2),
IF(OR($B12&gt;AI$3,MIN($G12:$H12)&lt;AI$3),0,
$M12)))</f>
        <v>0</v>
      </c>
      <c r="AJ12" s="24">
        <f>IF(MEDIAN(AJ$3,EDATE(AJ$3,3)-1,MIN($G12,$H12))=MIN($G12,$H12),
$I12-$J12-SUM($O12:AI12),
IF(MEDIAN(AJ$3,EDATE(AJ$3,3)-1,$B12)=$B12,
TRUNC((MIN(EDATE(AJ$3,3),$H12,$G12)-$B12)/(EDATE(AJ$3,3)-AJ$3)*$M12,2),
IF(OR($B12&gt;AJ$3,MIN($G12:$H12)&lt;AJ$3),0,
$M12)))</f>
        <v>0</v>
      </c>
      <c r="AK12" s="24">
        <f>IF(MEDIAN(AK$3,EDATE(AK$3,3)-1,MIN($G12,$H12))=MIN($G12,$H12),
$I12-$J12-SUM($O12:AJ12),
IF(MEDIAN(AK$3,EDATE(AK$3,3)-1,$B12)=$B12,
TRUNC((MIN(EDATE(AK$3,3),$H12,$G12)-$B12)/(EDATE(AK$3,3)-AK$3)*$M12,2),
IF(OR($B12&gt;AK$3,MIN($G12:$H12)&lt;AK$3),0,
$M12)))</f>
        <v>0</v>
      </c>
      <c r="AL12" s="24">
        <f>IF(MEDIAN(AL$3,EDATE(AL$3,3)-1,MIN($G12,$H12))=MIN($G12,$H12),
$I12-$J12-SUM($O12:AK12),
IF(MEDIAN(AL$3,EDATE(AL$3,3)-1,$B12)=$B12,
TRUNC((MIN(EDATE(AL$3,3),$H12,$G12)-$B12)/(EDATE(AL$3,3)-AL$3)*$M12,2),
IF(OR($B12&gt;AL$3,MIN($G12:$H12)&lt;AL$3),0,
$M12)))</f>
        <v>0</v>
      </c>
      <c r="AM12" s="24">
        <f>IF(MEDIAN(AM$3,EDATE(AM$3,3)-1,MIN($G12,$H12))=MIN($G12,$H12),
$I12-$J12-SUM($O12:AL12),
IF(MEDIAN(AM$3,EDATE(AM$3,3)-1,$B12)=$B12,
TRUNC((MIN(EDATE(AM$3,3),$H12,$G12)-$B12)/(EDATE(AM$3,3)-AM$3)*$M12,2),
IF(OR($B12&gt;AM$3,MIN($G12:$H12)&lt;AM$3),0,
$M12)))</f>
        <v>0</v>
      </c>
      <c r="AN12" s="24">
        <f>IF(MEDIAN(AN$3,EDATE(AN$3,3)-1,MIN($G12,$H12))=MIN($G12,$H12),
$I12-$J12-SUM($O12:AM12),
IF(MEDIAN(AN$3,EDATE(AN$3,3)-1,$B12)=$B12,
TRUNC((MIN(EDATE(AN$3,3),$H12,$G12)-$B12)/(EDATE(AN$3,3)-AN$3)*$M12,2),
IF(OR($B12&gt;AN$3,MIN($G12:$H12)&lt;AN$3),0,
$M12)))</f>
        <v>0</v>
      </c>
      <c r="AO12" s="24">
        <f>IF(MEDIAN(AO$3,EDATE(AO$3,3)-1,MIN($G12,$H12))=MIN($G12,$H12),
$I12-$J12-SUM($O12:AN12),
IF(MEDIAN(AO$3,EDATE(AO$3,3)-1,$B12)=$B12,
TRUNC((MIN(EDATE(AO$3,3),$H12,$G12)-$B12)/(EDATE(AO$3,3)-AO$3)*$M12,2),
IF(OR($B12&gt;AO$3,MIN($G12:$H12)&lt;AO$3),0,
$M12)))</f>
        <v>0</v>
      </c>
      <c r="AP12" s="24">
        <f>IF(MEDIAN(AP$3,EDATE(AP$3,3)-1,MIN($G12,$H12))=MIN($G12,$H12),
$I12-$J12-SUM($O12:AO12),
IF(MEDIAN(AP$3,EDATE(AP$3,3)-1,$B12)=$B12,
TRUNC((MIN(EDATE(AP$3,3),$H12,$G12)-$B12)/(EDATE(AP$3,3)-AP$3)*$M12,2),
IF(OR($B12&gt;AP$3,MIN($G12:$H12)&lt;AP$3),0,
$M12)))</f>
        <v>0</v>
      </c>
      <c r="AQ12" s="24">
        <f>IF(MEDIAN(AQ$3,EDATE(AQ$3,3)-1,MIN($G12,$H12))=MIN($G12,$H12),
$I12-$J12-SUM($O12:AP12),
IF(MEDIAN(AQ$3,EDATE(AQ$3,3)-1,$B12)=$B12,
TRUNC((MIN(EDATE(AQ$3,3),$H12,$G12)-$B12)/(EDATE(AQ$3,3)-AQ$3)*$M12,2),
IF(OR($B12&gt;AQ$3,MIN($G12:$H12)&lt;AQ$3),0,
$M12)))</f>
        <v>0</v>
      </c>
      <c r="AR12" s="24">
        <f>IF(MEDIAN(AR$3,EDATE(AR$3,3)-1,MIN($G12,$H12))=MIN($G12,$H12),
$I12-$J12-SUM($O12:AQ12),
IF(MEDIAN(AR$3,EDATE(AR$3,3)-1,$B12)=$B12,
TRUNC((MIN(EDATE(AR$3,3),$H12,$G12)-$B12)/(EDATE(AR$3,3)-AR$3)*$M12,2),
IF(OR($B12&gt;AR$3,MIN($G12:$H12)&lt;AR$3),0,
$M12)))</f>
        <v>0</v>
      </c>
      <c r="AS12" s="24">
        <f>IF(MEDIAN(AS$3,EDATE(AS$3,3)-1,MIN($G12,$H12))=MIN($G12,$H12),
$I12-$J12-SUM($O12:AR12),
IF(MEDIAN(AS$3,EDATE(AS$3,3)-1,$B12)=$B12,
TRUNC((MIN(EDATE(AS$3,3),$H12,$G12)-$B12)/(EDATE(AS$3,3)-AS$3)*$M12,2),
IF(OR($B12&gt;AS$3,MIN($G12:$H12)&lt;AS$3),0,
$M12)))</f>
        <v>0</v>
      </c>
      <c r="AT12" s="24">
        <f>IF(MEDIAN(AT$3,EDATE(AT$3,3)-1,MIN($G12,$H12))=MIN($G12,$H12),
$I12-$J12-SUM($O12:AS12),
IF(MEDIAN(AT$3,EDATE(AT$3,3)-1,$B12)=$B12,
TRUNC((MIN(EDATE(AT$3,3),$H12,$G12)-$B12)/(EDATE(AT$3,3)-AT$3)*$M12,2),
IF(OR($B12&gt;AT$3,MIN($G12:$H12)&lt;AT$3),0,
$M12)))</f>
        <v>0</v>
      </c>
      <c r="AU12" s="24">
        <f>IF(MEDIAN(AU$3,EDATE(AU$3,3)-1,MIN($G12,$H12))=MIN($G12,$H12),
$I12-$J12-SUM($O12:AT12),
IF(MEDIAN(AU$3,EDATE(AU$3,3)-1,$B12)=$B12,
TRUNC((MIN(EDATE(AU$3,3),$H12,$G12)-$B12)/(EDATE(AU$3,3)-AU$3)*$M12,2),
IF(OR($B12&gt;AU$3,MIN($G12:$H12)&lt;AU$3),0,
$M12)))</f>
        <v>0</v>
      </c>
      <c r="AV12" s="24">
        <f>IF(MEDIAN(AV$3,EDATE(AV$3,3)-1,MIN($G12,$H12))=MIN($G12,$H12),
$I12-$J12-SUM($O12:AU12),
IF(MEDIAN(AV$3,EDATE(AV$3,3)-1,$B12)=$B12,
TRUNC((MIN(EDATE(AV$3,3),$H12,$G12)-$B12)/(EDATE(AV$3,3)-AV$3)*$M12,2),
IF(OR($B12&gt;AV$3,MIN($G12:$H12)&lt;AV$3),0,
$M12)))</f>
        <v>0</v>
      </c>
      <c r="AW12" s="24">
        <f>IF(MEDIAN(AW$3,EDATE(AW$3,3)-1,MIN($G12,$H12))=MIN($G12,$H12),
$I12-$J12-SUM($O12:AV12),
IF(MEDIAN(AW$3,EDATE(AW$3,3)-1,$B12)=$B12,
TRUNC((MIN(EDATE(AW$3,3),$H12,$G12)-$B12)/(EDATE(AW$3,3)-AW$3)*$M12,2),
IF(OR($B12&gt;AW$3,MIN($G12:$H12)&lt;AW$3),0,
$M12)))</f>
        <v>0</v>
      </c>
      <c r="AX12" s="24">
        <f>IF(MEDIAN(AX$3,EDATE(AX$3,3)-1,MIN($G12,$H12))=MIN($G12,$H12),
$I12-$J12-SUM($O12:AW12),
IF(MEDIAN(AX$3,EDATE(AX$3,3)-1,$B12)=$B12,
TRUNC((MIN(EDATE(AX$3,3),$H12,$G12)-$B12)/(EDATE(AX$3,3)-AX$3)*$M12,2),
IF(OR($B12&gt;AX$3,MIN($G12:$H12)&lt;AX$3),0,
$M12)))</f>
        <v>0</v>
      </c>
      <c r="AY12" s="24">
        <f>IF(MEDIAN(AY$3,EDATE(AY$3,3)-1,MIN($G12,$H12))=MIN($G12,$H12),
$I12-$J12-SUM($O12:AX12),
IF(MEDIAN(AY$3,EDATE(AY$3,3)-1,$B12)=$B12,
TRUNC((MIN(EDATE(AY$3,3),$H12,$G12)-$B12)/(EDATE(AY$3,3)-AY$3)*$M12,2),
IF(OR($B12&gt;AY$3,MIN($G12:$H12)&lt;AY$3),0,
$M12)))</f>
        <v>0</v>
      </c>
      <c r="AZ12" s="24">
        <f>IF(MEDIAN(AZ$3,EDATE(AZ$3,3)-1,MIN($G12,$H12))=MIN($G12,$H12),
$I12-$J12-SUM($O12:AY12),
IF(MEDIAN(AZ$3,EDATE(AZ$3,3)-1,$B12)=$B12,
TRUNC((MIN(EDATE(AZ$3,3),$H12,$G12)-$B12)/(EDATE(AZ$3,3)-AZ$3)*$M12,2),
IF(OR($B12&gt;AZ$3,MIN($G12:$H12)&lt;AZ$3),0,
$M12)))</f>
        <v>0</v>
      </c>
      <c r="BA12" s="24">
        <f>IF(MEDIAN(BA$3,EDATE(BA$3,3)-1,MIN($G12,$H12))=MIN($G12,$H12),
$I12-$J12-SUM($O12:AZ12),
IF(MEDIAN(BA$3,EDATE(BA$3,3)-1,$B12)=$B12,
TRUNC((MIN(EDATE(BA$3,3),$H12,$G12)-$B12)/(EDATE(BA$3,3)-BA$3)*$M12,2),
IF(OR($B12&gt;BA$3,MIN($G12:$H12)&lt;BA$3),0,
$M12)))</f>
        <v>0</v>
      </c>
      <c r="BB12" s="24">
        <f>IF(MEDIAN(BB$3,EDATE(BB$3,3)-1,MIN($G12,$H12))=MIN($G12,$H12),
$I12-$J12-SUM($O12:BA12),
IF(MEDIAN(BB$3,EDATE(BB$3,3)-1,$B12)=$B12,
TRUNC((MIN(EDATE(BB$3,3),$H12,$G12)-$B12)/(EDATE(BB$3,3)-BB$3)*$M12,2),
IF(OR($B12&gt;BB$3,MIN($G12:$H12)&lt;BB$3),0,
$M12)))</f>
        <v>0</v>
      </c>
      <c r="BC12" s="24">
        <f>IF(MEDIAN(BC$3,EDATE(BC$3,3)-1,MIN($G12,$H12))=MIN($G12,$H12),
$I12-$J12-SUM($O12:BB12),
IF(MEDIAN(BC$3,EDATE(BC$3,3)-1,$B12)=$B12,
TRUNC((MIN(EDATE(BC$3,3),$H12,$G12)-$B12)/(EDATE(BC$3,3)-BC$3)*$M12,2),
IF(OR($B12&gt;BC$3,MIN($G12:$H12)&lt;BC$3),0,
$M12)))</f>
        <v>0</v>
      </c>
      <c r="BD12" s="24">
        <f>IF(MEDIAN(BD$3,EDATE(BD$3,3)-1,MIN($G12,$H12))=MIN($G12,$H12),
$I12-$J12-SUM($O12:BC12),
IF(MEDIAN(BD$3,EDATE(BD$3,3)-1,$B12)=$B12,
TRUNC((MIN(EDATE(BD$3,3),$H12,$G12)-$B12)/(EDATE(BD$3,3)-BD$3)*$M12,2),
IF(OR($B12&gt;BD$3,MIN($G12:$H12)&lt;BD$3),0,
$M12)))</f>
        <v>0</v>
      </c>
      <c r="BE12" s="24">
        <f>IF(MEDIAN(BE$3,EDATE(BE$3,3)-1,MIN($G12,$H12))=MIN($G12,$H12),
$I12-$J12-SUM($O12:BD12),
IF(MEDIAN(BE$3,EDATE(BE$3,3)-1,$B12)=$B12,
TRUNC((MIN(EDATE(BE$3,3),$H12,$G12)-$B12)/(EDATE(BE$3,3)-BE$3)*$M12,2),
IF(OR($B12&gt;BE$3,MIN($G12:$H12)&lt;BE$3),0,
$M12)))</f>
        <v>0</v>
      </c>
      <c r="BF12" s="24">
        <f>IF(MEDIAN(BF$3,EDATE(BF$3,3)-1,MIN($G12,$H12))=MIN($G12,$H12),
$I12-$J12-SUM($O12:BE12),
IF(MEDIAN(BF$3,EDATE(BF$3,3)-1,$B12)=$B12,
TRUNC((MIN(EDATE(BF$3,3),$H12,$G12)-$B12)/(EDATE(BF$3,3)-BF$3)*$M12,2),
IF(OR($B12&gt;BF$3,MIN($G12:$H12)&lt;BF$3),0,
$M12)))</f>
        <v>0</v>
      </c>
      <c r="BG12" s="24">
        <f>IF(MEDIAN(BG$3,EDATE(BG$3,3)-1,MIN($G12,$H12))=MIN($G12,$H12),
$I12-$J12-SUM($O12:BF12),
IF(MEDIAN(BG$3,EDATE(BG$3,3)-1,$B12)=$B12,
TRUNC((MIN(EDATE(BG$3,3),$H12,$G12)-$B12)/(EDATE(BG$3,3)-BG$3)*$M12,2),
IF(OR($B12&gt;BG$3,MIN($G12:$H12)&lt;BG$3),0,
$M12)))</f>
        <v>0</v>
      </c>
      <c r="BH12" s="24">
        <f>IF(MEDIAN(BH$3,EDATE(BH$3,3)-1,MIN($G12,$H12))=MIN($G12,$H12),
$I12-$J12-SUM($O12:BG12),
IF(MEDIAN(BH$3,EDATE(BH$3,3)-1,$B12)=$B12,
TRUNC((MIN(EDATE(BH$3,3),$H12,$G12)-$B12)/(EDATE(BH$3,3)-BH$3)*$M12,2),
IF(OR($B12&gt;BH$3,MIN($G12:$H12)&lt;BH$3),0,
$M12)))</f>
        <v>0</v>
      </c>
      <c r="BI12" s="24">
        <f>IF(MEDIAN(BI$3,EDATE(BI$3,3)-1,MIN($G12,$H12))=MIN($G12,$H12),
$I12-$J12-SUM($O12:BH12),
IF(MEDIAN(BI$3,EDATE(BI$3,3)-1,$B12)=$B12,
TRUNC((MIN(EDATE(BI$3,3),$H12,$G12)-$B12)/(EDATE(BI$3,3)-BI$3)*$M12,2),
IF(OR($B12&gt;BI$3,MIN($G12:$H12)&lt;BI$3),0,
$M12)))</f>
        <v>0</v>
      </c>
      <c r="BJ12" s="24">
        <f>IF(MEDIAN(BJ$3,EDATE(BJ$3,3)-1,MIN($G12,$H12))=MIN($G12,$H12),
$I12-$J12-SUM($O12:BI12),
IF(MEDIAN(BJ$3,EDATE(BJ$3,3)-1,$B12)=$B12,
TRUNC((MIN(EDATE(BJ$3,3),$H12,$G12)-$B12)/(EDATE(BJ$3,3)-BJ$3)*$M12,2),
IF(OR($B12&gt;BJ$3,MIN($G12:$H12)&lt;BJ$3),0,
$M12)))</f>
        <v>0</v>
      </c>
      <c r="BK12" s="24">
        <f>IF(MEDIAN(BK$3,EDATE(BK$3,3)-1,MIN($G12,$H12))=MIN($G12,$H12),
$I12-$J12-SUM($O12:BJ12),
IF(MEDIAN(BK$3,EDATE(BK$3,3)-1,$B12)=$B12,
TRUNC((MIN(EDATE(BK$3,3),$H12,$G12)-$B12)/(EDATE(BK$3,3)-BK$3)*$M12,2),
IF(OR($B12&gt;BK$3,MIN($G12:$H12)&lt;BK$3),0,
$M12)))</f>
        <v>0</v>
      </c>
      <c r="BL12" s="24">
        <f>IF(MEDIAN(BL$3,EDATE(BL$3,3)-1,MIN($G12,$H12))=MIN($G12,$H12),
$I12-$J12-SUM($O12:BK12),
IF(MEDIAN(BL$3,EDATE(BL$3,3)-1,$B12)=$B12,
TRUNC((MIN(EDATE(BL$3,3),$H12,$G12)-$B12)/(EDATE(BL$3,3)-BL$3)*$M12,2),
IF(OR($B12&gt;BL$3,MIN($G12:$H12)&lt;BL$3),0,
$M12)))</f>
        <v>0</v>
      </c>
      <c r="BM12" s="24">
        <f>IF(MEDIAN(BM$3,EDATE(BM$3,3)-1,MIN($G12,$H12))=MIN($G12,$H12),
$I12-$J12-SUM($O12:BL12),
IF(MEDIAN(BM$3,EDATE(BM$3,3)-1,$B12)=$B12,
TRUNC((MIN(EDATE(BM$3,3),$H12,$G12)-$B12)/(EDATE(BM$3,3)-BM$3)*$M12,2),
IF(OR($B12&gt;BM$3,MIN($G12:$H12)&lt;BM$3),0,
$M12)))</f>
        <v>0</v>
      </c>
      <c r="BN12" s="24">
        <f>IF(MEDIAN(BN$3,EDATE(BN$3,3)-1,MIN($G12,$H12))=MIN($G12,$H12),
$I12-$J12-SUM($O12:BM12),
IF(MEDIAN(BN$3,EDATE(BN$3,3)-1,$B12)=$B12,
TRUNC((MIN(EDATE(BN$3,3),$H12,$G12)-$B12)/(EDATE(BN$3,3)-BN$3)*$M12,2),
IF(OR($B12&gt;BN$3,MIN($G12:$H12)&lt;BN$3),0,
$M12)))</f>
        <v>0</v>
      </c>
      <c r="BO12" s="24">
        <f>IF(MEDIAN(BO$3,EDATE(BO$3,3)-1,MIN($G12,$H12))=MIN($G12,$H12),
$I12-$J12-SUM($O12:BN12),
IF(MEDIAN(BO$3,EDATE(BO$3,3)-1,$B12)=$B12,
TRUNC((MIN(EDATE(BO$3,3),$H12,$G12)-$B12)/(EDATE(BO$3,3)-BO$3)*$M12,2),
IF(OR($B12&gt;BO$3,MIN($G12:$H12)&lt;BO$3),0,
$M12)))</f>
        <v>0</v>
      </c>
      <c r="BP12" s="24">
        <f>IF(MEDIAN(BP$3,EDATE(BP$3,3)-1,MIN($G12,$H12))=MIN($G12,$H12),
$I12-$J12-SUM($O12:BO12),
IF(MEDIAN(BP$3,EDATE(BP$3,3)-1,$B12)=$B12,
TRUNC((MIN(EDATE(BP$3,3),$H12,$G12)-$B12)/(EDATE(BP$3,3)-BP$3)*$M12,2),
IF(OR($B12&gt;BP$3,MIN($G12:$H12)&lt;BP$3),0,
$M12)))</f>
        <v>0</v>
      </c>
      <c r="BQ12" s="24">
        <f>IF(MEDIAN(BQ$3,EDATE(BQ$3,3)-1,MIN($G12,$H12))=MIN($G12,$H12),
$I12-$J12-SUM($O12:BP12),
IF(MEDIAN(BQ$3,EDATE(BQ$3,3)-1,$B12)=$B12,
TRUNC((MIN(EDATE(BQ$3,3),$H12,$G12)-$B12)/(EDATE(BQ$3,3)-BQ$3)*$M12,2),
IF(OR($B12&gt;BQ$3,MIN($G12:$H12)&lt;BQ$3),0,
$M12)))</f>
        <v>0</v>
      </c>
      <c r="BR12" s="24">
        <f>IF(MEDIAN(BR$3,EDATE(BR$3,3)-1,MIN($G12,$H12))=MIN($G12,$H12),
$I12-$J12-SUM($O12:BQ12),
IF(MEDIAN(BR$3,EDATE(BR$3,3)-1,$B12)=$B12,
TRUNC((MIN(EDATE(BR$3,3),$H12,$G12)-$B12)/(EDATE(BR$3,3)-BR$3)*$M12,2),
IF(OR($B12&gt;BR$3,MIN($G12:$H12)&lt;BR$3),0,
$M12)))</f>
        <v>0</v>
      </c>
      <c r="BS12" s="24">
        <f>IF(MEDIAN(BS$3,EDATE(BS$3,3)-1,MIN($G12,$H12))=MIN($G12,$H12),
$I12-$J12-SUM($O12:BR12),
IF(MEDIAN(BS$3,EDATE(BS$3,3)-1,$B12)=$B12,
TRUNC((MIN(EDATE(BS$3,3),$H12,$G12)-$B12)/(EDATE(BS$3,3)-BS$3)*$M12,2),
IF(OR($B12&gt;BS$3,MIN($G12:$H12)&lt;BS$3),0,
$M12)))</f>
        <v>0</v>
      </c>
      <c r="BT12" s="24">
        <f>IF(MEDIAN(BT$3,EDATE(BT$3,3)-1,MIN($G12,$H12))=MIN($G12,$H12),
$I12-$J12-SUM($O12:BS12),
IF(MEDIAN(BT$3,EDATE(BT$3,3)-1,$B12)=$B12,
TRUNC((MIN(EDATE(BT$3,3),$H12,$G12)-$B12)/(EDATE(BT$3,3)-BT$3)*$M12,2),
IF(OR($B12&gt;BT$3,MIN($G12:$H12)&lt;BT$3),0,
$M12)))</f>
        <v>0</v>
      </c>
      <c r="BU12" s="24">
        <f>IF(MEDIAN(BU$3,EDATE(BU$3,3)-1,MIN($G12,$H12))=MIN($G12,$H12),
$I12-$J12-SUM($O12:BT12),
IF(MEDIAN(BU$3,EDATE(BU$3,3)-1,$B12)=$B12,
TRUNC((MIN(EDATE(BU$3,3),$H12,$G12)-$B12)/(EDATE(BU$3,3)-BU$3)*$M12,2),
IF(OR($B12&gt;BU$3,MIN($G12:$H12)&lt;BU$3),0,
$M12)))</f>
        <v>0</v>
      </c>
      <c r="BV12" s="24">
        <f>IF(MEDIAN(BV$3,EDATE(BV$3,3)-1,MIN($G12,$H12))=MIN($G12,$H12),
$I12-$J12-SUM($O12:BU12),
IF(MEDIAN(BV$3,EDATE(BV$3,3)-1,$B12)=$B12,
TRUNC((MIN(EDATE(BV$3,3),$H12,$G12)-$B12)/(EDATE(BV$3,3)-BV$3)*$M12,2),
IF(OR($B12&gt;BV$3,MIN($G12:$H12)&lt;BV$3),0,
$M12)))</f>
        <v>0</v>
      </c>
      <c r="BW12" s="24">
        <f>IF(MEDIAN(BW$3,EDATE(BW$3,3)-1,MIN($G12,$H12))=MIN($G12,$H12),
$I12-$J12-SUM($O12:BV12),
IF(MEDIAN(BW$3,EDATE(BW$3,3)-1,$B12)=$B12,
TRUNC((MIN(EDATE(BW$3,3),$H12,$G12)-$B12)/(EDATE(BW$3,3)-BW$3)*$M12,2),
IF(OR($B12&gt;BW$3,MIN($G12:$H12)&lt;BW$3),0,
$M12)))</f>
        <v>0</v>
      </c>
      <c r="BX12" s="24">
        <f>IF(MEDIAN(BX$3,EDATE(BX$3,3)-1,MIN($G12,$H12))=MIN($G12,$H12),
$I12-$J12-SUM($O12:BW12),
IF(MEDIAN(BX$3,EDATE(BX$3,3)-1,$B12)=$B12,
TRUNC((MIN(EDATE(BX$3,3),$H12,$G12)-$B12)/(EDATE(BX$3,3)-BX$3)*$M12,2),
IF(OR($B12&gt;BX$3,MIN($G12:$H12)&lt;BX$3),0,
$M12)))</f>
        <v>0</v>
      </c>
      <c r="BY12" s="24">
        <f>IF(MEDIAN(BY$3,EDATE(BY$3,3)-1,MIN($G12,$H12))=MIN($G12,$H12),
$I12-$J12-SUM($O12:BX12),
IF(MEDIAN(BY$3,EDATE(BY$3,3)-1,$B12)=$B12,
TRUNC((MIN(EDATE(BY$3,3),$H12,$G12)-$B12)/(EDATE(BY$3,3)-BY$3)*$M12,2),
IF(OR($B12&gt;BY$3,MIN($G12:$H12)&lt;BY$3),0,
$M12)))</f>
        <v>0</v>
      </c>
      <c r="BZ12" s="24">
        <f>IF(MEDIAN(BZ$3,EDATE(BZ$3,3)-1,MIN($G12,$H12))=MIN($G12,$H12),
$I12-$J12-SUM($O12:BY12),
IF(MEDIAN(BZ$3,EDATE(BZ$3,3)-1,$B12)=$B12,
TRUNC((MIN(EDATE(BZ$3,3),$H12,$G12)-$B12)/(EDATE(BZ$3,3)-BZ$3)*$M12,2),
IF(OR($B12&gt;BZ$3,MIN($G12:$H12)&lt;BZ$3),0,
$M12)))</f>
        <v>0</v>
      </c>
      <c r="CA12" s="24">
        <f>IF(MEDIAN(CA$3,EDATE(CA$3,3)-1,MIN($G12,$H12))=MIN($G12,$H12),
$I12-$J12-SUM($O12:BZ12),
IF(MEDIAN(CA$3,EDATE(CA$3,3)-1,$B12)=$B12,
TRUNC((MIN(EDATE(CA$3,3),$H12,$G12)-$B12)/(EDATE(CA$3,3)-CA$3)*$M12,2),
IF(OR($B12&gt;CA$3,MIN($G12:$H12)&lt;CA$3),0,
$M12)))</f>
        <v>0</v>
      </c>
      <c r="CB12" s="24">
        <f>IF(MEDIAN(CB$3,EDATE(CB$3,3)-1,MIN($G12,$H12))=MIN($G12,$H12),
$I12-$J12-SUM($O12:CA12),
IF(MEDIAN(CB$3,EDATE(CB$3,3)-1,$B12)=$B12,
TRUNC((MIN(EDATE(CB$3,3),$H12,$G12)-$B12)/(EDATE(CB$3,3)-CB$3)*$M12,2),
IF(OR($B12&gt;CB$3,MIN($G12:$H12)&lt;CB$3),0,
$M12)))</f>
        <v>0</v>
      </c>
      <c r="CC12" s="24">
        <f>IF(MEDIAN(CC$3,EDATE(CC$3,3)-1,MIN($G12,$H12))=MIN($G12,$H12),
$I12-$J12-SUM($O12:CB12),
IF(MEDIAN(CC$3,EDATE(CC$3,3)-1,$B12)=$B12,
TRUNC((MIN(EDATE(CC$3,3),$H12,$G12)-$B12)/(EDATE(CC$3,3)-CC$3)*$M12,2),
IF(OR($B12&gt;CC$3,MIN($G12:$H12)&lt;CC$3),0,
$M12)))</f>
        <v>0</v>
      </c>
      <c r="CD12" s="24">
        <f>IF(MEDIAN(CD$3,EDATE(CD$3,3)-1,MIN($G12,$H12))=MIN($G12,$H12),
$I12-$J12-SUM($O12:CC12),
IF(MEDIAN(CD$3,EDATE(CD$3,3)-1,$B12)=$B12,
TRUNC((MIN(EDATE(CD$3,3),$H12,$G12)-$B12)/(EDATE(CD$3,3)-CD$3)*$M12,2),
IF(OR($B12&gt;CD$3,MIN($G12:$H12)&lt;CD$3),0,
$M12)))</f>
        <v>0</v>
      </c>
      <c r="CE12" s="24">
        <f>IF(MEDIAN(CE$3,EDATE(CE$3,3)-1,MIN($G12,$H12))=MIN($G12,$H12),
$I12-$J12-SUM($O12:CD12),
IF(MEDIAN(CE$3,EDATE(CE$3,3)-1,$B12)=$B12,
TRUNC((MIN(EDATE(CE$3,3),$H12,$G12)-$B12)/(EDATE(CE$3,3)-CE$3)*$M12,2),
IF(OR($B12&gt;CE$3,MIN($G12:$H12)&lt;CE$3),0,
$M12)))</f>
        <v>0</v>
      </c>
      <c r="CF12" s="24">
        <f>IF(MEDIAN(CF$3,EDATE(CF$3,3)-1,MIN($G12,$H12))=MIN($G12,$H12),
$I12-$J12-SUM($O12:CE12),
IF(MEDIAN(CF$3,EDATE(CF$3,3)-1,$B12)=$B12,
TRUNC((MIN(EDATE(CF$3,3),$H12,$G12)-$B12)/(EDATE(CF$3,3)-CF$3)*$M12,2),
IF(OR($B12&gt;CF$3,MIN($G12:$H12)&lt;CF$3),0,
$M12)))</f>
        <v>0</v>
      </c>
      <c r="CG12" s="24">
        <f>IF(MEDIAN(CG$3,EDATE(CG$3,3)-1,MIN($G12,$H12))=MIN($G12,$H12),
$I12-$J12-SUM($O12:CF12),
IF(MEDIAN(CG$3,EDATE(CG$3,3)-1,$B12)=$B12,
TRUNC((MIN(EDATE(CG$3,3),$H12,$G12)-$B12)/(EDATE(CG$3,3)-CG$3)*$M12,2),
IF(OR($B12&gt;CG$3,MIN($G12:$H12)&lt;CG$3),0,
$M12)))</f>
        <v>0</v>
      </c>
      <c r="CH12" s="24">
        <f>IF(MEDIAN(CH$3,EDATE(CH$3,3)-1,MIN($G12,$H12))=MIN($G12,$H12),
$I12-$J12-SUM($O12:CG12),
IF(MEDIAN(CH$3,EDATE(CH$3,3)-1,$B12)=$B12,
TRUNC((MIN(EDATE(CH$3,3),$H12,$G12)-$B12)/(EDATE(CH$3,3)-CH$3)*$M12,2),
IF(OR($B12&gt;CH$3,MIN($G12:$H12)&lt;CH$3),0,
$M12)))</f>
        <v>0</v>
      </c>
      <c r="CI12" s="24">
        <f>IF(MEDIAN(CI$3,EDATE(CI$3,3)-1,MIN($G12,$H12))=MIN($G12,$H12),
$I12-$J12-SUM($O12:CH12),
IF(MEDIAN(CI$3,EDATE(CI$3,3)-1,$B12)=$B12,
TRUNC((MIN(EDATE(CI$3,3),$H12,$G12)-$B12)/(EDATE(CI$3,3)-CI$3)*$M12,2),
IF(OR($B12&gt;CI$3,MIN($G12:$H12)&lt;CI$3),0,
$M12)))</f>
        <v>0</v>
      </c>
      <c r="CJ12" s="24">
        <f>IF(MEDIAN(CJ$3,EDATE(CJ$3,3)-1,MIN($G12,$H12))=MIN($G12,$H12),
$I12-$J12-SUM($O12:CI12),
IF(MEDIAN(CJ$3,EDATE(CJ$3,3)-1,$B12)=$B12,
TRUNC((MIN(EDATE(CJ$3,3),$H12,$G12)-$B12)/(EDATE(CJ$3,3)-CJ$3)*$M12,2),
IF(OR($B12&gt;CJ$3,MIN($G12:$H12)&lt;CJ$3),0,
$M12)))</f>
        <v>0</v>
      </c>
      <c r="CK12" s="24">
        <f>IF(MEDIAN(CK$3,EDATE(CK$3,3)-1,MIN($G12,$H12))=MIN($G12,$H12),
$I12-$J12-SUM($O12:CJ12),
IF(MEDIAN(CK$3,EDATE(CK$3,3)-1,$B12)=$B12,
TRUNC((MIN(EDATE(CK$3,3),$H12,$G12)-$B12)/(EDATE(CK$3,3)-CK$3)*$M12,2),
IF(OR($B12&gt;CK$3,MIN($G12:$H12)&lt;CK$3),0,
$M12)))</f>
        <v>0</v>
      </c>
      <c r="CL12" s="24">
        <f>IF(MEDIAN(CL$3,EDATE(CL$3,3)-1,MIN($G12,$H12))=MIN($G12,$H12),
$I12-$J12-SUM($O12:CK12),
IF(MEDIAN(CL$3,EDATE(CL$3,3)-1,$B12)=$B12,
TRUNC((MIN(EDATE(CL$3,3),$H12,$G12)-$B12)/(EDATE(CL$3,3)-CL$3)*$M12,2),
IF(OR($B12&gt;CL$3,MIN($G12:$H12)&lt;CL$3),0,
$M12)))</f>
        <v>0</v>
      </c>
      <c r="CM12" s="24">
        <f>IF(MEDIAN(CM$3,EDATE(CM$3,3)-1,MIN($G12,$H12))=MIN($G12,$H12),
$I12-$J12-SUM($O12:CL12),
IF(MEDIAN(CM$3,EDATE(CM$3,3)-1,$B12)=$B12,
TRUNC((MIN(EDATE(CM$3,3),$H12,$G12)-$B12)/(EDATE(CM$3,3)-CM$3)*$M12,2),
IF(OR($B12&gt;CM$3,MIN($G12:$H12)&lt;CM$3),0,
$M12)))</f>
        <v>0</v>
      </c>
      <c r="CN12" s="24">
        <f>IF(MEDIAN(CN$3,EDATE(CN$3,3)-1,MIN($G12,$H12))=MIN($G12,$H12),
$I12-$J12-SUM($O12:CM12),
IF(MEDIAN(CN$3,EDATE(CN$3,3)-1,$B12)=$B12,
TRUNC((MIN(EDATE(CN$3,3),$H12,$G12)-$B12)/(EDATE(CN$3,3)-CN$3)*$M12,2),
IF(OR($B12&gt;CN$3,MIN($G12:$H12)&lt;CN$3),0,
$M12)))</f>
        <v>0</v>
      </c>
      <c r="CO12" s="24">
        <f>IF(MEDIAN(CO$3,EDATE(CO$3,3)-1,MIN($G12,$H12))=MIN($G12,$H12),
$I12-$J12-SUM($O12:CN12),
IF(MEDIAN(CO$3,EDATE(CO$3,3)-1,$B12)=$B12,
TRUNC((MIN(EDATE(CO$3,3),$H12,$G12)-$B12)/(EDATE(CO$3,3)-CO$3)*$M12,2),
IF(OR($B12&gt;CO$3,MIN($G12:$H12)&lt;CO$3),0,
$M12)))</f>
        <v>0</v>
      </c>
      <c r="CP12" s="24">
        <f>IF(MEDIAN(CP$3,EDATE(CP$3,3)-1,MIN($G12,$H12))=MIN($G12,$H12),
$I12-$J12-SUM($O12:CO12),
IF(MEDIAN(CP$3,EDATE(CP$3,3)-1,$B12)=$B12,
TRUNC((MIN(EDATE(CP$3,3),$H12,$G12)-$B12)/(EDATE(CP$3,3)-CP$3)*$M12,2),
IF(OR($B12&gt;CP$3,MIN($G12:$H12)&lt;CP$3),0,
$M12)))</f>
        <v>0</v>
      </c>
      <c r="CQ12" s="24">
        <f>IF(MEDIAN(CQ$3,EDATE(CQ$3,3)-1,MIN($G12,$H12))=MIN($G12,$H12),
$I12-$J12-SUM($O12:CP12),
IF(MEDIAN(CQ$3,EDATE(CQ$3,3)-1,$B12)=$B12,
TRUNC((MIN(EDATE(CQ$3,3),$H12,$G12)-$B12)/(EDATE(CQ$3,3)-CQ$3)*$M12,2),
IF(OR($B12&gt;CQ$3,MIN($G12:$H12)&lt;CQ$3),0,
$M12)))</f>
        <v>0</v>
      </c>
      <c r="CR12" s="24">
        <f>IF(MEDIAN(CR$3,EDATE(CR$3,3)-1,MIN($G12,$H12))=MIN($G12,$H12),
$I12-$J12-SUM($O12:CQ12),
IF(MEDIAN(CR$3,EDATE(CR$3,3)-1,$B12)=$B12,
TRUNC((MIN(EDATE(CR$3,3),$H12,$G12)-$B12)/(EDATE(CR$3,3)-CR$3)*$M12,2),
IF(OR($B12&gt;CR$3,MIN($G12:$H12)&lt;CR$3),0,
$M12)))</f>
        <v>0</v>
      </c>
      <c r="CS12" s="24">
        <f>IF(MEDIAN(CS$3,EDATE(CS$3,3)-1,MIN($G12,$H12))=MIN($G12,$H12),
$I12-$J12-SUM($O12:CR12),
IF(MEDIAN(CS$3,EDATE(CS$3,3)-1,$B12)=$B12,
TRUNC((MIN(EDATE(CS$3,3),$H12,$G12)-$B12)/(EDATE(CS$3,3)-CS$3)*$M12,2),
IF(OR($B12&gt;CS$3,MIN($G12:$H12)&lt;CS$3),0,
$M12)))</f>
        <v>0</v>
      </c>
      <c r="CT12" s="24">
        <f>IF(MEDIAN(CT$3,EDATE(CT$3,3)-1,MIN($G12,$H12))=MIN($G12,$H12),
$I12-$J12-SUM($O12:CS12),
IF(MEDIAN(CT$3,EDATE(CT$3,3)-1,$B12)=$B12,
TRUNC((MIN(EDATE(CT$3,3),$H12,$G12)-$B12)/(EDATE(CT$3,3)-CT$3)*$M12,2),
IF(OR($B12&gt;CT$3,MIN($G12:$H12)&lt;CT$3),0,
$M12)))</f>
        <v>0</v>
      </c>
      <c r="CU12" s="24">
        <f>IF(MEDIAN(CU$3,EDATE(CU$3,3)-1,MIN($G12,$H12))=MIN($G12,$H12),
$I12-$J12-SUM($O12:CT12),
IF(MEDIAN(CU$3,EDATE(CU$3,3)-1,$B12)=$B12,
TRUNC((MIN(EDATE(CU$3,3),$H12,$G12)-$B12)/(EDATE(CU$3,3)-CU$3)*$M12,2),
IF(OR($B12&gt;CU$3,MIN($G12:$H12)&lt;CU$3),0,
$M12)))</f>
        <v>0</v>
      </c>
      <c r="CV12" s="24">
        <f>IF(MEDIAN(CV$3,EDATE(CV$3,3)-1,MIN($G12,$H12))=MIN($G12,$H12),
$I12-$J12-SUM($O12:CU12),
IF(MEDIAN(CV$3,EDATE(CV$3,3)-1,$B12)=$B12,
TRUNC((MIN(EDATE(CV$3,3),$H12,$G12)-$B12)/(EDATE(CV$3,3)-CV$3)*$M12,2),
IF(OR($B12&gt;CV$3,MIN($G12:$H12)&lt;CV$3),0,
$M12)))</f>
        <v>0</v>
      </c>
      <c r="CW12" s="24">
        <f>IF(MEDIAN(CW$3,EDATE(CW$3,3)-1,MIN($G12,$H12))=MIN($G12,$H12),
$I12-$J12-SUM($O12:CV12),
IF(MEDIAN(CW$3,EDATE(CW$3,3)-1,$B12)=$B12,
TRUNC((MIN(EDATE(CW$3,3),$H12,$G12)-$B12)/(EDATE(CW$3,3)-CW$3)*$M12,2),
IF(OR($B12&gt;CW$3,MIN($G12:$H12)&lt;CW$3),0,
$M12)))</f>
        <v>0</v>
      </c>
      <c r="CX12" s="24">
        <f>IF(MEDIAN(CX$3,EDATE(CX$3,3)-1,MIN($G12,$H12))=MIN($G12,$H12),
$I12-$J12-SUM($O12:CW12),
IF(MEDIAN(CX$3,EDATE(CX$3,3)-1,$B12)=$B12,
TRUNC((MIN(EDATE(CX$3,3),$H12,$G12)-$B12)/(EDATE(CX$3,3)-CX$3)*$M12,2),
IF(OR($B12&gt;CX$3,MIN($G12:$H12)&lt;CX$3),0,
$M12)))</f>
        <v>0</v>
      </c>
      <c r="CY12" s="24">
        <f>IF(MEDIAN(CY$3,EDATE(CY$3,3)-1,MIN($G12,$H12))=MIN($G12,$H12),
$I12-$J12-SUM($O12:CX12),
IF(MEDIAN(CY$3,EDATE(CY$3,3)-1,$B12)=$B12,
TRUNC((MIN(EDATE(CY$3,3),$H12,$G12)-$B12)/(EDATE(CY$3,3)-CY$3)*$M12,2),
IF(OR($B12&gt;CY$3,MIN($G12:$H12)&lt;CY$3),0,
$M12)))</f>
        <v>0</v>
      </c>
      <c r="CZ12" s="24">
        <f>IF(MEDIAN(CZ$3,EDATE(CZ$3,3)-1,MIN($G12,$H12))=MIN($G12,$H12),
$I12-$J12-SUM($O12:CY12),
IF(MEDIAN(CZ$3,EDATE(CZ$3,3)-1,$B12)=$B12,
TRUNC((MIN(EDATE(CZ$3,3),$H12,$G12)-$B12)/(EDATE(CZ$3,3)-CZ$3)*$M12,2),
IF(OR($B12&gt;CZ$3,MIN($G12:$H12)&lt;CZ$3),0,
$M12)))</f>
        <v>0</v>
      </c>
      <c r="DA12" s="24">
        <f>IF(MEDIAN(DA$3,EDATE(DA$3,3)-1,MIN($G12,$H12))=MIN($G12,$H12),
$I12-$J12-SUM($O12:CZ12),
IF(MEDIAN(DA$3,EDATE(DA$3,3)-1,$B12)=$B12,
TRUNC((MIN(EDATE(DA$3,3),$H12,$G12)-$B12)/(EDATE(DA$3,3)-DA$3)*$M12,2),
IF(OR($B12&gt;DA$3,MIN($G12:$H12)&lt;DA$3),0,
$M12)))</f>
        <v>0</v>
      </c>
      <c r="DB12" s="24">
        <f>IF(MEDIAN(DB$3,EDATE(DB$3,3)-1,MIN($G12,$H12))=MIN($G12,$H12),
$I12-$J12-SUM($O12:DA12),
IF(MEDIAN(DB$3,EDATE(DB$3,3)-1,$B12)=$B12,
TRUNC((MIN(EDATE(DB$3,3),$H12,$G12)-$B12)/(EDATE(DB$3,3)-DB$3)*$M12,2),
IF(OR($B12&gt;DB$3,MIN($G12:$H12)&lt;DB$3),0,
$M12)))</f>
        <v>0</v>
      </c>
      <c r="DC12" s="24">
        <f>IF(MEDIAN(DC$3,EDATE(DC$3,3)-1,MIN($G12,$H12))=MIN($G12,$H12),
$I12-$J12-SUM($O12:DB12),
IF(MEDIAN(DC$3,EDATE(DC$3,3)-1,$B12)=$B12,
TRUNC((MIN(EDATE(DC$3,3),$H12,$G12)-$B12)/(EDATE(DC$3,3)-DC$3)*$M12,2),
IF(OR($B12&gt;DC$3,MIN($G12:$H12)&lt;DC$3),0,
$M12)))</f>
        <v>0</v>
      </c>
      <c r="DD12" s="24">
        <f>IF(MEDIAN(DD$3,EDATE(DD$3,3)-1,MIN($G12,$H12))=MIN($G12,$H12),
$I12-$J12-SUM($O12:DC12),
IF(MEDIAN(DD$3,EDATE(DD$3,3)-1,$B12)=$B12,
TRUNC((MIN(EDATE(DD$3,3),$H12,$G12)-$B12)/(EDATE(DD$3,3)-DD$3)*$M12,2),
IF(OR($B12&gt;DD$3,MIN($G12:$H12)&lt;DD$3),0,
$M12)))</f>
        <v>0</v>
      </c>
      <c r="DE12" s="24">
        <f>IF(MEDIAN(DE$3,EDATE(DE$3,3)-1,MIN($G12,$H12))=MIN($G12,$H12),
$I12-$J12-SUM($O12:DD12),
IF(MEDIAN(DE$3,EDATE(DE$3,3)-1,$B12)=$B12,
TRUNC((MIN(EDATE(DE$3,3),$H12,$G12)-$B12)/(EDATE(DE$3,3)-DE$3)*$M12,2),
IF(OR($B12&gt;DE$3,MIN($G12:$H12)&lt;DE$3),0,
$M12)))</f>
        <v>0</v>
      </c>
      <c r="DF12" s="24">
        <f>IF(MEDIAN(DF$3,EDATE(DF$3,3)-1,MIN($G12,$H12))=MIN($G12,$H12),
$I12-$J12-SUM($O12:DE12),
IF(MEDIAN(DF$3,EDATE(DF$3,3)-1,$B12)=$B12,
TRUNC((MIN(EDATE(DF$3,3),$H12,$G12)-$B12)/(EDATE(DF$3,3)-DF$3)*$M12,2),
IF(OR($B12&gt;DF$3,MIN($G12:$H12)&lt;DF$3),0,
$M12)))</f>
        <v>0</v>
      </c>
      <c r="DG12" s="24">
        <f>IF(MEDIAN(DG$3,EDATE(DG$3,3)-1,MIN($G12,$H12))=MIN($G12,$H12),
$I12-$J12-SUM($O12:DF12),
IF(MEDIAN(DG$3,EDATE(DG$3,3)-1,$B12)=$B12,
TRUNC((MIN(EDATE(DG$3,3),$H12,$G12)-$B12)/(EDATE(DG$3,3)-DG$3)*$M12,2),
IF(OR($B12&gt;DG$3,MIN($G12:$H12)&lt;DG$3),0,
$M12)))</f>
        <v>0</v>
      </c>
      <c r="DH12" s="24">
        <f>IF(MEDIAN(DH$3,EDATE(DH$3,3)-1,MIN($G12,$H12))=MIN($G12,$H12),
$I12-$J12-SUM($O12:DG12),
IF(MEDIAN(DH$3,EDATE(DH$3,3)-1,$B12)=$B12,
TRUNC((MIN(EDATE(DH$3,3),$H12,$G12)-$B12)/(EDATE(DH$3,3)-DH$3)*$M12,2),
IF(OR($B12&gt;DH$3,MIN($G12:$H12)&lt;DH$3),0,
$M12)))</f>
        <v>0</v>
      </c>
      <c r="DI12" s="24">
        <f>IF(MEDIAN(DI$3,EDATE(DI$3,3)-1,MIN($G12,$H12))=MIN($G12,$H12),
$I12-$J12-SUM($O12:DH12),
IF(MEDIAN(DI$3,EDATE(DI$3,3)-1,$B12)=$B12,
TRUNC((MIN(EDATE(DI$3,3),$H12,$G12)-$B12)/(EDATE(DI$3,3)-DI$3)*$M12,2),
IF(OR($B12&gt;DI$3,MIN($G12:$H12)&lt;DI$3),0,
$M12)))</f>
        <v>0</v>
      </c>
      <c r="DJ12" s="24">
        <f>IF(MEDIAN(DJ$3,EDATE(DJ$3,3)-1,MIN($G12,$H12))=MIN($G12,$H12),
$I12-$J12-SUM($O12:DI12),
IF(MEDIAN(DJ$3,EDATE(DJ$3,3)-1,$B12)=$B12,
TRUNC((MIN(EDATE(DJ$3,3),$H12,$G12)-$B12)/(EDATE(DJ$3,3)-DJ$3)*$M12,2),
IF(OR($B12&gt;DJ$3,MIN($G12:$H12)&lt;DJ$3),0,
$M12)))</f>
        <v>0</v>
      </c>
      <c r="DK12" s="24">
        <f>IF(MEDIAN(DK$3,EDATE(DK$3,3)-1,MIN($G12,$H12))=MIN($G12,$H12),
$I12-$J12-SUM($O12:DJ12),
IF(MEDIAN(DK$3,EDATE(DK$3,3)-1,$B12)=$B12,
TRUNC((MIN(EDATE(DK$3,3),$H12,$G12)-$B12)/(EDATE(DK$3,3)-DK$3)*$M12,2),
IF(OR($B12&gt;DK$3,MIN($G12:$H12)&lt;DK$3),0,
$M12)))</f>
        <v>0</v>
      </c>
    </row>
    <row r="13" spans="1:115" x14ac:dyDescent="0.25">
      <c r="A13" s="30" t="s">
        <v>123</v>
      </c>
      <c r="B13" s="31">
        <v>45306</v>
      </c>
      <c r="C13" s="32">
        <v>36</v>
      </c>
      <c r="D13" s="33">
        <v>10000</v>
      </c>
      <c r="E13" s="34">
        <v>0.75</v>
      </c>
      <c r="F13" s="35">
        <v>0.67</v>
      </c>
      <c r="G13" s="31">
        <v>45366</v>
      </c>
      <c r="H13" s="37">
        <f t="shared" si="84"/>
        <v>46402</v>
      </c>
      <c r="I13" s="36">
        <f t="shared" si="92"/>
        <v>5025</v>
      </c>
      <c r="J13" s="38">
        <f t="shared" si="93"/>
        <v>4749.8999999999996</v>
      </c>
      <c r="K13" s="38">
        <f t="shared" si="94"/>
        <v>997.47</v>
      </c>
      <c r="L13" s="26">
        <f t="shared" si="88"/>
        <v>4.5848540145985401</v>
      </c>
      <c r="M13" s="58">
        <f t="shared" si="89"/>
        <v>418.75</v>
      </c>
      <c r="N13" s="23">
        <f t="shared" si="90"/>
        <v>275.10000000000036</v>
      </c>
      <c r="O13" s="45">
        <f t="shared" si="95"/>
        <v>0</v>
      </c>
      <c r="P13" s="24">
        <f>IF(MEDIAN(P$3,EDATE(P$3,3)-1,MIN($G13,$H13))=MIN($G13,$H13),
$I13-$J13-SUM($O13:O13),
IF(MEDIAN(P$3,EDATE(P$3,3)-1,$B13)=$B13,
TRUNC((MIN(EDATE(P$3,3),$H13,$G13)-$B13)/(EDATE(P$3,3)-P$3)*$M13,2),
IF(OR($B13&gt;P$3,MIN($G13:$H13)&lt;P$3),0,
$M13)))</f>
        <v>0</v>
      </c>
      <c r="Q13" s="24">
        <f>IF(MEDIAN(Q$3,EDATE(Q$3,3)-1,MIN($G13,$H13))=MIN($G13,$H13),
$I13-$J13-SUM($O13:P13),
IF(MEDIAN(Q$3,EDATE(Q$3,3)-1,$B13)=$B13,
TRUNC((MIN(EDATE(Q$3,3),$H13,$G13)-$B13)/(EDATE(Q$3,3)-Q$3)*$M13,2),
IF(OR($B13&gt;Q$3,MIN($G13:$H13)&lt;Q$3),0,
$M13)))</f>
        <v>0</v>
      </c>
      <c r="R13" s="24">
        <f>IF(MEDIAN(R$3,EDATE(R$3,3)-1,MIN($G13,$H13))=MIN($G13,$H13),
$I13-$J13-SUM($O13:Q13),
IF(MEDIAN(R$3,EDATE(R$3,3)-1,$B13)=$B13,
TRUNC((MIN(EDATE(R$3,3),$H13,$G13)-$B13)/(EDATE(R$3,3)-R$3)*$M13,2),
IF(OR($B13&gt;R$3,MIN($G13:$H13)&lt;R$3),0,
$M13)))</f>
        <v>0</v>
      </c>
      <c r="S13" s="24">
        <f>IF(MEDIAN(S$3,EDATE(S$3,3)-1,MIN($G13,$H13))=MIN($G13,$H13),
$I13-$J13-SUM($O13:R13),
IF(MEDIAN(S$3,EDATE(S$3,3)-1,$B13)=$B13,
TRUNC((MIN(EDATE(S$3,3),$H13,$G13)-$B13)/(EDATE(S$3,3)-S$3)*$M13,2),
IF(OR($B13&gt;S$3,MIN($G13:$H13)&lt;S$3),0,
$M13)))</f>
        <v>0</v>
      </c>
      <c r="T13" s="24">
        <f>IF(MEDIAN(T$3,EDATE(T$3,3)-1,MIN($G13,$H13))=MIN($G13,$H13),
$I13-$J13-SUM($O13:S13),
IF(MEDIAN(T$3,EDATE(T$3,3)-1,$B13)=$B13,
TRUNC((MIN(EDATE(T$3,3),$H13,$G13)-$B13)/(EDATE(T$3,3)-T$3)*$M13,2),
IF(OR($B13&gt;T$3,MIN($G13:$H13)&lt;T$3),0,
$M13)))</f>
        <v>0</v>
      </c>
      <c r="U13" s="24">
        <f>IF(MEDIAN(U$3,EDATE(U$3,3)-1,MIN($G13,$H13))=MIN($G13,$H13),
$I13-$J13-SUM($O13:T13),
IF(MEDIAN(U$3,EDATE(U$3,3)-1,$B13)=$B13,
TRUNC((MIN(EDATE(U$3,3),$H13,$G13)-$B13)/(EDATE(U$3,3)-U$3)*$M13,2),
IF(OR($B13&gt;U$3,MIN($G13:$H13)&lt;U$3),0,
$M13)))</f>
        <v>275.10000000000036</v>
      </c>
      <c r="V13" s="24">
        <f>IF(MEDIAN(V$3,EDATE(V$3,3)-1,MIN($G13,$H13))=MIN($G13,$H13),
$I13-$J13-SUM($O13:U13),
IF(MEDIAN(V$3,EDATE(V$3,3)-1,$B13)=$B13,
TRUNC((MIN(EDATE(V$3,3),$H13,$G13)-$B13)/(EDATE(V$3,3)-V$3)*$M13,2),
IF(OR($B13&gt;V$3,MIN($G13:$H13)&lt;V$3),0,
$M13)))</f>
        <v>0</v>
      </c>
      <c r="W13" s="24">
        <f>IF(MEDIAN(W$3,EDATE(W$3,3)-1,MIN($G13,$H13))=MIN($G13,$H13),
$I13-$J13-SUM($O13:V13),
IF(MEDIAN(W$3,EDATE(W$3,3)-1,$B13)=$B13,
TRUNC((MIN(EDATE(W$3,3),$H13,$G13)-$B13)/(EDATE(W$3,3)-W$3)*$M13,2),
IF(OR($B13&gt;W$3,MIN($G13:$H13)&lt;W$3),0,
$M13)))</f>
        <v>0</v>
      </c>
      <c r="X13" s="24">
        <f>IF(MEDIAN(X$3,EDATE(X$3,3)-1,MIN($G13,$H13))=MIN($G13,$H13),
$I13-$J13-SUM($O13:W13),
IF(MEDIAN(X$3,EDATE(X$3,3)-1,$B13)=$B13,
TRUNC((MIN(EDATE(X$3,3),$H13,$G13)-$B13)/(EDATE(X$3,3)-X$3)*$M13,2),
IF(OR($B13&gt;X$3,MIN($G13:$H13)&lt;X$3),0,
$M13)))</f>
        <v>0</v>
      </c>
      <c r="Y13" s="24">
        <f>IF(MEDIAN(Y$3,EDATE(Y$3,3)-1,MIN($G13,$H13))=MIN($G13,$H13),
$I13-$J13-SUM($O13:X13),
IF(MEDIAN(Y$3,EDATE(Y$3,3)-1,$B13)=$B13,
TRUNC((MIN(EDATE(Y$3,3),$H13,$G13)-$B13)/(EDATE(Y$3,3)-Y$3)*$M13,2),
IF(OR($B13&gt;Y$3,MIN($G13:$H13)&lt;Y$3),0,
$M13)))</f>
        <v>0</v>
      </c>
      <c r="Z13" s="24">
        <f>IF(MEDIAN(Z$3,EDATE(Z$3,3)-1,MIN($G13,$H13))=MIN($G13,$H13),
$I13-$J13-SUM($O13:Y13),
IF(MEDIAN(Z$3,EDATE(Z$3,3)-1,$B13)=$B13,
TRUNC((MIN(EDATE(Z$3,3),$H13,$G13)-$B13)/(EDATE(Z$3,3)-Z$3)*$M13,2),
IF(OR($B13&gt;Z$3,MIN($G13:$H13)&lt;Z$3),0,
$M13)))</f>
        <v>0</v>
      </c>
      <c r="AA13" s="24">
        <f>IF(MEDIAN(AA$3,EDATE(AA$3,3)-1,MIN($G13,$H13))=MIN($G13,$H13),
$I13-$J13-SUM($O13:Z13),
IF(MEDIAN(AA$3,EDATE(AA$3,3)-1,$B13)=$B13,
TRUNC((MIN(EDATE(AA$3,3),$H13,$G13)-$B13)/(EDATE(AA$3,3)-AA$3)*$M13,2),
IF(OR($B13&gt;AA$3,MIN($G13:$H13)&lt;AA$3),0,
$M13)))</f>
        <v>0</v>
      </c>
      <c r="AB13" s="24">
        <f>IF(MEDIAN(AB$3,EDATE(AB$3,3)-1,MIN($G13,$H13))=MIN($G13,$H13),
$I13-$J13-SUM($O13:AA13),
IF(MEDIAN(AB$3,EDATE(AB$3,3)-1,$B13)=$B13,
TRUNC((MIN(EDATE(AB$3,3),$H13,$G13)-$B13)/(EDATE(AB$3,3)-AB$3)*$M13,2),
IF(OR($B13&gt;AB$3,MIN($G13:$H13)&lt;AB$3),0,
$M13)))</f>
        <v>0</v>
      </c>
      <c r="AC13" s="24">
        <f>IF(MEDIAN(AC$3,EDATE(AC$3,3)-1,MIN($G13,$H13))=MIN($G13,$H13),
$I13-$J13-SUM($O13:AB13),
IF(MEDIAN(AC$3,EDATE(AC$3,3)-1,$B13)=$B13,
TRUNC((MIN(EDATE(AC$3,3),$H13,$G13)-$B13)/(EDATE(AC$3,3)-AC$3)*$M13,2),
IF(OR($B13&gt;AC$3,MIN($G13:$H13)&lt;AC$3),0,
$M13)))</f>
        <v>0</v>
      </c>
      <c r="AD13" s="24">
        <f>IF(MEDIAN(AD$3,EDATE(AD$3,3)-1,MIN($G13,$H13))=MIN($G13,$H13),
$I13-$J13-SUM($O13:AC13),
IF(MEDIAN(AD$3,EDATE(AD$3,3)-1,$B13)=$B13,
TRUNC((MIN(EDATE(AD$3,3),$H13,$G13)-$B13)/(EDATE(AD$3,3)-AD$3)*$M13,2),
IF(OR($B13&gt;AD$3,MIN($G13:$H13)&lt;AD$3),0,
$M13)))</f>
        <v>0</v>
      </c>
      <c r="AE13" s="24">
        <f>IF(MEDIAN(AE$3,EDATE(AE$3,3)-1,MIN($G13,$H13))=MIN($G13,$H13),
$I13-$J13-SUM($O13:AD13),
IF(MEDIAN(AE$3,EDATE(AE$3,3)-1,$B13)=$B13,
TRUNC((MIN(EDATE(AE$3,3),$H13,$G13)-$B13)/(EDATE(AE$3,3)-AE$3)*$M13,2),
IF(OR($B13&gt;AE$3,MIN($G13:$H13)&lt;AE$3),0,
$M13)))</f>
        <v>0</v>
      </c>
      <c r="AF13" s="24">
        <f>IF(MEDIAN(AF$3,EDATE(AF$3,3)-1,MIN($G13,$H13))=MIN($G13,$H13),
$I13-$J13-SUM($O13:AE13),
IF(MEDIAN(AF$3,EDATE(AF$3,3)-1,$B13)=$B13,
TRUNC((MIN(EDATE(AF$3,3),$H13,$G13)-$B13)/(EDATE(AF$3,3)-AF$3)*$M13,2),
IF(OR($B13&gt;AF$3,MIN($G13:$H13)&lt;AF$3),0,
$M13)))</f>
        <v>0</v>
      </c>
      <c r="AG13" s="24">
        <f>IF(MEDIAN(AG$3,EDATE(AG$3,3)-1,MIN($G13,$H13))=MIN($G13,$H13),
$I13-$J13-SUM($O13:AF13),
IF(MEDIAN(AG$3,EDATE(AG$3,3)-1,$B13)=$B13,
TRUNC((MIN(EDATE(AG$3,3),$H13,$G13)-$B13)/(EDATE(AG$3,3)-AG$3)*$M13,2),
IF(OR($B13&gt;AG$3,MIN($G13:$H13)&lt;AG$3),0,
$M13)))</f>
        <v>0</v>
      </c>
      <c r="AH13" s="24">
        <f>IF(MEDIAN(AH$3,EDATE(AH$3,3)-1,MIN($G13,$H13))=MIN($G13,$H13),
$I13-$J13-SUM($O13:AG13),
IF(MEDIAN(AH$3,EDATE(AH$3,3)-1,$B13)=$B13,
TRUNC((MIN(EDATE(AH$3,3),$H13,$G13)-$B13)/(EDATE(AH$3,3)-AH$3)*$M13,2),
IF(OR($B13&gt;AH$3,MIN($G13:$H13)&lt;AH$3),0,
$M13)))</f>
        <v>0</v>
      </c>
      <c r="AI13" s="24">
        <f>IF(MEDIAN(AI$3,EDATE(AI$3,3)-1,MIN($G13,$H13))=MIN($G13,$H13),
$I13-$J13-SUM($O13:AH13),
IF(MEDIAN(AI$3,EDATE(AI$3,3)-1,$B13)=$B13,
TRUNC((MIN(EDATE(AI$3,3),$H13,$G13)-$B13)/(EDATE(AI$3,3)-AI$3)*$M13,2),
IF(OR($B13&gt;AI$3,MIN($G13:$H13)&lt;AI$3),0,
$M13)))</f>
        <v>0</v>
      </c>
      <c r="AJ13" s="24">
        <f>IF(MEDIAN(AJ$3,EDATE(AJ$3,3)-1,MIN($G13,$H13))=MIN($G13,$H13),
$I13-$J13-SUM($O13:AI13),
IF(MEDIAN(AJ$3,EDATE(AJ$3,3)-1,$B13)=$B13,
TRUNC((MIN(EDATE(AJ$3,3),$H13,$G13)-$B13)/(EDATE(AJ$3,3)-AJ$3)*$M13,2),
IF(OR($B13&gt;AJ$3,MIN($G13:$H13)&lt;AJ$3),0,
$M13)))</f>
        <v>0</v>
      </c>
      <c r="AK13" s="24">
        <f>IF(MEDIAN(AK$3,EDATE(AK$3,3)-1,MIN($G13,$H13))=MIN($G13,$H13),
$I13-$J13-SUM($O13:AJ13),
IF(MEDIAN(AK$3,EDATE(AK$3,3)-1,$B13)=$B13,
TRUNC((MIN(EDATE(AK$3,3),$H13,$G13)-$B13)/(EDATE(AK$3,3)-AK$3)*$M13,2),
IF(OR($B13&gt;AK$3,MIN($G13:$H13)&lt;AK$3),0,
$M13)))</f>
        <v>0</v>
      </c>
      <c r="AL13" s="24">
        <f>IF(MEDIAN(AL$3,EDATE(AL$3,3)-1,MIN($G13,$H13))=MIN($G13,$H13),
$I13-$J13-SUM($O13:AK13),
IF(MEDIAN(AL$3,EDATE(AL$3,3)-1,$B13)=$B13,
TRUNC((MIN(EDATE(AL$3,3),$H13,$G13)-$B13)/(EDATE(AL$3,3)-AL$3)*$M13,2),
IF(OR($B13&gt;AL$3,MIN($G13:$H13)&lt;AL$3),0,
$M13)))</f>
        <v>0</v>
      </c>
      <c r="AM13" s="24">
        <f>IF(MEDIAN(AM$3,EDATE(AM$3,3)-1,MIN($G13,$H13))=MIN($G13,$H13),
$I13-$J13-SUM($O13:AL13),
IF(MEDIAN(AM$3,EDATE(AM$3,3)-1,$B13)=$B13,
TRUNC((MIN(EDATE(AM$3,3),$H13,$G13)-$B13)/(EDATE(AM$3,3)-AM$3)*$M13,2),
IF(OR($B13&gt;AM$3,MIN($G13:$H13)&lt;AM$3),0,
$M13)))</f>
        <v>0</v>
      </c>
      <c r="AN13" s="24">
        <f>IF(MEDIAN(AN$3,EDATE(AN$3,3)-1,MIN($G13,$H13))=MIN($G13,$H13),
$I13-$J13-SUM($O13:AM13),
IF(MEDIAN(AN$3,EDATE(AN$3,3)-1,$B13)=$B13,
TRUNC((MIN(EDATE(AN$3,3),$H13,$G13)-$B13)/(EDATE(AN$3,3)-AN$3)*$M13,2),
IF(OR($B13&gt;AN$3,MIN($G13:$H13)&lt;AN$3),0,
$M13)))</f>
        <v>0</v>
      </c>
      <c r="AO13" s="24">
        <f>IF(MEDIAN(AO$3,EDATE(AO$3,3)-1,MIN($G13,$H13))=MIN($G13,$H13),
$I13-$J13-SUM($O13:AN13),
IF(MEDIAN(AO$3,EDATE(AO$3,3)-1,$B13)=$B13,
TRUNC((MIN(EDATE(AO$3,3),$H13,$G13)-$B13)/(EDATE(AO$3,3)-AO$3)*$M13,2),
IF(OR($B13&gt;AO$3,MIN($G13:$H13)&lt;AO$3),0,
$M13)))</f>
        <v>0</v>
      </c>
      <c r="AP13" s="24">
        <f>IF(MEDIAN(AP$3,EDATE(AP$3,3)-1,MIN($G13,$H13))=MIN($G13,$H13),
$I13-$J13-SUM($O13:AO13),
IF(MEDIAN(AP$3,EDATE(AP$3,3)-1,$B13)=$B13,
TRUNC((MIN(EDATE(AP$3,3),$H13,$G13)-$B13)/(EDATE(AP$3,3)-AP$3)*$M13,2),
IF(OR($B13&gt;AP$3,MIN($G13:$H13)&lt;AP$3),0,
$M13)))</f>
        <v>0</v>
      </c>
      <c r="AQ13" s="24">
        <f>IF(MEDIAN(AQ$3,EDATE(AQ$3,3)-1,MIN($G13,$H13))=MIN($G13,$H13),
$I13-$J13-SUM($O13:AP13),
IF(MEDIAN(AQ$3,EDATE(AQ$3,3)-1,$B13)=$B13,
TRUNC((MIN(EDATE(AQ$3,3),$H13,$G13)-$B13)/(EDATE(AQ$3,3)-AQ$3)*$M13,2),
IF(OR($B13&gt;AQ$3,MIN($G13:$H13)&lt;AQ$3),0,
$M13)))</f>
        <v>0</v>
      </c>
      <c r="AR13" s="24">
        <f>IF(MEDIAN(AR$3,EDATE(AR$3,3)-1,MIN($G13,$H13))=MIN($G13,$H13),
$I13-$J13-SUM($O13:AQ13),
IF(MEDIAN(AR$3,EDATE(AR$3,3)-1,$B13)=$B13,
TRUNC((MIN(EDATE(AR$3,3),$H13,$G13)-$B13)/(EDATE(AR$3,3)-AR$3)*$M13,2),
IF(OR($B13&gt;AR$3,MIN($G13:$H13)&lt;AR$3),0,
$M13)))</f>
        <v>0</v>
      </c>
      <c r="AS13" s="24">
        <f>IF(MEDIAN(AS$3,EDATE(AS$3,3)-1,MIN($G13,$H13))=MIN($G13,$H13),
$I13-$J13-SUM($O13:AR13),
IF(MEDIAN(AS$3,EDATE(AS$3,3)-1,$B13)=$B13,
TRUNC((MIN(EDATE(AS$3,3),$H13,$G13)-$B13)/(EDATE(AS$3,3)-AS$3)*$M13,2),
IF(OR($B13&gt;AS$3,MIN($G13:$H13)&lt;AS$3),0,
$M13)))</f>
        <v>0</v>
      </c>
      <c r="AT13" s="24">
        <f>IF(MEDIAN(AT$3,EDATE(AT$3,3)-1,MIN($G13,$H13))=MIN($G13,$H13),
$I13-$J13-SUM($O13:AS13),
IF(MEDIAN(AT$3,EDATE(AT$3,3)-1,$B13)=$B13,
TRUNC((MIN(EDATE(AT$3,3),$H13,$G13)-$B13)/(EDATE(AT$3,3)-AT$3)*$M13,2),
IF(OR($B13&gt;AT$3,MIN($G13:$H13)&lt;AT$3),0,
$M13)))</f>
        <v>0</v>
      </c>
      <c r="AU13" s="24">
        <f>IF(MEDIAN(AU$3,EDATE(AU$3,3)-1,MIN($G13,$H13))=MIN($G13,$H13),
$I13-$J13-SUM($O13:AT13),
IF(MEDIAN(AU$3,EDATE(AU$3,3)-1,$B13)=$B13,
TRUNC((MIN(EDATE(AU$3,3),$H13,$G13)-$B13)/(EDATE(AU$3,3)-AU$3)*$M13,2),
IF(OR($B13&gt;AU$3,MIN($G13:$H13)&lt;AU$3),0,
$M13)))</f>
        <v>0</v>
      </c>
      <c r="AV13" s="24">
        <f>IF(MEDIAN(AV$3,EDATE(AV$3,3)-1,MIN($G13,$H13))=MIN($G13,$H13),
$I13-$J13-SUM($O13:AU13),
IF(MEDIAN(AV$3,EDATE(AV$3,3)-1,$B13)=$B13,
TRUNC((MIN(EDATE(AV$3,3),$H13,$G13)-$B13)/(EDATE(AV$3,3)-AV$3)*$M13,2),
IF(OR($B13&gt;AV$3,MIN($G13:$H13)&lt;AV$3),0,
$M13)))</f>
        <v>0</v>
      </c>
      <c r="AW13" s="24">
        <f>IF(MEDIAN(AW$3,EDATE(AW$3,3)-1,MIN($G13,$H13))=MIN($G13,$H13),
$I13-$J13-SUM($O13:AV13),
IF(MEDIAN(AW$3,EDATE(AW$3,3)-1,$B13)=$B13,
TRUNC((MIN(EDATE(AW$3,3),$H13,$G13)-$B13)/(EDATE(AW$3,3)-AW$3)*$M13,2),
IF(OR($B13&gt;AW$3,MIN($G13:$H13)&lt;AW$3),0,
$M13)))</f>
        <v>0</v>
      </c>
      <c r="AX13" s="24">
        <f>IF(MEDIAN(AX$3,EDATE(AX$3,3)-1,MIN($G13,$H13))=MIN($G13,$H13),
$I13-$J13-SUM($O13:AW13),
IF(MEDIAN(AX$3,EDATE(AX$3,3)-1,$B13)=$B13,
TRUNC((MIN(EDATE(AX$3,3),$H13,$G13)-$B13)/(EDATE(AX$3,3)-AX$3)*$M13,2),
IF(OR($B13&gt;AX$3,MIN($G13:$H13)&lt;AX$3),0,
$M13)))</f>
        <v>0</v>
      </c>
      <c r="AY13" s="24">
        <f>IF(MEDIAN(AY$3,EDATE(AY$3,3)-1,MIN($G13,$H13))=MIN($G13,$H13),
$I13-$J13-SUM($O13:AX13),
IF(MEDIAN(AY$3,EDATE(AY$3,3)-1,$B13)=$B13,
TRUNC((MIN(EDATE(AY$3,3),$H13,$G13)-$B13)/(EDATE(AY$3,3)-AY$3)*$M13,2),
IF(OR($B13&gt;AY$3,MIN($G13:$H13)&lt;AY$3),0,
$M13)))</f>
        <v>0</v>
      </c>
      <c r="AZ13" s="24">
        <f>IF(MEDIAN(AZ$3,EDATE(AZ$3,3)-1,MIN($G13,$H13))=MIN($G13,$H13),
$I13-$J13-SUM($O13:AY13),
IF(MEDIAN(AZ$3,EDATE(AZ$3,3)-1,$B13)=$B13,
TRUNC((MIN(EDATE(AZ$3,3),$H13,$G13)-$B13)/(EDATE(AZ$3,3)-AZ$3)*$M13,2),
IF(OR($B13&gt;AZ$3,MIN($G13:$H13)&lt;AZ$3),0,
$M13)))</f>
        <v>0</v>
      </c>
      <c r="BA13" s="24">
        <f>IF(MEDIAN(BA$3,EDATE(BA$3,3)-1,MIN($G13,$H13))=MIN($G13,$H13),
$I13-$J13-SUM($O13:AZ13),
IF(MEDIAN(BA$3,EDATE(BA$3,3)-1,$B13)=$B13,
TRUNC((MIN(EDATE(BA$3,3),$H13,$G13)-$B13)/(EDATE(BA$3,3)-BA$3)*$M13,2),
IF(OR($B13&gt;BA$3,MIN($G13:$H13)&lt;BA$3),0,
$M13)))</f>
        <v>0</v>
      </c>
      <c r="BB13" s="24">
        <f>IF(MEDIAN(BB$3,EDATE(BB$3,3)-1,MIN($G13,$H13))=MIN($G13,$H13),
$I13-$J13-SUM($O13:BA13),
IF(MEDIAN(BB$3,EDATE(BB$3,3)-1,$B13)=$B13,
TRUNC((MIN(EDATE(BB$3,3),$H13,$G13)-$B13)/(EDATE(BB$3,3)-BB$3)*$M13,2),
IF(OR($B13&gt;BB$3,MIN($G13:$H13)&lt;BB$3),0,
$M13)))</f>
        <v>0</v>
      </c>
      <c r="BC13" s="24">
        <f>IF(MEDIAN(BC$3,EDATE(BC$3,3)-1,MIN($G13,$H13))=MIN($G13,$H13),
$I13-$J13-SUM($O13:BB13),
IF(MEDIAN(BC$3,EDATE(BC$3,3)-1,$B13)=$B13,
TRUNC((MIN(EDATE(BC$3,3),$H13,$G13)-$B13)/(EDATE(BC$3,3)-BC$3)*$M13,2),
IF(OR($B13&gt;BC$3,MIN($G13:$H13)&lt;BC$3),0,
$M13)))</f>
        <v>0</v>
      </c>
      <c r="BD13" s="24">
        <f>IF(MEDIAN(BD$3,EDATE(BD$3,3)-1,MIN($G13,$H13))=MIN($G13,$H13),
$I13-$J13-SUM($O13:BC13),
IF(MEDIAN(BD$3,EDATE(BD$3,3)-1,$B13)=$B13,
TRUNC((MIN(EDATE(BD$3,3),$H13,$G13)-$B13)/(EDATE(BD$3,3)-BD$3)*$M13,2),
IF(OR($B13&gt;BD$3,MIN($G13:$H13)&lt;BD$3),0,
$M13)))</f>
        <v>0</v>
      </c>
      <c r="BE13" s="24">
        <f>IF(MEDIAN(BE$3,EDATE(BE$3,3)-1,MIN($G13,$H13))=MIN($G13,$H13),
$I13-$J13-SUM($O13:BD13),
IF(MEDIAN(BE$3,EDATE(BE$3,3)-1,$B13)=$B13,
TRUNC((MIN(EDATE(BE$3,3),$H13,$G13)-$B13)/(EDATE(BE$3,3)-BE$3)*$M13,2),
IF(OR($B13&gt;BE$3,MIN($G13:$H13)&lt;BE$3),0,
$M13)))</f>
        <v>0</v>
      </c>
      <c r="BF13" s="24">
        <f>IF(MEDIAN(BF$3,EDATE(BF$3,3)-1,MIN($G13,$H13))=MIN($G13,$H13),
$I13-$J13-SUM($O13:BE13),
IF(MEDIAN(BF$3,EDATE(BF$3,3)-1,$B13)=$B13,
TRUNC((MIN(EDATE(BF$3,3),$H13,$G13)-$B13)/(EDATE(BF$3,3)-BF$3)*$M13,2),
IF(OR($B13&gt;BF$3,MIN($G13:$H13)&lt;BF$3),0,
$M13)))</f>
        <v>0</v>
      </c>
      <c r="BG13" s="24">
        <f>IF(MEDIAN(BG$3,EDATE(BG$3,3)-1,MIN($G13,$H13))=MIN($G13,$H13),
$I13-$J13-SUM($O13:BF13),
IF(MEDIAN(BG$3,EDATE(BG$3,3)-1,$B13)=$B13,
TRUNC((MIN(EDATE(BG$3,3),$H13,$G13)-$B13)/(EDATE(BG$3,3)-BG$3)*$M13,2),
IF(OR($B13&gt;BG$3,MIN($G13:$H13)&lt;BG$3),0,
$M13)))</f>
        <v>0</v>
      </c>
      <c r="BH13" s="24">
        <f>IF(MEDIAN(BH$3,EDATE(BH$3,3)-1,MIN($G13,$H13))=MIN($G13,$H13),
$I13-$J13-SUM($O13:BG13),
IF(MEDIAN(BH$3,EDATE(BH$3,3)-1,$B13)=$B13,
TRUNC((MIN(EDATE(BH$3,3),$H13,$G13)-$B13)/(EDATE(BH$3,3)-BH$3)*$M13,2),
IF(OR($B13&gt;BH$3,MIN($G13:$H13)&lt;BH$3),0,
$M13)))</f>
        <v>0</v>
      </c>
      <c r="BI13" s="24">
        <f>IF(MEDIAN(BI$3,EDATE(BI$3,3)-1,MIN($G13,$H13))=MIN($G13,$H13),
$I13-$J13-SUM($O13:BH13),
IF(MEDIAN(BI$3,EDATE(BI$3,3)-1,$B13)=$B13,
TRUNC((MIN(EDATE(BI$3,3),$H13,$G13)-$B13)/(EDATE(BI$3,3)-BI$3)*$M13,2),
IF(OR($B13&gt;BI$3,MIN($G13:$H13)&lt;BI$3),0,
$M13)))</f>
        <v>0</v>
      </c>
      <c r="BJ13" s="24">
        <f>IF(MEDIAN(BJ$3,EDATE(BJ$3,3)-1,MIN($G13,$H13))=MIN($G13,$H13),
$I13-$J13-SUM($O13:BI13),
IF(MEDIAN(BJ$3,EDATE(BJ$3,3)-1,$B13)=$B13,
TRUNC((MIN(EDATE(BJ$3,3),$H13,$G13)-$B13)/(EDATE(BJ$3,3)-BJ$3)*$M13,2),
IF(OR($B13&gt;BJ$3,MIN($G13:$H13)&lt;BJ$3),0,
$M13)))</f>
        <v>0</v>
      </c>
      <c r="BK13" s="24">
        <f>IF(MEDIAN(BK$3,EDATE(BK$3,3)-1,MIN($G13,$H13))=MIN($G13,$H13),
$I13-$J13-SUM($O13:BJ13),
IF(MEDIAN(BK$3,EDATE(BK$3,3)-1,$B13)=$B13,
TRUNC((MIN(EDATE(BK$3,3),$H13,$G13)-$B13)/(EDATE(BK$3,3)-BK$3)*$M13,2),
IF(OR($B13&gt;BK$3,MIN($G13:$H13)&lt;BK$3),0,
$M13)))</f>
        <v>0</v>
      </c>
      <c r="BL13" s="24">
        <f>IF(MEDIAN(BL$3,EDATE(BL$3,3)-1,MIN($G13,$H13))=MIN($G13,$H13),
$I13-$J13-SUM($O13:BK13),
IF(MEDIAN(BL$3,EDATE(BL$3,3)-1,$B13)=$B13,
TRUNC((MIN(EDATE(BL$3,3),$H13,$G13)-$B13)/(EDATE(BL$3,3)-BL$3)*$M13,2),
IF(OR($B13&gt;BL$3,MIN($G13:$H13)&lt;BL$3),0,
$M13)))</f>
        <v>0</v>
      </c>
      <c r="BM13" s="24">
        <f>IF(MEDIAN(BM$3,EDATE(BM$3,3)-1,MIN($G13,$H13))=MIN($G13,$H13),
$I13-$J13-SUM($O13:BL13),
IF(MEDIAN(BM$3,EDATE(BM$3,3)-1,$B13)=$B13,
TRUNC((MIN(EDATE(BM$3,3),$H13,$G13)-$B13)/(EDATE(BM$3,3)-BM$3)*$M13,2),
IF(OR($B13&gt;BM$3,MIN($G13:$H13)&lt;BM$3),0,
$M13)))</f>
        <v>0</v>
      </c>
      <c r="BN13" s="24">
        <f>IF(MEDIAN(BN$3,EDATE(BN$3,3)-1,MIN($G13,$H13))=MIN($G13,$H13),
$I13-$J13-SUM($O13:BM13),
IF(MEDIAN(BN$3,EDATE(BN$3,3)-1,$B13)=$B13,
TRUNC((MIN(EDATE(BN$3,3),$H13,$G13)-$B13)/(EDATE(BN$3,3)-BN$3)*$M13,2),
IF(OR($B13&gt;BN$3,MIN($G13:$H13)&lt;BN$3),0,
$M13)))</f>
        <v>0</v>
      </c>
      <c r="BO13" s="24">
        <f>IF(MEDIAN(BO$3,EDATE(BO$3,3)-1,MIN($G13,$H13))=MIN($G13,$H13),
$I13-$J13-SUM($O13:BN13),
IF(MEDIAN(BO$3,EDATE(BO$3,3)-1,$B13)=$B13,
TRUNC((MIN(EDATE(BO$3,3),$H13,$G13)-$B13)/(EDATE(BO$3,3)-BO$3)*$M13,2),
IF(OR($B13&gt;BO$3,MIN($G13:$H13)&lt;BO$3),0,
$M13)))</f>
        <v>0</v>
      </c>
      <c r="BP13" s="24">
        <f>IF(MEDIAN(BP$3,EDATE(BP$3,3)-1,MIN($G13,$H13))=MIN($G13,$H13),
$I13-$J13-SUM($O13:BO13),
IF(MEDIAN(BP$3,EDATE(BP$3,3)-1,$B13)=$B13,
TRUNC((MIN(EDATE(BP$3,3),$H13,$G13)-$B13)/(EDATE(BP$3,3)-BP$3)*$M13,2),
IF(OR($B13&gt;BP$3,MIN($G13:$H13)&lt;BP$3),0,
$M13)))</f>
        <v>0</v>
      </c>
      <c r="BQ13" s="24">
        <f>IF(MEDIAN(BQ$3,EDATE(BQ$3,3)-1,MIN($G13,$H13))=MIN($G13,$H13),
$I13-$J13-SUM($O13:BP13),
IF(MEDIAN(BQ$3,EDATE(BQ$3,3)-1,$B13)=$B13,
TRUNC((MIN(EDATE(BQ$3,3),$H13,$G13)-$B13)/(EDATE(BQ$3,3)-BQ$3)*$M13,2),
IF(OR($B13&gt;BQ$3,MIN($G13:$H13)&lt;BQ$3),0,
$M13)))</f>
        <v>0</v>
      </c>
      <c r="BR13" s="24">
        <f>IF(MEDIAN(BR$3,EDATE(BR$3,3)-1,MIN($G13,$H13))=MIN($G13,$H13),
$I13-$J13-SUM($O13:BQ13),
IF(MEDIAN(BR$3,EDATE(BR$3,3)-1,$B13)=$B13,
TRUNC((MIN(EDATE(BR$3,3),$H13,$G13)-$B13)/(EDATE(BR$3,3)-BR$3)*$M13,2),
IF(OR($B13&gt;BR$3,MIN($G13:$H13)&lt;BR$3),0,
$M13)))</f>
        <v>0</v>
      </c>
      <c r="BS13" s="24">
        <f>IF(MEDIAN(BS$3,EDATE(BS$3,3)-1,MIN($G13,$H13))=MIN($G13,$H13),
$I13-$J13-SUM($O13:BR13),
IF(MEDIAN(BS$3,EDATE(BS$3,3)-1,$B13)=$B13,
TRUNC((MIN(EDATE(BS$3,3),$H13,$G13)-$B13)/(EDATE(BS$3,3)-BS$3)*$M13,2),
IF(OR($B13&gt;BS$3,MIN($G13:$H13)&lt;BS$3),0,
$M13)))</f>
        <v>0</v>
      </c>
      <c r="BT13" s="24">
        <f>IF(MEDIAN(BT$3,EDATE(BT$3,3)-1,MIN($G13,$H13))=MIN($G13,$H13),
$I13-$J13-SUM($O13:BS13),
IF(MEDIAN(BT$3,EDATE(BT$3,3)-1,$B13)=$B13,
TRUNC((MIN(EDATE(BT$3,3),$H13,$G13)-$B13)/(EDATE(BT$3,3)-BT$3)*$M13,2),
IF(OR($B13&gt;BT$3,MIN($G13:$H13)&lt;BT$3),0,
$M13)))</f>
        <v>0</v>
      </c>
      <c r="BU13" s="24">
        <f>IF(MEDIAN(BU$3,EDATE(BU$3,3)-1,MIN($G13,$H13))=MIN($G13,$H13),
$I13-$J13-SUM($O13:BT13),
IF(MEDIAN(BU$3,EDATE(BU$3,3)-1,$B13)=$B13,
TRUNC((MIN(EDATE(BU$3,3),$H13,$G13)-$B13)/(EDATE(BU$3,3)-BU$3)*$M13,2),
IF(OR($B13&gt;BU$3,MIN($G13:$H13)&lt;BU$3),0,
$M13)))</f>
        <v>0</v>
      </c>
      <c r="BV13" s="24">
        <f>IF(MEDIAN(BV$3,EDATE(BV$3,3)-1,MIN($G13,$H13))=MIN($G13,$H13),
$I13-$J13-SUM($O13:BU13),
IF(MEDIAN(BV$3,EDATE(BV$3,3)-1,$B13)=$B13,
TRUNC((MIN(EDATE(BV$3,3),$H13,$G13)-$B13)/(EDATE(BV$3,3)-BV$3)*$M13,2),
IF(OR($B13&gt;BV$3,MIN($G13:$H13)&lt;BV$3),0,
$M13)))</f>
        <v>0</v>
      </c>
      <c r="BW13" s="24">
        <f>IF(MEDIAN(BW$3,EDATE(BW$3,3)-1,MIN($G13,$H13))=MIN($G13,$H13),
$I13-$J13-SUM($O13:BV13),
IF(MEDIAN(BW$3,EDATE(BW$3,3)-1,$B13)=$B13,
TRUNC((MIN(EDATE(BW$3,3),$H13,$G13)-$B13)/(EDATE(BW$3,3)-BW$3)*$M13,2),
IF(OR($B13&gt;BW$3,MIN($G13:$H13)&lt;BW$3),0,
$M13)))</f>
        <v>0</v>
      </c>
      <c r="BX13" s="24">
        <f>IF(MEDIAN(BX$3,EDATE(BX$3,3)-1,MIN($G13,$H13))=MIN($G13,$H13),
$I13-$J13-SUM($O13:BW13),
IF(MEDIAN(BX$3,EDATE(BX$3,3)-1,$B13)=$B13,
TRUNC((MIN(EDATE(BX$3,3),$H13,$G13)-$B13)/(EDATE(BX$3,3)-BX$3)*$M13,2),
IF(OR($B13&gt;BX$3,MIN($G13:$H13)&lt;BX$3),0,
$M13)))</f>
        <v>0</v>
      </c>
      <c r="BY13" s="24">
        <f>IF(MEDIAN(BY$3,EDATE(BY$3,3)-1,MIN($G13,$H13))=MIN($G13,$H13),
$I13-$J13-SUM($O13:BX13),
IF(MEDIAN(BY$3,EDATE(BY$3,3)-1,$B13)=$B13,
TRUNC((MIN(EDATE(BY$3,3),$H13,$G13)-$B13)/(EDATE(BY$3,3)-BY$3)*$M13,2),
IF(OR($B13&gt;BY$3,MIN($G13:$H13)&lt;BY$3),0,
$M13)))</f>
        <v>0</v>
      </c>
      <c r="BZ13" s="24">
        <f>IF(MEDIAN(BZ$3,EDATE(BZ$3,3)-1,MIN($G13,$H13))=MIN($G13,$H13),
$I13-$J13-SUM($O13:BY13),
IF(MEDIAN(BZ$3,EDATE(BZ$3,3)-1,$B13)=$B13,
TRUNC((MIN(EDATE(BZ$3,3),$H13,$G13)-$B13)/(EDATE(BZ$3,3)-BZ$3)*$M13,2),
IF(OR($B13&gt;BZ$3,MIN($G13:$H13)&lt;BZ$3),0,
$M13)))</f>
        <v>0</v>
      </c>
      <c r="CA13" s="24">
        <f>IF(MEDIAN(CA$3,EDATE(CA$3,3)-1,MIN($G13,$H13))=MIN($G13,$H13),
$I13-$J13-SUM($O13:BZ13),
IF(MEDIAN(CA$3,EDATE(CA$3,3)-1,$B13)=$B13,
TRUNC((MIN(EDATE(CA$3,3),$H13,$G13)-$B13)/(EDATE(CA$3,3)-CA$3)*$M13,2),
IF(OR($B13&gt;CA$3,MIN($G13:$H13)&lt;CA$3),0,
$M13)))</f>
        <v>0</v>
      </c>
      <c r="CB13" s="24">
        <f>IF(MEDIAN(CB$3,EDATE(CB$3,3)-1,MIN($G13,$H13))=MIN($G13,$H13),
$I13-$J13-SUM($O13:CA13),
IF(MEDIAN(CB$3,EDATE(CB$3,3)-1,$B13)=$B13,
TRUNC((MIN(EDATE(CB$3,3),$H13,$G13)-$B13)/(EDATE(CB$3,3)-CB$3)*$M13,2),
IF(OR($B13&gt;CB$3,MIN($G13:$H13)&lt;CB$3),0,
$M13)))</f>
        <v>0</v>
      </c>
      <c r="CC13" s="24">
        <f>IF(MEDIAN(CC$3,EDATE(CC$3,3)-1,MIN($G13,$H13))=MIN($G13,$H13),
$I13-$J13-SUM($O13:CB13),
IF(MEDIAN(CC$3,EDATE(CC$3,3)-1,$B13)=$B13,
TRUNC((MIN(EDATE(CC$3,3),$H13,$G13)-$B13)/(EDATE(CC$3,3)-CC$3)*$M13,2),
IF(OR($B13&gt;CC$3,MIN($G13:$H13)&lt;CC$3),0,
$M13)))</f>
        <v>0</v>
      </c>
      <c r="CD13" s="24">
        <f>IF(MEDIAN(CD$3,EDATE(CD$3,3)-1,MIN($G13,$H13))=MIN($G13,$H13),
$I13-$J13-SUM($O13:CC13),
IF(MEDIAN(CD$3,EDATE(CD$3,3)-1,$B13)=$B13,
TRUNC((MIN(EDATE(CD$3,3),$H13,$G13)-$B13)/(EDATE(CD$3,3)-CD$3)*$M13,2),
IF(OR($B13&gt;CD$3,MIN($G13:$H13)&lt;CD$3),0,
$M13)))</f>
        <v>0</v>
      </c>
      <c r="CE13" s="24">
        <f>IF(MEDIAN(CE$3,EDATE(CE$3,3)-1,MIN($G13,$H13))=MIN($G13,$H13),
$I13-$J13-SUM($O13:CD13),
IF(MEDIAN(CE$3,EDATE(CE$3,3)-1,$B13)=$B13,
TRUNC((MIN(EDATE(CE$3,3),$H13,$G13)-$B13)/(EDATE(CE$3,3)-CE$3)*$M13,2),
IF(OR($B13&gt;CE$3,MIN($G13:$H13)&lt;CE$3),0,
$M13)))</f>
        <v>0</v>
      </c>
      <c r="CF13" s="24">
        <f>IF(MEDIAN(CF$3,EDATE(CF$3,3)-1,MIN($G13,$H13))=MIN($G13,$H13),
$I13-$J13-SUM($O13:CE13),
IF(MEDIAN(CF$3,EDATE(CF$3,3)-1,$B13)=$B13,
TRUNC((MIN(EDATE(CF$3,3),$H13,$G13)-$B13)/(EDATE(CF$3,3)-CF$3)*$M13,2),
IF(OR($B13&gt;CF$3,MIN($G13:$H13)&lt;CF$3),0,
$M13)))</f>
        <v>0</v>
      </c>
      <c r="CG13" s="24">
        <f>IF(MEDIAN(CG$3,EDATE(CG$3,3)-1,MIN($G13,$H13))=MIN($G13,$H13),
$I13-$J13-SUM($O13:CF13),
IF(MEDIAN(CG$3,EDATE(CG$3,3)-1,$B13)=$B13,
TRUNC((MIN(EDATE(CG$3,3),$H13,$G13)-$B13)/(EDATE(CG$3,3)-CG$3)*$M13,2),
IF(OR($B13&gt;CG$3,MIN($G13:$H13)&lt;CG$3),0,
$M13)))</f>
        <v>0</v>
      </c>
      <c r="CH13" s="24">
        <f>IF(MEDIAN(CH$3,EDATE(CH$3,3)-1,MIN($G13,$H13))=MIN($G13,$H13),
$I13-$J13-SUM($O13:CG13),
IF(MEDIAN(CH$3,EDATE(CH$3,3)-1,$B13)=$B13,
TRUNC((MIN(EDATE(CH$3,3),$H13,$G13)-$B13)/(EDATE(CH$3,3)-CH$3)*$M13,2),
IF(OR($B13&gt;CH$3,MIN($G13:$H13)&lt;CH$3),0,
$M13)))</f>
        <v>0</v>
      </c>
      <c r="CI13" s="24">
        <f>IF(MEDIAN(CI$3,EDATE(CI$3,3)-1,MIN($G13,$H13))=MIN($G13,$H13),
$I13-$J13-SUM($O13:CH13),
IF(MEDIAN(CI$3,EDATE(CI$3,3)-1,$B13)=$B13,
TRUNC((MIN(EDATE(CI$3,3),$H13,$G13)-$B13)/(EDATE(CI$3,3)-CI$3)*$M13,2),
IF(OR($B13&gt;CI$3,MIN($G13:$H13)&lt;CI$3),0,
$M13)))</f>
        <v>0</v>
      </c>
      <c r="CJ13" s="24">
        <f>IF(MEDIAN(CJ$3,EDATE(CJ$3,3)-1,MIN($G13,$H13))=MIN($G13,$H13),
$I13-$J13-SUM($O13:CI13),
IF(MEDIAN(CJ$3,EDATE(CJ$3,3)-1,$B13)=$B13,
TRUNC((MIN(EDATE(CJ$3,3),$H13,$G13)-$B13)/(EDATE(CJ$3,3)-CJ$3)*$M13,2),
IF(OR($B13&gt;CJ$3,MIN($G13:$H13)&lt;CJ$3),0,
$M13)))</f>
        <v>0</v>
      </c>
      <c r="CK13" s="24">
        <f>IF(MEDIAN(CK$3,EDATE(CK$3,3)-1,MIN($G13,$H13))=MIN($G13,$H13),
$I13-$J13-SUM($O13:CJ13),
IF(MEDIAN(CK$3,EDATE(CK$3,3)-1,$B13)=$B13,
TRUNC((MIN(EDATE(CK$3,3),$H13,$G13)-$B13)/(EDATE(CK$3,3)-CK$3)*$M13,2),
IF(OR($B13&gt;CK$3,MIN($G13:$H13)&lt;CK$3),0,
$M13)))</f>
        <v>0</v>
      </c>
      <c r="CL13" s="24">
        <f>IF(MEDIAN(CL$3,EDATE(CL$3,3)-1,MIN($G13,$H13))=MIN($G13,$H13),
$I13-$J13-SUM($O13:CK13),
IF(MEDIAN(CL$3,EDATE(CL$3,3)-1,$B13)=$B13,
TRUNC((MIN(EDATE(CL$3,3),$H13,$G13)-$B13)/(EDATE(CL$3,3)-CL$3)*$M13,2),
IF(OR($B13&gt;CL$3,MIN($G13:$H13)&lt;CL$3),0,
$M13)))</f>
        <v>0</v>
      </c>
      <c r="CM13" s="24">
        <f>IF(MEDIAN(CM$3,EDATE(CM$3,3)-1,MIN($G13,$H13))=MIN($G13,$H13),
$I13-$J13-SUM($O13:CL13),
IF(MEDIAN(CM$3,EDATE(CM$3,3)-1,$B13)=$B13,
TRUNC((MIN(EDATE(CM$3,3),$H13,$G13)-$B13)/(EDATE(CM$3,3)-CM$3)*$M13,2),
IF(OR($B13&gt;CM$3,MIN($G13:$H13)&lt;CM$3),0,
$M13)))</f>
        <v>0</v>
      </c>
      <c r="CN13" s="24">
        <f>IF(MEDIAN(CN$3,EDATE(CN$3,3)-1,MIN($G13,$H13))=MIN($G13,$H13),
$I13-$J13-SUM($O13:CM13),
IF(MEDIAN(CN$3,EDATE(CN$3,3)-1,$B13)=$B13,
TRUNC((MIN(EDATE(CN$3,3),$H13,$G13)-$B13)/(EDATE(CN$3,3)-CN$3)*$M13,2),
IF(OR($B13&gt;CN$3,MIN($G13:$H13)&lt;CN$3),0,
$M13)))</f>
        <v>0</v>
      </c>
      <c r="CO13" s="24">
        <f>IF(MEDIAN(CO$3,EDATE(CO$3,3)-1,MIN($G13,$H13))=MIN($G13,$H13),
$I13-$J13-SUM($O13:CN13),
IF(MEDIAN(CO$3,EDATE(CO$3,3)-1,$B13)=$B13,
TRUNC((MIN(EDATE(CO$3,3),$H13,$G13)-$B13)/(EDATE(CO$3,3)-CO$3)*$M13,2),
IF(OR($B13&gt;CO$3,MIN($G13:$H13)&lt;CO$3),0,
$M13)))</f>
        <v>0</v>
      </c>
      <c r="CP13" s="24">
        <f>IF(MEDIAN(CP$3,EDATE(CP$3,3)-1,MIN($G13,$H13))=MIN($G13,$H13),
$I13-$J13-SUM($O13:CO13),
IF(MEDIAN(CP$3,EDATE(CP$3,3)-1,$B13)=$B13,
TRUNC((MIN(EDATE(CP$3,3),$H13,$G13)-$B13)/(EDATE(CP$3,3)-CP$3)*$M13,2),
IF(OR($B13&gt;CP$3,MIN($G13:$H13)&lt;CP$3),0,
$M13)))</f>
        <v>0</v>
      </c>
      <c r="CQ13" s="24">
        <f>IF(MEDIAN(CQ$3,EDATE(CQ$3,3)-1,MIN($G13,$H13))=MIN($G13,$H13),
$I13-$J13-SUM($O13:CP13),
IF(MEDIAN(CQ$3,EDATE(CQ$3,3)-1,$B13)=$B13,
TRUNC((MIN(EDATE(CQ$3,3),$H13,$G13)-$B13)/(EDATE(CQ$3,3)-CQ$3)*$M13,2),
IF(OR($B13&gt;CQ$3,MIN($G13:$H13)&lt;CQ$3),0,
$M13)))</f>
        <v>0</v>
      </c>
      <c r="CR13" s="24">
        <f>IF(MEDIAN(CR$3,EDATE(CR$3,3)-1,MIN($G13,$H13))=MIN($G13,$H13),
$I13-$J13-SUM($O13:CQ13),
IF(MEDIAN(CR$3,EDATE(CR$3,3)-1,$B13)=$B13,
TRUNC((MIN(EDATE(CR$3,3),$H13,$G13)-$B13)/(EDATE(CR$3,3)-CR$3)*$M13,2),
IF(OR($B13&gt;CR$3,MIN($G13:$H13)&lt;CR$3),0,
$M13)))</f>
        <v>0</v>
      </c>
      <c r="CS13" s="24">
        <f>IF(MEDIAN(CS$3,EDATE(CS$3,3)-1,MIN($G13,$H13))=MIN($G13,$H13),
$I13-$J13-SUM($O13:CR13),
IF(MEDIAN(CS$3,EDATE(CS$3,3)-1,$B13)=$B13,
TRUNC((MIN(EDATE(CS$3,3),$H13,$G13)-$B13)/(EDATE(CS$3,3)-CS$3)*$M13,2),
IF(OR($B13&gt;CS$3,MIN($G13:$H13)&lt;CS$3),0,
$M13)))</f>
        <v>0</v>
      </c>
      <c r="CT13" s="24">
        <f>IF(MEDIAN(CT$3,EDATE(CT$3,3)-1,MIN($G13,$H13))=MIN($G13,$H13),
$I13-$J13-SUM($O13:CS13),
IF(MEDIAN(CT$3,EDATE(CT$3,3)-1,$B13)=$B13,
TRUNC((MIN(EDATE(CT$3,3),$H13,$G13)-$B13)/(EDATE(CT$3,3)-CT$3)*$M13,2),
IF(OR($B13&gt;CT$3,MIN($G13:$H13)&lt;CT$3),0,
$M13)))</f>
        <v>0</v>
      </c>
      <c r="CU13" s="24">
        <f>IF(MEDIAN(CU$3,EDATE(CU$3,3)-1,MIN($G13,$H13))=MIN($G13,$H13),
$I13-$J13-SUM($O13:CT13),
IF(MEDIAN(CU$3,EDATE(CU$3,3)-1,$B13)=$B13,
TRUNC((MIN(EDATE(CU$3,3),$H13,$G13)-$B13)/(EDATE(CU$3,3)-CU$3)*$M13,2),
IF(OR($B13&gt;CU$3,MIN($G13:$H13)&lt;CU$3),0,
$M13)))</f>
        <v>0</v>
      </c>
      <c r="CV13" s="24">
        <f>IF(MEDIAN(CV$3,EDATE(CV$3,3)-1,MIN($G13,$H13))=MIN($G13,$H13),
$I13-$J13-SUM($O13:CU13),
IF(MEDIAN(CV$3,EDATE(CV$3,3)-1,$B13)=$B13,
TRUNC((MIN(EDATE(CV$3,3),$H13,$G13)-$B13)/(EDATE(CV$3,3)-CV$3)*$M13,2),
IF(OR($B13&gt;CV$3,MIN($G13:$H13)&lt;CV$3),0,
$M13)))</f>
        <v>0</v>
      </c>
      <c r="CW13" s="24">
        <f>IF(MEDIAN(CW$3,EDATE(CW$3,3)-1,MIN($G13,$H13))=MIN($G13,$H13),
$I13-$J13-SUM($O13:CV13),
IF(MEDIAN(CW$3,EDATE(CW$3,3)-1,$B13)=$B13,
TRUNC((MIN(EDATE(CW$3,3),$H13,$G13)-$B13)/(EDATE(CW$3,3)-CW$3)*$M13,2),
IF(OR($B13&gt;CW$3,MIN($G13:$H13)&lt;CW$3),0,
$M13)))</f>
        <v>0</v>
      </c>
      <c r="CX13" s="24">
        <f>IF(MEDIAN(CX$3,EDATE(CX$3,3)-1,MIN($G13,$H13))=MIN($G13,$H13),
$I13-$J13-SUM($O13:CW13),
IF(MEDIAN(CX$3,EDATE(CX$3,3)-1,$B13)=$B13,
TRUNC((MIN(EDATE(CX$3,3),$H13,$G13)-$B13)/(EDATE(CX$3,3)-CX$3)*$M13,2),
IF(OR($B13&gt;CX$3,MIN($G13:$H13)&lt;CX$3),0,
$M13)))</f>
        <v>0</v>
      </c>
      <c r="CY13" s="24">
        <f>IF(MEDIAN(CY$3,EDATE(CY$3,3)-1,MIN($G13,$H13))=MIN($G13,$H13),
$I13-$J13-SUM($O13:CX13),
IF(MEDIAN(CY$3,EDATE(CY$3,3)-1,$B13)=$B13,
TRUNC((MIN(EDATE(CY$3,3),$H13,$G13)-$B13)/(EDATE(CY$3,3)-CY$3)*$M13,2),
IF(OR($B13&gt;CY$3,MIN($G13:$H13)&lt;CY$3),0,
$M13)))</f>
        <v>0</v>
      </c>
      <c r="CZ13" s="24">
        <f>IF(MEDIAN(CZ$3,EDATE(CZ$3,3)-1,MIN($G13,$H13))=MIN($G13,$H13),
$I13-$J13-SUM($O13:CY13),
IF(MEDIAN(CZ$3,EDATE(CZ$3,3)-1,$B13)=$B13,
TRUNC((MIN(EDATE(CZ$3,3),$H13,$G13)-$B13)/(EDATE(CZ$3,3)-CZ$3)*$M13,2),
IF(OR($B13&gt;CZ$3,MIN($G13:$H13)&lt;CZ$3),0,
$M13)))</f>
        <v>0</v>
      </c>
      <c r="DA13" s="24">
        <f>IF(MEDIAN(DA$3,EDATE(DA$3,3)-1,MIN($G13,$H13))=MIN($G13,$H13),
$I13-$J13-SUM($O13:CZ13),
IF(MEDIAN(DA$3,EDATE(DA$3,3)-1,$B13)=$B13,
TRUNC((MIN(EDATE(DA$3,3),$H13,$G13)-$B13)/(EDATE(DA$3,3)-DA$3)*$M13,2),
IF(OR($B13&gt;DA$3,MIN($G13:$H13)&lt;DA$3),0,
$M13)))</f>
        <v>0</v>
      </c>
      <c r="DB13" s="24">
        <f>IF(MEDIAN(DB$3,EDATE(DB$3,3)-1,MIN($G13,$H13))=MIN($G13,$H13),
$I13-$J13-SUM($O13:DA13),
IF(MEDIAN(DB$3,EDATE(DB$3,3)-1,$B13)=$B13,
TRUNC((MIN(EDATE(DB$3,3),$H13,$G13)-$B13)/(EDATE(DB$3,3)-DB$3)*$M13,2),
IF(OR($B13&gt;DB$3,MIN($G13:$H13)&lt;DB$3),0,
$M13)))</f>
        <v>0</v>
      </c>
      <c r="DC13" s="24">
        <f>IF(MEDIAN(DC$3,EDATE(DC$3,3)-1,MIN($G13,$H13))=MIN($G13,$H13),
$I13-$J13-SUM($O13:DB13),
IF(MEDIAN(DC$3,EDATE(DC$3,3)-1,$B13)=$B13,
TRUNC((MIN(EDATE(DC$3,3),$H13,$G13)-$B13)/(EDATE(DC$3,3)-DC$3)*$M13,2),
IF(OR($B13&gt;DC$3,MIN($G13:$H13)&lt;DC$3),0,
$M13)))</f>
        <v>0</v>
      </c>
      <c r="DD13" s="24">
        <f>IF(MEDIAN(DD$3,EDATE(DD$3,3)-1,MIN($G13,$H13))=MIN($G13,$H13),
$I13-$J13-SUM($O13:DC13),
IF(MEDIAN(DD$3,EDATE(DD$3,3)-1,$B13)=$B13,
TRUNC((MIN(EDATE(DD$3,3),$H13,$G13)-$B13)/(EDATE(DD$3,3)-DD$3)*$M13,2),
IF(OR($B13&gt;DD$3,MIN($G13:$H13)&lt;DD$3),0,
$M13)))</f>
        <v>0</v>
      </c>
      <c r="DE13" s="24">
        <f>IF(MEDIAN(DE$3,EDATE(DE$3,3)-1,MIN($G13,$H13))=MIN($G13,$H13),
$I13-$J13-SUM($O13:DD13),
IF(MEDIAN(DE$3,EDATE(DE$3,3)-1,$B13)=$B13,
TRUNC((MIN(EDATE(DE$3,3),$H13,$G13)-$B13)/(EDATE(DE$3,3)-DE$3)*$M13,2),
IF(OR($B13&gt;DE$3,MIN($G13:$H13)&lt;DE$3),0,
$M13)))</f>
        <v>0</v>
      </c>
      <c r="DF13" s="24">
        <f>IF(MEDIAN(DF$3,EDATE(DF$3,3)-1,MIN($G13,$H13))=MIN($G13,$H13),
$I13-$J13-SUM($O13:DE13),
IF(MEDIAN(DF$3,EDATE(DF$3,3)-1,$B13)=$B13,
TRUNC((MIN(EDATE(DF$3,3),$H13,$G13)-$B13)/(EDATE(DF$3,3)-DF$3)*$M13,2),
IF(OR($B13&gt;DF$3,MIN($G13:$H13)&lt;DF$3),0,
$M13)))</f>
        <v>0</v>
      </c>
      <c r="DG13" s="24">
        <f>IF(MEDIAN(DG$3,EDATE(DG$3,3)-1,MIN($G13,$H13))=MIN($G13,$H13),
$I13-$J13-SUM($O13:DF13),
IF(MEDIAN(DG$3,EDATE(DG$3,3)-1,$B13)=$B13,
TRUNC((MIN(EDATE(DG$3,3),$H13,$G13)-$B13)/(EDATE(DG$3,3)-DG$3)*$M13,2),
IF(OR($B13&gt;DG$3,MIN($G13:$H13)&lt;DG$3),0,
$M13)))</f>
        <v>0</v>
      </c>
      <c r="DH13" s="24">
        <f>IF(MEDIAN(DH$3,EDATE(DH$3,3)-1,MIN($G13,$H13))=MIN($G13,$H13),
$I13-$J13-SUM($O13:DG13),
IF(MEDIAN(DH$3,EDATE(DH$3,3)-1,$B13)=$B13,
TRUNC((MIN(EDATE(DH$3,3),$H13,$G13)-$B13)/(EDATE(DH$3,3)-DH$3)*$M13,2),
IF(OR($B13&gt;DH$3,MIN($G13:$H13)&lt;DH$3),0,
$M13)))</f>
        <v>0</v>
      </c>
      <c r="DI13" s="24">
        <f>IF(MEDIAN(DI$3,EDATE(DI$3,3)-1,MIN($G13,$H13))=MIN($G13,$H13),
$I13-$J13-SUM($O13:DH13),
IF(MEDIAN(DI$3,EDATE(DI$3,3)-1,$B13)=$B13,
TRUNC((MIN(EDATE(DI$3,3),$H13,$G13)-$B13)/(EDATE(DI$3,3)-DI$3)*$M13,2),
IF(OR($B13&gt;DI$3,MIN($G13:$H13)&lt;DI$3),0,
$M13)))</f>
        <v>0</v>
      </c>
      <c r="DJ13" s="24">
        <f>IF(MEDIAN(DJ$3,EDATE(DJ$3,3)-1,MIN($G13,$H13))=MIN($G13,$H13),
$I13-$J13-SUM($O13:DI13),
IF(MEDIAN(DJ$3,EDATE(DJ$3,3)-1,$B13)=$B13,
TRUNC((MIN(EDATE(DJ$3,3),$H13,$G13)-$B13)/(EDATE(DJ$3,3)-DJ$3)*$M13,2),
IF(OR($B13&gt;DJ$3,MIN($G13:$H13)&lt;DJ$3),0,
$M13)))</f>
        <v>0</v>
      </c>
      <c r="DK13" s="24">
        <f>IF(MEDIAN(DK$3,EDATE(DK$3,3)-1,MIN($G13,$H13))=MIN($G13,$H13),
$I13-$J13-SUM($O13:DJ13),
IF(MEDIAN(DK$3,EDATE(DK$3,3)-1,$B13)=$B13,
TRUNC((MIN(EDATE(DK$3,3),$H13,$G13)-$B13)/(EDATE(DK$3,3)-DK$3)*$M13,2),
IF(OR($B13&gt;DK$3,MIN($G13:$H13)&lt;DK$3),0,
$M13)))</f>
        <v>0</v>
      </c>
    </row>
    <row r="14" spans="1:115" x14ac:dyDescent="0.25">
      <c r="A14" s="30" t="s">
        <v>124</v>
      </c>
      <c r="B14" s="31">
        <v>45306</v>
      </c>
      <c r="C14" s="32">
        <v>36</v>
      </c>
      <c r="D14" s="33">
        <v>10000</v>
      </c>
      <c r="E14" s="34">
        <v>0.75</v>
      </c>
      <c r="F14" s="35">
        <v>0.67</v>
      </c>
      <c r="G14" s="31">
        <v>45657</v>
      </c>
      <c r="H14" s="37">
        <f t="shared" si="84"/>
        <v>46402</v>
      </c>
      <c r="I14" s="36">
        <f t="shared" si="92"/>
        <v>5025</v>
      </c>
      <c r="J14" s="38">
        <f t="shared" si="93"/>
        <v>3415.71</v>
      </c>
      <c r="K14" s="38">
        <f t="shared" si="94"/>
        <v>717.29</v>
      </c>
      <c r="L14" s="26">
        <f t="shared" si="88"/>
        <v>4.5848540145985401</v>
      </c>
      <c r="M14" s="58">
        <f t="shared" si="89"/>
        <v>418.75</v>
      </c>
      <c r="N14" s="23">
        <f t="shared" si="90"/>
        <v>1609.29</v>
      </c>
      <c r="O14" s="45">
        <f t="shared" si="95"/>
        <v>0</v>
      </c>
      <c r="P14" s="24">
        <f>IF(MEDIAN(P$3,EDATE(P$3,3)-1,MIN($G14,$H14))=MIN($G14,$H14),
$I14-$J14-SUM($O14:O14),
IF(MEDIAN(P$3,EDATE(P$3,3)-1,$B14)=$B14,
TRUNC((MIN(EDATE(P$3,3),$H14,$G14)-$B14)/(EDATE(P$3,3)-P$3)*$M14,2),
IF(OR($B14&gt;P$3,MIN($G14:$H14)&lt;P$3),0,
$M14)))</f>
        <v>0</v>
      </c>
      <c r="Q14" s="24">
        <f>IF(MEDIAN(Q$3,EDATE(Q$3,3)-1,MIN($G14,$H14))=MIN($G14,$H14),
$I14-$J14-SUM($O14:P14),
IF(MEDIAN(Q$3,EDATE(Q$3,3)-1,$B14)=$B14,
TRUNC((MIN(EDATE(Q$3,3),$H14,$G14)-$B14)/(EDATE(Q$3,3)-Q$3)*$M14,2),
IF(OR($B14&gt;Q$3,MIN($G14:$H14)&lt;Q$3),0,
$M14)))</f>
        <v>0</v>
      </c>
      <c r="R14" s="24">
        <f>IF(MEDIAN(R$3,EDATE(R$3,3)-1,MIN($G14,$H14))=MIN($G14,$H14),
$I14-$J14-SUM($O14:Q14),
IF(MEDIAN(R$3,EDATE(R$3,3)-1,$B14)=$B14,
TRUNC((MIN(EDATE(R$3,3),$H14,$G14)-$B14)/(EDATE(R$3,3)-R$3)*$M14,2),
IF(OR($B14&gt;R$3,MIN($G14:$H14)&lt;R$3),0,
$M14)))</f>
        <v>0</v>
      </c>
      <c r="S14" s="24">
        <f>IF(MEDIAN(S$3,EDATE(S$3,3)-1,MIN($G14,$H14))=MIN($G14,$H14),
$I14-$J14-SUM($O14:R14),
IF(MEDIAN(S$3,EDATE(S$3,3)-1,$B14)=$B14,
TRUNC((MIN(EDATE(S$3,3),$H14,$G14)-$B14)/(EDATE(S$3,3)-S$3)*$M14,2),
IF(OR($B14&gt;S$3,MIN($G14:$H14)&lt;S$3),0,
$M14)))</f>
        <v>0</v>
      </c>
      <c r="T14" s="24">
        <f>IF(MEDIAN(T$3,EDATE(T$3,3)-1,MIN($G14,$H14))=MIN($G14,$H14),
$I14-$J14-SUM($O14:S14),
IF(MEDIAN(T$3,EDATE(T$3,3)-1,$B14)=$B14,
TRUNC((MIN(EDATE(T$3,3),$H14,$G14)-$B14)/(EDATE(T$3,3)-T$3)*$M14,2),
IF(OR($B14&gt;T$3,MIN($G14:$H14)&lt;T$3),0,
$M14)))</f>
        <v>0</v>
      </c>
      <c r="U14" s="24">
        <f>IF(MEDIAN(U$3,EDATE(U$3,3)-1,MIN($G14,$H14))=MIN($G14,$H14),
$I14-$J14-SUM($O14:T14),
IF(MEDIAN(U$3,EDATE(U$3,3)-1,$B14)=$B14,
TRUNC((MIN(EDATE(U$3,3),$H14,$G14)-$B14)/(EDATE(U$3,3)-U$3)*$M14,2),
IF(OR($B14&gt;U$3,MIN($G14:$H14)&lt;U$3),0,
$M14)))</f>
        <v>354.32</v>
      </c>
      <c r="V14" s="24">
        <f>IF(MEDIAN(V$3,EDATE(V$3,3)-1,MIN($G14,$H14))=MIN($G14,$H14),
$I14-$J14-SUM($O14:U14),
IF(MEDIAN(V$3,EDATE(V$3,3)-1,$B14)=$B14,
TRUNC((MIN(EDATE(V$3,3),$H14,$G14)-$B14)/(EDATE(V$3,3)-V$3)*$M14,2),
IF(OR($B14&gt;V$3,MIN($G14:$H14)&lt;V$3),0,
$M14)))</f>
        <v>418.75</v>
      </c>
      <c r="W14" s="24">
        <f>IF(MEDIAN(W$3,EDATE(W$3,3)-1,MIN($G14,$H14))=MIN($G14,$H14),
$I14-$J14-SUM($O14:V14),
IF(MEDIAN(W$3,EDATE(W$3,3)-1,$B14)=$B14,
TRUNC((MIN(EDATE(W$3,3),$H14,$G14)-$B14)/(EDATE(W$3,3)-W$3)*$M14,2),
IF(OR($B14&gt;W$3,MIN($G14:$H14)&lt;W$3),0,
$M14)))</f>
        <v>418.75</v>
      </c>
      <c r="X14" s="24">
        <f>IF(MEDIAN(X$3,EDATE(X$3,3)-1,MIN($G14,$H14))=MIN($G14,$H14),
$I14-$J14-SUM($O14:W14),
IF(MEDIAN(X$3,EDATE(X$3,3)-1,$B14)=$B14,
TRUNC((MIN(EDATE(X$3,3),$H14,$G14)-$B14)/(EDATE(X$3,3)-X$3)*$M14,2),
IF(OR($B14&gt;X$3,MIN($G14:$H14)&lt;X$3),0,
$M14)))</f>
        <v>417.47</v>
      </c>
      <c r="Y14" s="24">
        <f>IF(MEDIAN(Y$3,EDATE(Y$3,3)-1,MIN($G14,$H14))=MIN($G14,$H14),
$I14-$J14-SUM($O14:X14),
IF(MEDIAN(Y$3,EDATE(Y$3,3)-1,$B14)=$B14,
TRUNC((MIN(EDATE(Y$3,3),$H14,$G14)-$B14)/(EDATE(Y$3,3)-Y$3)*$M14,2),
IF(OR($B14&gt;Y$3,MIN($G14:$H14)&lt;Y$3),0,
$M14)))</f>
        <v>0</v>
      </c>
      <c r="Z14" s="24">
        <f>IF(MEDIAN(Z$3,EDATE(Z$3,3)-1,MIN($G14,$H14))=MIN($G14,$H14),
$I14-$J14-SUM($O14:Y14),
IF(MEDIAN(Z$3,EDATE(Z$3,3)-1,$B14)=$B14,
TRUNC((MIN(EDATE(Z$3,3),$H14,$G14)-$B14)/(EDATE(Z$3,3)-Z$3)*$M14,2),
IF(OR($B14&gt;Z$3,MIN($G14:$H14)&lt;Z$3),0,
$M14)))</f>
        <v>0</v>
      </c>
      <c r="AA14" s="24">
        <f>IF(MEDIAN(AA$3,EDATE(AA$3,3)-1,MIN($G14,$H14))=MIN($G14,$H14),
$I14-$J14-SUM($O14:Z14),
IF(MEDIAN(AA$3,EDATE(AA$3,3)-1,$B14)=$B14,
TRUNC((MIN(EDATE(AA$3,3),$H14,$G14)-$B14)/(EDATE(AA$3,3)-AA$3)*$M14,2),
IF(OR($B14&gt;AA$3,MIN($G14:$H14)&lt;AA$3),0,
$M14)))</f>
        <v>0</v>
      </c>
      <c r="AB14" s="24">
        <f>IF(MEDIAN(AB$3,EDATE(AB$3,3)-1,MIN($G14,$H14))=MIN($G14,$H14),
$I14-$J14-SUM($O14:AA14),
IF(MEDIAN(AB$3,EDATE(AB$3,3)-1,$B14)=$B14,
TRUNC((MIN(EDATE(AB$3,3),$H14,$G14)-$B14)/(EDATE(AB$3,3)-AB$3)*$M14,2),
IF(OR($B14&gt;AB$3,MIN($G14:$H14)&lt;AB$3),0,
$M14)))</f>
        <v>0</v>
      </c>
      <c r="AC14" s="24">
        <f>IF(MEDIAN(AC$3,EDATE(AC$3,3)-1,MIN($G14,$H14))=MIN($G14,$H14),
$I14-$J14-SUM($O14:AB14),
IF(MEDIAN(AC$3,EDATE(AC$3,3)-1,$B14)=$B14,
TRUNC((MIN(EDATE(AC$3,3),$H14,$G14)-$B14)/(EDATE(AC$3,3)-AC$3)*$M14,2),
IF(OR($B14&gt;AC$3,MIN($G14:$H14)&lt;AC$3),0,
$M14)))</f>
        <v>0</v>
      </c>
      <c r="AD14" s="24">
        <f>IF(MEDIAN(AD$3,EDATE(AD$3,3)-1,MIN($G14,$H14))=MIN($G14,$H14),
$I14-$J14-SUM($O14:AC14),
IF(MEDIAN(AD$3,EDATE(AD$3,3)-1,$B14)=$B14,
TRUNC((MIN(EDATE(AD$3,3),$H14,$G14)-$B14)/(EDATE(AD$3,3)-AD$3)*$M14,2),
IF(OR($B14&gt;AD$3,MIN($G14:$H14)&lt;AD$3),0,
$M14)))</f>
        <v>0</v>
      </c>
      <c r="AE14" s="24">
        <f>IF(MEDIAN(AE$3,EDATE(AE$3,3)-1,MIN($G14,$H14))=MIN($G14,$H14),
$I14-$J14-SUM($O14:AD14),
IF(MEDIAN(AE$3,EDATE(AE$3,3)-1,$B14)=$B14,
TRUNC((MIN(EDATE(AE$3,3),$H14,$G14)-$B14)/(EDATE(AE$3,3)-AE$3)*$M14,2),
IF(OR($B14&gt;AE$3,MIN($G14:$H14)&lt;AE$3),0,
$M14)))</f>
        <v>0</v>
      </c>
      <c r="AF14" s="24">
        <f>IF(MEDIAN(AF$3,EDATE(AF$3,3)-1,MIN($G14,$H14))=MIN($G14,$H14),
$I14-$J14-SUM($O14:AE14),
IF(MEDIAN(AF$3,EDATE(AF$3,3)-1,$B14)=$B14,
TRUNC((MIN(EDATE(AF$3,3),$H14,$G14)-$B14)/(EDATE(AF$3,3)-AF$3)*$M14,2),
IF(OR($B14&gt;AF$3,MIN($G14:$H14)&lt;AF$3),0,
$M14)))</f>
        <v>0</v>
      </c>
      <c r="AG14" s="24">
        <f>IF(MEDIAN(AG$3,EDATE(AG$3,3)-1,MIN($G14,$H14))=MIN($G14,$H14),
$I14-$J14-SUM($O14:AF14),
IF(MEDIAN(AG$3,EDATE(AG$3,3)-1,$B14)=$B14,
TRUNC((MIN(EDATE(AG$3,3),$H14,$G14)-$B14)/(EDATE(AG$3,3)-AG$3)*$M14,2),
IF(OR($B14&gt;AG$3,MIN($G14:$H14)&lt;AG$3),0,
$M14)))</f>
        <v>0</v>
      </c>
      <c r="AH14" s="24">
        <f>IF(MEDIAN(AH$3,EDATE(AH$3,3)-1,MIN($G14,$H14))=MIN($G14,$H14),
$I14-$J14-SUM($O14:AG14),
IF(MEDIAN(AH$3,EDATE(AH$3,3)-1,$B14)=$B14,
TRUNC((MIN(EDATE(AH$3,3),$H14,$G14)-$B14)/(EDATE(AH$3,3)-AH$3)*$M14,2),
IF(OR($B14&gt;AH$3,MIN($G14:$H14)&lt;AH$3),0,
$M14)))</f>
        <v>0</v>
      </c>
      <c r="AI14" s="24">
        <f>IF(MEDIAN(AI$3,EDATE(AI$3,3)-1,MIN($G14,$H14))=MIN($G14,$H14),
$I14-$J14-SUM($O14:AH14),
IF(MEDIAN(AI$3,EDATE(AI$3,3)-1,$B14)=$B14,
TRUNC((MIN(EDATE(AI$3,3),$H14,$G14)-$B14)/(EDATE(AI$3,3)-AI$3)*$M14,2),
IF(OR($B14&gt;AI$3,MIN($G14:$H14)&lt;AI$3),0,
$M14)))</f>
        <v>0</v>
      </c>
      <c r="AJ14" s="24">
        <f>IF(MEDIAN(AJ$3,EDATE(AJ$3,3)-1,MIN($G14,$H14))=MIN($G14,$H14),
$I14-$J14-SUM($O14:AI14),
IF(MEDIAN(AJ$3,EDATE(AJ$3,3)-1,$B14)=$B14,
TRUNC((MIN(EDATE(AJ$3,3),$H14,$G14)-$B14)/(EDATE(AJ$3,3)-AJ$3)*$M14,2),
IF(OR($B14&gt;AJ$3,MIN($G14:$H14)&lt;AJ$3),0,
$M14)))</f>
        <v>0</v>
      </c>
      <c r="AK14" s="24">
        <f>IF(MEDIAN(AK$3,EDATE(AK$3,3)-1,MIN($G14,$H14))=MIN($G14,$H14),
$I14-$J14-SUM($O14:AJ14),
IF(MEDIAN(AK$3,EDATE(AK$3,3)-1,$B14)=$B14,
TRUNC((MIN(EDATE(AK$3,3),$H14,$G14)-$B14)/(EDATE(AK$3,3)-AK$3)*$M14,2),
IF(OR($B14&gt;AK$3,MIN($G14:$H14)&lt;AK$3),0,
$M14)))</f>
        <v>0</v>
      </c>
      <c r="AL14" s="24">
        <f>IF(MEDIAN(AL$3,EDATE(AL$3,3)-1,MIN($G14,$H14))=MIN($G14,$H14),
$I14-$J14-SUM($O14:AK14),
IF(MEDIAN(AL$3,EDATE(AL$3,3)-1,$B14)=$B14,
TRUNC((MIN(EDATE(AL$3,3),$H14,$G14)-$B14)/(EDATE(AL$3,3)-AL$3)*$M14,2),
IF(OR($B14&gt;AL$3,MIN($G14:$H14)&lt;AL$3),0,
$M14)))</f>
        <v>0</v>
      </c>
      <c r="AM14" s="24">
        <f>IF(MEDIAN(AM$3,EDATE(AM$3,3)-1,MIN($G14,$H14))=MIN($G14,$H14),
$I14-$J14-SUM($O14:AL14),
IF(MEDIAN(AM$3,EDATE(AM$3,3)-1,$B14)=$B14,
TRUNC((MIN(EDATE(AM$3,3),$H14,$G14)-$B14)/(EDATE(AM$3,3)-AM$3)*$M14,2),
IF(OR($B14&gt;AM$3,MIN($G14:$H14)&lt;AM$3),0,
$M14)))</f>
        <v>0</v>
      </c>
      <c r="AN14" s="24">
        <f>IF(MEDIAN(AN$3,EDATE(AN$3,3)-1,MIN($G14,$H14))=MIN($G14,$H14),
$I14-$J14-SUM($O14:AM14),
IF(MEDIAN(AN$3,EDATE(AN$3,3)-1,$B14)=$B14,
TRUNC((MIN(EDATE(AN$3,3),$H14,$G14)-$B14)/(EDATE(AN$3,3)-AN$3)*$M14,2),
IF(OR($B14&gt;AN$3,MIN($G14:$H14)&lt;AN$3),0,
$M14)))</f>
        <v>0</v>
      </c>
      <c r="AO14" s="24">
        <f>IF(MEDIAN(AO$3,EDATE(AO$3,3)-1,MIN($G14,$H14))=MIN($G14,$H14),
$I14-$J14-SUM($O14:AN14),
IF(MEDIAN(AO$3,EDATE(AO$3,3)-1,$B14)=$B14,
TRUNC((MIN(EDATE(AO$3,3),$H14,$G14)-$B14)/(EDATE(AO$3,3)-AO$3)*$M14,2),
IF(OR($B14&gt;AO$3,MIN($G14:$H14)&lt;AO$3),0,
$M14)))</f>
        <v>0</v>
      </c>
      <c r="AP14" s="24">
        <f>IF(MEDIAN(AP$3,EDATE(AP$3,3)-1,MIN($G14,$H14))=MIN($G14,$H14),
$I14-$J14-SUM($O14:AO14),
IF(MEDIAN(AP$3,EDATE(AP$3,3)-1,$B14)=$B14,
TRUNC((MIN(EDATE(AP$3,3),$H14,$G14)-$B14)/(EDATE(AP$3,3)-AP$3)*$M14,2),
IF(OR($B14&gt;AP$3,MIN($G14:$H14)&lt;AP$3),0,
$M14)))</f>
        <v>0</v>
      </c>
      <c r="AQ14" s="24">
        <f>IF(MEDIAN(AQ$3,EDATE(AQ$3,3)-1,MIN($G14,$H14))=MIN($G14,$H14),
$I14-$J14-SUM($O14:AP14),
IF(MEDIAN(AQ$3,EDATE(AQ$3,3)-1,$B14)=$B14,
TRUNC((MIN(EDATE(AQ$3,3),$H14,$G14)-$B14)/(EDATE(AQ$3,3)-AQ$3)*$M14,2),
IF(OR($B14&gt;AQ$3,MIN($G14:$H14)&lt;AQ$3),0,
$M14)))</f>
        <v>0</v>
      </c>
      <c r="AR14" s="24">
        <f>IF(MEDIAN(AR$3,EDATE(AR$3,3)-1,MIN($G14,$H14))=MIN($G14,$H14),
$I14-$J14-SUM($O14:AQ14),
IF(MEDIAN(AR$3,EDATE(AR$3,3)-1,$B14)=$B14,
TRUNC((MIN(EDATE(AR$3,3),$H14,$G14)-$B14)/(EDATE(AR$3,3)-AR$3)*$M14,2),
IF(OR($B14&gt;AR$3,MIN($G14:$H14)&lt;AR$3),0,
$M14)))</f>
        <v>0</v>
      </c>
      <c r="AS14" s="24">
        <f>IF(MEDIAN(AS$3,EDATE(AS$3,3)-1,MIN($G14,$H14))=MIN($G14,$H14),
$I14-$J14-SUM($O14:AR14),
IF(MEDIAN(AS$3,EDATE(AS$3,3)-1,$B14)=$B14,
TRUNC((MIN(EDATE(AS$3,3),$H14,$G14)-$B14)/(EDATE(AS$3,3)-AS$3)*$M14,2),
IF(OR($B14&gt;AS$3,MIN($G14:$H14)&lt;AS$3),0,
$M14)))</f>
        <v>0</v>
      </c>
      <c r="AT14" s="24">
        <f>IF(MEDIAN(AT$3,EDATE(AT$3,3)-1,MIN($G14,$H14))=MIN($G14,$H14),
$I14-$J14-SUM($O14:AS14),
IF(MEDIAN(AT$3,EDATE(AT$3,3)-1,$B14)=$B14,
TRUNC((MIN(EDATE(AT$3,3),$H14,$G14)-$B14)/(EDATE(AT$3,3)-AT$3)*$M14,2),
IF(OR($B14&gt;AT$3,MIN($G14:$H14)&lt;AT$3),0,
$M14)))</f>
        <v>0</v>
      </c>
      <c r="AU14" s="24">
        <f>IF(MEDIAN(AU$3,EDATE(AU$3,3)-1,MIN($G14,$H14))=MIN($G14,$H14),
$I14-$J14-SUM($O14:AT14),
IF(MEDIAN(AU$3,EDATE(AU$3,3)-1,$B14)=$B14,
TRUNC((MIN(EDATE(AU$3,3),$H14,$G14)-$B14)/(EDATE(AU$3,3)-AU$3)*$M14,2),
IF(OR($B14&gt;AU$3,MIN($G14:$H14)&lt;AU$3),0,
$M14)))</f>
        <v>0</v>
      </c>
      <c r="AV14" s="24">
        <f>IF(MEDIAN(AV$3,EDATE(AV$3,3)-1,MIN($G14,$H14))=MIN($G14,$H14),
$I14-$J14-SUM($O14:AU14),
IF(MEDIAN(AV$3,EDATE(AV$3,3)-1,$B14)=$B14,
TRUNC((MIN(EDATE(AV$3,3),$H14,$G14)-$B14)/(EDATE(AV$3,3)-AV$3)*$M14,2),
IF(OR($B14&gt;AV$3,MIN($G14:$H14)&lt;AV$3),0,
$M14)))</f>
        <v>0</v>
      </c>
      <c r="AW14" s="24">
        <f>IF(MEDIAN(AW$3,EDATE(AW$3,3)-1,MIN($G14,$H14))=MIN($G14,$H14),
$I14-$J14-SUM($O14:AV14),
IF(MEDIAN(AW$3,EDATE(AW$3,3)-1,$B14)=$B14,
TRUNC((MIN(EDATE(AW$3,3),$H14,$G14)-$B14)/(EDATE(AW$3,3)-AW$3)*$M14,2),
IF(OR($B14&gt;AW$3,MIN($G14:$H14)&lt;AW$3),0,
$M14)))</f>
        <v>0</v>
      </c>
      <c r="AX14" s="24">
        <f>IF(MEDIAN(AX$3,EDATE(AX$3,3)-1,MIN($G14,$H14))=MIN($G14,$H14),
$I14-$J14-SUM($O14:AW14),
IF(MEDIAN(AX$3,EDATE(AX$3,3)-1,$B14)=$B14,
TRUNC((MIN(EDATE(AX$3,3),$H14,$G14)-$B14)/(EDATE(AX$3,3)-AX$3)*$M14,2),
IF(OR($B14&gt;AX$3,MIN($G14:$H14)&lt;AX$3),0,
$M14)))</f>
        <v>0</v>
      </c>
      <c r="AY14" s="24">
        <f>IF(MEDIAN(AY$3,EDATE(AY$3,3)-1,MIN($G14,$H14))=MIN($G14,$H14),
$I14-$J14-SUM($O14:AX14),
IF(MEDIAN(AY$3,EDATE(AY$3,3)-1,$B14)=$B14,
TRUNC((MIN(EDATE(AY$3,3),$H14,$G14)-$B14)/(EDATE(AY$3,3)-AY$3)*$M14,2),
IF(OR($B14&gt;AY$3,MIN($G14:$H14)&lt;AY$3),0,
$M14)))</f>
        <v>0</v>
      </c>
      <c r="AZ14" s="24">
        <f>IF(MEDIAN(AZ$3,EDATE(AZ$3,3)-1,MIN($G14,$H14))=MIN($G14,$H14),
$I14-$J14-SUM($O14:AY14),
IF(MEDIAN(AZ$3,EDATE(AZ$3,3)-1,$B14)=$B14,
TRUNC((MIN(EDATE(AZ$3,3),$H14,$G14)-$B14)/(EDATE(AZ$3,3)-AZ$3)*$M14,2),
IF(OR($B14&gt;AZ$3,MIN($G14:$H14)&lt;AZ$3),0,
$M14)))</f>
        <v>0</v>
      </c>
      <c r="BA14" s="24">
        <f>IF(MEDIAN(BA$3,EDATE(BA$3,3)-1,MIN($G14,$H14))=MIN($G14,$H14),
$I14-$J14-SUM($O14:AZ14),
IF(MEDIAN(BA$3,EDATE(BA$3,3)-1,$B14)=$B14,
TRUNC((MIN(EDATE(BA$3,3),$H14,$G14)-$B14)/(EDATE(BA$3,3)-BA$3)*$M14,2),
IF(OR($B14&gt;BA$3,MIN($G14:$H14)&lt;BA$3),0,
$M14)))</f>
        <v>0</v>
      </c>
      <c r="BB14" s="24">
        <f>IF(MEDIAN(BB$3,EDATE(BB$3,3)-1,MIN($G14,$H14))=MIN($G14,$H14),
$I14-$J14-SUM($O14:BA14),
IF(MEDIAN(BB$3,EDATE(BB$3,3)-1,$B14)=$B14,
TRUNC((MIN(EDATE(BB$3,3),$H14,$G14)-$B14)/(EDATE(BB$3,3)-BB$3)*$M14,2),
IF(OR($B14&gt;BB$3,MIN($G14:$H14)&lt;BB$3),0,
$M14)))</f>
        <v>0</v>
      </c>
      <c r="BC14" s="24">
        <f>IF(MEDIAN(BC$3,EDATE(BC$3,3)-1,MIN($G14,$H14))=MIN($G14,$H14),
$I14-$J14-SUM($O14:BB14),
IF(MEDIAN(BC$3,EDATE(BC$3,3)-1,$B14)=$B14,
TRUNC((MIN(EDATE(BC$3,3),$H14,$G14)-$B14)/(EDATE(BC$3,3)-BC$3)*$M14,2),
IF(OR($B14&gt;BC$3,MIN($G14:$H14)&lt;BC$3),0,
$M14)))</f>
        <v>0</v>
      </c>
      <c r="BD14" s="24">
        <f>IF(MEDIAN(BD$3,EDATE(BD$3,3)-1,MIN($G14,$H14))=MIN($G14,$H14),
$I14-$J14-SUM($O14:BC14),
IF(MEDIAN(BD$3,EDATE(BD$3,3)-1,$B14)=$B14,
TRUNC((MIN(EDATE(BD$3,3),$H14,$G14)-$B14)/(EDATE(BD$3,3)-BD$3)*$M14,2),
IF(OR($B14&gt;BD$3,MIN($G14:$H14)&lt;BD$3),0,
$M14)))</f>
        <v>0</v>
      </c>
      <c r="BE14" s="24">
        <f>IF(MEDIAN(BE$3,EDATE(BE$3,3)-1,MIN($G14,$H14))=MIN($G14,$H14),
$I14-$J14-SUM($O14:BD14),
IF(MEDIAN(BE$3,EDATE(BE$3,3)-1,$B14)=$B14,
TRUNC((MIN(EDATE(BE$3,3),$H14,$G14)-$B14)/(EDATE(BE$3,3)-BE$3)*$M14,2),
IF(OR($B14&gt;BE$3,MIN($G14:$H14)&lt;BE$3),0,
$M14)))</f>
        <v>0</v>
      </c>
      <c r="BF14" s="24">
        <f>IF(MEDIAN(BF$3,EDATE(BF$3,3)-1,MIN($G14,$H14))=MIN($G14,$H14),
$I14-$J14-SUM($O14:BE14),
IF(MEDIAN(BF$3,EDATE(BF$3,3)-1,$B14)=$B14,
TRUNC((MIN(EDATE(BF$3,3),$H14,$G14)-$B14)/(EDATE(BF$3,3)-BF$3)*$M14,2),
IF(OR($B14&gt;BF$3,MIN($G14:$H14)&lt;BF$3),0,
$M14)))</f>
        <v>0</v>
      </c>
      <c r="BG14" s="24">
        <f>IF(MEDIAN(BG$3,EDATE(BG$3,3)-1,MIN($G14,$H14))=MIN($G14,$H14),
$I14-$J14-SUM($O14:BF14),
IF(MEDIAN(BG$3,EDATE(BG$3,3)-1,$B14)=$B14,
TRUNC((MIN(EDATE(BG$3,3),$H14,$G14)-$B14)/(EDATE(BG$3,3)-BG$3)*$M14,2),
IF(OR($B14&gt;BG$3,MIN($G14:$H14)&lt;BG$3),0,
$M14)))</f>
        <v>0</v>
      </c>
      <c r="BH14" s="24">
        <f>IF(MEDIAN(BH$3,EDATE(BH$3,3)-1,MIN($G14,$H14))=MIN($G14,$H14),
$I14-$J14-SUM($O14:BG14),
IF(MEDIAN(BH$3,EDATE(BH$3,3)-1,$B14)=$B14,
TRUNC((MIN(EDATE(BH$3,3),$H14,$G14)-$B14)/(EDATE(BH$3,3)-BH$3)*$M14,2),
IF(OR($B14&gt;BH$3,MIN($G14:$H14)&lt;BH$3),0,
$M14)))</f>
        <v>0</v>
      </c>
      <c r="BI14" s="24">
        <f>IF(MEDIAN(BI$3,EDATE(BI$3,3)-1,MIN($G14,$H14))=MIN($G14,$H14),
$I14-$J14-SUM($O14:BH14),
IF(MEDIAN(BI$3,EDATE(BI$3,3)-1,$B14)=$B14,
TRUNC((MIN(EDATE(BI$3,3),$H14,$G14)-$B14)/(EDATE(BI$3,3)-BI$3)*$M14,2),
IF(OR($B14&gt;BI$3,MIN($G14:$H14)&lt;BI$3),0,
$M14)))</f>
        <v>0</v>
      </c>
      <c r="BJ14" s="24">
        <f>IF(MEDIAN(BJ$3,EDATE(BJ$3,3)-1,MIN($G14,$H14))=MIN($G14,$H14),
$I14-$J14-SUM($O14:BI14),
IF(MEDIAN(BJ$3,EDATE(BJ$3,3)-1,$B14)=$B14,
TRUNC((MIN(EDATE(BJ$3,3),$H14,$G14)-$B14)/(EDATE(BJ$3,3)-BJ$3)*$M14,2),
IF(OR($B14&gt;BJ$3,MIN($G14:$H14)&lt;BJ$3),0,
$M14)))</f>
        <v>0</v>
      </c>
      <c r="BK14" s="24">
        <f>IF(MEDIAN(BK$3,EDATE(BK$3,3)-1,MIN($G14,$H14))=MIN($G14,$H14),
$I14-$J14-SUM($O14:BJ14),
IF(MEDIAN(BK$3,EDATE(BK$3,3)-1,$B14)=$B14,
TRUNC((MIN(EDATE(BK$3,3),$H14,$G14)-$B14)/(EDATE(BK$3,3)-BK$3)*$M14,2),
IF(OR($B14&gt;BK$3,MIN($G14:$H14)&lt;BK$3),0,
$M14)))</f>
        <v>0</v>
      </c>
      <c r="BL14" s="24">
        <f>IF(MEDIAN(BL$3,EDATE(BL$3,3)-1,MIN($G14,$H14))=MIN($G14,$H14),
$I14-$J14-SUM($O14:BK14),
IF(MEDIAN(BL$3,EDATE(BL$3,3)-1,$B14)=$B14,
TRUNC((MIN(EDATE(BL$3,3),$H14,$G14)-$B14)/(EDATE(BL$3,3)-BL$3)*$M14,2),
IF(OR($B14&gt;BL$3,MIN($G14:$H14)&lt;BL$3),0,
$M14)))</f>
        <v>0</v>
      </c>
      <c r="BM14" s="24">
        <f>IF(MEDIAN(BM$3,EDATE(BM$3,3)-1,MIN($G14,$H14))=MIN($G14,$H14),
$I14-$J14-SUM($O14:BL14),
IF(MEDIAN(BM$3,EDATE(BM$3,3)-1,$B14)=$B14,
TRUNC((MIN(EDATE(BM$3,3),$H14,$G14)-$B14)/(EDATE(BM$3,3)-BM$3)*$M14,2),
IF(OR($B14&gt;BM$3,MIN($G14:$H14)&lt;BM$3),0,
$M14)))</f>
        <v>0</v>
      </c>
      <c r="BN14" s="24">
        <f>IF(MEDIAN(BN$3,EDATE(BN$3,3)-1,MIN($G14,$H14))=MIN($G14,$H14),
$I14-$J14-SUM($O14:BM14),
IF(MEDIAN(BN$3,EDATE(BN$3,3)-1,$B14)=$B14,
TRUNC((MIN(EDATE(BN$3,3),$H14,$G14)-$B14)/(EDATE(BN$3,3)-BN$3)*$M14,2),
IF(OR($B14&gt;BN$3,MIN($G14:$H14)&lt;BN$3),0,
$M14)))</f>
        <v>0</v>
      </c>
      <c r="BO14" s="24">
        <f>IF(MEDIAN(BO$3,EDATE(BO$3,3)-1,MIN($G14,$H14))=MIN($G14,$H14),
$I14-$J14-SUM($O14:BN14),
IF(MEDIAN(BO$3,EDATE(BO$3,3)-1,$B14)=$B14,
TRUNC((MIN(EDATE(BO$3,3),$H14,$G14)-$B14)/(EDATE(BO$3,3)-BO$3)*$M14,2),
IF(OR($B14&gt;BO$3,MIN($G14:$H14)&lt;BO$3),0,
$M14)))</f>
        <v>0</v>
      </c>
      <c r="BP14" s="24">
        <f>IF(MEDIAN(BP$3,EDATE(BP$3,3)-1,MIN($G14,$H14))=MIN($G14,$H14),
$I14-$J14-SUM($O14:BO14),
IF(MEDIAN(BP$3,EDATE(BP$3,3)-1,$B14)=$B14,
TRUNC((MIN(EDATE(BP$3,3),$H14,$G14)-$B14)/(EDATE(BP$3,3)-BP$3)*$M14,2),
IF(OR($B14&gt;BP$3,MIN($G14:$H14)&lt;BP$3),0,
$M14)))</f>
        <v>0</v>
      </c>
      <c r="BQ14" s="24">
        <f>IF(MEDIAN(BQ$3,EDATE(BQ$3,3)-1,MIN($G14,$H14))=MIN($G14,$H14),
$I14-$J14-SUM($O14:BP14),
IF(MEDIAN(BQ$3,EDATE(BQ$3,3)-1,$B14)=$B14,
TRUNC((MIN(EDATE(BQ$3,3),$H14,$G14)-$B14)/(EDATE(BQ$3,3)-BQ$3)*$M14,2),
IF(OR($B14&gt;BQ$3,MIN($G14:$H14)&lt;BQ$3),0,
$M14)))</f>
        <v>0</v>
      </c>
      <c r="BR14" s="24">
        <f>IF(MEDIAN(BR$3,EDATE(BR$3,3)-1,MIN($G14,$H14))=MIN($G14,$H14),
$I14-$J14-SUM($O14:BQ14),
IF(MEDIAN(BR$3,EDATE(BR$3,3)-1,$B14)=$B14,
TRUNC((MIN(EDATE(BR$3,3),$H14,$G14)-$B14)/(EDATE(BR$3,3)-BR$3)*$M14,2),
IF(OR($B14&gt;BR$3,MIN($G14:$H14)&lt;BR$3),0,
$M14)))</f>
        <v>0</v>
      </c>
      <c r="BS14" s="24">
        <f>IF(MEDIAN(BS$3,EDATE(BS$3,3)-1,MIN($G14,$H14))=MIN($G14,$H14),
$I14-$J14-SUM($O14:BR14),
IF(MEDIAN(BS$3,EDATE(BS$3,3)-1,$B14)=$B14,
TRUNC((MIN(EDATE(BS$3,3),$H14,$G14)-$B14)/(EDATE(BS$3,3)-BS$3)*$M14,2),
IF(OR($B14&gt;BS$3,MIN($G14:$H14)&lt;BS$3),0,
$M14)))</f>
        <v>0</v>
      </c>
      <c r="BT14" s="24">
        <f>IF(MEDIAN(BT$3,EDATE(BT$3,3)-1,MIN($G14,$H14))=MIN($G14,$H14),
$I14-$J14-SUM($O14:BS14),
IF(MEDIAN(BT$3,EDATE(BT$3,3)-1,$B14)=$B14,
TRUNC((MIN(EDATE(BT$3,3),$H14,$G14)-$B14)/(EDATE(BT$3,3)-BT$3)*$M14,2),
IF(OR($B14&gt;BT$3,MIN($G14:$H14)&lt;BT$3),0,
$M14)))</f>
        <v>0</v>
      </c>
      <c r="BU14" s="24">
        <f>IF(MEDIAN(BU$3,EDATE(BU$3,3)-1,MIN($G14,$H14))=MIN($G14,$H14),
$I14-$J14-SUM($O14:BT14),
IF(MEDIAN(BU$3,EDATE(BU$3,3)-1,$B14)=$B14,
TRUNC((MIN(EDATE(BU$3,3),$H14,$G14)-$B14)/(EDATE(BU$3,3)-BU$3)*$M14,2),
IF(OR($B14&gt;BU$3,MIN($G14:$H14)&lt;BU$3),0,
$M14)))</f>
        <v>0</v>
      </c>
      <c r="BV14" s="24">
        <f>IF(MEDIAN(BV$3,EDATE(BV$3,3)-1,MIN($G14,$H14))=MIN($G14,$H14),
$I14-$J14-SUM($O14:BU14),
IF(MEDIAN(BV$3,EDATE(BV$3,3)-1,$B14)=$B14,
TRUNC((MIN(EDATE(BV$3,3),$H14,$G14)-$B14)/(EDATE(BV$3,3)-BV$3)*$M14,2),
IF(OR($B14&gt;BV$3,MIN($G14:$H14)&lt;BV$3),0,
$M14)))</f>
        <v>0</v>
      </c>
      <c r="BW14" s="24">
        <f>IF(MEDIAN(BW$3,EDATE(BW$3,3)-1,MIN($G14,$H14))=MIN($G14,$H14),
$I14-$J14-SUM($O14:BV14),
IF(MEDIAN(BW$3,EDATE(BW$3,3)-1,$B14)=$B14,
TRUNC((MIN(EDATE(BW$3,3),$H14,$G14)-$B14)/(EDATE(BW$3,3)-BW$3)*$M14,2),
IF(OR($B14&gt;BW$3,MIN($G14:$H14)&lt;BW$3),0,
$M14)))</f>
        <v>0</v>
      </c>
      <c r="BX14" s="24">
        <f>IF(MEDIAN(BX$3,EDATE(BX$3,3)-1,MIN($G14,$H14))=MIN($G14,$H14),
$I14-$J14-SUM($O14:BW14),
IF(MEDIAN(BX$3,EDATE(BX$3,3)-1,$B14)=$B14,
TRUNC((MIN(EDATE(BX$3,3),$H14,$G14)-$B14)/(EDATE(BX$3,3)-BX$3)*$M14,2),
IF(OR($B14&gt;BX$3,MIN($G14:$H14)&lt;BX$3),0,
$M14)))</f>
        <v>0</v>
      </c>
      <c r="BY14" s="24">
        <f>IF(MEDIAN(BY$3,EDATE(BY$3,3)-1,MIN($G14,$H14))=MIN($G14,$H14),
$I14-$J14-SUM($O14:BX14),
IF(MEDIAN(BY$3,EDATE(BY$3,3)-1,$B14)=$B14,
TRUNC((MIN(EDATE(BY$3,3),$H14,$G14)-$B14)/(EDATE(BY$3,3)-BY$3)*$M14,2),
IF(OR($B14&gt;BY$3,MIN($G14:$H14)&lt;BY$3),0,
$M14)))</f>
        <v>0</v>
      </c>
      <c r="BZ14" s="24">
        <f>IF(MEDIAN(BZ$3,EDATE(BZ$3,3)-1,MIN($G14,$H14))=MIN($G14,$H14),
$I14-$J14-SUM($O14:BY14),
IF(MEDIAN(BZ$3,EDATE(BZ$3,3)-1,$B14)=$B14,
TRUNC((MIN(EDATE(BZ$3,3),$H14,$G14)-$B14)/(EDATE(BZ$3,3)-BZ$3)*$M14,2),
IF(OR($B14&gt;BZ$3,MIN($G14:$H14)&lt;BZ$3),0,
$M14)))</f>
        <v>0</v>
      </c>
      <c r="CA14" s="24">
        <f>IF(MEDIAN(CA$3,EDATE(CA$3,3)-1,MIN($G14,$H14))=MIN($G14,$H14),
$I14-$J14-SUM($O14:BZ14),
IF(MEDIAN(CA$3,EDATE(CA$3,3)-1,$B14)=$B14,
TRUNC((MIN(EDATE(CA$3,3),$H14,$G14)-$B14)/(EDATE(CA$3,3)-CA$3)*$M14,2),
IF(OR($B14&gt;CA$3,MIN($G14:$H14)&lt;CA$3),0,
$M14)))</f>
        <v>0</v>
      </c>
      <c r="CB14" s="24">
        <f>IF(MEDIAN(CB$3,EDATE(CB$3,3)-1,MIN($G14,$H14))=MIN($G14,$H14),
$I14-$J14-SUM($O14:CA14),
IF(MEDIAN(CB$3,EDATE(CB$3,3)-1,$B14)=$B14,
TRUNC((MIN(EDATE(CB$3,3),$H14,$G14)-$B14)/(EDATE(CB$3,3)-CB$3)*$M14,2),
IF(OR($B14&gt;CB$3,MIN($G14:$H14)&lt;CB$3),0,
$M14)))</f>
        <v>0</v>
      </c>
      <c r="CC14" s="24">
        <f>IF(MEDIAN(CC$3,EDATE(CC$3,3)-1,MIN($G14,$H14))=MIN($G14,$H14),
$I14-$J14-SUM($O14:CB14),
IF(MEDIAN(CC$3,EDATE(CC$3,3)-1,$B14)=$B14,
TRUNC((MIN(EDATE(CC$3,3),$H14,$G14)-$B14)/(EDATE(CC$3,3)-CC$3)*$M14,2),
IF(OR($B14&gt;CC$3,MIN($G14:$H14)&lt;CC$3),0,
$M14)))</f>
        <v>0</v>
      </c>
      <c r="CD14" s="24">
        <f>IF(MEDIAN(CD$3,EDATE(CD$3,3)-1,MIN($G14,$H14))=MIN($G14,$H14),
$I14-$J14-SUM($O14:CC14),
IF(MEDIAN(CD$3,EDATE(CD$3,3)-1,$B14)=$B14,
TRUNC((MIN(EDATE(CD$3,3),$H14,$G14)-$B14)/(EDATE(CD$3,3)-CD$3)*$M14,2),
IF(OR($B14&gt;CD$3,MIN($G14:$H14)&lt;CD$3),0,
$M14)))</f>
        <v>0</v>
      </c>
      <c r="CE14" s="24">
        <f>IF(MEDIAN(CE$3,EDATE(CE$3,3)-1,MIN($G14,$H14))=MIN($G14,$H14),
$I14-$J14-SUM($O14:CD14),
IF(MEDIAN(CE$3,EDATE(CE$3,3)-1,$B14)=$B14,
TRUNC((MIN(EDATE(CE$3,3),$H14,$G14)-$B14)/(EDATE(CE$3,3)-CE$3)*$M14,2),
IF(OR($B14&gt;CE$3,MIN($G14:$H14)&lt;CE$3),0,
$M14)))</f>
        <v>0</v>
      </c>
      <c r="CF14" s="24">
        <f>IF(MEDIAN(CF$3,EDATE(CF$3,3)-1,MIN($G14,$H14))=MIN($G14,$H14),
$I14-$J14-SUM($O14:CE14),
IF(MEDIAN(CF$3,EDATE(CF$3,3)-1,$B14)=$B14,
TRUNC((MIN(EDATE(CF$3,3),$H14,$G14)-$B14)/(EDATE(CF$3,3)-CF$3)*$M14,2),
IF(OR($B14&gt;CF$3,MIN($G14:$H14)&lt;CF$3),0,
$M14)))</f>
        <v>0</v>
      </c>
      <c r="CG14" s="24">
        <f>IF(MEDIAN(CG$3,EDATE(CG$3,3)-1,MIN($G14,$H14))=MIN($G14,$H14),
$I14-$J14-SUM($O14:CF14),
IF(MEDIAN(CG$3,EDATE(CG$3,3)-1,$B14)=$B14,
TRUNC((MIN(EDATE(CG$3,3),$H14,$G14)-$B14)/(EDATE(CG$3,3)-CG$3)*$M14,2),
IF(OR($B14&gt;CG$3,MIN($G14:$H14)&lt;CG$3),0,
$M14)))</f>
        <v>0</v>
      </c>
      <c r="CH14" s="24">
        <f>IF(MEDIAN(CH$3,EDATE(CH$3,3)-1,MIN($G14,$H14))=MIN($G14,$H14),
$I14-$J14-SUM($O14:CG14),
IF(MEDIAN(CH$3,EDATE(CH$3,3)-1,$B14)=$B14,
TRUNC((MIN(EDATE(CH$3,3),$H14,$G14)-$B14)/(EDATE(CH$3,3)-CH$3)*$M14,2),
IF(OR($B14&gt;CH$3,MIN($G14:$H14)&lt;CH$3),0,
$M14)))</f>
        <v>0</v>
      </c>
      <c r="CI14" s="24">
        <f>IF(MEDIAN(CI$3,EDATE(CI$3,3)-1,MIN($G14,$H14))=MIN($G14,$H14),
$I14-$J14-SUM($O14:CH14),
IF(MEDIAN(CI$3,EDATE(CI$3,3)-1,$B14)=$B14,
TRUNC((MIN(EDATE(CI$3,3),$H14,$G14)-$B14)/(EDATE(CI$3,3)-CI$3)*$M14,2),
IF(OR($B14&gt;CI$3,MIN($G14:$H14)&lt;CI$3),0,
$M14)))</f>
        <v>0</v>
      </c>
      <c r="CJ14" s="24">
        <f>IF(MEDIAN(CJ$3,EDATE(CJ$3,3)-1,MIN($G14,$H14))=MIN($G14,$H14),
$I14-$J14-SUM($O14:CI14),
IF(MEDIAN(CJ$3,EDATE(CJ$3,3)-1,$B14)=$B14,
TRUNC((MIN(EDATE(CJ$3,3),$H14,$G14)-$B14)/(EDATE(CJ$3,3)-CJ$3)*$M14,2),
IF(OR($B14&gt;CJ$3,MIN($G14:$H14)&lt;CJ$3),0,
$M14)))</f>
        <v>0</v>
      </c>
      <c r="CK14" s="24">
        <f>IF(MEDIAN(CK$3,EDATE(CK$3,3)-1,MIN($G14,$H14))=MIN($G14,$H14),
$I14-$J14-SUM($O14:CJ14),
IF(MEDIAN(CK$3,EDATE(CK$3,3)-1,$B14)=$B14,
TRUNC((MIN(EDATE(CK$3,3),$H14,$G14)-$B14)/(EDATE(CK$3,3)-CK$3)*$M14,2),
IF(OR($B14&gt;CK$3,MIN($G14:$H14)&lt;CK$3),0,
$M14)))</f>
        <v>0</v>
      </c>
      <c r="CL14" s="24">
        <f>IF(MEDIAN(CL$3,EDATE(CL$3,3)-1,MIN($G14,$H14))=MIN($G14,$H14),
$I14-$J14-SUM($O14:CK14),
IF(MEDIAN(CL$3,EDATE(CL$3,3)-1,$B14)=$B14,
TRUNC((MIN(EDATE(CL$3,3),$H14,$G14)-$B14)/(EDATE(CL$3,3)-CL$3)*$M14,2),
IF(OR($B14&gt;CL$3,MIN($G14:$H14)&lt;CL$3),0,
$M14)))</f>
        <v>0</v>
      </c>
      <c r="CM14" s="24">
        <f>IF(MEDIAN(CM$3,EDATE(CM$3,3)-1,MIN($G14,$H14))=MIN($G14,$H14),
$I14-$J14-SUM($O14:CL14),
IF(MEDIAN(CM$3,EDATE(CM$3,3)-1,$B14)=$B14,
TRUNC((MIN(EDATE(CM$3,3),$H14,$G14)-$B14)/(EDATE(CM$3,3)-CM$3)*$M14,2),
IF(OR($B14&gt;CM$3,MIN($G14:$H14)&lt;CM$3),0,
$M14)))</f>
        <v>0</v>
      </c>
      <c r="CN14" s="24">
        <f>IF(MEDIAN(CN$3,EDATE(CN$3,3)-1,MIN($G14,$H14))=MIN($G14,$H14),
$I14-$J14-SUM($O14:CM14),
IF(MEDIAN(CN$3,EDATE(CN$3,3)-1,$B14)=$B14,
TRUNC((MIN(EDATE(CN$3,3),$H14,$G14)-$B14)/(EDATE(CN$3,3)-CN$3)*$M14,2),
IF(OR($B14&gt;CN$3,MIN($G14:$H14)&lt;CN$3),0,
$M14)))</f>
        <v>0</v>
      </c>
      <c r="CO14" s="24">
        <f>IF(MEDIAN(CO$3,EDATE(CO$3,3)-1,MIN($G14,$H14))=MIN($G14,$H14),
$I14-$J14-SUM($O14:CN14),
IF(MEDIAN(CO$3,EDATE(CO$3,3)-1,$B14)=$B14,
TRUNC((MIN(EDATE(CO$3,3),$H14,$G14)-$B14)/(EDATE(CO$3,3)-CO$3)*$M14,2),
IF(OR($B14&gt;CO$3,MIN($G14:$H14)&lt;CO$3),0,
$M14)))</f>
        <v>0</v>
      </c>
      <c r="CP14" s="24">
        <f>IF(MEDIAN(CP$3,EDATE(CP$3,3)-1,MIN($G14,$H14))=MIN($G14,$H14),
$I14-$J14-SUM($O14:CO14),
IF(MEDIAN(CP$3,EDATE(CP$3,3)-1,$B14)=$B14,
TRUNC((MIN(EDATE(CP$3,3),$H14,$G14)-$B14)/(EDATE(CP$3,3)-CP$3)*$M14,2),
IF(OR($B14&gt;CP$3,MIN($G14:$H14)&lt;CP$3),0,
$M14)))</f>
        <v>0</v>
      </c>
      <c r="CQ14" s="24">
        <f>IF(MEDIAN(CQ$3,EDATE(CQ$3,3)-1,MIN($G14,$H14))=MIN($G14,$H14),
$I14-$J14-SUM($O14:CP14),
IF(MEDIAN(CQ$3,EDATE(CQ$3,3)-1,$B14)=$B14,
TRUNC((MIN(EDATE(CQ$3,3),$H14,$G14)-$B14)/(EDATE(CQ$3,3)-CQ$3)*$M14,2),
IF(OR($B14&gt;CQ$3,MIN($G14:$H14)&lt;CQ$3),0,
$M14)))</f>
        <v>0</v>
      </c>
      <c r="CR14" s="24">
        <f>IF(MEDIAN(CR$3,EDATE(CR$3,3)-1,MIN($G14,$H14))=MIN($G14,$H14),
$I14-$J14-SUM($O14:CQ14),
IF(MEDIAN(CR$3,EDATE(CR$3,3)-1,$B14)=$B14,
TRUNC((MIN(EDATE(CR$3,3),$H14,$G14)-$B14)/(EDATE(CR$3,3)-CR$3)*$M14,2),
IF(OR($B14&gt;CR$3,MIN($G14:$H14)&lt;CR$3),0,
$M14)))</f>
        <v>0</v>
      </c>
      <c r="CS14" s="24">
        <f>IF(MEDIAN(CS$3,EDATE(CS$3,3)-1,MIN($G14,$H14))=MIN($G14,$H14),
$I14-$J14-SUM($O14:CR14),
IF(MEDIAN(CS$3,EDATE(CS$3,3)-1,$B14)=$B14,
TRUNC((MIN(EDATE(CS$3,3),$H14,$G14)-$B14)/(EDATE(CS$3,3)-CS$3)*$M14,2),
IF(OR($B14&gt;CS$3,MIN($G14:$H14)&lt;CS$3),0,
$M14)))</f>
        <v>0</v>
      </c>
      <c r="CT14" s="24">
        <f>IF(MEDIAN(CT$3,EDATE(CT$3,3)-1,MIN($G14,$H14))=MIN($G14,$H14),
$I14-$J14-SUM($O14:CS14),
IF(MEDIAN(CT$3,EDATE(CT$3,3)-1,$B14)=$B14,
TRUNC((MIN(EDATE(CT$3,3),$H14,$G14)-$B14)/(EDATE(CT$3,3)-CT$3)*$M14,2),
IF(OR($B14&gt;CT$3,MIN($G14:$H14)&lt;CT$3),0,
$M14)))</f>
        <v>0</v>
      </c>
      <c r="CU14" s="24">
        <f>IF(MEDIAN(CU$3,EDATE(CU$3,3)-1,MIN($G14,$H14))=MIN($G14,$H14),
$I14-$J14-SUM($O14:CT14),
IF(MEDIAN(CU$3,EDATE(CU$3,3)-1,$B14)=$B14,
TRUNC((MIN(EDATE(CU$3,3),$H14,$G14)-$B14)/(EDATE(CU$3,3)-CU$3)*$M14,2),
IF(OR($B14&gt;CU$3,MIN($G14:$H14)&lt;CU$3),0,
$M14)))</f>
        <v>0</v>
      </c>
      <c r="CV14" s="24">
        <f>IF(MEDIAN(CV$3,EDATE(CV$3,3)-1,MIN($G14,$H14))=MIN($G14,$H14),
$I14-$J14-SUM($O14:CU14),
IF(MEDIAN(CV$3,EDATE(CV$3,3)-1,$B14)=$B14,
TRUNC((MIN(EDATE(CV$3,3),$H14,$G14)-$B14)/(EDATE(CV$3,3)-CV$3)*$M14,2),
IF(OR($B14&gt;CV$3,MIN($G14:$H14)&lt;CV$3),0,
$M14)))</f>
        <v>0</v>
      </c>
      <c r="CW14" s="24">
        <f>IF(MEDIAN(CW$3,EDATE(CW$3,3)-1,MIN($G14,$H14))=MIN($G14,$H14),
$I14-$J14-SUM($O14:CV14),
IF(MEDIAN(CW$3,EDATE(CW$3,3)-1,$B14)=$B14,
TRUNC((MIN(EDATE(CW$3,3),$H14,$G14)-$B14)/(EDATE(CW$3,3)-CW$3)*$M14,2),
IF(OR($B14&gt;CW$3,MIN($G14:$H14)&lt;CW$3),0,
$M14)))</f>
        <v>0</v>
      </c>
      <c r="CX14" s="24">
        <f>IF(MEDIAN(CX$3,EDATE(CX$3,3)-1,MIN($G14,$H14))=MIN($G14,$H14),
$I14-$J14-SUM($O14:CW14),
IF(MEDIAN(CX$3,EDATE(CX$3,3)-1,$B14)=$B14,
TRUNC((MIN(EDATE(CX$3,3),$H14,$G14)-$B14)/(EDATE(CX$3,3)-CX$3)*$M14,2),
IF(OR($B14&gt;CX$3,MIN($G14:$H14)&lt;CX$3),0,
$M14)))</f>
        <v>0</v>
      </c>
      <c r="CY14" s="24">
        <f>IF(MEDIAN(CY$3,EDATE(CY$3,3)-1,MIN($G14,$H14))=MIN($G14,$H14),
$I14-$J14-SUM($O14:CX14),
IF(MEDIAN(CY$3,EDATE(CY$3,3)-1,$B14)=$B14,
TRUNC((MIN(EDATE(CY$3,3),$H14,$G14)-$B14)/(EDATE(CY$3,3)-CY$3)*$M14,2),
IF(OR($B14&gt;CY$3,MIN($G14:$H14)&lt;CY$3),0,
$M14)))</f>
        <v>0</v>
      </c>
      <c r="CZ14" s="24">
        <f>IF(MEDIAN(CZ$3,EDATE(CZ$3,3)-1,MIN($G14,$H14))=MIN($G14,$H14),
$I14-$J14-SUM($O14:CY14),
IF(MEDIAN(CZ$3,EDATE(CZ$3,3)-1,$B14)=$B14,
TRUNC((MIN(EDATE(CZ$3,3),$H14,$G14)-$B14)/(EDATE(CZ$3,3)-CZ$3)*$M14,2),
IF(OR($B14&gt;CZ$3,MIN($G14:$H14)&lt;CZ$3),0,
$M14)))</f>
        <v>0</v>
      </c>
      <c r="DA14" s="24">
        <f>IF(MEDIAN(DA$3,EDATE(DA$3,3)-1,MIN($G14,$H14))=MIN($G14,$H14),
$I14-$J14-SUM($O14:CZ14),
IF(MEDIAN(DA$3,EDATE(DA$3,3)-1,$B14)=$B14,
TRUNC((MIN(EDATE(DA$3,3),$H14,$G14)-$B14)/(EDATE(DA$3,3)-DA$3)*$M14,2),
IF(OR($B14&gt;DA$3,MIN($G14:$H14)&lt;DA$3),0,
$M14)))</f>
        <v>0</v>
      </c>
      <c r="DB14" s="24">
        <f>IF(MEDIAN(DB$3,EDATE(DB$3,3)-1,MIN($G14,$H14))=MIN($G14,$H14),
$I14-$J14-SUM($O14:DA14),
IF(MEDIAN(DB$3,EDATE(DB$3,3)-1,$B14)=$B14,
TRUNC((MIN(EDATE(DB$3,3),$H14,$G14)-$B14)/(EDATE(DB$3,3)-DB$3)*$M14,2),
IF(OR($B14&gt;DB$3,MIN($G14:$H14)&lt;DB$3),0,
$M14)))</f>
        <v>0</v>
      </c>
      <c r="DC14" s="24">
        <f>IF(MEDIAN(DC$3,EDATE(DC$3,3)-1,MIN($G14,$H14))=MIN($G14,$H14),
$I14-$J14-SUM($O14:DB14),
IF(MEDIAN(DC$3,EDATE(DC$3,3)-1,$B14)=$B14,
TRUNC((MIN(EDATE(DC$3,3),$H14,$G14)-$B14)/(EDATE(DC$3,3)-DC$3)*$M14,2),
IF(OR($B14&gt;DC$3,MIN($G14:$H14)&lt;DC$3),0,
$M14)))</f>
        <v>0</v>
      </c>
      <c r="DD14" s="24">
        <f>IF(MEDIAN(DD$3,EDATE(DD$3,3)-1,MIN($G14,$H14))=MIN($G14,$H14),
$I14-$J14-SUM($O14:DC14),
IF(MEDIAN(DD$3,EDATE(DD$3,3)-1,$B14)=$B14,
TRUNC((MIN(EDATE(DD$3,3),$H14,$G14)-$B14)/(EDATE(DD$3,3)-DD$3)*$M14,2),
IF(OR($B14&gt;DD$3,MIN($G14:$H14)&lt;DD$3),0,
$M14)))</f>
        <v>0</v>
      </c>
      <c r="DE14" s="24">
        <f>IF(MEDIAN(DE$3,EDATE(DE$3,3)-1,MIN($G14,$H14))=MIN($G14,$H14),
$I14-$J14-SUM($O14:DD14),
IF(MEDIAN(DE$3,EDATE(DE$3,3)-1,$B14)=$B14,
TRUNC((MIN(EDATE(DE$3,3),$H14,$G14)-$B14)/(EDATE(DE$3,3)-DE$3)*$M14,2),
IF(OR($B14&gt;DE$3,MIN($G14:$H14)&lt;DE$3),0,
$M14)))</f>
        <v>0</v>
      </c>
      <c r="DF14" s="24">
        <f>IF(MEDIAN(DF$3,EDATE(DF$3,3)-1,MIN($G14,$H14))=MIN($G14,$H14),
$I14-$J14-SUM($O14:DE14),
IF(MEDIAN(DF$3,EDATE(DF$3,3)-1,$B14)=$B14,
TRUNC((MIN(EDATE(DF$3,3),$H14,$G14)-$B14)/(EDATE(DF$3,3)-DF$3)*$M14,2),
IF(OR($B14&gt;DF$3,MIN($G14:$H14)&lt;DF$3),0,
$M14)))</f>
        <v>0</v>
      </c>
      <c r="DG14" s="24">
        <f>IF(MEDIAN(DG$3,EDATE(DG$3,3)-1,MIN($G14,$H14))=MIN($G14,$H14),
$I14-$J14-SUM($O14:DF14),
IF(MEDIAN(DG$3,EDATE(DG$3,3)-1,$B14)=$B14,
TRUNC((MIN(EDATE(DG$3,3),$H14,$G14)-$B14)/(EDATE(DG$3,3)-DG$3)*$M14,2),
IF(OR($B14&gt;DG$3,MIN($G14:$H14)&lt;DG$3),0,
$M14)))</f>
        <v>0</v>
      </c>
      <c r="DH14" s="24">
        <f>IF(MEDIAN(DH$3,EDATE(DH$3,3)-1,MIN($G14,$H14))=MIN($G14,$H14),
$I14-$J14-SUM($O14:DG14),
IF(MEDIAN(DH$3,EDATE(DH$3,3)-1,$B14)=$B14,
TRUNC((MIN(EDATE(DH$3,3),$H14,$G14)-$B14)/(EDATE(DH$3,3)-DH$3)*$M14,2),
IF(OR($B14&gt;DH$3,MIN($G14:$H14)&lt;DH$3),0,
$M14)))</f>
        <v>0</v>
      </c>
      <c r="DI14" s="24">
        <f>IF(MEDIAN(DI$3,EDATE(DI$3,3)-1,MIN($G14,$H14))=MIN($G14,$H14),
$I14-$J14-SUM($O14:DH14),
IF(MEDIAN(DI$3,EDATE(DI$3,3)-1,$B14)=$B14,
TRUNC((MIN(EDATE(DI$3,3),$H14,$G14)-$B14)/(EDATE(DI$3,3)-DI$3)*$M14,2),
IF(OR($B14&gt;DI$3,MIN($G14:$H14)&lt;DI$3),0,
$M14)))</f>
        <v>0</v>
      </c>
      <c r="DJ14" s="24">
        <f>IF(MEDIAN(DJ$3,EDATE(DJ$3,3)-1,MIN($G14,$H14))=MIN($G14,$H14),
$I14-$J14-SUM($O14:DI14),
IF(MEDIAN(DJ$3,EDATE(DJ$3,3)-1,$B14)=$B14,
TRUNC((MIN(EDATE(DJ$3,3),$H14,$G14)-$B14)/(EDATE(DJ$3,3)-DJ$3)*$M14,2),
IF(OR($B14&gt;DJ$3,MIN($G14:$H14)&lt;DJ$3),0,
$M14)))</f>
        <v>0</v>
      </c>
      <c r="DK14" s="24">
        <f>IF(MEDIAN(DK$3,EDATE(DK$3,3)-1,MIN($G14,$H14))=MIN($G14,$H14),
$I14-$J14-SUM($O14:DJ14),
IF(MEDIAN(DK$3,EDATE(DK$3,3)-1,$B14)=$B14,
TRUNC((MIN(EDATE(DK$3,3),$H14,$G14)-$B14)/(EDATE(DK$3,3)-DK$3)*$M14,2),
IF(OR($B14&gt;DK$3,MIN($G14:$H14)&lt;DK$3),0,
$M14)))</f>
        <v>0</v>
      </c>
    </row>
    <row r="15" spans="1:115" x14ac:dyDescent="0.25">
      <c r="A15" s="30" t="s">
        <v>125</v>
      </c>
      <c r="B15" s="31">
        <v>45306</v>
      </c>
      <c r="C15" s="32">
        <v>36</v>
      </c>
      <c r="D15" s="33">
        <v>10000</v>
      </c>
      <c r="E15" s="34">
        <v>0.75</v>
      </c>
      <c r="F15" s="35">
        <v>0.67</v>
      </c>
      <c r="G15" s="31">
        <v>45641</v>
      </c>
      <c r="H15" s="37">
        <f t="shared" si="84"/>
        <v>46402</v>
      </c>
      <c r="I15" s="36">
        <f>IF(D15,TRUNC(D15*E15*F15,2),"")</f>
        <v>5025</v>
      </c>
      <c r="J15" s="38">
        <f>MAX(0,IF(G15&gt;B15,TRUNC(I15*(H15-G15)/(H15-B15),2),0))</f>
        <v>3489.07</v>
      </c>
      <c r="K15" s="38">
        <f>TRUNC(J15*0.21,2)</f>
        <v>732.7</v>
      </c>
      <c r="L15" s="26">
        <f t="shared" si="88"/>
        <v>4.5848540145985401</v>
      </c>
      <c r="M15" s="58">
        <f t="shared" si="89"/>
        <v>418.75</v>
      </c>
      <c r="N15" s="23">
        <f t="shared" si="90"/>
        <v>1535.9299999999998</v>
      </c>
      <c r="O15" s="45">
        <f>0+0</f>
        <v>0</v>
      </c>
      <c r="P15" s="24">
        <f>IF(MEDIAN(P$3,EDATE(P$3,3)-1,MIN($G15,$H15))=MIN($G15,$H15),
$I15-$J15-SUM($O15:O15),
IF(MEDIAN(P$3,EDATE(P$3,3)-1,$B15)=$B15,
TRUNC((MIN(EDATE(P$3,3),$H15,$G15)-$B15)/(EDATE(P$3,3)-P$3)*$M15,2),
IF(OR($B15&gt;P$3,MIN($G15:$H15)&lt;P$3),0,
$M15)))</f>
        <v>0</v>
      </c>
      <c r="Q15" s="24">
        <f>IF(MEDIAN(Q$3,EDATE(Q$3,3)-1,MIN($G15,$H15))=MIN($G15,$H15),
$I15-$J15-SUM($O15:P15),
IF(MEDIAN(Q$3,EDATE(Q$3,3)-1,$B15)=$B15,
TRUNC((MIN(EDATE(Q$3,3),$H15,$G15)-$B15)/(EDATE(Q$3,3)-Q$3)*$M15,2),
IF(OR($B15&gt;Q$3,MIN($G15:$H15)&lt;Q$3),0,
$M15)))</f>
        <v>0</v>
      </c>
      <c r="R15" s="24">
        <f>IF(MEDIAN(R$3,EDATE(R$3,3)-1,MIN($G15,$H15))=MIN($G15,$H15),
$I15-$J15-SUM($O15:Q15),
IF(MEDIAN(R$3,EDATE(R$3,3)-1,$B15)=$B15,
TRUNC((MIN(EDATE(R$3,3),$H15,$G15)-$B15)/(EDATE(R$3,3)-R$3)*$M15,2),
IF(OR($B15&gt;R$3,MIN($G15:$H15)&lt;R$3),0,
$M15)))</f>
        <v>0</v>
      </c>
      <c r="S15" s="24">
        <f>IF(MEDIAN(S$3,EDATE(S$3,3)-1,MIN($G15,$H15))=MIN($G15,$H15),
$I15-$J15-SUM($O15:R15),
IF(MEDIAN(S$3,EDATE(S$3,3)-1,$B15)=$B15,
TRUNC((MIN(EDATE(S$3,3),$H15,$G15)-$B15)/(EDATE(S$3,3)-S$3)*$M15,2),
IF(OR($B15&gt;S$3,MIN($G15:$H15)&lt;S$3),0,
$M15)))</f>
        <v>0</v>
      </c>
      <c r="T15" s="24">
        <f>IF(MEDIAN(T$3,EDATE(T$3,3)-1,MIN($G15,$H15))=MIN($G15,$H15),
$I15-$J15-SUM($O15:S15),
IF(MEDIAN(T$3,EDATE(T$3,3)-1,$B15)=$B15,
TRUNC((MIN(EDATE(T$3,3),$H15,$G15)-$B15)/(EDATE(T$3,3)-T$3)*$M15,2),
IF(OR($B15&gt;T$3,MIN($G15:$H15)&lt;T$3),0,
$M15)))</f>
        <v>0</v>
      </c>
      <c r="U15" s="24">
        <f>IF(MEDIAN(U$3,EDATE(U$3,3)-1,MIN($G15,$H15))=MIN($G15,$H15),
$I15-$J15-SUM($O15:T15),
IF(MEDIAN(U$3,EDATE(U$3,3)-1,$B15)=$B15,
TRUNC((MIN(EDATE(U$3,3),$H15,$G15)-$B15)/(EDATE(U$3,3)-U$3)*$M15,2),
IF(OR($B15&gt;U$3,MIN($G15:$H15)&lt;U$3),0,
$M15)))</f>
        <v>354.32</v>
      </c>
      <c r="V15" s="24">
        <f>IF(MEDIAN(V$3,EDATE(V$3,3)-1,MIN($G15,$H15))=MIN($G15,$H15),
$I15-$J15-SUM($O15:U15),
IF(MEDIAN(V$3,EDATE(V$3,3)-1,$B15)=$B15,
TRUNC((MIN(EDATE(V$3,3),$H15,$G15)-$B15)/(EDATE(V$3,3)-V$3)*$M15,2),
IF(OR($B15&gt;V$3,MIN($G15:$H15)&lt;V$3),0,
$M15)))</f>
        <v>418.75</v>
      </c>
      <c r="W15" s="24">
        <f>IF(MEDIAN(W$3,EDATE(W$3,3)-1,MIN($G15,$H15))=MIN($G15,$H15),
$I15-$J15-SUM($O15:V15),
IF(MEDIAN(W$3,EDATE(W$3,3)-1,$B15)=$B15,
TRUNC((MIN(EDATE(W$3,3),$H15,$G15)-$B15)/(EDATE(W$3,3)-W$3)*$M15,2),
IF(OR($B15&gt;W$3,MIN($G15:$H15)&lt;W$3),0,
$M15)))</f>
        <v>418.75</v>
      </c>
      <c r="X15" s="24">
        <f>IF(MEDIAN(X$3,EDATE(X$3,3)-1,MIN($G15,$H15))=MIN($G15,$H15),
$I15-$J15-SUM($O15:W15),
IF(MEDIAN(X$3,EDATE(X$3,3)-1,$B15)=$B15,
TRUNC((MIN(EDATE(X$3,3),$H15,$G15)-$B15)/(EDATE(X$3,3)-X$3)*$M15,2),
IF(OR($B15&gt;X$3,MIN($G15:$H15)&lt;X$3),0,
$M15)))</f>
        <v>344.1099999999999</v>
      </c>
      <c r="Y15" s="24">
        <f>IF(MEDIAN(Y$3,EDATE(Y$3,3)-1,MIN($G15,$H15))=MIN($G15,$H15),
$I15-$J15-SUM($O15:X15),
IF(MEDIAN(Y$3,EDATE(Y$3,3)-1,$B15)=$B15,
TRUNC((MIN(EDATE(Y$3,3),$H15,$G15)-$B15)/(EDATE(Y$3,3)-Y$3)*$M15,2),
IF(OR($B15&gt;Y$3,MIN($G15:$H15)&lt;Y$3),0,
$M15)))</f>
        <v>0</v>
      </c>
      <c r="Z15" s="24">
        <f>IF(MEDIAN(Z$3,EDATE(Z$3,3)-1,MIN($G15,$H15))=MIN($G15,$H15),
$I15-$J15-SUM($O15:Y15),
IF(MEDIAN(Z$3,EDATE(Z$3,3)-1,$B15)=$B15,
TRUNC((MIN(EDATE(Z$3,3),$H15,$G15)-$B15)/(EDATE(Z$3,3)-Z$3)*$M15,2),
IF(OR($B15&gt;Z$3,MIN($G15:$H15)&lt;Z$3),0,
$M15)))</f>
        <v>0</v>
      </c>
      <c r="AA15" s="24">
        <f>IF(MEDIAN(AA$3,EDATE(AA$3,3)-1,MIN($G15,$H15))=MIN($G15,$H15),
$I15-$J15-SUM($O15:Z15),
IF(MEDIAN(AA$3,EDATE(AA$3,3)-1,$B15)=$B15,
TRUNC((MIN(EDATE(AA$3,3),$H15,$G15)-$B15)/(EDATE(AA$3,3)-AA$3)*$M15,2),
IF(OR($B15&gt;AA$3,MIN($G15:$H15)&lt;AA$3),0,
$M15)))</f>
        <v>0</v>
      </c>
      <c r="AB15" s="24">
        <f>IF(MEDIAN(AB$3,EDATE(AB$3,3)-1,MIN($G15,$H15))=MIN($G15,$H15),
$I15-$J15-SUM($O15:AA15),
IF(MEDIAN(AB$3,EDATE(AB$3,3)-1,$B15)=$B15,
TRUNC((MIN(EDATE(AB$3,3),$H15,$G15)-$B15)/(EDATE(AB$3,3)-AB$3)*$M15,2),
IF(OR($B15&gt;AB$3,MIN($G15:$H15)&lt;AB$3),0,
$M15)))</f>
        <v>0</v>
      </c>
      <c r="AC15" s="24">
        <f>IF(MEDIAN(AC$3,EDATE(AC$3,3)-1,MIN($G15,$H15))=MIN($G15,$H15),
$I15-$J15-SUM($O15:AB15),
IF(MEDIAN(AC$3,EDATE(AC$3,3)-1,$B15)=$B15,
TRUNC((MIN(EDATE(AC$3,3),$H15,$G15)-$B15)/(EDATE(AC$3,3)-AC$3)*$M15,2),
IF(OR($B15&gt;AC$3,MIN($G15:$H15)&lt;AC$3),0,
$M15)))</f>
        <v>0</v>
      </c>
      <c r="AD15" s="24">
        <f>IF(MEDIAN(AD$3,EDATE(AD$3,3)-1,MIN($G15,$H15))=MIN($G15,$H15),
$I15-$J15-SUM($O15:AC15),
IF(MEDIAN(AD$3,EDATE(AD$3,3)-1,$B15)=$B15,
TRUNC((MIN(EDATE(AD$3,3),$H15,$G15)-$B15)/(EDATE(AD$3,3)-AD$3)*$M15,2),
IF(OR($B15&gt;AD$3,MIN($G15:$H15)&lt;AD$3),0,
$M15)))</f>
        <v>0</v>
      </c>
      <c r="AE15" s="24">
        <f>IF(MEDIAN(AE$3,EDATE(AE$3,3)-1,MIN($G15,$H15))=MIN($G15,$H15),
$I15-$J15-SUM($O15:AD15),
IF(MEDIAN(AE$3,EDATE(AE$3,3)-1,$B15)=$B15,
TRUNC((MIN(EDATE(AE$3,3),$H15,$G15)-$B15)/(EDATE(AE$3,3)-AE$3)*$M15,2),
IF(OR($B15&gt;AE$3,MIN($G15:$H15)&lt;AE$3),0,
$M15)))</f>
        <v>0</v>
      </c>
      <c r="AF15" s="24">
        <f>IF(MEDIAN(AF$3,EDATE(AF$3,3)-1,MIN($G15,$H15))=MIN($G15,$H15),
$I15-$J15-SUM($O15:AE15),
IF(MEDIAN(AF$3,EDATE(AF$3,3)-1,$B15)=$B15,
TRUNC((MIN(EDATE(AF$3,3),$H15,$G15)-$B15)/(EDATE(AF$3,3)-AF$3)*$M15,2),
IF(OR($B15&gt;AF$3,MIN($G15:$H15)&lt;AF$3),0,
$M15)))</f>
        <v>0</v>
      </c>
      <c r="AG15" s="24">
        <f>IF(MEDIAN(AG$3,EDATE(AG$3,3)-1,MIN($G15,$H15))=MIN($G15,$H15),
$I15-$J15-SUM($O15:AF15),
IF(MEDIAN(AG$3,EDATE(AG$3,3)-1,$B15)=$B15,
TRUNC((MIN(EDATE(AG$3,3),$H15,$G15)-$B15)/(EDATE(AG$3,3)-AG$3)*$M15,2),
IF(OR($B15&gt;AG$3,MIN($G15:$H15)&lt;AG$3),0,
$M15)))</f>
        <v>0</v>
      </c>
      <c r="AH15" s="24">
        <f>IF(MEDIAN(AH$3,EDATE(AH$3,3)-1,MIN($G15,$H15))=MIN($G15,$H15),
$I15-$J15-SUM($O15:AG15),
IF(MEDIAN(AH$3,EDATE(AH$3,3)-1,$B15)=$B15,
TRUNC((MIN(EDATE(AH$3,3),$H15,$G15)-$B15)/(EDATE(AH$3,3)-AH$3)*$M15,2),
IF(OR($B15&gt;AH$3,MIN($G15:$H15)&lt;AH$3),0,
$M15)))</f>
        <v>0</v>
      </c>
      <c r="AI15" s="24">
        <f>IF(MEDIAN(AI$3,EDATE(AI$3,3)-1,MIN($G15,$H15))=MIN($G15,$H15),
$I15-$J15-SUM($O15:AH15),
IF(MEDIAN(AI$3,EDATE(AI$3,3)-1,$B15)=$B15,
TRUNC((MIN(EDATE(AI$3,3),$H15,$G15)-$B15)/(EDATE(AI$3,3)-AI$3)*$M15,2),
IF(OR($B15&gt;AI$3,MIN($G15:$H15)&lt;AI$3),0,
$M15)))</f>
        <v>0</v>
      </c>
      <c r="AJ15" s="24">
        <f>IF(MEDIAN(AJ$3,EDATE(AJ$3,3)-1,MIN($G15,$H15))=MIN($G15,$H15),
$I15-$J15-SUM($O15:AI15),
IF(MEDIAN(AJ$3,EDATE(AJ$3,3)-1,$B15)=$B15,
TRUNC((MIN(EDATE(AJ$3,3),$H15,$G15)-$B15)/(EDATE(AJ$3,3)-AJ$3)*$M15,2),
IF(OR($B15&gt;AJ$3,MIN($G15:$H15)&lt;AJ$3),0,
$M15)))</f>
        <v>0</v>
      </c>
      <c r="AK15" s="24">
        <f>IF(MEDIAN(AK$3,EDATE(AK$3,3)-1,MIN($G15,$H15))=MIN($G15,$H15),
$I15-$J15-SUM($O15:AJ15),
IF(MEDIAN(AK$3,EDATE(AK$3,3)-1,$B15)=$B15,
TRUNC((MIN(EDATE(AK$3,3),$H15,$G15)-$B15)/(EDATE(AK$3,3)-AK$3)*$M15,2),
IF(OR($B15&gt;AK$3,MIN($G15:$H15)&lt;AK$3),0,
$M15)))</f>
        <v>0</v>
      </c>
      <c r="AL15" s="24">
        <f>IF(MEDIAN(AL$3,EDATE(AL$3,3)-1,MIN($G15,$H15))=MIN($G15,$H15),
$I15-$J15-SUM($O15:AK15),
IF(MEDIAN(AL$3,EDATE(AL$3,3)-1,$B15)=$B15,
TRUNC((MIN(EDATE(AL$3,3),$H15,$G15)-$B15)/(EDATE(AL$3,3)-AL$3)*$M15,2),
IF(OR($B15&gt;AL$3,MIN($G15:$H15)&lt;AL$3),0,
$M15)))</f>
        <v>0</v>
      </c>
      <c r="AM15" s="24">
        <f>IF(MEDIAN(AM$3,EDATE(AM$3,3)-1,MIN($G15,$H15))=MIN($G15,$H15),
$I15-$J15-SUM($O15:AL15),
IF(MEDIAN(AM$3,EDATE(AM$3,3)-1,$B15)=$B15,
TRUNC((MIN(EDATE(AM$3,3),$H15,$G15)-$B15)/(EDATE(AM$3,3)-AM$3)*$M15,2),
IF(OR($B15&gt;AM$3,MIN($G15:$H15)&lt;AM$3),0,
$M15)))</f>
        <v>0</v>
      </c>
      <c r="AN15" s="24">
        <f>IF(MEDIAN(AN$3,EDATE(AN$3,3)-1,MIN($G15,$H15))=MIN($G15,$H15),
$I15-$J15-SUM($O15:AM15),
IF(MEDIAN(AN$3,EDATE(AN$3,3)-1,$B15)=$B15,
TRUNC((MIN(EDATE(AN$3,3),$H15,$G15)-$B15)/(EDATE(AN$3,3)-AN$3)*$M15,2),
IF(OR($B15&gt;AN$3,MIN($G15:$H15)&lt;AN$3),0,
$M15)))</f>
        <v>0</v>
      </c>
      <c r="AO15" s="24">
        <f>IF(MEDIAN(AO$3,EDATE(AO$3,3)-1,MIN($G15,$H15))=MIN($G15,$H15),
$I15-$J15-SUM($O15:AN15),
IF(MEDIAN(AO$3,EDATE(AO$3,3)-1,$B15)=$B15,
TRUNC((MIN(EDATE(AO$3,3),$H15,$G15)-$B15)/(EDATE(AO$3,3)-AO$3)*$M15,2),
IF(OR($B15&gt;AO$3,MIN($G15:$H15)&lt;AO$3),0,
$M15)))</f>
        <v>0</v>
      </c>
      <c r="AP15" s="24">
        <f>IF(MEDIAN(AP$3,EDATE(AP$3,3)-1,MIN($G15,$H15))=MIN($G15,$H15),
$I15-$J15-SUM($O15:AO15),
IF(MEDIAN(AP$3,EDATE(AP$3,3)-1,$B15)=$B15,
TRUNC((MIN(EDATE(AP$3,3),$H15,$G15)-$B15)/(EDATE(AP$3,3)-AP$3)*$M15,2),
IF(OR($B15&gt;AP$3,MIN($G15:$H15)&lt;AP$3),0,
$M15)))</f>
        <v>0</v>
      </c>
      <c r="AQ15" s="24">
        <f>IF(MEDIAN(AQ$3,EDATE(AQ$3,3)-1,MIN($G15,$H15))=MIN($G15,$H15),
$I15-$J15-SUM($O15:AP15),
IF(MEDIAN(AQ$3,EDATE(AQ$3,3)-1,$B15)=$B15,
TRUNC((MIN(EDATE(AQ$3,3),$H15,$G15)-$B15)/(EDATE(AQ$3,3)-AQ$3)*$M15,2),
IF(OR($B15&gt;AQ$3,MIN($G15:$H15)&lt;AQ$3),0,
$M15)))</f>
        <v>0</v>
      </c>
      <c r="AR15" s="24">
        <f>IF(MEDIAN(AR$3,EDATE(AR$3,3)-1,MIN($G15,$H15))=MIN($G15,$H15),
$I15-$J15-SUM($O15:AQ15),
IF(MEDIAN(AR$3,EDATE(AR$3,3)-1,$B15)=$B15,
TRUNC((MIN(EDATE(AR$3,3),$H15,$G15)-$B15)/(EDATE(AR$3,3)-AR$3)*$M15,2),
IF(OR($B15&gt;AR$3,MIN($G15:$H15)&lt;AR$3),0,
$M15)))</f>
        <v>0</v>
      </c>
      <c r="AS15" s="24">
        <f>IF(MEDIAN(AS$3,EDATE(AS$3,3)-1,MIN($G15,$H15))=MIN($G15,$H15),
$I15-$J15-SUM($O15:AR15),
IF(MEDIAN(AS$3,EDATE(AS$3,3)-1,$B15)=$B15,
TRUNC((MIN(EDATE(AS$3,3),$H15,$G15)-$B15)/(EDATE(AS$3,3)-AS$3)*$M15,2),
IF(OR($B15&gt;AS$3,MIN($G15:$H15)&lt;AS$3),0,
$M15)))</f>
        <v>0</v>
      </c>
      <c r="AT15" s="24">
        <f>IF(MEDIAN(AT$3,EDATE(AT$3,3)-1,MIN($G15,$H15))=MIN($G15,$H15),
$I15-$J15-SUM($O15:AS15),
IF(MEDIAN(AT$3,EDATE(AT$3,3)-1,$B15)=$B15,
TRUNC((MIN(EDATE(AT$3,3),$H15,$G15)-$B15)/(EDATE(AT$3,3)-AT$3)*$M15,2),
IF(OR($B15&gt;AT$3,MIN($G15:$H15)&lt;AT$3),0,
$M15)))</f>
        <v>0</v>
      </c>
      <c r="AU15" s="24">
        <f>IF(MEDIAN(AU$3,EDATE(AU$3,3)-1,MIN($G15,$H15))=MIN($G15,$H15),
$I15-$J15-SUM($O15:AT15),
IF(MEDIAN(AU$3,EDATE(AU$3,3)-1,$B15)=$B15,
TRUNC((MIN(EDATE(AU$3,3),$H15,$G15)-$B15)/(EDATE(AU$3,3)-AU$3)*$M15,2),
IF(OR($B15&gt;AU$3,MIN($G15:$H15)&lt;AU$3),0,
$M15)))</f>
        <v>0</v>
      </c>
      <c r="AV15" s="24">
        <f>IF(MEDIAN(AV$3,EDATE(AV$3,3)-1,MIN($G15,$H15))=MIN($G15,$H15),
$I15-$J15-SUM($O15:AU15),
IF(MEDIAN(AV$3,EDATE(AV$3,3)-1,$B15)=$B15,
TRUNC((MIN(EDATE(AV$3,3),$H15,$G15)-$B15)/(EDATE(AV$3,3)-AV$3)*$M15,2),
IF(OR($B15&gt;AV$3,MIN($G15:$H15)&lt;AV$3),0,
$M15)))</f>
        <v>0</v>
      </c>
      <c r="AW15" s="24">
        <f>IF(MEDIAN(AW$3,EDATE(AW$3,3)-1,MIN($G15,$H15))=MIN($G15,$H15),
$I15-$J15-SUM($O15:AV15),
IF(MEDIAN(AW$3,EDATE(AW$3,3)-1,$B15)=$B15,
TRUNC((MIN(EDATE(AW$3,3),$H15,$G15)-$B15)/(EDATE(AW$3,3)-AW$3)*$M15,2),
IF(OR($B15&gt;AW$3,MIN($G15:$H15)&lt;AW$3),0,
$M15)))</f>
        <v>0</v>
      </c>
      <c r="AX15" s="24">
        <f>IF(MEDIAN(AX$3,EDATE(AX$3,3)-1,MIN($G15,$H15))=MIN($G15,$H15),
$I15-$J15-SUM($O15:AW15),
IF(MEDIAN(AX$3,EDATE(AX$3,3)-1,$B15)=$B15,
TRUNC((MIN(EDATE(AX$3,3),$H15,$G15)-$B15)/(EDATE(AX$3,3)-AX$3)*$M15,2),
IF(OR($B15&gt;AX$3,MIN($G15:$H15)&lt;AX$3),0,
$M15)))</f>
        <v>0</v>
      </c>
      <c r="AY15" s="24">
        <f>IF(MEDIAN(AY$3,EDATE(AY$3,3)-1,MIN($G15,$H15))=MIN($G15,$H15),
$I15-$J15-SUM($O15:AX15),
IF(MEDIAN(AY$3,EDATE(AY$3,3)-1,$B15)=$B15,
TRUNC((MIN(EDATE(AY$3,3),$H15,$G15)-$B15)/(EDATE(AY$3,3)-AY$3)*$M15,2),
IF(OR($B15&gt;AY$3,MIN($G15:$H15)&lt;AY$3),0,
$M15)))</f>
        <v>0</v>
      </c>
      <c r="AZ15" s="24">
        <f>IF(MEDIAN(AZ$3,EDATE(AZ$3,3)-1,MIN($G15,$H15))=MIN($G15,$H15),
$I15-$J15-SUM($O15:AY15),
IF(MEDIAN(AZ$3,EDATE(AZ$3,3)-1,$B15)=$B15,
TRUNC((MIN(EDATE(AZ$3,3),$H15,$G15)-$B15)/(EDATE(AZ$3,3)-AZ$3)*$M15,2),
IF(OR($B15&gt;AZ$3,MIN($G15:$H15)&lt;AZ$3),0,
$M15)))</f>
        <v>0</v>
      </c>
      <c r="BA15" s="24">
        <f>IF(MEDIAN(BA$3,EDATE(BA$3,3)-1,MIN($G15,$H15))=MIN($G15,$H15),
$I15-$J15-SUM($O15:AZ15),
IF(MEDIAN(BA$3,EDATE(BA$3,3)-1,$B15)=$B15,
TRUNC((MIN(EDATE(BA$3,3),$H15,$G15)-$B15)/(EDATE(BA$3,3)-BA$3)*$M15,2),
IF(OR($B15&gt;BA$3,MIN($G15:$H15)&lt;BA$3),0,
$M15)))</f>
        <v>0</v>
      </c>
      <c r="BB15" s="24">
        <f>IF(MEDIAN(BB$3,EDATE(BB$3,3)-1,MIN($G15,$H15))=MIN($G15,$H15),
$I15-$J15-SUM($O15:BA15),
IF(MEDIAN(BB$3,EDATE(BB$3,3)-1,$B15)=$B15,
TRUNC((MIN(EDATE(BB$3,3),$H15,$G15)-$B15)/(EDATE(BB$3,3)-BB$3)*$M15,2),
IF(OR($B15&gt;BB$3,MIN($G15:$H15)&lt;BB$3),0,
$M15)))</f>
        <v>0</v>
      </c>
      <c r="BC15" s="24">
        <f>IF(MEDIAN(BC$3,EDATE(BC$3,3)-1,MIN($G15,$H15))=MIN($G15,$H15),
$I15-$J15-SUM($O15:BB15),
IF(MEDIAN(BC$3,EDATE(BC$3,3)-1,$B15)=$B15,
TRUNC((MIN(EDATE(BC$3,3),$H15,$G15)-$B15)/(EDATE(BC$3,3)-BC$3)*$M15,2),
IF(OR($B15&gt;BC$3,MIN($G15:$H15)&lt;BC$3),0,
$M15)))</f>
        <v>0</v>
      </c>
      <c r="BD15" s="24">
        <f>IF(MEDIAN(BD$3,EDATE(BD$3,3)-1,MIN($G15,$H15))=MIN($G15,$H15),
$I15-$J15-SUM($O15:BC15),
IF(MEDIAN(BD$3,EDATE(BD$3,3)-1,$B15)=$B15,
TRUNC((MIN(EDATE(BD$3,3),$H15,$G15)-$B15)/(EDATE(BD$3,3)-BD$3)*$M15,2),
IF(OR($B15&gt;BD$3,MIN($G15:$H15)&lt;BD$3),0,
$M15)))</f>
        <v>0</v>
      </c>
      <c r="BE15" s="24">
        <f>IF(MEDIAN(BE$3,EDATE(BE$3,3)-1,MIN($G15,$H15))=MIN($G15,$H15),
$I15-$J15-SUM($O15:BD15),
IF(MEDIAN(BE$3,EDATE(BE$3,3)-1,$B15)=$B15,
TRUNC((MIN(EDATE(BE$3,3),$H15,$G15)-$B15)/(EDATE(BE$3,3)-BE$3)*$M15,2),
IF(OR($B15&gt;BE$3,MIN($G15:$H15)&lt;BE$3),0,
$M15)))</f>
        <v>0</v>
      </c>
      <c r="BF15" s="24">
        <f>IF(MEDIAN(BF$3,EDATE(BF$3,3)-1,MIN($G15,$H15))=MIN($G15,$H15),
$I15-$J15-SUM($O15:BE15),
IF(MEDIAN(BF$3,EDATE(BF$3,3)-1,$B15)=$B15,
TRUNC((MIN(EDATE(BF$3,3),$H15,$G15)-$B15)/(EDATE(BF$3,3)-BF$3)*$M15,2),
IF(OR($B15&gt;BF$3,MIN($G15:$H15)&lt;BF$3),0,
$M15)))</f>
        <v>0</v>
      </c>
      <c r="BG15" s="24">
        <f>IF(MEDIAN(BG$3,EDATE(BG$3,3)-1,MIN($G15,$H15))=MIN($G15,$H15),
$I15-$J15-SUM($O15:BF15),
IF(MEDIAN(BG$3,EDATE(BG$3,3)-1,$B15)=$B15,
TRUNC((MIN(EDATE(BG$3,3),$H15,$G15)-$B15)/(EDATE(BG$3,3)-BG$3)*$M15,2),
IF(OR($B15&gt;BG$3,MIN($G15:$H15)&lt;BG$3),0,
$M15)))</f>
        <v>0</v>
      </c>
      <c r="BH15" s="24">
        <f>IF(MEDIAN(BH$3,EDATE(BH$3,3)-1,MIN($G15,$H15))=MIN($G15,$H15),
$I15-$J15-SUM($O15:BG15),
IF(MEDIAN(BH$3,EDATE(BH$3,3)-1,$B15)=$B15,
TRUNC((MIN(EDATE(BH$3,3),$H15,$G15)-$B15)/(EDATE(BH$3,3)-BH$3)*$M15,2),
IF(OR($B15&gt;BH$3,MIN($G15:$H15)&lt;BH$3),0,
$M15)))</f>
        <v>0</v>
      </c>
      <c r="BI15" s="24">
        <f>IF(MEDIAN(BI$3,EDATE(BI$3,3)-1,MIN($G15,$H15))=MIN($G15,$H15),
$I15-$J15-SUM($O15:BH15),
IF(MEDIAN(BI$3,EDATE(BI$3,3)-1,$B15)=$B15,
TRUNC((MIN(EDATE(BI$3,3),$H15,$G15)-$B15)/(EDATE(BI$3,3)-BI$3)*$M15,2),
IF(OR($B15&gt;BI$3,MIN($G15:$H15)&lt;BI$3),0,
$M15)))</f>
        <v>0</v>
      </c>
      <c r="BJ15" s="24">
        <f>IF(MEDIAN(BJ$3,EDATE(BJ$3,3)-1,MIN($G15,$H15))=MIN($G15,$H15),
$I15-$J15-SUM($O15:BI15),
IF(MEDIAN(BJ$3,EDATE(BJ$3,3)-1,$B15)=$B15,
TRUNC((MIN(EDATE(BJ$3,3),$H15,$G15)-$B15)/(EDATE(BJ$3,3)-BJ$3)*$M15,2),
IF(OR($B15&gt;BJ$3,MIN($G15:$H15)&lt;BJ$3),0,
$M15)))</f>
        <v>0</v>
      </c>
      <c r="BK15" s="24">
        <f>IF(MEDIAN(BK$3,EDATE(BK$3,3)-1,MIN($G15,$H15))=MIN($G15,$H15),
$I15-$J15-SUM($O15:BJ15),
IF(MEDIAN(BK$3,EDATE(BK$3,3)-1,$B15)=$B15,
TRUNC((MIN(EDATE(BK$3,3),$H15,$G15)-$B15)/(EDATE(BK$3,3)-BK$3)*$M15,2),
IF(OR($B15&gt;BK$3,MIN($G15:$H15)&lt;BK$3),0,
$M15)))</f>
        <v>0</v>
      </c>
      <c r="BL15" s="24">
        <f>IF(MEDIAN(BL$3,EDATE(BL$3,3)-1,MIN($G15,$H15))=MIN($G15,$H15),
$I15-$J15-SUM($O15:BK15),
IF(MEDIAN(BL$3,EDATE(BL$3,3)-1,$B15)=$B15,
TRUNC((MIN(EDATE(BL$3,3),$H15,$G15)-$B15)/(EDATE(BL$3,3)-BL$3)*$M15,2),
IF(OR($B15&gt;BL$3,MIN($G15:$H15)&lt;BL$3),0,
$M15)))</f>
        <v>0</v>
      </c>
      <c r="BM15" s="24">
        <f>IF(MEDIAN(BM$3,EDATE(BM$3,3)-1,MIN($G15,$H15))=MIN($G15,$H15),
$I15-$J15-SUM($O15:BL15),
IF(MEDIAN(BM$3,EDATE(BM$3,3)-1,$B15)=$B15,
TRUNC((MIN(EDATE(BM$3,3),$H15,$G15)-$B15)/(EDATE(BM$3,3)-BM$3)*$M15,2),
IF(OR($B15&gt;BM$3,MIN($G15:$H15)&lt;BM$3),0,
$M15)))</f>
        <v>0</v>
      </c>
      <c r="BN15" s="24">
        <f>IF(MEDIAN(BN$3,EDATE(BN$3,3)-1,MIN($G15,$H15))=MIN($G15,$H15),
$I15-$J15-SUM($O15:BM15),
IF(MEDIAN(BN$3,EDATE(BN$3,3)-1,$B15)=$B15,
TRUNC((MIN(EDATE(BN$3,3),$H15,$G15)-$B15)/(EDATE(BN$3,3)-BN$3)*$M15,2),
IF(OR($B15&gt;BN$3,MIN($G15:$H15)&lt;BN$3),0,
$M15)))</f>
        <v>0</v>
      </c>
      <c r="BO15" s="24">
        <f>IF(MEDIAN(BO$3,EDATE(BO$3,3)-1,MIN($G15,$H15))=MIN($G15,$H15),
$I15-$J15-SUM($O15:BN15),
IF(MEDIAN(BO$3,EDATE(BO$3,3)-1,$B15)=$B15,
TRUNC((MIN(EDATE(BO$3,3),$H15,$G15)-$B15)/(EDATE(BO$3,3)-BO$3)*$M15,2),
IF(OR($B15&gt;BO$3,MIN($G15:$H15)&lt;BO$3),0,
$M15)))</f>
        <v>0</v>
      </c>
      <c r="BP15" s="24">
        <f>IF(MEDIAN(BP$3,EDATE(BP$3,3)-1,MIN($G15,$H15))=MIN($G15,$H15),
$I15-$J15-SUM($O15:BO15),
IF(MEDIAN(BP$3,EDATE(BP$3,3)-1,$B15)=$B15,
TRUNC((MIN(EDATE(BP$3,3),$H15,$G15)-$B15)/(EDATE(BP$3,3)-BP$3)*$M15,2),
IF(OR($B15&gt;BP$3,MIN($G15:$H15)&lt;BP$3),0,
$M15)))</f>
        <v>0</v>
      </c>
      <c r="BQ15" s="24">
        <f>IF(MEDIAN(BQ$3,EDATE(BQ$3,3)-1,MIN($G15,$H15))=MIN($G15,$H15),
$I15-$J15-SUM($O15:BP15),
IF(MEDIAN(BQ$3,EDATE(BQ$3,3)-1,$B15)=$B15,
TRUNC((MIN(EDATE(BQ$3,3),$H15,$G15)-$B15)/(EDATE(BQ$3,3)-BQ$3)*$M15,2),
IF(OR($B15&gt;BQ$3,MIN($G15:$H15)&lt;BQ$3),0,
$M15)))</f>
        <v>0</v>
      </c>
      <c r="BR15" s="24">
        <f>IF(MEDIAN(BR$3,EDATE(BR$3,3)-1,MIN($G15,$H15))=MIN($G15,$H15),
$I15-$J15-SUM($O15:BQ15),
IF(MEDIAN(BR$3,EDATE(BR$3,3)-1,$B15)=$B15,
TRUNC((MIN(EDATE(BR$3,3),$H15,$G15)-$B15)/(EDATE(BR$3,3)-BR$3)*$M15,2),
IF(OR($B15&gt;BR$3,MIN($G15:$H15)&lt;BR$3),0,
$M15)))</f>
        <v>0</v>
      </c>
      <c r="BS15" s="24">
        <f>IF(MEDIAN(BS$3,EDATE(BS$3,3)-1,MIN($G15,$H15))=MIN($G15,$H15),
$I15-$J15-SUM($O15:BR15),
IF(MEDIAN(BS$3,EDATE(BS$3,3)-1,$B15)=$B15,
TRUNC((MIN(EDATE(BS$3,3),$H15,$G15)-$B15)/(EDATE(BS$3,3)-BS$3)*$M15,2),
IF(OR($B15&gt;BS$3,MIN($G15:$H15)&lt;BS$3),0,
$M15)))</f>
        <v>0</v>
      </c>
      <c r="BT15" s="24">
        <f>IF(MEDIAN(BT$3,EDATE(BT$3,3)-1,MIN($G15,$H15))=MIN($G15,$H15),
$I15-$J15-SUM($O15:BS15),
IF(MEDIAN(BT$3,EDATE(BT$3,3)-1,$B15)=$B15,
TRUNC((MIN(EDATE(BT$3,3),$H15,$G15)-$B15)/(EDATE(BT$3,3)-BT$3)*$M15,2),
IF(OR($B15&gt;BT$3,MIN($G15:$H15)&lt;BT$3),0,
$M15)))</f>
        <v>0</v>
      </c>
      <c r="BU15" s="24">
        <f>IF(MEDIAN(BU$3,EDATE(BU$3,3)-1,MIN($G15,$H15))=MIN($G15,$H15),
$I15-$J15-SUM($O15:BT15),
IF(MEDIAN(BU$3,EDATE(BU$3,3)-1,$B15)=$B15,
TRUNC((MIN(EDATE(BU$3,3),$H15,$G15)-$B15)/(EDATE(BU$3,3)-BU$3)*$M15,2),
IF(OR($B15&gt;BU$3,MIN($G15:$H15)&lt;BU$3),0,
$M15)))</f>
        <v>0</v>
      </c>
      <c r="BV15" s="24">
        <f>IF(MEDIAN(BV$3,EDATE(BV$3,3)-1,MIN($G15,$H15))=MIN($G15,$H15),
$I15-$J15-SUM($O15:BU15),
IF(MEDIAN(BV$3,EDATE(BV$3,3)-1,$B15)=$B15,
TRUNC((MIN(EDATE(BV$3,3),$H15,$G15)-$B15)/(EDATE(BV$3,3)-BV$3)*$M15,2),
IF(OR($B15&gt;BV$3,MIN($G15:$H15)&lt;BV$3),0,
$M15)))</f>
        <v>0</v>
      </c>
      <c r="BW15" s="24">
        <f>IF(MEDIAN(BW$3,EDATE(BW$3,3)-1,MIN($G15,$H15))=MIN($G15,$H15),
$I15-$J15-SUM($O15:BV15),
IF(MEDIAN(BW$3,EDATE(BW$3,3)-1,$B15)=$B15,
TRUNC((MIN(EDATE(BW$3,3),$H15,$G15)-$B15)/(EDATE(BW$3,3)-BW$3)*$M15,2),
IF(OR($B15&gt;BW$3,MIN($G15:$H15)&lt;BW$3),0,
$M15)))</f>
        <v>0</v>
      </c>
      <c r="BX15" s="24">
        <f>IF(MEDIAN(BX$3,EDATE(BX$3,3)-1,MIN($G15,$H15))=MIN($G15,$H15),
$I15-$J15-SUM($O15:BW15),
IF(MEDIAN(BX$3,EDATE(BX$3,3)-1,$B15)=$B15,
TRUNC((MIN(EDATE(BX$3,3),$H15,$G15)-$B15)/(EDATE(BX$3,3)-BX$3)*$M15,2),
IF(OR($B15&gt;BX$3,MIN($G15:$H15)&lt;BX$3),0,
$M15)))</f>
        <v>0</v>
      </c>
      <c r="BY15" s="24">
        <f>IF(MEDIAN(BY$3,EDATE(BY$3,3)-1,MIN($G15,$H15))=MIN($G15,$H15),
$I15-$J15-SUM($O15:BX15),
IF(MEDIAN(BY$3,EDATE(BY$3,3)-1,$B15)=$B15,
TRUNC((MIN(EDATE(BY$3,3),$H15,$G15)-$B15)/(EDATE(BY$3,3)-BY$3)*$M15,2),
IF(OR($B15&gt;BY$3,MIN($G15:$H15)&lt;BY$3),0,
$M15)))</f>
        <v>0</v>
      </c>
      <c r="BZ15" s="24">
        <f>IF(MEDIAN(BZ$3,EDATE(BZ$3,3)-1,MIN($G15,$H15))=MIN($G15,$H15),
$I15-$J15-SUM($O15:BY15),
IF(MEDIAN(BZ$3,EDATE(BZ$3,3)-1,$B15)=$B15,
TRUNC((MIN(EDATE(BZ$3,3),$H15,$G15)-$B15)/(EDATE(BZ$3,3)-BZ$3)*$M15,2),
IF(OR($B15&gt;BZ$3,MIN($G15:$H15)&lt;BZ$3),0,
$M15)))</f>
        <v>0</v>
      </c>
      <c r="CA15" s="24">
        <f>IF(MEDIAN(CA$3,EDATE(CA$3,3)-1,MIN($G15,$H15))=MIN($G15,$H15),
$I15-$J15-SUM($O15:BZ15),
IF(MEDIAN(CA$3,EDATE(CA$3,3)-1,$B15)=$B15,
TRUNC((MIN(EDATE(CA$3,3),$H15,$G15)-$B15)/(EDATE(CA$3,3)-CA$3)*$M15,2),
IF(OR($B15&gt;CA$3,MIN($G15:$H15)&lt;CA$3),0,
$M15)))</f>
        <v>0</v>
      </c>
      <c r="CB15" s="24">
        <f>IF(MEDIAN(CB$3,EDATE(CB$3,3)-1,MIN($G15,$H15))=MIN($G15,$H15),
$I15-$J15-SUM($O15:CA15),
IF(MEDIAN(CB$3,EDATE(CB$3,3)-1,$B15)=$B15,
TRUNC((MIN(EDATE(CB$3,3),$H15,$G15)-$B15)/(EDATE(CB$3,3)-CB$3)*$M15,2),
IF(OR($B15&gt;CB$3,MIN($G15:$H15)&lt;CB$3),0,
$M15)))</f>
        <v>0</v>
      </c>
      <c r="CC15" s="24">
        <f>IF(MEDIAN(CC$3,EDATE(CC$3,3)-1,MIN($G15,$H15))=MIN($G15,$H15),
$I15-$J15-SUM($O15:CB15),
IF(MEDIAN(CC$3,EDATE(CC$3,3)-1,$B15)=$B15,
TRUNC((MIN(EDATE(CC$3,3),$H15,$G15)-$B15)/(EDATE(CC$3,3)-CC$3)*$M15,2),
IF(OR($B15&gt;CC$3,MIN($G15:$H15)&lt;CC$3),0,
$M15)))</f>
        <v>0</v>
      </c>
      <c r="CD15" s="24">
        <f>IF(MEDIAN(CD$3,EDATE(CD$3,3)-1,MIN($G15,$H15))=MIN($G15,$H15),
$I15-$J15-SUM($O15:CC15),
IF(MEDIAN(CD$3,EDATE(CD$3,3)-1,$B15)=$B15,
TRUNC((MIN(EDATE(CD$3,3),$H15,$G15)-$B15)/(EDATE(CD$3,3)-CD$3)*$M15,2),
IF(OR($B15&gt;CD$3,MIN($G15:$H15)&lt;CD$3),0,
$M15)))</f>
        <v>0</v>
      </c>
      <c r="CE15" s="24">
        <f>IF(MEDIAN(CE$3,EDATE(CE$3,3)-1,MIN($G15,$H15))=MIN($G15,$H15),
$I15-$J15-SUM($O15:CD15),
IF(MEDIAN(CE$3,EDATE(CE$3,3)-1,$B15)=$B15,
TRUNC((MIN(EDATE(CE$3,3),$H15,$G15)-$B15)/(EDATE(CE$3,3)-CE$3)*$M15,2),
IF(OR($B15&gt;CE$3,MIN($G15:$H15)&lt;CE$3),0,
$M15)))</f>
        <v>0</v>
      </c>
      <c r="CF15" s="24">
        <f>IF(MEDIAN(CF$3,EDATE(CF$3,3)-1,MIN($G15,$H15))=MIN($G15,$H15),
$I15-$J15-SUM($O15:CE15),
IF(MEDIAN(CF$3,EDATE(CF$3,3)-1,$B15)=$B15,
TRUNC((MIN(EDATE(CF$3,3),$H15,$G15)-$B15)/(EDATE(CF$3,3)-CF$3)*$M15,2),
IF(OR($B15&gt;CF$3,MIN($G15:$H15)&lt;CF$3),0,
$M15)))</f>
        <v>0</v>
      </c>
      <c r="CG15" s="24">
        <f>IF(MEDIAN(CG$3,EDATE(CG$3,3)-1,MIN($G15,$H15))=MIN($G15,$H15),
$I15-$J15-SUM($O15:CF15),
IF(MEDIAN(CG$3,EDATE(CG$3,3)-1,$B15)=$B15,
TRUNC((MIN(EDATE(CG$3,3),$H15,$G15)-$B15)/(EDATE(CG$3,3)-CG$3)*$M15,2),
IF(OR($B15&gt;CG$3,MIN($G15:$H15)&lt;CG$3),0,
$M15)))</f>
        <v>0</v>
      </c>
      <c r="CH15" s="24">
        <f>IF(MEDIAN(CH$3,EDATE(CH$3,3)-1,MIN($G15,$H15))=MIN($G15,$H15),
$I15-$J15-SUM($O15:CG15),
IF(MEDIAN(CH$3,EDATE(CH$3,3)-1,$B15)=$B15,
TRUNC((MIN(EDATE(CH$3,3),$H15,$G15)-$B15)/(EDATE(CH$3,3)-CH$3)*$M15,2),
IF(OR($B15&gt;CH$3,MIN($G15:$H15)&lt;CH$3),0,
$M15)))</f>
        <v>0</v>
      </c>
      <c r="CI15" s="24">
        <f>IF(MEDIAN(CI$3,EDATE(CI$3,3)-1,MIN($G15,$H15))=MIN($G15,$H15),
$I15-$J15-SUM($O15:CH15),
IF(MEDIAN(CI$3,EDATE(CI$3,3)-1,$B15)=$B15,
TRUNC((MIN(EDATE(CI$3,3),$H15,$G15)-$B15)/(EDATE(CI$3,3)-CI$3)*$M15,2),
IF(OR($B15&gt;CI$3,MIN($G15:$H15)&lt;CI$3),0,
$M15)))</f>
        <v>0</v>
      </c>
      <c r="CJ15" s="24">
        <f>IF(MEDIAN(CJ$3,EDATE(CJ$3,3)-1,MIN($G15,$H15))=MIN($G15,$H15),
$I15-$J15-SUM($O15:CI15),
IF(MEDIAN(CJ$3,EDATE(CJ$3,3)-1,$B15)=$B15,
TRUNC((MIN(EDATE(CJ$3,3),$H15,$G15)-$B15)/(EDATE(CJ$3,3)-CJ$3)*$M15,2),
IF(OR($B15&gt;CJ$3,MIN($G15:$H15)&lt;CJ$3),0,
$M15)))</f>
        <v>0</v>
      </c>
      <c r="CK15" s="24">
        <f>IF(MEDIAN(CK$3,EDATE(CK$3,3)-1,MIN($G15,$H15))=MIN($G15,$H15),
$I15-$J15-SUM($O15:CJ15),
IF(MEDIAN(CK$3,EDATE(CK$3,3)-1,$B15)=$B15,
TRUNC((MIN(EDATE(CK$3,3),$H15,$G15)-$B15)/(EDATE(CK$3,3)-CK$3)*$M15,2),
IF(OR($B15&gt;CK$3,MIN($G15:$H15)&lt;CK$3),0,
$M15)))</f>
        <v>0</v>
      </c>
      <c r="CL15" s="24">
        <f>IF(MEDIAN(CL$3,EDATE(CL$3,3)-1,MIN($G15,$H15))=MIN($G15,$H15),
$I15-$J15-SUM($O15:CK15),
IF(MEDIAN(CL$3,EDATE(CL$3,3)-1,$B15)=$B15,
TRUNC((MIN(EDATE(CL$3,3),$H15,$G15)-$B15)/(EDATE(CL$3,3)-CL$3)*$M15,2),
IF(OR($B15&gt;CL$3,MIN($G15:$H15)&lt;CL$3),0,
$M15)))</f>
        <v>0</v>
      </c>
      <c r="CM15" s="24">
        <f>IF(MEDIAN(CM$3,EDATE(CM$3,3)-1,MIN($G15,$H15))=MIN($G15,$H15),
$I15-$J15-SUM($O15:CL15),
IF(MEDIAN(CM$3,EDATE(CM$3,3)-1,$B15)=$B15,
TRUNC((MIN(EDATE(CM$3,3),$H15,$G15)-$B15)/(EDATE(CM$3,3)-CM$3)*$M15,2),
IF(OR($B15&gt;CM$3,MIN($G15:$H15)&lt;CM$3),0,
$M15)))</f>
        <v>0</v>
      </c>
      <c r="CN15" s="24">
        <f>IF(MEDIAN(CN$3,EDATE(CN$3,3)-1,MIN($G15,$H15))=MIN($G15,$H15),
$I15-$J15-SUM($O15:CM15),
IF(MEDIAN(CN$3,EDATE(CN$3,3)-1,$B15)=$B15,
TRUNC((MIN(EDATE(CN$3,3),$H15,$G15)-$B15)/(EDATE(CN$3,3)-CN$3)*$M15,2),
IF(OR($B15&gt;CN$3,MIN($G15:$H15)&lt;CN$3),0,
$M15)))</f>
        <v>0</v>
      </c>
      <c r="CO15" s="24">
        <f>IF(MEDIAN(CO$3,EDATE(CO$3,3)-1,MIN($G15,$H15))=MIN($G15,$H15),
$I15-$J15-SUM($O15:CN15),
IF(MEDIAN(CO$3,EDATE(CO$3,3)-1,$B15)=$B15,
TRUNC((MIN(EDATE(CO$3,3),$H15,$G15)-$B15)/(EDATE(CO$3,3)-CO$3)*$M15,2),
IF(OR($B15&gt;CO$3,MIN($G15:$H15)&lt;CO$3),0,
$M15)))</f>
        <v>0</v>
      </c>
      <c r="CP15" s="24">
        <f>IF(MEDIAN(CP$3,EDATE(CP$3,3)-1,MIN($G15,$H15))=MIN($G15,$H15),
$I15-$J15-SUM($O15:CO15),
IF(MEDIAN(CP$3,EDATE(CP$3,3)-1,$B15)=$B15,
TRUNC((MIN(EDATE(CP$3,3),$H15,$G15)-$B15)/(EDATE(CP$3,3)-CP$3)*$M15,2),
IF(OR($B15&gt;CP$3,MIN($G15:$H15)&lt;CP$3),0,
$M15)))</f>
        <v>0</v>
      </c>
      <c r="CQ15" s="24">
        <f>IF(MEDIAN(CQ$3,EDATE(CQ$3,3)-1,MIN($G15,$H15))=MIN($G15,$H15),
$I15-$J15-SUM($O15:CP15),
IF(MEDIAN(CQ$3,EDATE(CQ$3,3)-1,$B15)=$B15,
TRUNC((MIN(EDATE(CQ$3,3),$H15,$G15)-$B15)/(EDATE(CQ$3,3)-CQ$3)*$M15,2),
IF(OR($B15&gt;CQ$3,MIN($G15:$H15)&lt;CQ$3),0,
$M15)))</f>
        <v>0</v>
      </c>
      <c r="CR15" s="24">
        <f>IF(MEDIAN(CR$3,EDATE(CR$3,3)-1,MIN($G15,$H15))=MIN($G15,$H15),
$I15-$J15-SUM($O15:CQ15),
IF(MEDIAN(CR$3,EDATE(CR$3,3)-1,$B15)=$B15,
TRUNC((MIN(EDATE(CR$3,3),$H15,$G15)-$B15)/(EDATE(CR$3,3)-CR$3)*$M15,2),
IF(OR($B15&gt;CR$3,MIN($G15:$H15)&lt;CR$3),0,
$M15)))</f>
        <v>0</v>
      </c>
      <c r="CS15" s="24">
        <f>IF(MEDIAN(CS$3,EDATE(CS$3,3)-1,MIN($G15,$H15))=MIN($G15,$H15),
$I15-$J15-SUM($O15:CR15),
IF(MEDIAN(CS$3,EDATE(CS$3,3)-1,$B15)=$B15,
TRUNC((MIN(EDATE(CS$3,3),$H15,$G15)-$B15)/(EDATE(CS$3,3)-CS$3)*$M15,2),
IF(OR($B15&gt;CS$3,MIN($G15:$H15)&lt;CS$3),0,
$M15)))</f>
        <v>0</v>
      </c>
      <c r="CT15" s="24">
        <f>IF(MEDIAN(CT$3,EDATE(CT$3,3)-1,MIN($G15,$H15))=MIN($G15,$H15),
$I15-$J15-SUM($O15:CS15),
IF(MEDIAN(CT$3,EDATE(CT$3,3)-1,$B15)=$B15,
TRUNC((MIN(EDATE(CT$3,3),$H15,$G15)-$B15)/(EDATE(CT$3,3)-CT$3)*$M15,2),
IF(OR($B15&gt;CT$3,MIN($G15:$H15)&lt;CT$3),0,
$M15)))</f>
        <v>0</v>
      </c>
      <c r="CU15" s="24">
        <f>IF(MEDIAN(CU$3,EDATE(CU$3,3)-1,MIN($G15,$H15))=MIN($G15,$H15),
$I15-$J15-SUM($O15:CT15),
IF(MEDIAN(CU$3,EDATE(CU$3,3)-1,$B15)=$B15,
TRUNC((MIN(EDATE(CU$3,3),$H15,$G15)-$B15)/(EDATE(CU$3,3)-CU$3)*$M15,2),
IF(OR($B15&gt;CU$3,MIN($G15:$H15)&lt;CU$3),0,
$M15)))</f>
        <v>0</v>
      </c>
      <c r="CV15" s="24">
        <f>IF(MEDIAN(CV$3,EDATE(CV$3,3)-1,MIN($G15,$H15))=MIN($G15,$H15),
$I15-$J15-SUM($O15:CU15),
IF(MEDIAN(CV$3,EDATE(CV$3,3)-1,$B15)=$B15,
TRUNC((MIN(EDATE(CV$3,3),$H15,$G15)-$B15)/(EDATE(CV$3,3)-CV$3)*$M15,2),
IF(OR($B15&gt;CV$3,MIN($G15:$H15)&lt;CV$3),0,
$M15)))</f>
        <v>0</v>
      </c>
      <c r="CW15" s="24">
        <f>IF(MEDIAN(CW$3,EDATE(CW$3,3)-1,MIN($G15,$H15))=MIN($G15,$H15),
$I15-$J15-SUM($O15:CV15),
IF(MEDIAN(CW$3,EDATE(CW$3,3)-1,$B15)=$B15,
TRUNC((MIN(EDATE(CW$3,3),$H15,$G15)-$B15)/(EDATE(CW$3,3)-CW$3)*$M15,2),
IF(OR($B15&gt;CW$3,MIN($G15:$H15)&lt;CW$3),0,
$M15)))</f>
        <v>0</v>
      </c>
      <c r="CX15" s="24">
        <f>IF(MEDIAN(CX$3,EDATE(CX$3,3)-1,MIN($G15,$H15))=MIN($G15,$H15),
$I15-$J15-SUM($O15:CW15),
IF(MEDIAN(CX$3,EDATE(CX$3,3)-1,$B15)=$B15,
TRUNC((MIN(EDATE(CX$3,3),$H15,$G15)-$B15)/(EDATE(CX$3,3)-CX$3)*$M15,2),
IF(OR($B15&gt;CX$3,MIN($G15:$H15)&lt;CX$3),0,
$M15)))</f>
        <v>0</v>
      </c>
      <c r="CY15" s="24">
        <f>IF(MEDIAN(CY$3,EDATE(CY$3,3)-1,MIN($G15,$H15))=MIN($G15,$H15),
$I15-$J15-SUM($O15:CX15),
IF(MEDIAN(CY$3,EDATE(CY$3,3)-1,$B15)=$B15,
TRUNC((MIN(EDATE(CY$3,3),$H15,$G15)-$B15)/(EDATE(CY$3,3)-CY$3)*$M15,2),
IF(OR($B15&gt;CY$3,MIN($G15:$H15)&lt;CY$3),0,
$M15)))</f>
        <v>0</v>
      </c>
      <c r="CZ15" s="24">
        <f>IF(MEDIAN(CZ$3,EDATE(CZ$3,3)-1,MIN($G15,$H15))=MIN($G15,$H15),
$I15-$J15-SUM($O15:CY15),
IF(MEDIAN(CZ$3,EDATE(CZ$3,3)-1,$B15)=$B15,
TRUNC((MIN(EDATE(CZ$3,3),$H15,$G15)-$B15)/(EDATE(CZ$3,3)-CZ$3)*$M15,2),
IF(OR($B15&gt;CZ$3,MIN($G15:$H15)&lt;CZ$3),0,
$M15)))</f>
        <v>0</v>
      </c>
      <c r="DA15" s="24">
        <f>IF(MEDIAN(DA$3,EDATE(DA$3,3)-1,MIN($G15,$H15))=MIN($G15,$H15),
$I15-$J15-SUM($O15:CZ15),
IF(MEDIAN(DA$3,EDATE(DA$3,3)-1,$B15)=$B15,
TRUNC((MIN(EDATE(DA$3,3),$H15,$G15)-$B15)/(EDATE(DA$3,3)-DA$3)*$M15,2),
IF(OR($B15&gt;DA$3,MIN($G15:$H15)&lt;DA$3),0,
$M15)))</f>
        <v>0</v>
      </c>
      <c r="DB15" s="24">
        <f>IF(MEDIAN(DB$3,EDATE(DB$3,3)-1,MIN($G15,$H15))=MIN($G15,$H15),
$I15-$J15-SUM($O15:DA15),
IF(MEDIAN(DB$3,EDATE(DB$3,3)-1,$B15)=$B15,
TRUNC((MIN(EDATE(DB$3,3),$H15,$G15)-$B15)/(EDATE(DB$3,3)-DB$3)*$M15,2),
IF(OR($B15&gt;DB$3,MIN($G15:$H15)&lt;DB$3),0,
$M15)))</f>
        <v>0</v>
      </c>
      <c r="DC15" s="24">
        <f>IF(MEDIAN(DC$3,EDATE(DC$3,3)-1,MIN($G15,$H15))=MIN($G15,$H15),
$I15-$J15-SUM($O15:DB15),
IF(MEDIAN(DC$3,EDATE(DC$3,3)-1,$B15)=$B15,
TRUNC((MIN(EDATE(DC$3,3),$H15,$G15)-$B15)/(EDATE(DC$3,3)-DC$3)*$M15,2),
IF(OR($B15&gt;DC$3,MIN($G15:$H15)&lt;DC$3),0,
$M15)))</f>
        <v>0</v>
      </c>
      <c r="DD15" s="24">
        <f>IF(MEDIAN(DD$3,EDATE(DD$3,3)-1,MIN($G15,$H15))=MIN($G15,$H15),
$I15-$J15-SUM($O15:DC15),
IF(MEDIAN(DD$3,EDATE(DD$3,3)-1,$B15)=$B15,
TRUNC((MIN(EDATE(DD$3,3),$H15,$G15)-$B15)/(EDATE(DD$3,3)-DD$3)*$M15,2),
IF(OR($B15&gt;DD$3,MIN($G15:$H15)&lt;DD$3),0,
$M15)))</f>
        <v>0</v>
      </c>
      <c r="DE15" s="24">
        <f>IF(MEDIAN(DE$3,EDATE(DE$3,3)-1,MIN($G15,$H15))=MIN($G15,$H15),
$I15-$J15-SUM($O15:DD15),
IF(MEDIAN(DE$3,EDATE(DE$3,3)-1,$B15)=$B15,
TRUNC((MIN(EDATE(DE$3,3),$H15,$G15)-$B15)/(EDATE(DE$3,3)-DE$3)*$M15,2),
IF(OR($B15&gt;DE$3,MIN($G15:$H15)&lt;DE$3),0,
$M15)))</f>
        <v>0</v>
      </c>
      <c r="DF15" s="24">
        <f>IF(MEDIAN(DF$3,EDATE(DF$3,3)-1,MIN($G15,$H15))=MIN($G15,$H15),
$I15-$J15-SUM($O15:DE15),
IF(MEDIAN(DF$3,EDATE(DF$3,3)-1,$B15)=$B15,
TRUNC((MIN(EDATE(DF$3,3),$H15,$G15)-$B15)/(EDATE(DF$3,3)-DF$3)*$M15,2),
IF(OR($B15&gt;DF$3,MIN($G15:$H15)&lt;DF$3),0,
$M15)))</f>
        <v>0</v>
      </c>
      <c r="DG15" s="24">
        <f>IF(MEDIAN(DG$3,EDATE(DG$3,3)-1,MIN($G15,$H15))=MIN($G15,$H15),
$I15-$J15-SUM($O15:DF15),
IF(MEDIAN(DG$3,EDATE(DG$3,3)-1,$B15)=$B15,
TRUNC((MIN(EDATE(DG$3,3),$H15,$G15)-$B15)/(EDATE(DG$3,3)-DG$3)*$M15,2),
IF(OR($B15&gt;DG$3,MIN($G15:$H15)&lt;DG$3),0,
$M15)))</f>
        <v>0</v>
      </c>
      <c r="DH15" s="24">
        <f>IF(MEDIAN(DH$3,EDATE(DH$3,3)-1,MIN($G15,$H15))=MIN($G15,$H15),
$I15-$J15-SUM($O15:DG15),
IF(MEDIAN(DH$3,EDATE(DH$3,3)-1,$B15)=$B15,
TRUNC((MIN(EDATE(DH$3,3),$H15,$G15)-$B15)/(EDATE(DH$3,3)-DH$3)*$M15,2),
IF(OR($B15&gt;DH$3,MIN($G15:$H15)&lt;DH$3),0,
$M15)))</f>
        <v>0</v>
      </c>
      <c r="DI15" s="24">
        <f>IF(MEDIAN(DI$3,EDATE(DI$3,3)-1,MIN($G15,$H15))=MIN($G15,$H15),
$I15-$J15-SUM($O15:DH15),
IF(MEDIAN(DI$3,EDATE(DI$3,3)-1,$B15)=$B15,
TRUNC((MIN(EDATE(DI$3,3),$H15,$G15)-$B15)/(EDATE(DI$3,3)-DI$3)*$M15,2),
IF(OR($B15&gt;DI$3,MIN($G15:$H15)&lt;DI$3),0,
$M15)))</f>
        <v>0</v>
      </c>
      <c r="DJ15" s="24">
        <f>IF(MEDIAN(DJ$3,EDATE(DJ$3,3)-1,MIN($G15,$H15))=MIN($G15,$H15),
$I15-$J15-SUM($O15:DI15),
IF(MEDIAN(DJ$3,EDATE(DJ$3,3)-1,$B15)=$B15,
TRUNC((MIN(EDATE(DJ$3,3),$H15,$G15)-$B15)/(EDATE(DJ$3,3)-DJ$3)*$M15,2),
IF(OR($B15&gt;DJ$3,MIN($G15:$H15)&lt;DJ$3),0,
$M15)))</f>
        <v>0</v>
      </c>
      <c r="DK15" s="24">
        <f>IF(MEDIAN(DK$3,EDATE(DK$3,3)-1,MIN($G15,$H15))=MIN($G15,$H15),
$I15-$J15-SUM($O15:DJ15),
IF(MEDIAN(DK$3,EDATE(DK$3,3)-1,$B15)=$B15,
TRUNC((MIN(EDATE(DK$3,3),$H15,$G15)-$B15)/(EDATE(DK$3,3)-DK$3)*$M15,2),
IF(OR($B15&gt;DK$3,MIN($G15:$H15)&lt;DK$3),0,
$M15)))</f>
        <v>0</v>
      </c>
    </row>
    <row r="16" spans="1:115" x14ac:dyDescent="0.25">
      <c r="A16" s="30" t="s">
        <v>147</v>
      </c>
      <c r="B16" s="31">
        <v>44880</v>
      </c>
      <c r="C16" s="32">
        <v>298</v>
      </c>
      <c r="D16" s="33">
        <v>10000</v>
      </c>
      <c r="E16" s="34">
        <v>0.75</v>
      </c>
      <c r="F16" s="35">
        <v>0.67</v>
      </c>
      <c r="G16" s="31"/>
      <c r="H16" s="37">
        <f>IF(C16&gt;0,+EDATE(B16,C16),"-")</f>
        <v>53950</v>
      </c>
      <c r="I16" s="40">
        <f>IF(D16,TRUNC(D16*E16*F16,2),"")</f>
        <v>5025</v>
      </c>
      <c r="J16" s="38">
        <f>MAX(0,IF(G16&gt;B16,TRUNC(I16*(H16-G16)/(H16-B16),2),0))</f>
        <v>0</v>
      </c>
      <c r="K16" s="38">
        <f>TRUNC(J16*0.21,2)</f>
        <v>0</v>
      </c>
      <c r="L16" s="26">
        <f>IFERROR(+I16/(H16-B16),"-")</f>
        <v>0.55402425578831316</v>
      </c>
      <c r="M16" s="58">
        <f>IFERROR(TRUNC(+I16/C16*3,2),"-")</f>
        <v>50.58</v>
      </c>
      <c r="N16" s="23">
        <f>SUM(P16:DK16)</f>
        <v>5025</v>
      </c>
      <c r="O16" s="45">
        <f>0+0</f>
        <v>0</v>
      </c>
      <c r="P16" s="24">
        <f>IF(MEDIAN(P$3,EDATE(P$3,3)-1,MIN($G16,$H16))=MIN($G16,$H16),
$I16-$J16-SUM($O16:O16),
IF(MEDIAN(P$3,EDATE(P$3,3)-1,$B16)=$B16,
TRUNC((MIN(EDATE(P$3,3),$H16,$G16)-$B16)/(EDATE(P$3,3)-P$3)*$M16,2),
IF(OR($B16&gt;P$3,MIN($G16:$H16)&lt;P$3),0,
$M16)))</f>
        <v>25.83</v>
      </c>
      <c r="Q16" s="24">
        <f>IF(MEDIAN(Q$3,EDATE(Q$3,3)-1,MIN($G16,$H16))=MIN($G16,$H16),
$I16-$J16-SUM($O16:P16),
IF(MEDIAN(Q$3,EDATE(Q$3,3)-1,$B16)=$B16,
TRUNC((MIN(EDATE(Q$3,3),$H16,$G16)-$B16)/(EDATE(Q$3,3)-Q$3)*$M16,2),
IF(OR($B16&gt;Q$3,MIN($G16:$H16)&lt;Q$3),0,
$M16)))</f>
        <v>50.58</v>
      </c>
      <c r="R16" s="24">
        <f>IF(MEDIAN(R$3,EDATE(R$3,3)-1,MIN($G16,$H16))=MIN($G16,$H16),
$I16-$J16-SUM($O16:Q16),
IF(MEDIAN(R$3,EDATE(R$3,3)-1,$B16)=$B16,
TRUNC((MIN(EDATE(R$3,3),$H16,$G16)-$B16)/(EDATE(R$3,3)-R$3)*$M16,2),
IF(OR($B16&gt;R$3,MIN($G16:$H16)&lt;R$3),0,
$M16)))</f>
        <v>50.58</v>
      </c>
      <c r="S16" s="24">
        <f>IF(MEDIAN(S$3,EDATE(S$3,3)-1,MIN($G16,$H16))=MIN($G16,$H16),
$I16-$J16-SUM($O16:R16),
IF(MEDIAN(S$3,EDATE(S$3,3)-1,$B16)=$B16,
TRUNC((MIN(EDATE(S$3,3),$H16,$G16)-$B16)/(EDATE(S$3,3)-S$3)*$M16,2),
IF(OR($B16&gt;S$3,MIN($G16:$H16)&lt;S$3),0,
$M16)))</f>
        <v>50.58</v>
      </c>
      <c r="T16" s="24">
        <f>IF(MEDIAN(T$3,EDATE(T$3,3)-1,MIN($G16,$H16))=MIN($G16,$H16),
$I16-$J16-SUM($O16:S16),
IF(MEDIAN(T$3,EDATE(T$3,3)-1,$B16)=$B16,
TRUNC((MIN(EDATE(T$3,3),$H16,$G16)-$B16)/(EDATE(T$3,3)-T$3)*$M16,2),
IF(OR($B16&gt;T$3,MIN($G16:$H16)&lt;T$3),0,
$M16)))</f>
        <v>50.58</v>
      </c>
      <c r="U16" s="24">
        <f>IF(MEDIAN(U$3,EDATE(U$3,3)-1,MIN($G16,$H16))=MIN($G16,$H16),
$I16-$J16-SUM($O16:T16),
IF(MEDIAN(U$3,EDATE(U$3,3)-1,$B16)=$B16,
TRUNC((MIN(EDATE(U$3,3),$H16,$G16)-$B16)/(EDATE(U$3,3)-U$3)*$M16,2),
IF(OR($B16&gt;U$3,MIN($G16:$H16)&lt;U$3),0,
$M16)))</f>
        <v>50.58</v>
      </c>
      <c r="V16" s="24">
        <f>IF(MEDIAN(V$3,EDATE(V$3,3)-1,MIN($G16,$H16))=MIN($G16,$H16),
$I16-$J16-SUM($O16:U16),
IF(MEDIAN(V$3,EDATE(V$3,3)-1,$B16)=$B16,
TRUNC((MIN(EDATE(V$3,3),$H16,$G16)-$B16)/(EDATE(V$3,3)-V$3)*$M16,2),
IF(OR($B16&gt;V$3,MIN($G16:$H16)&lt;V$3),0,
$M16)))</f>
        <v>50.58</v>
      </c>
      <c r="W16" s="24">
        <f>IF(MEDIAN(W$3,EDATE(W$3,3)-1,MIN($G16,$H16))=MIN($G16,$H16),
$I16-$J16-SUM($O16:V16),
IF(MEDIAN(W$3,EDATE(W$3,3)-1,$B16)=$B16,
TRUNC((MIN(EDATE(W$3,3),$H16,$G16)-$B16)/(EDATE(W$3,3)-W$3)*$M16,2),
IF(OR($B16&gt;W$3,MIN($G16:$H16)&lt;W$3),0,
$M16)))</f>
        <v>50.58</v>
      </c>
      <c r="X16" s="24">
        <f>IF(MEDIAN(X$3,EDATE(X$3,3)-1,MIN($G16,$H16))=MIN($G16,$H16),
$I16-$J16-SUM($O16:W16),
IF(MEDIAN(X$3,EDATE(X$3,3)-1,$B16)=$B16,
TRUNC((MIN(EDATE(X$3,3),$H16,$G16)-$B16)/(EDATE(X$3,3)-X$3)*$M16,2),
IF(OR($B16&gt;X$3,MIN($G16:$H16)&lt;X$3),0,
$M16)))</f>
        <v>50.58</v>
      </c>
      <c r="Y16" s="24">
        <f>IF(MEDIAN(Y$3,EDATE(Y$3,3)-1,MIN($G16,$H16))=MIN($G16,$H16),
$I16-$J16-SUM($O16:X16),
IF(MEDIAN(Y$3,EDATE(Y$3,3)-1,$B16)=$B16,
TRUNC((MIN(EDATE(Y$3,3),$H16,$G16)-$B16)/(EDATE(Y$3,3)-Y$3)*$M16,2),
IF(OR($B16&gt;Y$3,MIN($G16:$H16)&lt;Y$3),0,
$M16)))</f>
        <v>50.58</v>
      </c>
      <c r="Z16" s="24">
        <f>IF(MEDIAN(Z$3,EDATE(Z$3,3)-1,MIN($G16,$H16))=MIN($G16,$H16),
$I16-$J16-SUM($O16:Y16),
IF(MEDIAN(Z$3,EDATE(Z$3,3)-1,$B16)=$B16,
TRUNC((MIN(EDATE(Z$3,3),$H16,$G16)-$B16)/(EDATE(Z$3,3)-Z$3)*$M16,2),
IF(OR($B16&gt;Z$3,MIN($G16:$H16)&lt;Z$3),0,
$M16)))</f>
        <v>50.58</v>
      </c>
      <c r="AA16" s="24">
        <f>IF(MEDIAN(AA$3,EDATE(AA$3,3)-1,MIN($G16,$H16))=MIN($G16,$H16),
$I16-$J16-SUM($O16:Z16),
IF(MEDIAN(AA$3,EDATE(AA$3,3)-1,$B16)=$B16,
TRUNC((MIN(EDATE(AA$3,3),$H16,$G16)-$B16)/(EDATE(AA$3,3)-AA$3)*$M16,2),
IF(OR($B16&gt;AA$3,MIN($G16:$H16)&lt;AA$3),0,
$M16)))</f>
        <v>50.58</v>
      </c>
      <c r="AB16" s="24">
        <f>IF(MEDIAN(AB$3,EDATE(AB$3,3)-1,MIN($G16,$H16))=MIN($G16,$H16),
$I16-$J16-SUM($O16:AA16),
IF(MEDIAN(AB$3,EDATE(AB$3,3)-1,$B16)=$B16,
TRUNC((MIN(EDATE(AB$3,3),$H16,$G16)-$B16)/(EDATE(AB$3,3)-AB$3)*$M16,2),
IF(OR($B16&gt;AB$3,MIN($G16:$H16)&lt;AB$3),0,
$M16)))</f>
        <v>50.58</v>
      </c>
      <c r="AC16" s="24">
        <f>IF(MEDIAN(AC$3,EDATE(AC$3,3)-1,MIN($G16,$H16))=MIN($G16,$H16),
$I16-$J16-SUM($O16:AB16),
IF(MEDIAN(AC$3,EDATE(AC$3,3)-1,$B16)=$B16,
TRUNC((MIN(EDATE(AC$3,3),$H16,$G16)-$B16)/(EDATE(AC$3,3)-AC$3)*$M16,2),
IF(OR($B16&gt;AC$3,MIN($G16:$H16)&lt;AC$3),0,
$M16)))</f>
        <v>50.58</v>
      </c>
      <c r="AD16" s="24">
        <f>IF(MEDIAN(AD$3,EDATE(AD$3,3)-1,MIN($G16,$H16))=MIN($G16,$H16),
$I16-$J16-SUM($O16:AC16),
IF(MEDIAN(AD$3,EDATE(AD$3,3)-1,$B16)=$B16,
TRUNC((MIN(EDATE(AD$3,3),$H16,$G16)-$B16)/(EDATE(AD$3,3)-AD$3)*$M16,2),
IF(OR($B16&gt;AD$3,MIN($G16:$H16)&lt;AD$3),0,
$M16)))</f>
        <v>50.58</v>
      </c>
      <c r="AE16" s="24">
        <f>IF(MEDIAN(AE$3,EDATE(AE$3,3)-1,MIN($G16,$H16))=MIN($G16,$H16),
$I16-$J16-SUM($O16:AD16),
IF(MEDIAN(AE$3,EDATE(AE$3,3)-1,$B16)=$B16,
TRUNC((MIN(EDATE(AE$3,3),$H16,$G16)-$B16)/(EDATE(AE$3,3)-AE$3)*$M16,2),
IF(OR($B16&gt;AE$3,MIN($G16:$H16)&lt;AE$3),0,
$M16)))</f>
        <v>50.58</v>
      </c>
      <c r="AF16" s="24">
        <f>IF(MEDIAN(AF$3,EDATE(AF$3,3)-1,MIN($G16,$H16))=MIN($G16,$H16),
$I16-$J16-SUM($O16:AE16),
IF(MEDIAN(AF$3,EDATE(AF$3,3)-1,$B16)=$B16,
TRUNC((MIN(EDATE(AF$3,3),$H16,$G16)-$B16)/(EDATE(AF$3,3)-AF$3)*$M16,2),
IF(OR($B16&gt;AF$3,MIN($G16:$H16)&lt;AF$3),0,
$M16)))</f>
        <v>50.58</v>
      </c>
      <c r="AG16" s="24">
        <f>IF(MEDIAN(AG$3,EDATE(AG$3,3)-1,MIN($G16,$H16))=MIN($G16,$H16),
$I16-$J16-SUM($O16:AF16),
IF(MEDIAN(AG$3,EDATE(AG$3,3)-1,$B16)=$B16,
TRUNC((MIN(EDATE(AG$3,3),$H16,$G16)-$B16)/(EDATE(AG$3,3)-AG$3)*$M16,2),
IF(OR($B16&gt;AG$3,MIN($G16:$H16)&lt;AG$3),0,
$M16)))</f>
        <v>50.58</v>
      </c>
      <c r="AH16" s="24">
        <f>IF(MEDIAN(AH$3,EDATE(AH$3,3)-1,MIN($G16,$H16))=MIN($G16,$H16),
$I16-$J16-SUM($O16:AG16),
IF(MEDIAN(AH$3,EDATE(AH$3,3)-1,$B16)=$B16,
TRUNC((MIN(EDATE(AH$3,3),$H16,$G16)-$B16)/(EDATE(AH$3,3)-AH$3)*$M16,2),
IF(OR($B16&gt;AH$3,MIN($G16:$H16)&lt;AH$3),0,
$M16)))</f>
        <v>50.58</v>
      </c>
      <c r="AI16" s="24">
        <f>IF(MEDIAN(AI$3,EDATE(AI$3,3)-1,MIN($G16,$H16))=MIN($G16,$H16),
$I16-$J16-SUM($O16:AH16),
IF(MEDIAN(AI$3,EDATE(AI$3,3)-1,$B16)=$B16,
TRUNC((MIN(EDATE(AI$3,3),$H16,$G16)-$B16)/(EDATE(AI$3,3)-AI$3)*$M16,2),
IF(OR($B16&gt;AI$3,MIN($G16:$H16)&lt;AI$3),0,
$M16)))</f>
        <v>50.58</v>
      </c>
      <c r="AJ16" s="24">
        <f>IF(MEDIAN(AJ$3,EDATE(AJ$3,3)-1,MIN($G16,$H16))=MIN($G16,$H16),
$I16-$J16-SUM($O16:AI16),
IF(MEDIAN(AJ$3,EDATE(AJ$3,3)-1,$B16)=$B16,
TRUNC((MIN(EDATE(AJ$3,3),$H16,$G16)-$B16)/(EDATE(AJ$3,3)-AJ$3)*$M16,2),
IF(OR($B16&gt;AJ$3,MIN($G16:$H16)&lt;AJ$3),0,
$M16)))</f>
        <v>50.58</v>
      </c>
      <c r="AK16" s="24">
        <f>IF(MEDIAN(AK$3,EDATE(AK$3,3)-1,MIN($G16,$H16))=MIN($G16,$H16),
$I16-$J16-SUM($O16:AJ16),
IF(MEDIAN(AK$3,EDATE(AK$3,3)-1,$B16)=$B16,
TRUNC((MIN(EDATE(AK$3,3),$H16,$G16)-$B16)/(EDATE(AK$3,3)-AK$3)*$M16,2),
IF(OR($B16&gt;AK$3,MIN($G16:$H16)&lt;AK$3),0,
$M16)))</f>
        <v>50.58</v>
      </c>
      <c r="AL16" s="24">
        <f>IF(MEDIAN(AL$3,EDATE(AL$3,3)-1,MIN($G16,$H16))=MIN($G16,$H16),
$I16-$J16-SUM($O16:AK16),
IF(MEDIAN(AL$3,EDATE(AL$3,3)-1,$B16)=$B16,
TRUNC((MIN(EDATE(AL$3,3),$H16,$G16)-$B16)/(EDATE(AL$3,3)-AL$3)*$M16,2),
IF(OR($B16&gt;AL$3,MIN($G16:$H16)&lt;AL$3),0,
$M16)))</f>
        <v>50.58</v>
      </c>
      <c r="AM16" s="24">
        <f>IF(MEDIAN(AM$3,EDATE(AM$3,3)-1,MIN($G16,$H16))=MIN($G16,$H16),
$I16-$J16-SUM($O16:AL16),
IF(MEDIAN(AM$3,EDATE(AM$3,3)-1,$B16)=$B16,
TRUNC((MIN(EDATE(AM$3,3),$H16,$G16)-$B16)/(EDATE(AM$3,3)-AM$3)*$M16,2),
IF(OR($B16&gt;AM$3,MIN($G16:$H16)&lt;AM$3),0,
$M16)))</f>
        <v>50.58</v>
      </c>
      <c r="AN16" s="24">
        <f>IF(MEDIAN(AN$3,EDATE(AN$3,3)-1,MIN($G16,$H16))=MIN($G16,$H16),
$I16-$J16-SUM($O16:AM16),
IF(MEDIAN(AN$3,EDATE(AN$3,3)-1,$B16)=$B16,
TRUNC((MIN(EDATE(AN$3,3),$H16,$G16)-$B16)/(EDATE(AN$3,3)-AN$3)*$M16,2),
IF(OR($B16&gt;AN$3,MIN($G16:$H16)&lt;AN$3),0,
$M16)))</f>
        <v>50.58</v>
      </c>
      <c r="AO16" s="24">
        <f>IF(MEDIAN(AO$3,EDATE(AO$3,3)-1,MIN($G16,$H16))=MIN($G16,$H16),
$I16-$J16-SUM($O16:AN16),
IF(MEDIAN(AO$3,EDATE(AO$3,3)-1,$B16)=$B16,
TRUNC((MIN(EDATE(AO$3,3),$H16,$G16)-$B16)/(EDATE(AO$3,3)-AO$3)*$M16,2),
IF(OR($B16&gt;AO$3,MIN($G16:$H16)&lt;AO$3),0,
$M16)))</f>
        <v>50.58</v>
      </c>
      <c r="AP16" s="24">
        <f>IF(MEDIAN(AP$3,EDATE(AP$3,3)-1,MIN($G16,$H16))=MIN($G16,$H16),
$I16-$J16-SUM($O16:AO16),
IF(MEDIAN(AP$3,EDATE(AP$3,3)-1,$B16)=$B16,
TRUNC((MIN(EDATE(AP$3,3),$H16,$G16)-$B16)/(EDATE(AP$3,3)-AP$3)*$M16,2),
IF(OR($B16&gt;AP$3,MIN($G16:$H16)&lt;AP$3),0,
$M16)))</f>
        <v>50.58</v>
      </c>
      <c r="AQ16" s="24">
        <f>IF(MEDIAN(AQ$3,EDATE(AQ$3,3)-1,MIN($G16,$H16))=MIN($G16,$H16),
$I16-$J16-SUM($O16:AP16),
IF(MEDIAN(AQ$3,EDATE(AQ$3,3)-1,$B16)=$B16,
TRUNC((MIN(EDATE(AQ$3,3),$H16,$G16)-$B16)/(EDATE(AQ$3,3)-AQ$3)*$M16,2),
IF(OR($B16&gt;AQ$3,MIN($G16:$H16)&lt;AQ$3),0,
$M16)))</f>
        <v>50.58</v>
      </c>
      <c r="AR16" s="24">
        <f>IF(MEDIAN(AR$3,EDATE(AR$3,3)-1,MIN($G16,$H16))=MIN($G16,$H16),
$I16-$J16-SUM($O16:AQ16),
IF(MEDIAN(AR$3,EDATE(AR$3,3)-1,$B16)=$B16,
TRUNC((MIN(EDATE(AR$3,3),$H16,$G16)-$B16)/(EDATE(AR$3,3)-AR$3)*$M16,2),
IF(OR($B16&gt;AR$3,MIN($G16:$H16)&lt;AR$3),0,
$M16)))</f>
        <v>50.58</v>
      </c>
      <c r="AS16" s="24">
        <f>IF(MEDIAN(AS$3,EDATE(AS$3,3)-1,MIN($G16,$H16))=MIN($G16,$H16),
$I16-$J16-SUM($O16:AR16),
IF(MEDIAN(AS$3,EDATE(AS$3,3)-1,$B16)=$B16,
TRUNC((MIN(EDATE(AS$3,3),$H16,$G16)-$B16)/(EDATE(AS$3,3)-AS$3)*$M16,2),
IF(OR($B16&gt;AS$3,MIN($G16:$H16)&lt;AS$3),0,
$M16)))</f>
        <v>50.58</v>
      </c>
      <c r="AT16" s="24">
        <f>IF(MEDIAN(AT$3,EDATE(AT$3,3)-1,MIN($G16,$H16))=MIN($G16,$H16),
$I16-$J16-SUM($O16:AS16),
IF(MEDIAN(AT$3,EDATE(AT$3,3)-1,$B16)=$B16,
TRUNC((MIN(EDATE(AT$3,3),$H16,$G16)-$B16)/(EDATE(AT$3,3)-AT$3)*$M16,2),
IF(OR($B16&gt;AT$3,MIN($G16:$H16)&lt;AT$3),0,
$M16)))</f>
        <v>50.58</v>
      </c>
      <c r="AU16" s="24">
        <f>IF(MEDIAN(AU$3,EDATE(AU$3,3)-1,MIN($G16,$H16))=MIN($G16,$H16),
$I16-$J16-SUM($O16:AT16),
IF(MEDIAN(AU$3,EDATE(AU$3,3)-1,$B16)=$B16,
TRUNC((MIN(EDATE(AU$3,3),$H16,$G16)-$B16)/(EDATE(AU$3,3)-AU$3)*$M16,2),
IF(OR($B16&gt;AU$3,MIN($G16:$H16)&lt;AU$3),0,
$M16)))</f>
        <v>50.58</v>
      </c>
      <c r="AV16" s="24">
        <f>IF(MEDIAN(AV$3,EDATE(AV$3,3)-1,MIN($G16,$H16))=MIN($G16,$H16),
$I16-$J16-SUM($O16:AU16),
IF(MEDIAN(AV$3,EDATE(AV$3,3)-1,$B16)=$B16,
TRUNC((MIN(EDATE(AV$3,3),$H16,$G16)-$B16)/(EDATE(AV$3,3)-AV$3)*$M16,2),
IF(OR($B16&gt;AV$3,MIN($G16:$H16)&lt;AV$3),0,
$M16)))</f>
        <v>50.58</v>
      </c>
      <c r="AW16" s="24">
        <f>IF(MEDIAN(AW$3,EDATE(AW$3,3)-1,MIN($G16,$H16))=MIN($G16,$H16),
$I16-$J16-SUM($O16:AV16),
IF(MEDIAN(AW$3,EDATE(AW$3,3)-1,$B16)=$B16,
TRUNC((MIN(EDATE(AW$3,3),$H16,$G16)-$B16)/(EDATE(AW$3,3)-AW$3)*$M16,2),
IF(OR($B16&gt;AW$3,MIN($G16:$H16)&lt;AW$3),0,
$M16)))</f>
        <v>50.58</v>
      </c>
      <c r="AX16" s="24">
        <f>IF(MEDIAN(AX$3,EDATE(AX$3,3)-1,MIN($G16,$H16))=MIN($G16,$H16),
$I16-$J16-SUM($O16:AW16),
IF(MEDIAN(AX$3,EDATE(AX$3,3)-1,$B16)=$B16,
TRUNC((MIN(EDATE(AX$3,3),$H16,$G16)-$B16)/(EDATE(AX$3,3)-AX$3)*$M16,2),
IF(OR($B16&gt;AX$3,MIN($G16:$H16)&lt;AX$3),0,
$M16)))</f>
        <v>50.58</v>
      </c>
      <c r="AY16" s="24">
        <f>IF(MEDIAN(AY$3,EDATE(AY$3,3)-1,MIN($G16,$H16))=MIN($G16,$H16),
$I16-$J16-SUM($O16:AX16),
IF(MEDIAN(AY$3,EDATE(AY$3,3)-1,$B16)=$B16,
TRUNC((MIN(EDATE(AY$3,3),$H16,$G16)-$B16)/(EDATE(AY$3,3)-AY$3)*$M16,2),
IF(OR($B16&gt;AY$3,MIN($G16:$H16)&lt;AY$3),0,
$M16)))</f>
        <v>50.58</v>
      </c>
      <c r="AZ16" s="24">
        <f>IF(MEDIAN(AZ$3,EDATE(AZ$3,3)-1,MIN($G16,$H16))=MIN($G16,$H16),
$I16-$J16-SUM($O16:AY16),
IF(MEDIAN(AZ$3,EDATE(AZ$3,3)-1,$B16)=$B16,
TRUNC((MIN(EDATE(AZ$3,3),$H16,$G16)-$B16)/(EDATE(AZ$3,3)-AZ$3)*$M16,2),
IF(OR($B16&gt;AZ$3,MIN($G16:$H16)&lt;AZ$3),0,
$M16)))</f>
        <v>50.58</v>
      </c>
      <c r="BA16" s="24">
        <f>IF(MEDIAN(BA$3,EDATE(BA$3,3)-1,MIN($G16,$H16))=MIN($G16,$H16),
$I16-$J16-SUM($O16:AZ16),
IF(MEDIAN(BA$3,EDATE(BA$3,3)-1,$B16)=$B16,
TRUNC((MIN(EDATE(BA$3,3),$H16,$G16)-$B16)/(EDATE(BA$3,3)-BA$3)*$M16,2),
IF(OR($B16&gt;BA$3,MIN($G16:$H16)&lt;BA$3),0,
$M16)))</f>
        <v>50.58</v>
      </c>
      <c r="BB16" s="24">
        <f>IF(MEDIAN(BB$3,EDATE(BB$3,3)-1,MIN($G16,$H16))=MIN($G16,$H16),
$I16-$J16-SUM($O16:BA16),
IF(MEDIAN(BB$3,EDATE(BB$3,3)-1,$B16)=$B16,
TRUNC((MIN(EDATE(BB$3,3),$H16,$G16)-$B16)/(EDATE(BB$3,3)-BB$3)*$M16,2),
IF(OR($B16&gt;BB$3,MIN($G16:$H16)&lt;BB$3),0,
$M16)))</f>
        <v>50.58</v>
      </c>
      <c r="BC16" s="24">
        <f>IF(MEDIAN(BC$3,EDATE(BC$3,3)-1,MIN($G16,$H16))=MIN($G16,$H16),
$I16-$J16-SUM($O16:BB16),
IF(MEDIAN(BC$3,EDATE(BC$3,3)-1,$B16)=$B16,
TRUNC((MIN(EDATE(BC$3,3),$H16,$G16)-$B16)/(EDATE(BC$3,3)-BC$3)*$M16,2),
IF(OR($B16&gt;BC$3,MIN($G16:$H16)&lt;BC$3),0,
$M16)))</f>
        <v>50.58</v>
      </c>
      <c r="BD16" s="24">
        <f>IF(MEDIAN(BD$3,EDATE(BD$3,3)-1,MIN($G16,$H16))=MIN($G16,$H16),
$I16-$J16-SUM($O16:BC16),
IF(MEDIAN(BD$3,EDATE(BD$3,3)-1,$B16)=$B16,
TRUNC((MIN(EDATE(BD$3,3),$H16,$G16)-$B16)/(EDATE(BD$3,3)-BD$3)*$M16,2),
IF(OR($B16&gt;BD$3,MIN($G16:$H16)&lt;BD$3),0,
$M16)))</f>
        <v>50.58</v>
      </c>
      <c r="BE16" s="24">
        <f>IF(MEDIAN(BE$3,EDATE(BE$3,3)-1,MIN($G16,$H16))=MIN($G16,$H16),
$I16-$J16-SUM($O16:BD16),
IF(MEDIAN(BE$3,EDATE(BE$3,3)-1,$B16)=$B16,
TRUNC((MIN(EDATE(BE$3,3),$H16,$G16)-$B16)/(EDATE(BE$3,3)-BE$3)*$M16,2),
IF(OR($B16&gt;BE$3,MIN($G16:$H16)&lt;BE$3),0,
$M16)))</f>
        <v>50.58</v>
      </c>
      <c r="BF16" s="24">
        <f>IF(MEDIAN(BF$3,EDATE(BF$3,3)-1,MIN($G16,$H16))=MIN($G16,$H16),
$I16-$J16-SUM($O16:BE16),
IF(MEDIAN(BF$3,EDATE(BF$3,3)-1,$B16)=$B16,
TRUNC((MIN(EDATE(BF$3,3),$H16,$G16)-$B16)/(EDATE(BF$3,3)-BF$3)*$M16,2),
IF(OR($B16&gt;BF$3,MIN($G16:$H16)&lt;BF$3),0,
$M16)))</f>
        <v>50.58</v>
      </c>
      <c r="BG16" s="24">
        <f>IF(MEDIAN(BG$3,EDATE(BG$3,3)-1,MIN($G16,$H16))=MIN($G16,$H16),
$I16-$J16-SUM($O16:BF16),
IF(MEDIAN(BG$3,EDATE(BG$3,3)-1,$B16)=$B16,
TRUNC((MIN(EDATE(BG$3,3),$H16,$G16)-$B16)/(EDATE(BG$3,3)-BG$3)*$M16,2),
IF(OR($B16&gt;BG$3,MIN($G16:$H16)&lt;BG$3),0,
$M16)))</f>
        <v>50.58</v>
      </c>
      <c r="BH16" s="24">
        <f>IF(MEDIAN(BH$3,EDATE(BH$3,3)-1,MIN($G16,$H16))=MIN($G16,$H16),
$I16-$J16-SUM($O16:BG16),
IF(MEDIAN(BH$3,EDATE(BH$3,3)-1,$B16)=$B16,
TRUNC((MIN(EDATE(BH$3,3),$H16,$G16)-$B16)/(EDATE(BH$3,3)-BH$3)*$M16,2),
IF(OR($B16&gt;BH$3,MIN($G16:$H16)&lt;BH$3),0,
$M16)))</f>
        <v>50.58</v>
      </c>
      <c r="BI16" s="24">
        <f>IF(MEDIAN(BI$3,EDATE(BI$3,3)-1,MIN($G16,$H16))=MIN($G16,$H16),
$I16-$J16-SUM($O16:BH16),
IF(MEDIAN(BI$3,EDATE(BI$3,3)-1,$B16)=$B16,
TRUNC((MIN(EDATE(BI$3,3),$H16,$G16)-$B16)/(EDATE(BI$3,3)-BI$3)*$M16,2),
IF(OR($B16&gt;BI$3,MIN($G16:$H16)&lt;BI$3),0,
$M16)))</f>
        <v>50.58</v>
      </c>
      <c r="BJ16" s="24">
        <f>IF(MEDIAN(BJ$3,EDATE(BJ$3,3)-1,MIN($G16,$H16))=MIN($G16,$H16),
$I16-$J16-SUM($O16:BI16),
IF(MEDIAN(BJ$3,EDATE(BJ$3,3)-1,$B16)=$B16,
TRUNC((MIN(EDATE(BJ$3,3),$H16,$G16)-$B16)/(EDATE(BJ$3,3)-BJ$3)*$M16,2),
IF(OR($B16&gt;BJ$3,MIN($G16:$H16)&lt;BJ$3),0,
$M16)))</f>
        <v>50.58</v>
      </c>
      <c r="BK16" s="24">
        <f>IF(MEDIAN(BK$3,EDATE(BK$3,3)-1,MIN($G16,$H16))=MIN($G16,$H16),
$I16-$J16-SUM($O16:BJ16),
IF(MEDIAN(BK$3,EDATE(BK$3,3)-1,$B16)=$B16,
TRUNC((MIN(EDATE(BK$3,3),$H16,$G16)-$B16)/(EDATE(BK$3,3)-BK$3)*$M16,2),
IF(OR($B16&gt;BK$3,MIN($G16:$H16)&lt;BK$3),0,
$M16)))</f>
        <v>50.58</v>
      </c>
      <c r="BL16" s="24">
        <f>IF(MEDIAN(BL$3,EDATE(BL$3,3)-1,MIN($G16,$H16))=MIN($G16,$H16),
$I16-$J16-SUM($O16:BK16),
IF(MEDIAN(BL$3,EDATE(BL$3,3)-1,$B16)=$B16,
TRUNC((MIN(EDATE(BL$3,3),$H16,$G16)-$B16)/(EDATE(BL$3,3)-BL$3)*$M16,2),
IF(OR($B16&gt;BL$3,MIN($G16:$H16)&lt;BL$3),0,
$M16)))</f>
        <v>50.58</v>
      </c>
      <c r="BM16" s="24">
        <f>IF(MEDIAN(BM$3,EDATE(BM$3,3)-1,MIN($G16,$H16))=MIN($G16,$H16),
$I16-$J16-SUM($O16:BL16),
IF(MEDIAN(BM$3,EDATE(BM$3,3)-1,$B16)=$B16,
TRUNC((MIN(EDATE(BM$3,3),$H16,$G16)-$B16)/(EDATE(BM$3,3)-BM$3)*$M16,2),
IF(OR($B16&gt;BM$3,MIN($G16:$H16)&lt;BM$3),0,
$M16)))</f>
        <v>50.58</v>
      </c>
      <c r="BN16" s="24">
        <f>IF(MEDIAN(BN$3,EDATE(BN$3,3)-1,MIN($G16,$H16))=MIN($G16,$H16),
$I16-$J16-SUM($O16:BM16),
IF(MEDIAN(BN$3,EDATE(BN$3,3)-1,$B16)=$B16,
TRUNC((MIN(EDATE(BN$3,3),$H16,$G16)-$B16)/(EDATE(BN$3,3)-BN$3)*$M16,2),
IF(OR($B16&gt;BN$3,MIN($G16:$H16)&lt;BN$3),0,
$M16)))</f>
        <v>50.58</v>
      </c>
      <c r="BO16" s="24">
        <f>IF(MEDIAN(BO$3,EDATE(BO$3,3)-1,MIN($G16,$H16))=MIN($G16,$H16),
$I16-$J16-SUM($O16:BN16),
IF(MEDIAN(BO$3,EDATE(BO$3,3)-1,$B16)=$B16,
TRUNC((MIN(EDATE(BO$3,3),$H16,$G16)-$B16)/(EDATE(BO$3,3)-BO$3)*$M16,2),
IF(OR($B16&gt;BO$3,MIN($G16:$H16)&lt;BO$3),0,
$M16)))</f>
        <v>50.58</v>
      </c>
      <c r="BP16" s="24">
        <f>IF(MEDIAN(BP$3,EDATE(BP$3,3)-1,MIN($G16,$H16))=MIN($G16,$H16),
$I16-$J16-SUM($O16:BO16),
IF(MEDIAN(BP$3,EDATE(BP$3,3)-1,$B16)=$B16,
TRUNC((MIN(EDATE(BP$3,3),$H16,$G16)-$B16)/(EDATE(BP$3,3)-BP$3)*$M16,2),
IF(OR($B16&gt;BP$3,MIN($G16:$H16)&lt;BP$3),0,
$M16)))</f>
        <v>50.58</v>
      </c>
      <c r="BQ16" s="24">
        <f>IF(MEDIAN(BQ$3,EDATE(BQ$3,3)-1,MIN($G16,$H16))=MIN($G16,$H16),
$I16-$J16-SUM($O16:BP16),
IF(MEDIAN(BQ$3,EDATE(BQ$3,3)-1,$B16)=$B16,
TRUNC((MIN(EDATE(BQ$3,3),$H16,$G16)-$B16)/(EDATE(BQ$3,3)-BQ$3)*$M16,2),
IF(OR($B16&gt;BQ$3,MIN($G16:$H16)&lt;BQ$3),0,
$M16)))</f>
        <v>50.58</v>
      </c>
      <c r="BR16" s="24">
        <f>IF(MEDIAN(BR$3,EDATE(BR$3,3)-1,MIN($G16,$H16))=MIN($G16,$H16),
$I16-$J16-SUM($O16:BQ16),
IF(MEDIAN(BR$3,EDATE(BR$3,3)-1,$B16)=$B16,
TRUNC((MIN(EDATE(BR$3,3),$H16,$G16)-$B16)/(EDATE(BR$3,3)-BR$3)*$M16,2),
IF(OR($B16&gt;BR$3,MIN($G16:$H16)&lt;BR$3),0,
$M16)))</f>
        <v>50.58</v>
      </c>
      <c r="BS16" s="24">
        <f>IF(MEDIAN(BS$3,EDATE(BS$3,3)-1,MIN($G16,$H16))=MIN($G16,$H16),
$I16-$J16-SUM($O16:BR16),
IF(MEDIAN(BS$3,EDATE(BS$3,3)-1,$B16)=$B16,
TRUNC((MIN(EDATE(BS$3,3),$H16,$G16)-$B16)/(EDATE(BS$3,3)-BS$3)*$M16,2),
IF(OR($B16&gt;BS$3,MIN($G16:$H16)&lt;BS$3),0,
$M16)))</f>
        <v>50.58</v>
      </c>
      <c r="BT16" s="24">
        <f>IF(MEDIAN(BT$3,EDATE(BT$3,3)-1,MIN($G16,$H16))=MIN($G16,$H16),
$I16-$J16-SUM($O16:BS16),
IF(MEDIAN(BT$3,EDATE(BT$3,3)-1,$B16)=$B16,
TRUNC((MIN(EDATE(BT$3,3),$H16,$G16)-$B16)/(EDATE(BT$3,3)-BT$3)*$M16,2),
IF(OR($B16&gt;BT$3,MIN($G16:$H16)&lt;BT$3),0,
$M16)))</f>
        <v>50.58</v>
      </c>
      <c r="BU16" s="24">
        <f>IF(MEDIAN(BU$3,EDATE(BU$3,3)-1,MIN($G16,$H16))=MIN($G16,$H16),
$I16-$J16-SUM($O16:BT16),
IF(MEDIAN(BU$3,EDATE(BU$3,3)-1,$B16)=$B16,
TRUNC((MIN(EDATE(BU$3,3),$H16,$G16)-$B16)/(EDATE(BU$3,3)-BU$3)*$M16,2),
IF(OR($B16&gt;BU$3,MIN($G16:$H16)&lt;BU$3),0,
$M16)))</f>
        <v>50.58</v>
      </c>
      <c r="BV16" s="24">
        <f>IF(MEDIAN(BV$3,EDATE(BV$3,3)-1,MIN($G16,$H16))=MIN($G16,$H16),
$I16-$J16-SUM($O16:BU16),
IF(MEDIAN(BV$3,EDATE(BV$3,3)-1,$B16)=$B16,
TRUNC((MIN(EDATE(BV$3,3),$H16,$G16)-$B16)/(EDATE(BV$3,3)-BV$3)*$M16,2),
IF(OR($B16&gt;BV$3,MIN($G16:$H16)&lt;BV$3),0,
$M16)))</f>
        <v>50.58</v>
      </c>
      <c r="BW16" s="24">
        <f>IF(MEDIAN(BW$3,EDATE(BW$3,3)-1,MIN($G16,$H16))=MIN($G16,$H16),
$I16-$J16-SUM($O16:BV16),
IF(MEDIAN(BW$3,EDATE(BW$3,3)-1,$B16)=$B16,
TRUNC((MIN(EDATE(BW$3,3),$H16,$G16)-$B16)/(EDATE(BW$3,3)-BW$3)*$M16,2),
IF(OR($B16&gt;BW$3,MIN($G16:$H16)&lt;BW$3),0,
$M16)))</f>
        <v>50.58</v>
      </c>
      <c r="BX16" s="24">
        <f>IF(MEDIAN(BX$3,EDATE(BX$3,3)-1,MIN($G16,$H16))=MIN($G16,$H16),
$I16-$J16-SUM($O16:BW16),
IF(MEDIAN(BX$3,EDATE(BX$3,3)-1,$B16)=$B16,
TRUNC((MIN(EDATE(BX$3,3),$H16,$G16)-$B16)/(EDATE(BX$3,3)-BX$3)*$M16,2),
IF(OR($B16&gt;BX$3,MIN($G16:$H16)&lt;BX$3),0,
$M16)))</f>
        <v>50.58</v>
      </c>
      <c r="BY16" s="24">
        <f>IF(MEDIAN(BY$3,EDATE(BY$3,3)-1,MIN($G16,$H16))=MIN($G16,$H16),
$I16-$J16-SUM($O16:BX16),
IF(MEDIAN(BY$3,EDATE(BY$3,3)-1,$B16)=$B16,
TRUNC((MIN(EDATE(BY$3,3),$H16,$G16)-$B16)/(EDATE(BY$3,3)-BY$3)*$M16,2),
IF(OR($B16&gt;BY$3,MIN($G16:$H16)&lt;BY$3),0,
$M16)))</f>
        <v>50.58</v>
      </c>
      <c r="BZ16" s="24">
        <f>IF(MEDIAN(BZ$3,EDATE(BZ$3,3)-1,MIN($G16,$H16))=MIN($G16,$H16),
$I16-$J16-SUM($O16:BY16),
IF(MEDIAN(BZ$3,EDATE(BZ$3,3)-1,$B16)=$B16,
TRUNC((MIN(EDATE(BZ$3,3),$H16,$G16)-$B16)/(EDATE(BZ$3,3)-BZ$3)*$M16,2),
IF(OR($B16&gt;BZ$3,MIN($G16:$H16)&lt;BZ$3),0,
$M16)))</f>
        <v>50.58</v>
      </c>
      <c r="CA16" s="24">
        <f>IF(MEDIAN(CA$3,EDATE(CA$3,3)-1,MIN($G16,$H16))=MIN($G16,$H16),
$I16-$J16-SUM($O16:BZ16),
IF(MEDIAN(CA$3,EDATE(CA$3,3)-1,$B16)=$B16,
TRUNC((MIN(EDATE(CA$3,3),$H16,$G16)-$B16)/(EDATE(CA$3,3)-CA$3)*$M16,2),
IF(OR($B16&gt;CA$3,MIN($G16:$H16)&lt;CA$3),0,
$M16)))</f>
        <v>50.58</v>
      </c>
      <c r="CB16" s="24">
        <f>IF(MEDIAN(CB$3,EDATE(CB$3,3)-1,MIN($G16,$H16))=MIN($G16,$H16),
$I16-$J16-SUM($O16:CA16),
IF(MEDIAN(CB$3,EDATE(CB$3,3)-1,$B16)=$B16,
TRUNC((MIN(EDATE(CB$3,3),$H16,$G16)-$B16)/(EDATE(CB$3,3)-CB$3)*$M16,2),
IF(OR($B16&gt;CB$3,MIN($G16:$H16)&lt;CB$3),0,
$M16)))</f>
        <v>50.58</v>
      </c>
      <c r="CC16" s="24">
        <f>IF(MEDIAN(CC$3,EDATE(CC$3,3)-1,MIN($G16,$H16))=MIN($G16,$H16),
$I16-$J16-SUM($O16:CB16),
IF(MEDIAN(CC$3,EDATE(CC$3,3)-1,$B16)=$B16,
TRUNC((MIN(EDATE(CC$3,3),$H16,$G16)-$B16)/(EDATE(CC$3,3)-CC$3)*$M16,2),
IF(OR($B16&gt;CC$3,MIN($G16:$H16)&lt;CC$3),0,
$M16)))</f>
        <v>50.58</v>
      </c>
      <c r="CD16" s="24">
        <f>IF(MEDIAN(CD$3,EDATE(CD$3,3)-1,MIN($G16,$H16))=MIN($G16,$H16),
$I16-$J16-SUM($O16:CC16),
IF(MEDIAN(CD$3,EDATE(CD$3,3)-1,$B16)=$B16,
TRUNC((MIN(EDATE(CD$3,3),$H16,$G16)-$B16)/(EDATE(CD$3,3)-CD$3)*$M16,2),
IF(OR($B16&gt;CD$3,MIN($G16:$H16)&lt;CD$3),0,
$M16)))</f>
        <v>50.58</v>
      </c>
      <c r="CE16" s="24">
        <f>IF(MEDIAN(CE$3,EDATE(CE$3,3)-1,MIN($G16,$H16))=MIN($G16,$H16),
$I16-$J16-SUM($O16:CD16),
IF(MEDIAN(CE$3,EDATE(CE$3,3)-1,$B16)=$B16,
TRUNC((MIN(EDATE(CE$3,3),$H16,$G16)-$B16)/(EDATE(CE$3,3)-CE$3)*$M16,2),
IF(OR($B16&gt;CE$3,MIN($G16:$H16)&lt;CE$3),0,
$M16)))</f>
        <v>50.58</v>
      </c>
      <c r="CF16" s="24">
        <f>IF(MEDIAN(CF$3,EDATE(CF$3,3)-1,MIN($G16,$H16))=MIN($G16,$H16),
$I16-$J16-SUM($O16:CE16),
IF(MEDIAN(CF$3,EDATE(CF$3,3)-1,$B16)=$B16,
TRUNC((MIN(EDATE(CF$3,3),$H16,$G16)-$B16)/(EDATE(CF$3,3)-CF$3)*$M16,2),
IF(OR($B16&gt;CF$3,MIN($G16:$H16)&lt;CF$3),0,
$M16)))</f>
        <v>50.58</v>
      </c>
      <c r="CG16" s="24">
        <f>IF(MEDIAN(CG$3,EDATE(CG$3,3)-1,MIN($G16,$H16))=MIN($G16,$H16),
$I16-$J16-SUM($O16:CF16),
IF(MEDIAN(CG$3,EDATE(CG$3,3)-1,$B16)=$B16,
TRUNC((MIN(EDATE(CG$3,3),$H16,$G16)-$B16)/(EDATE(CG$3,3)-CG$3)*$M16,2),
IF(OR($B16&gt;CG$3,MIN($G16:$H16)&lt;CG$3),0,
$M16)))</f>
        <v>50.58</v>
      </c>
      <c r="CH16" s="24">
        <f>IF(MEDIAN(CH$3,EDATE(CH$3,3)-1,MIN($G16,$H16))=MIN($G16,$H16),
$I16-$J16-SUM($O16:CG16),
IF(MEDIAN(CH$3,EDATE(CH$3,3)-1,$B16)=$B16,
TRUNC((MIN(EDATE(CH$3,3),$H16,$G16)-$B16)/(EDATE(CH$3,3)-CH$3)*$M16,2),
IF(OR($B16&gt;CH$3,MIN($G16:$H16)&lt;CH$3),0,
$M16)))</f>
        <v>50.58</v>
      </c>
      <c r="CI16" s="24">
        <f>IF(MEDIAN(CI$3,EDATE(CI$3,3)-1,MIN($G16,$H16))=MIN($G16,$H16),
$I16-$J16-SUM($O16:CH16),
IF(MEDIAN(CI$3,EDATE(CI$3,3)-1,$B16)=$B16,
TRUNC((MIN(EDATE(CI$3,3),$H16,$G16)-$B16)/(EDATE(CI$3,3)-CI$3)*$M16,2),
IF(OR($B16&gt;CI$3,MIN($G16:$H16)&lt;CI$3),0,
$M16)))</f>
        <v>50.58</v>
      </c>
      <c r="CJ16" s="24">
        <f>IF(MEDIAN(CJ$3,EDATE(CJ$3,3)-1,MIN($G16,$H16))=MIN($G16,$H16),
$I16-$J16-SUM($O16:CI16),
IF(MEDIAN(CJ$3,EDATE(CJ$3,3)-1,$B16)=$B16,
TRUNC((MIN(EDATE(CJ$3,3),$H16,$G16)-$B16)/(EDATE(CJ$3,3)-CJ$3)*$M16,2),
IF(OR($B16&gt;CJ$3,MIN($G16:$H16)&lt;CJ$3),0,
$M16)))</f>
        <v>50.58</v>
      </c>
      <c r="CK16" s="24">
        <f>IF(MEDIAN(CK$3,EDATE(CK$3,3)-1,MIN($G16,$H16))=MIN($G16,$H16),
$I16-$J16-SUM($O16:CJ16),
IF(MEDIAN(CK$3,EDATE(CK$3,3)-1,$B16)=$B16,
TRUNC((MIN(EDATE(CK$3,3),$H16,$G16)-$B16)/(EDATE(CK$3,3)-CK$3)*$M16,2),
IF(OR($B16&gt;CK$3,MIN($G16:$H16)&lt;CK$3),0,
$M16)))</f>
        <v>50.58</v>
      </c>
      <c r="CL16" s="24">
        <f>IF(MEDIAN(CL$3,EDATE(CL$3,3)-1,MIN($G16,$H16))=MIN($G16,$H16),
$I16-$J16-SUM($O16:CK16),
IF(MEDIAN(CL$3,EDATE(CL$3,3)-1,$B16)=$B16,
TRUNC((MIN(EDATE(CL$3,3),$H16,$G16)-$B16)/(EDATE(CL$3,3)-CL$3)*$M16,2),
IF(OR($B16&gt;CL$3,MIN($G16:$H16)&lt;CL$3),0,
$M16)))</f>
        <v>50.58</v>
      </c>
      <c r="CM16" s="24">
        <f>IF(MEDIAN(CM$3,EDATE(CM$3,3)-1,MIN($G16,$H16))=MIN($G16,$H16),
$I16-$J16-SUM($O16:CL16),
IF(MEDIAN(CM$3,EDATE(CM$3,3)-1,$B16)=$B16,
TRUNC((MIN(EDATE(CM$3,3),$H16,$G16)-$B16)/(EDATE(CM$3,3)-CM$3)*$M16,2),
IF(OR($B16&gt;CM$3,MIN($G16:$H16)&lt;CM$3),0,
$M16)))</f>
        <v>50.58</v>
      </c>
      <c r="CN16" s="24">
        <f>IF(MEDIAN(CN$3,EDATE(CN$3,3)-1,MIN($G16,$H16))=MIN($G16,$H16),
$I16-$J16-SUM($O16:CM16),
IF(MEDIAN(CN$3,EDATE(CN$3,3)-1,$B16)=$B16,
TRUNC((MIN(EDATE(CN$3,3),$H16,$G16)-$B16)/(EDATE(CN$3,3)-CN$3)*$M16,2),
IF(OR($B16&gt;CN$3,MIN($G16:$H16)&lt;CN$3),0,
$M16)))</f>
        <v>50.58</v>
      </c>
      <c r="CO16" s="24">
        <f>IF(MEDIAN(CO$3,EDATE(CO$3,3)-1,MIN($G16,$H16))=MIN($G16,$H16),
$I16-$J16-SUM($O16:CN16),
IF(MEDIAN(CO$3,EDATE(CO$3,3)-1,$B16)=$B16,
TRUNC((MIN(EDATE(CO$3,3),$H16,$G16)-$B16)/(EDATE(CO$3,3)-CO$3)*$M16,2),
IF(OR($B16&gt;CO$3,MIN($G16:$H16)&lt;CO$3),0,
$M16)))</f>
        <v>50.58</v>
      </c>
      <c r="CP16" s="24">
        <f>IF(MEDIAN(CP$3,EDATE(CP$3,3)-1,MIN($G16,$H16))=MIN($G16,$H16),
$I16-$J16-SUM($O16:CO16),
IF(MEDIAN(CP$3,EDATE(CP$3,3)-1,$B16)=$B16,
TRUNC((MIN(EDATE(CP$3,3),$H16,$G16)-$B16)/(EDATE(CP$3,3)-CP$3)*$M16,2),
IF(OR($B16&gt;CP$3,MIN($G16:$H16)&lt;CP$3),0,
$M16)))</f>
        <v>50.58</v>
      </c>
      <c r="CQ16" s="24">
        <f>IF(MEDIAN(CQ$3,EDATE(CQ$3,3)-1,MIN($G16,$H16))=MIN($G16,$H16),
$I16-$J16-SUM($O16:CP16),
IF(MEDIAN(CQ$3,EDATE(CQ$3,3)-1,$B16)=$B16,
TRUNC((MIN(EDATE(CQ$3,3),$H16,$G16)-$B16)/(EDATE(CQ$3,3)-CQ$3)*$M16,2),
IF(OR($B16&gt;CQ$3,MIN($G16:$H16)&lt;CQ$3),0,
$M16)))</f>
        <v>50.58</v>
      </c>
      <c r="CR16" s="24">
        <f>IF(MEDIAN(CR$3,EDATE(CR$3,3)-1,MIN($G16,$H16))=MIN($G16,$H16),
$I16-$J16-SUM($O16:CQ16),
IF(MEDIAN(CR$3,EDATE(CR$3,3)-1,$B16)=$B16,
TRUNC((MIN(EDATE(CR$3,3),$H16,$G16)-$B16)/(EDATE(CR$3,3)-CR$3)*$M16,2),
IF(OR($B16&gt;CR$3,MIN($G16:$H16)&lt;CR$3),0,
$M16)))</f>
        <v>50.58</v>
      </c>
      <c r="CS16" s="24">
        <f>IF(MEDIAN(CS$3,EDATE(CS$3,3)-1,MIN($G16,$H16))=MIN($G16,$H16),
$I16-$J16-SUM($O16:CR16),
IF(MEDIAN(CS$3,EDATE(CS$3,3)-1,$B16)=$B16,
TRUNC((MIN(EDATE(CS$3,3),$H16,$G16)-$B16)/(EDATE(CS$3,3)-CS$3)*$M16,2),
IF(OR($B16&gt;CS$3,MIN($G16:$H16)&lt;CS$3),0,
$M16)))</f>
        <v>50.58</v>
      </c>
      <c r="CT16" s="24">
        <f>IF(MEDIAN(CT$3,EDATE(CT$3,3)-1,MIN($G16,$H16))=MIN($G16,$H16),
$I16-$J16-SUM($O16:CS16),
IF(MEDIAN(CT$3,EDATE(CT$3,3)-1,$B16)=$B16,
TRUNC((MIN(EDATE(CT$3,3),$H16,$G16)-$B16)/(EDATE(CT$3,3)-CT$3)*$M16,2),
IF(OR($B16&gt;CT$3,MIN($G16:$H16)&lt;CT$3),0,
$M16)))</f>
        <v>50.58</v>
      </c>
      <c r="CU16" s="24">
        <f>IF(MEDIAN(CU$3,EDATE(CU$3,3)-1,MIN($G16,$H16))=MIN($G16,$H16),
$I16-$J16-SUM($O16:CT16),
IF(MEDIAN(CU$3,EDATE(CU$3,3)-1,$B16)=$B16,
TRUNC((MIN(EDATE(CU$3,3),$H16,$G16)-$B16)/(EDATE(CU$3,3)-CU$3)*$M16,2),
IF(OR($B16&gt;CU$3,MIN($G16:$H16)&lt;CU$3),0,
$M16)))</f>
        <v>50.58</v>
      </c>
      <c r="CV16" s="24">
        <f>IF(MEDIAN(CV$3,EDATE(CV$3,3)-1,MIN($G16,$H16))=MIN($G16,$H16),
$I16-$J16-SUM($O16:CU16),
IF(MEDIAN(CV$3,EDATE(CV$3,3)-1,$B16)=$B16,
TRUNC((MIN(EDATE(CV$3,3),$H16,$G16)-$B16)/(EDATE(CV$3,3)-CV$3)*$M16,2),
IF(OR($B16&gt;CV$3,MIN($G16:$H16)&lt;CV$3),0,
$M16)))</f>
        <v>50.58</v>
      </c>
      <c r="CW16" s="24">
        <f>IF(MEDIAN(CW$3,EDATE(CW$3,3)-1,MIN($G16,$H16))=MIN($G16,$H16),
$I16-$J16-SUM($O16:CV16),
IF(MEDIAN(CW$3,EDATE(CW$3,3)-1,$B16)=$B16,
TRUNC((MIN(EDATE(CW$3,3),$H16,$G16)-$B16)/(EDATE(CW$3,3)-CW$3)*$M16,2),
IF(OR($B16&gt;CW$3,MIN($G16:$H16)&lt;CW$3),0,
$M16)))</f>
        <v>50.58</v>
      </c>
      <c r="CX16" s="24">
        <f>IF(MEDIAN(CX$3,EDATE(CX$3,3)-1,MIN($G16,$H16))=MIN($G16,$H16),
$I16-$J16-SUM($O16:CW16),
IF(MEDIAN(CX$3,EDATE(CX$3,3)-1,$B16)=$B16,
TRUNC((MIN(EDATE(CX$3,3),$H16,$G16)-$B16)/(EDATE(CX$3,3)-CX$3)*$M16,2),
IF(OR($B16&gt;CX$3,MIN($G16:$H16)&lt;CX$3),0,
$M16)))</f>
        <v>50.58</v>
      </c>
      <c r="CY16" s="24">
        <f>IF(MEDIAN(CY$3,EDATE(CY$3,3)-1,MIN($G16,$H16))=MIN($G16,$H16),
$I16-$J16-SUM($O16:CX16),
IF(MEDIAN(CY$3,EDATE(CY$3,3)-1,$B16)=$B16,
TRUNC((MIN(EDATE(CY$3,3),$H16,$G16)-$B16)/(EDATE(CY$3,3)-CY$3)*$M16,2),
IF(OR($B16&gt;CY$3,MIN($G16:$H16)&lt;CY$3),0,
$M16)))</f>
        <v>50.58</v>
      </c>
      <c r="CZ16" s="24">
        <f>IF(MEDIAN(CZ$3,EDATE(CZ$3,3)-1,MIN($G16,$H16))=MIN($G16,$H16),
$I16-$J16-SUM($O16:CY16),
IF(MEDIAN(CZ$3,EDATE(CZ$3,3)-1,$B16)=$B16,
TRUNC((MIN(EDATE(CZ$3,3),$H16,$G16)-$B16)/(EDATE(CZ$3,3)-CZ$3)*$M16,2),
IF(OR($B16&gt;CZ$3,MIN($G16:$H16)&lt;CZ$3),0,
$M16)))</f>
        <v>50.58</v>
      </c>
      <c r="DA16" s="24">
        <f>IF(MEDIAN(DA$3,EDATE(DA$3,3)-1,MIN($G16,$H16))=MIN($G16,$H16),
$I16-$J16-SUM($O16:CZ16),
IF(MEDIAN(DA$3,EDATE(DA$3,3)-1,$B16)=$B16,
TRUNC((MIN(EDATE(DA$3,3),$H16,$G16)-$B16)/(EDATE(DA$3,3)-DA$3)*$M16,2),
IF(OR($B16&gt;DA$3,MIN($G16:$H16)&lt;DA$3),0,
$M16)))</f>
        <v>50.58</v>
      </c>
      <c r="DB16" s="24">
        <f>IF(MEDIAN(DB$3,EDATE(DB$3,3)-1,MIN($G16,$H16))=MIN($G16,$H16),
$I16-$J16-SUM($O16:DA16),
IF(MEDIAN(DB$3,EDATE(DB$3,3)-1,$B16)=$B16,
TRUNC((MIN(EDATE(DB$3,3),$H16,$G16)-$B16)/(EDATE(DB$3,3)-DB$3)*$M16,2),
IF(OR($B16&gt;DB$3,MIN($G16:$H16)&lt;DB$3),0,
$M16)))</f>
        <v>50.58</v>
      </c>
      <c r="DC16" s="24">
        <f>IF(MEDIAN(DC$3,EDATE(DC$3,3)-1,MIN($G16,$H16))=MIN($G16,$H16),
$I16-$J16-SUM($O16:DB16),
IF(MEDIAN(DC$3,EDATE(DC$3,3)-1,$B16)=$B16,
TRUNC((MIN(EDATE(DC$3,3),$H16,$G16)-$B16)/(EDATE(DC$3,3)-DC$3)*$M16,2),
IF(OR($B16&gt;DC$3,MIN($G16:$H16)&lt;DC$3),0,
$M16)))</f>
        <v>50.58</v>
      </c>
      <c r="DD16" s="24">
        <f>IF(MEDIAN(DD$3,EDATE(DD$3,3)-1,MIN($G16,$H16))=MIN($G16,$H16),
$I16-$J16-SUM($O16:DC16),
IF(MEDIAN(DD$3,EDATE(DD$3,3)-1,$B16)=$B16,
TRUNC((MIN(EDATE(DD$3,3),$H16,$G16)-$B16)/(EDATE(DD$3,3)-DD$3)*$M16,2),
IF(OR($B16&gt;DD$3,MIN($G16:$H16)&lt;DD$3),0,
$M16)))</f>
        <v>50.58</v>
      </c>
      <c r="DE16" s="24">
        <f>IF(MEDIAN(DE$3,EDATE(DE$3,3)-1,MIN($G16,$H16))=MIN($G16,$H16),
$I16-$J16-SUM($O16:DD16),
IF(MEDIAN(DE$3,EDATE(DE$3,3)-1,$B16)=$B16,
TRUNC((MIN(EDATE(DE$3,3),$H16,$G16)-$B16)/(EDATE(DE$3,3)-DE$3)*$M16,2),
IF(OR($B16&gt;DE$3,MIN($G16:$H16)&lt;DE$3),0,
$M16)))</f>
        <v>50.58</v>
      </c>
      <c r="DF16" s="24">
        <f>IF(MEDIAN(DF$3,EDATE(DF$3,3)-1,MIN($G16,$H16))=MIN($G16,$H16),
$I16-$J16-SUM($O16:DE16),
IF(MEDIAN(DF$3,EDATE(DF$3,3)-1,$B16)=$B16,
TRUNC((MIN(EDATE(DF$3,3),$H16,$G16)-$B16)/(EDATE(DF$3,3)-DF$3)*$M16,2),
IF(OR($B16&gt;DF$3,MIN($G16:$H16)&lt;DF$3),0,
$M16)))</f>
        <v>50.58</v>
      </c>
      <c r="DG16" s="24">
        <f>IF(MEDIAN(DG$3,EDATE(DG$3,3)-1,MIN($G16,$H16))=MIN($G16,$H16),
$I16-$J16-SUM($O16:DF16),
IF(MEDIAN(DG$3,EDATE(DG$3,3)-1,$B16)=$B16,
TRUNC((MIN(EDATE(DG$3,3),$H16,$G16)-$B16)/(EDATE(DG$3,3)-DG$3)*$M16,2),
IF(OR($B16&gt;DG$3,MIN($G16:$H16)&lt;DG$3),0,
$M16)))</f>
        <v>50.58</v>
      </c>
      <c r="DH16" s="24">
        <f>IF(MEDIAN(DH$3,EDATE(DH$3,3)-1,MIN($G16,$H16))=MIN($G16,$H16),
$I16-$J16-SUM($O16:DG16),
IF(MEDIAN(DH$3,EDATE(DH$3,3)-1,$B16)=$B16,
TRUNC((MIN(EDATE(DH$3,3),$H16,$G16)-$B16)/(EDATE(DH$3,3)-DH$3)*$M16,2),
IF(OR($B16&gt;DH$3,MIN($G16:$H16)&lt;DH$3),0,
$M16)))</f>
        <v>50.58</v>
      </c>
      <c r="DI16" s="24">
        <f>IF(MEDIAN(DI$3,EDATE(DI$3,3)-1,MIN($G16,$H16))=MIN($G16,$H16),
$I16-$J16-SUM($O16:DH16),
IF(MEDIAN(DI$3,EDATE(DI$3,3)-1,$B16)=$B16,
TRUNC((MIN(EDATE(DI$3,3),$H16,$G16)-$B16)/(EDATE(DI$3,3)-DI$3)*$M16,2),
IF(OR($B16&gt;DI$3,MIN($G16:$H16)&lt;DI$3),0,
$M16)))</f>
        <v>50.58</v>
      </c>
      <c r="DJ16" s="24">
        <f>IF(MEDIAN(DJ$3,EDATE(DJ$3,3)-1,MIN($G16,$H16))=MIN($G16,$H16),
$I16-$J16-SUM($O16:DI16),
IF(MEDIAN(DJ$3,EDATE(DJ$3,3)-1,$B16)=$B16,
TRUNC((MIN(EDATE(DJ$3,3),$H16,$G16)-$B16)/(EDATE(DJ$3,3)-DJ$3)*$M16,2),
IF(OR($B16&gt;DJ$3,MIN($G16:$H16)&lt;DJ$3),0,
$M16)))</f>
        <v>50.58</v>
      </c>
      <c r="DK16" s="24">
        <f>IF(MEDIAN(DK$3,EDATE(DK$3,3)-1,MIN($G16,$H16))=MIN($G16,$H16),
$I16-$J16-SUM($O16:DJ16),
IF(MEDIAN(DK$3,EDATE(DK$3,3)-1,$B16)=$B16,
TRUNC((MIN(EDATE(DK$3,3),$H16,$G16)-$B16)/(EDATE(DK$3,3)-DK$3)*$M16,2),
IF(OR($B16&gt;DK$3,MIN($G16:$H16)&lt;DK$3),0,
$M16)))</f>
        <v>42.330000000005384</v>
      </c>
    </row>
    <row r="17" spans="14:14" x14ac:dyDescent="0.25">
      <c r="N17" s="43"/>
    </row>
    <row r="18" spans="14:14" x14ac:dyDescent="0.25">
      <c r="N18" s="43"/>
    </row>
  </sheetData>
  <phoneticPr fontId="11" type="noConversion"/>
  <conditionalFormatting sqref="N4:N16">
    <cfRule type="expression" dxfId="12" priority="1">
      <formula>AND(ISNUMBER(N4),N4+J4&lt;&gt;I4)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J128"/>
  <sheetViews>
    <sheetView tabSelected="1" topLeftCell="A8" zoomScale="130" zoomScaleNormal="130" workbookViewId="0">
      <selection activeCell="A90" sqref="A90"/>
    </sheetView>
  </sheetViews>
  <sheetFormatPr defaultColWidth="8.85546875" defaultRowHeight="15" x14ac:dyDescent="0.25"/>
  <cols>
    <col min="1" max="1" width="13.42578125" customWidth="1"/>
    <col min="2" max="5" width="10.7109375" customWidth="1"/>
    <col min="6" max="6" width="12.28515625" customWidth="1"/>
    <col min="7" max="7" width="10.7109375" customWidth="1"/>
    <col min="8" max="8" width="8.85546875" style="57"/>
    <col min="9" max="9" width="10.28515625" bestFit="1" customWidth="1"/>
  </cols>
  <sheetData>
    <row r="1" spans="1:10" s="60" customFormat="1" ht="8.25" customHeight="1" x14ac:dyDescent="0.2">
      <c r="A1" s="60" t="s">
        <v>27</v>
      </c>
      <c r="B1" s="60" t="s">
        <v>116</v>
      </c>
      <c r="C1" s="60" t="s">
        <v>117</v>
      </c>
      <c r="D1" s="60" t="s">
        <v>115</v>
      </c>
      <c r="F1" s="66" t="s">
        <v>114</v>
      </c>
      <c r="G1" s="66" t="s">
        <v>115</v>
      </c>
      <c r="H1" s="67"/>
      <c r="J1" s="60" t="s">
        <v>126</v>
      </c>
    </row>
    <row r="2" spans="1:10" s="60" customFormat="1" ht="8.25" customHeight="1" x14ac:dyDescent="0.2">
      <c r="A2" s="62" t="s">
        <v>14</v>
      </c>
      <c r="B2" s="63">
        <f>DATE($B$8,1,1)</f>
        <v>45292</v>
      </c>
      <c r="C2" s="64">
        <f>+EOMONTH(B2,2)</f>
        <v>45382</v>
      </c>
      <c r="D2" s="65">
        <f ca="1">MATCH(B2,Mes_dates,0)</f>
        <v>21</v>
      </c>
      <c r="F2" s="66" t="s">
        <v>8</v>
      </c>
      <c r="G2" s="66">
        <v>8</v>
      </c>
      <c r="H2" s="67"/>
      <c r="J2" s="60" t="s">
        <v>126</v>
      </c>
    </row>
    <row r="3" spans="1:10" s="60" customFormat="1" ht="8.25" customHeight="1" x14ac:dyDescent="0.2">
      <c r="A3" s="62" t="s">
        <v>15</v>
      </c>
      <c r="B3" s="63">
        <f>EDATE(B2,3)</f>
        <v>45383</v>
      </c>
      <c r="C3" s="64">
        <f t="shared" ref="C3:C6" si="0">+EOMONTH(B3,2)</f>
        <v>45473</v>
      </c>
      <c r="D3" s="65">
        <f ca="1">MATCH(B3,Mes_dates,0)</f>
        <v>22</v>
      </c>
      <c r="F3" s="68" t="s">
        <v>22</v>
      </c>
      <c r="G3" s="66">
        <v>2</v>
      </c>
      <c r="H3" s="67"/>
      <c r="J3" s="60" t="s">
        <v>126</v>
      </c>
    </row>
    <row r="4" spans="1:10" s="60" customFormat="1" ht="8.25" customHeight="1" x14ac:dyDescent="0.2">
      <c r="A4" s="62" t="s">
        <v>16</v>
      </c>
      <c r="B4" s="63">
        <f t="shared" ref="B4:B6" si="1">EDATE(B3,3)</f>
        <v>45474</v>
      </c>
      <c r="C4" s="64">
        <f t="shared" si="0"/>
        <v>45565</v>
      </c>
      <c r="D4" s="65">
        <f ca="1">MATCH(B4,Mes_dates,0)</f>
        <v>23</v>
      </c>
      <c r="F4" s="68" t="s">
        <v>11</v>
      </c>
      <c r="G4" s="66">
        <v>7</v>
      </c>
      <c r="H4" s="67"/>
      <c r="J4" s="60" t="s">
        <v>126</v>
      </c>
    </row>
    <row r="5" spans="1:10" s="60" customFormat="1" ht="8.25" customHeight="1" x14ac:dyDescent="0.2">
      <c r="A5" s="62" t="s">
        <v>17</v>
      </c>
      <c r="B5" s="63">
        <f t="shared" si="1"/>
        <v>45566</v>
      </c>
      <c r="C5" s="64">
        <f t="shared" si="0"/>
        <v>45657</v>
      </c>
      <c r="D5" s="65">
        <f ca="1">MATCH(B5,Mes_dates,0)</f>
        <v>24</v>
      </c>
      <c r="F5" s="68" t="s">
        <v>12</v>
      </c>
      <c r="G5" s="66">
        <v>10</v>
      </c>
      <c r="H5" s="67"/>
      <c r="I5" s="69"/>
      <c r="J5" s="60" t="s">
        <v>126</v>
      </c>
    </row>
    <row r="6" spans="1:10" s="60" customFormat="1" ht="8.25" customHeight="1" x14ac:dyDescent="0.2">
      <c r="B6" s="63">
        <f t="shared" si="1"/>
        <v>45658</v>
      </c>
      <c r="C6" s="64">
        <f t="shared" si="0"/>
        <v>45747</v>
      </c>
      <c r="F6" s="68" t="s">
        <v>13</v>
      </c>
      <c r="G6" s="66">
        <v>11</v>
      </c>
      <c r="H6" s="67"/>
      <c r="I6" s="69"/>
      <c r="J6" s="60" t="s">
        <v>126</v>
      </c>
    </row>
    <row r="7" spans="1:10" s="60" customFormat="1" ht="11.25" x14ac:dyDescent="0.2">
      <c r="B7" s="63"/>
      <c r="C7" s="64"/>
      <c r="H7" s="67"/>
      <c r="I7" s="69"/>
      <c r="J7" s="60" t="s">
        <v>126</v>
      </c>
    </row>
    <row r="8" spans="1:10" ht="18.75" x14ac:dyDescent="0.3">
      <c r="A8" s="61" t="s">
        <v>113</v>
      </c>
      <c r="B8" s="61">
        <v>2024</v>
      </c>
      <c r="C8" s="48"/>
      <c r="I8" s="46"/>
    </row>
    <row r="9" spans="1:10" ht="15.75" thickBot="1" x14ac:dyDescent="0.3">
      <c r="A9" s="47"/>
      <c r="I9" s="46"/>
    </row>
    <row r="10" spans="1:10" x14ac:dyDescent="0.25">
      <c r="A10" s="2" t="str">
        <f>"Amortissement " &amp; TRUNC(ROW()/10) &amp; ":"</f>
        <v>Amortissement 1:</v>
      </c>
      <c r="B10" s="14" t="s">
        <v>19</v>
      </c>
      <c r="C10" s="15"/>
      <c r="D10" s="16"/>
      <c r="E10" s="17" t="s">
        <v>8</v>
      </c>
      <c r="F10" s="18"/>
      <c r="G10" s="13" cm="1">
        <f t="array" ref="G10">INDEX(TBL_Véhicules[],H10,$G$2)</f>
        <v>45983</v>
      </c>
      <c r="H10" s="57">
        <f>IF(LEFT(A10,13)="Amortissement",IFERROR(MATCH(B10,Mes_Véhicules,0),"-"),H9)</f>
        <v>1</v>
      </c>
      <c r="I10" s="56"/>
    </row>
    <row r="11" spans="1:10" x14ac:dyDescent="0.25">
      <c r="A11" s="3"/>
      <c r="B11" s="1"/>
      <c r="C11" s="1"/>
      <c r="D11" s="1"/>
      <c r="E11" s="1"/>
      <c r="F11" s="1"/>
      <c r="G11" s="49"/>
      <c r="H11" s="57">
        <f>IF(LEFT(A11,13)="Amortissement",IFERROR(MATCH(B11,Mes_Véhicules,0),"-"),H10)</f>
        <v>1</v>
      </c>
      <c r="I11" s="56"/>
    </row>
    <row r="12" spans="1:10" ht="15.75" thickBot="1" x14ac:dyDescent="0.3">
      <c r="A12" s="4" t="s">
        <v>9</v>
      </c>
      <c r="B12" s="5" t="s">
        <v>10</v>
      </c>
      <c r="C12" s="6" t="s">
        <v>22</v>
      </c>
      <c r="D12" s="6" t="s">
        <v>11</v>
      </c>
      <c r="E12" s="6" t="s">
        <v>12</v>
      </c>
      <c r="F12" s="7" t="s">
        <v>13</v>
      </c>
      <c r="G12" s="49"/>
      <c r="H12" s="57">
        <f>IF(LEFT(A12,13)="Amortissement",IFERROR(MATCH(B12,Mes_Véhicules,0),"-"),H11)</f>
        <v>1</v>
      </c>
      <c r="I12" s="56"/>
    </row>
    <row r="13" spans="1:10" ht="15.75" thickBot="1" x14ac:dyDescent="0.3">
      <c r="A13" s="8" t="s">
        <v>14</v>
      </c>
      <c r="B13" s="53" cm="1">
        <f t="array" aca="1" ref="B13" ca="1">IFERROR(INDEX(TBL_Véhicules[],$H11,VLOOKUP(A13,Tabel2[],4,0)),0)</f>
        <v>586.25</v>
      </c>
      <c r="C13" s="52" cm="1">
        <f t="array" ref="C13">INDEX(TBL_Véhicules[],$H13,$G$3)*(MEDIAN(VLOOKUP($A13,Tabel2[],2,0),VLOOKUP($A13,Tabel2[],3,0),INDEX(TBL_Véhicules[],$H13,$G$3))=INDEX(TBL_Véhicules[],$H13,$G$3))</f>
        <v>0</v>
      </c>
      <c r="D13" s="52" cm="1">
        <f t="array" ref="D13">INDEX(TBL_Véhicules[],$H13,$G$4)*(MEDIAN(VLOOKUP($A13,Tabel2[],2,0),VLOOKUP($A13,Tabel2[],3,0),INDEX(TBL_Véhicules[],$H13,$G$4))=INDEX(TBL_Véhicules[],$H13,$G$4))</f>
        <v>0</v>
      </c>
      <c r="E13" s="55" cm="1">
        <f t="array" ref="E13">IF($D13&gt;0,INDEX(TBL_Véhicules[],$H13,$G$5),0)</f>
        <v>0</v>
      </c>
      <c r="F13" s="55" cm="1">
        <f t="array" ref="F13">IF($D13&gt;0,INDEX(TBL_Véhicules[],$H13,$G$6),0)</f>
        <v>0</v>
      </c>
      <c r="G13" s="49"/>
      <c r="H13" s="57">
        <f>IF(LEFT(A13,13)="Amortissement",IFERROR(MATCH(B13,Mes_Véhicules,0),"-"),H12)</f>
        <v>1</v>
      </c>
      <c r="I13" s="56" t="str">
        <f t="shared" ref="I13:I18" si="2">IF(E13="Date de fin présumée :","x","")</f>
        <v/>
      </c>
    </row>
    <row r="14" spans="1:10" ht="15.75" thickBot="1" x14ac:dyDescent="0.3">
      <c r="A14" s="8" t="s">
        <v>15</v>
      </c>
      <c r="B14" s="53" cm="1">
        <f t="array" aca="1" ref="B14" ca="1">IFERROR(INDEX(TBL_Véhicules[],$H12,VLOOKUP(A14,Tabel2[],4,0)),0)</f>
        <v>586.25</v>
      </c>
      <c r="C14" s="52" cm="1">
        <f t="array" ref="C14">INDEX(TBL_Véhicules[],$H14,$G$3)*(MEDIAN(VLOOKUP($A14,Tabel2[],2,0),VLOOKUP($A14,Tabel2[],3,0),INDEX(TBL_Véhicules[],$H14,$G$3))=INDEX(TBL_Véhicules[],$H14,$G$3))</f>
        <v>0</v>
      </c>
      <c r="D14" s="52" cm="1">
        <f t="array" ref="D14">INDEX(TBL_Véhicules[],$H14,$G$4)*(MEDIAN(VLOOKUP($A14,Tabel2[],2,0),VLOOKUP($A14,Tabel2[],3,0),INDEX(TBL_Véhicules[],$H14,$G$4))=INDEX(TBL_Véhicules[],$H14,$G$4))</f>
        <v>0</v>
      </c>
      <c r="E14" s="55" cm="1">
        <f t="array" ref="E14">IF($D14&gt;0,INDEX(TBL_Véhicules[],$H14,$G$5),0)</f>
        <v>0</v>
      </c>
      <c r="F14" s="55" cm="1">
        <f t="array" ref="F14">IF($D14&gt;0,INDEX(TBL_Véhicules[],$H14,$G$6),0)</f>
        <v>0</v>
      </c>
      <c r="G14" s="49"/>
      <c r="H14" s="57">
        <f>IF(LEFT(A14,13)="Amortissement",IFERROR(MATCH(B14,Mes_Véhicules,0),"-"),H13)</f>
        <v>1</v>
      </c>
      <c r="I14" s="56" t="str">
        <f t="shared" si="2"/>
        <v/>
      </c>
    </row>
    <row r="15" spans="1:10" ht="15.75" thickBot="1" x14ac:dyDescent="0.3">
      <c r="A15" s="8" t="s">
        <v>16</v>
      </c>
      <c r="B15" s="53" cm="1">
        <f t="array" aca="1" ref="B15" ca="1">IFERROR(INDEX(TBL_Véhicules[],$H13,VLOOKUP(A15,Tabel2[],4,0)),0)</f>
        <v>586.25</v>
      </c>
      <c r="C15" s="52" cm="1">
        <f t="array" ref="C15">INDEX(TBL_Véhicules[],$H15,$G$3)*(MEDIAN(VLOOKUP($A15,Tabel2[],2,0),VLOOKUP($A15,Tabel2[],3,0),INDEX(TBL_Véhicules[],$H15,$G$3))=INDEX(TBL_Véhicules[],$H15,$G$3))</f>
        <v>0</v>
      </c>
      <c r="D15" s="52" cm="1">
        <f t="array" ref="D15">INDEX(TBL_Véhicules[],$H15,$G$4)*(MEDIAN(VLOOKUP($A15,Tabel2[],2,0),VLOOKUP($A15,Tabel2[],3,0),INDEX(TBL_Véhicules[],$H15,$G$4))=INDEX(TBL_Véhicules[],$H15,$G$4))</f>
        <v>0</v>
      </c>
      <c r="E15" s="55" cm="1">
        <f t="array" ref="E15">IF($D15&gt;0,INDEX(TBL_Véhicules[],$H15,$G$5),0)</f>
        <v>0</v>
      </c>
      <c r="F15" s="55" cm="1">
        <f t="array" ref="F15">IF($D15&gt;0,INDEX(TBL_Véhicules[],$H15,$G$6),0)</f>
        <v>0</v>
      </c>
      <c r="G15" s="49"/>
      <c r="H15" s="57">
        <f>IF(LEFT(A15,13)="Amortissement",IFERROR(MATCH(B15,Mes_Véhicules,0),"-"),H14)</f>
        <v>1</v>
      </c>
      <c r="I15" s="56" t="str">
        <f t="shared" si="2"/>
        <v/>
      </c>
    </row>
    <row r="16" spans="1:10" ht="15.75" thickBot="1" x14ac:dyDescent="0.3">
      <c r="A16" s="8" t="s">
        <v>17</v>
      </c>
      <c r="B16" s="53" cm="1">
        <f t="array" aca="1" ref="B16" ca="1">IFERROR(INDEX(TBL_Véhicules[],$H14,VLOOKUP(A16,Tabel2[],4,0)),0)</f>
        <v>586.25</v>
      </c>
      <c r="C16" s="52" cm="1">
        <f t="array" ref="C16">INDEX(TBL_Véhicules[],$H16,$G$3)*(MEDIAN(VLOOKUP($A16,Tabel2[],2,0),VLOOKUP($A16,Tabel2[],3,0),INDEX(TBL_Véhicules[],$H16,$G$3))=INDEX(TBL_Véhicules[],$H16,$G$3))</f>
        <v>0</v>
      </c>
      <c r="D16" s="52" cm="1">
        <f t="array" ref="D16">INDEX(TBL_Véhicules[],$H16,$G$4)*(MEDIAN(VLOOKUP($A16,Tabel2[],2,0),VLOOKUP($A16,Tabel2[],3,0),INDEX(TBL_Véhicules[],$H16,$G$4))=INDEX(TBL_Véhicules[],$H16,$G$4))</f>
        <v>0</v>
      </c>
      <c r="E16" s="55" cm="1">
        <f t="array" ref="E16">IF($D16&gt;0,INDEX(TBL_Véhicules[],$H16,$G$5),0)</f>
        <v>0</v>
      </c>
      <c r="F16" s="55" cm="1">
        <f t="array" ref="F16">IF($D16&gt;0,INDEX(TBL_Véhicules[],$H16,$G$6),0)</f>
        <v>0</v>
      </c>
      <c r="G16" s="49"/>
      <c r="H16" s="57">
        <f>IF(LEFT(A16,13)="Amortissement",IFERROR(MATCH(B16,Mes_Véhicules,0),"-"),H15)</f>
        <v>1</v>
      </c>
      <c r="I16" s="56" t="str">
        <f t="shared" si="2"/>
        <v/>
      </c>
    </row>
    <row r="17" spans="1:9" x14ac:dyDescent="0.25">
      <c r="A17" s="3"/>
      <c r="G17" s="50"/>
      <c r="H17" s="57">
        <f>IF(LEFT(A17,13)="Amortissement",IFERROR(MATCH(B17,Mes_Véhicules,0),"-"),H16)</f>
        <v>1</v>
      </c>
      <c r="I17" s="56" t="str">
        <f t="shared" si="2"/>
        <v/>
      </c>
    </row>
    <row r="18" spans="1:9" ht="15.75" thickBot="1" x14ac:dyDescent="0.3">
      <c r="A18" s="9" t="s">
        <v>18</v>
      </c>
      <c r="B18" s="54">
        <f ca="1">SUM(B13:B16)</f>
        <v>2345</v>
      </c>
      <c r="C18" s="10"/>
      <c r="D18" s="11"/>
      <c r="E18" s="11"/>
      <c r="F18" s="12"/>
      <c r="G18" s="51"/>
      <c r="H18" s="57">
        <f>IF(LEFT(A18,13)="Amortissement",IFERROR(MATCH(B18,Mes_Véhicules,0),"-"),H17)</f>
        <v>1</v>
      </c>
      <c r="I18" s="56" t="str">
        <f t="shared" si="2"/>
        <v/>
      </c>
    </row>
    <row r="19" spans="1:9" ht="15.75" thickBot="1" x14ac:dyDescent="0.3"/>
    <row r="20" spans="1:9" x14ac:dyDescent="0.25">
      <c r="A20" s="2" t="str">
        <f>"Amortissement " &amp; TRUNC(ROW()/10) &amp; ":"</f>
        <v>Amortissement 2:</v>
      </c>
      <c r="B20" s="14" t="s">
        <v>20</v>
      </c>
      <c r="C20" s="15"/>
      <c r="D20" s="16"/>
      <c r="E20" s="17" t="s">
        <v>8</v>
      </c>
      <c r="F20" s="18"/>
      <c r="G20" s="13" cm="1">
        <f t="array" ref="G20">INDEX(TBL_Véhicules[],H20,$G$2)</f>
        <v>46393</v>
      </c>
      <c r="H20" s="57">
        <f>IF(LEFT(A20,13)="Amortissement",IFERROR(MATCH(B20,Mes_Véhicules,0),"-"),H19)</f>
        <v>2</v>
      </c>
    </row>
    <row r="21" spans="1:9" x14ac:dyDescent="0.25">
      <c r="A21" s="3"/>
      <c r="B21" s="1"/>
      <c r="C21" s="1"/>
      <c r="D21" s="1"/>
      <c r="E21" s="1"/>
      <c r="F21" s="1"/>
      <c r="G21" s="49"/>
      <c r="H21" s="57">
        <f>IF(LEFT(A21,13)="Amortissement",IFERROR(MATCH(B21,Mes_Véhicules,0),"-"),H20)</f>
        <v>2</v>
      </c>
    </row>
    <row r="22" spans="1:9" ht="15.75" thickBot="1" x14ac:dyDescent="0.3">
      <c r="A22" s="4" t="s">
        <v>9</v>
      </c>
      <c r="B22" s="5" t="s">
        <v>10</v>
      </c>
      <c r="C22" s="6" t="s">
        <v>22</v>
      </c>
      <c r="D22" s="6" t="s">
        <v>11</v>
      </c>
      <c r="E22" s="6" t="s">
        <v>12</v>
      </c>
      <c r="F22" s="7" t="s">
        <v>13</v>
      </c>
      <c r="G22" s="49"/>
      <c r="H22" s="57">
        <f>IF(LEFT(A22,13)="Amortissement",IFERROR(MATCH(B22,Mes_Véhicules,0),"-"),H21)</f>
        <v>2</v>
      </c>
    </row>
    <row r="23" spans="1:9" ht="15.75" thickBot="1" x14ac:dyDescent="0.3">
      <c r="A23" s="8" t="s">
        <v>14</v>
      </c>
      <c r="B23" s="53" cm="1">
        <f t="array" aca="1" ref="B23" ca="1">IFERROR(INDEX(TBL_Véhicules[],$H21,VLOOKUP(A23,Tabel2[],4,0)),0)</f>
        <v>554.03</v>
      </c>
      <c r="C23" s="52" cm="1">
        <f t="array" ref="C23">INDEX(TBL_Véhicules[],$H23,$G$3)*(MEDIAN(VLOOKUP($A23,Tabel2[],2,0),VLOOKUP($A23,Tabel2[],3,0),INDEX(TBL_Véhicules[],$H23,$G$3))=INDEX(TBL_Véhicules[],$H23,$G$3))</f>
        <v>45297</v>
      </c>
      <c r="D23" s="52" cm="1">
        <f t="array" ref="D23">INDEX(TBL_Véhicules[],$H23,$G$4)*(MEDIAN(VLOOKUP($A23,Tabel2[],2,0),VLOOKUP($A23,Tabel2[],3,0),INDEX(TBL_Véhicules[],$H23,$G$4))=INDEX(TBL_Véhicules[],$H23,$G$4))</f>
        <v>0</v>
      </c>
      <c r="E23" s="55" cm="1">
        <f t="array" ref="E23">IF($D23&gt;0,INDEX(TBL_Véhicules[],$H23,$G$5),0)</f>
        <v>0</v>
      </c>
      <c r="F23" s="55" cm="1">
        <f t="array" ref="F23">IF($D23&gt;0,INDEX(TBL_Véhicules[],$H23,$G$6),0)</f>
        <v>0</v>
      </c>
      <c r="G23" s="49"/>
      <c r="H23" s="57">
        <f>IF(LEFT(A23,13)="Amortissement",IFERROR(MATCH(B23,Mes_Véhicules,0),"-"),H22)</f>
        <v>2</v>
      </c>
    </row>
    <row r="24" spans="1:9" ht="15.75" thickBot="1" x14ac:dyDescent="0.3">
      <c r="A24" s="8" t="s">
        <v>15</v>
      </c>
      <c r="B24" s="53" cm="1">
        <f t="array" aca="1" ref="B24" ca="1">IFERROR(INDEX(TBL_Véhicules[],$H22,VLOOKUP(A24,Tabel2[],4,0)),0)</f>
        <v>575.68000000000006</v>
      </c>
      <c r="C24" s="52" cm="1">
        <f t="array" ref="C24">INDEX(TBL_Véhicules[],$H24,$G$3)*(MEDIAN(VLOOKUP($A24,Tabel2[],2,0),VLOOKUP($A24,Tabel2[],3,0),INDEX(TBL_Véhicules[],$H24,$G$3))=INDEX(TBL_Véhicules[],$H24,$G$3))</f>
        <v>0</v>
      </c>
      <c r="D24" s="52" cm="1">
        <f t="array" ref="D24">INDEX(TBL_Véhicules[],$H24,$G$4)*(MEDIAN(VLOOKUP($A24,Tabel2[],2,0),VLOOKUP($A24,Tabel2[],3,0),INDEX(TBL_Véhicules[],$H24,$G$4))=INDEX(TBL_Véhicules[],$H24,$G$4))</f>
        <v>45473</v>
      </c>
      <c r="E24" s="55" cm="1">
        <f t="array" ref="E24">IF($D24&gt;0,INDEX(TBL_Véhicules[],$H24,$G$5),0)</f>
        <v>5905.29</v>
      </c>
      <c r="F24" s="55" cm="1">
        <f t="array" ref="F24">IF($D24&gt;0,INDEX(TBL_Véhicules[],$H24,$G$6),0)</f>
        <v>1240.1099999999999</v>
      </c>
      <c r="G24" s="49"/>
      <c r="H24" s="57">
        <f>IF(LEFT(A24,13)="Amortissement",IFERROR(MATCH(B24,Mes_Véhicules,0),"-"),H23)</f>
        <v>2</v>
      </c>
    </row>
    <row r="25" spans="1:9" ht="15.75" thickBot="1" x14ac:dyDescent="0.3">
      <c r="A25" s="8" t="s">
        <v>16</v>
      </c>
      <c r="B25" s="53" cm="1">
        <f t="array" aca="1" ref="B25" ca="1">IFERROR(INDEX(TBL_Véhicules[],$H23,VLOOKUP(A25,Tabel2[],4,0)),0)</f>
        <v>0</v>
      </c>
      <c r="C25" s="52" cm="1">
        <f t="array" ref="C25">INDEX(TBL_Véhicules[],$H25,$G$3)*(MEDIAN(VLOOKUP($A25,Tabel2[],2,0),VLOOKUP($A25,Tabel2[],3,0),INDEX(TBL_Véhicules[],$H25,$G$3))=INDEX(TBL_Véhicules[],$H25,$G$3))</f>
        <v>0</v>
      </c>
      <c r="D25" s="52" cm="1">
        <f t="array" ref="D25">INDEX(TBL_Véhicules[],$H25,$G$4)*(MEDIAN(VLOOKUP($A25,Tabel2[],2,0),VLOOKUP($A25,Tabel2[],3,0),INDEX(TBL_Véhicules[],$H25,$G$4))=INDEX(TBL_Véhicules[],$H25,$G$4))</f>
        <v>0</v>
      </c>
      <c r="E25" s="55" cm="1">
        <f t="array" ref="E25">IF($D25&gt;0,INDEX(TBL_Véhicules[],$H25,$G$5),0)</f>
        <v>0</v>
      </c>
      <c r="F25" s="55" cm="1">
        <f t="array" ref="F25">IF($D25&gt;0,INDEX(TBL_Véhicules[],$H25,$G$6),0)</f>
        <v>0</v>
      </c>
      <c r="G25" s="49"/>
      <c r="H25" s="57">
        <f>IF(LEFT(A25,13)="Amortissement",IFERROR(MATCH(B25,Mes_Véhicules,0),"-"),H24)</f>
        <v>2</v>
      </c>
    </row>
    <row r="26" spans="1:9" ht="15.75" thickBot="1" x14ac:dyDescent="0.3">
      <c r="A26" s="8" t="s">
        <v>17</v>
      </c>
      <c r="B26" s="53" cm="1">
        <f t="array" aca="1" ref="B26" ca="1">IFERROR(INDEX(TBL_Véhicules[],$H24,VLOOKUP(A26,Tabel2[],4,0)),0)</f>
        <v>0</v>
      </c>
      <c r="C26" s="52" cm="1">
        <f t="array" ref="C26">INDEX(TBL_Véhicules[],$H26,$G$3)*(MEDIAN(VLOOKUP($A26,Tabel2[],2,0),VLOOKUP($A26,Tabel2[],3,0),INDEX(TBL_Véhicules[],$H26,$G$3))=INDEX(TBL_Véhicules[],$H26,$G$3))</f>
        <v>0</v>
      </c>
      <c r="D26" s="52" cm="1">
        <f t="array" ref="D26">INDEX(TBL_Véhicules[],$H26,$G$4)*(MEDIAN(VLOOKUP($A26,Tabel2[],2,0),VLOOKUP($A26,Tabel2[],3,0),INDEX(TBL_Véhicules[],$H26,$G$4))=INDEX(TBL_Véhicules[],$H26,$G$4))</f>
        <v>0</v>
      </c>
      <c r="E26" s="55" cm="1">
        <f t="array" ref="E26">IF($D26&gt;0,INDEX(TBL_Véhicules[],$H26,$G$5),0)</f>
        <v>0</v>
      </c>
      <c r="F26" s="55" cm="1">
        <f t="array" ref="F26">IF($D26&gt;0,INDEX(TBL_Véhicules[],$H26,$G$6),0)</f>
        <v>0</v>
      </c>
      <c r="G26" s="49"/>
      <c r="H26" s="57">
        <f>IF(LEFT(A26,13)="Amortissement",IFERROR(MATCH(B26,Mes_Véhicules,0),"-"),H25)</f>
        <v>2</v>
      </c>
    </row>
    <row r="27" spans="1:9" x14ac:dyDescent="0.25">
      <c r="A27" s="3"/>
      <c r="G27" s="50"/>
      <c r="H27" s="57">
        <f>IF(LEFT(A27,13)="Amortissement",IFERROR(MATCH(B27,Mes_Véhicules,0),"-"),H26)</f>
        <v>2</v>
      </c>
    </row>
    <row r="28" spans="1:9" ht="15.75" thickBot="1" x14ac:dyDescent="0.3">
      <c r="A28" s="9" t="s">
        <v>18</v>
      </c>
      <c r="B28" s="54">
        <f ca="1">SUM(B23:B26)</f>
        <v>1129.71</v>
      </c>
      <c r="C28" s="10"/>
      <c r="D28" s="11"/>
      <c r="E28" s="11"/>
      <c r="F28" s="12"/>
      <c r="G28" s="51"/>
      <c r="H28" s="57">
        <f>IF(LEFT(A28,13)="Amortissement",IFERROR(MATCH(B28,Mes_Véhicules,0),"-"),H27)</f>
        <v>2</v>
      </c>
    </row>
    <row r="29" spans="1:9" ht="15.75" thickBot="1" x14ac:dyDescent="0.3"/>
    <row r="30" spans="1:9" x14ac:dyDescent="0.25">
      <c r="A30" s="2" t="str">
        <f>"Amortissement " &amp; TRUNC(ROW()/10) &amp; ":"</f>
        <v>Amortissement 3:</v>
      </c>
      <c r="B30" s="14" t="s">
        <v>21</v>
      </c>
      <c r="C30" s="15"/>
      <c r="D30" s="16"/>
      <c r="E30" s="17" t="s">
        <v>8</v>
      </c>
      <c r="F30" s="18"/>
      <c r="G30" s="13" cm="1">
        <f t="array" ref="G30">INDEX(TBL_Véhicules[],H30,$G$2)</f>
        <v>46393</v>
      </c>
      <c r="H30" s="57">
        <f>IF(LEFT(A30,13)="Amortissement",IFERROR(MATCH(B30,Mes_Véhicules,0),"-"),H29)</f>
        <v>3</v>
      </c>
    </row>
    <row r="31" spans="1:9" x14ac:dyDescent="0.25">
      <c r="A31" s="3"/>
      <c r="B31" s="1"/>
      <c r="C31" s="1"/>
      <c r="D31" s="1"/>
      <c r="E31" s="1"/>
      <c r="F31" s="1"/>
      <c r="G31" s="49"/>
      <c r="H31" s="57">
        <f>IF(LEFT(A31,13)="Amortissement",IFERROR(MATCH(B31,Mes_Véhicules,0),"-"),H30)</f>
        <v>3</v>
      </c>
    </row>
    <row r="32" spans="1:9" ht="15.75" thickBot="1" x14ac:dyDescent="0.3">
      <c r="A32" s="4" t="s">
        <v>9</v>
      </c>
      <c r="B32" s="5" t="s">
        <v>10</v>
      </c>
      <c r="C32" s="6" t="s">
        <v>22</v>
      </c>
      <c r="D32" s="6" t="s">
        <v>11</v>
      </c>
      <c r="E32" s="6" t="s">
        <v>12</v>
      </c>
      <c r="F32" s="7" t="s">
        <v>13</v>
      </c>
      <c r="G32" s="49"/>
      <c r="H32" s="57">
        <f>IF(LEFT(A32,13)="Amortissement",IFERROR(MATCH(B32,Mes_Véhicules,0),"-"),H31)</f>
        <v>3</v>
      </c>
    </row>
    <row r="33" spans="1:8" ht="15.75" thickBot="1" x14ac:dyDescent="0.3">
      <c r="A33" s="8" t="s">
        <v>14</v>
      </c>
      <c r="B33" s="53" cm="1">
        <f t="array" aca="1" ref="B33" ca="1">IFERROR(INDEX(TBL_Véhicules[],$H31,VLOOKUP(A33,Tabel2[],4,0)),0)</f>
        <v>6.4200000000000728</v>
      </c>
      <c r="C33" s="52" cm="1">
        <f t="array" ref="C33">INDEX(TBL_Véhicules[],$H33,$G$3)*(MEDIAN(VLOOKUP($A33,Tabel2[],2,0),VLOOKUP($A33,Tabel2[],3,0),INDEX(TBL_Véhicules[],$H33,$G$3))=INDEX(TBL_Véhicules[],$H33,$G$3))</f>
        <v>45297</v>
      </c>
      <c r="D33" s="52" cm="1">
        <f t="array" ref="D33">INDEX(TBL_Véhicules[],$H33,$G$4)*(MEDIAN(VLOOKUP($A33,Tabel2[],2,0),VLOOKUP($A33,Tabel2[],3,0),INDEX(TBL_Véhicules[],$H33,$G$4))=INDEX(TBL_Véhicules[],$H33,$G$4))</f>
        <v>45298</v>
      </c>
      <c r="E33" s="55" cm="1">
        <f t="array" ref="E33">IF($D33&gt;0,INDEX(TBL_Véhicules[],$H33,$G$5),0)</f>
        <v>7028.58</v>
      </c>
      <c r="F33" s="55" cm="1">
        <f t="array" ref="F33">IF($D33&gt;0,INDEX(TBL_Véhicules[],$H33,$G$6),0)</f>
        <v>1476</v>
      </c>
      <c r="G33" s="49"/>
      <c r="H33" s="57">
        <f>IF(LEFT(A33,13)="Amortissement",IFERROR(MATCH(B33,Mes_Véhicules,0),"-"),H32)</f>
        <v>3</v>
      </c>
    </row>
    <row r="34" spans="1:8" ht="15.75" thickBot="1" x14ac:dyDescent="0.3">
      <c r="A34" s="8" t="s">
        <v>15</v>
      </c>
      <c r="B34" s="53" cm="1">
        <f t="array" aca="1" ref="B34" ca="1">IFERROR(INDEX(TBL_Véhicules[],$H32,VLOOKUP(A34,Tabel2[],4,0)),0)</f>
        <v>0</v>
      </c>
      <c r="C34" s="52" cm="1">
        <f t="array" ref="C34">INDEX(TBL_Véhicules[],$H34,$G$3)*(MEDIAN(VLOOKUP($A34,Tabel2[],2,0),VLOOKUP($A34,Tabel2[],3,0),INDEX(TBL_Véhicules[],$H34,$G$3))=INDEX(TBL_Véhicules[],$H34,$G$3))</f>
        <v>0</v>
      </c>
      <c r="D34" s="52" cm="1">
        <f t="array" ref="D34">INDEX(TBL_Véhicules[],$H34,$G$4)*(MEDIAN(VLOOKUP($A34,Tabel2[],2,0),VLOOKUP($A34,Tabel2[],3,0),INDEX(TBL_Véhicules[],$H34,$G$4))=INDEX(TBL_Véhicules[],$H34,$G$4))</f>
        <v>0</v>
      </c>
      <c r="E34" s="55" cm="1">
        <f t="array" ref="E34">IF($D34&gt;0,INDEX(TBL_Véhicules[],$H34,$G$5),0)</f>
        <v>0</v>
      </c>
      <c r="F34" s="55" cm="1">
        <f t="array" ref="F34">IF($D34&gt;0,INDEX(TBL_Véhicules[],$H34,$G$6),0)</f>
        <v>0</v>
      </c>
      <c r="G34" s="49"/>
      <c r="H34" s="57">
        <f>IF(LEFT(A34,13)="Amortissement",IFERROR(MATCH(B34,Mes_Véhicules,0),"-"),H33)</f>
        <v>3</v>
      </c>
    </row>
    <row r="35" spans="1:8" ht="15.75" thickBot="1" x14ac:dyDescent="0.3">
      <c r="A35" s="8" t="s">
        <v>16</v>
      </c>
      <c r="B35" s="53" cm="1">
        <f t="array" aca="1" ref="B35" ca="1">IFERROR(INDEX(TBL_Véhicules[],$H33,VLOOKUP(A35,Tabel2[],4,0)),0)</f>
        <v>0</v>
      </c>
      <c r="C35" s="52" cm="1">
        <f t="array" ref="C35">INDEX(TBL_Véhicules[],$H35,$G$3)*(MEDIAN(VLOOKUP($A35,Tabel2[],2,0),VLOOKUP($A35,Tabel2[],3,0),INDEX(TBL_Véhicules[],$H35,$G$3))=INDEX(TBL_Véhicules[],$H35,$G$3))</f>
        <v>0</v>
      </c>
      <c r="D35" s="52" cm="1">
        <f t="array" ref="D35">INDEX(TBL_Véhicules[],$H35,$G$4)*(MEDIAN(VLOOKUP($A35,Tabel2[],2,0),VLOOKUP($A35,Tabel2[],3,0),INDEX(TBL_Véhicules[],$H35,$G$4))=INDEX(TBL_Véhicules[],$H35,$G$4))</f>
        <v>0</v>
      </c>
      <c r="E35" s="55" cm="1">
        <f t="array" ref="E35">IF($D35&gt;0,INDEX(TBL_Véhicules[],$H35,$G$5),0)</f>
        <v>0</v>
      </c>
      <c r="F35" s="55" cm="1">
        <f t="array" ref="F35">IF($D35&gt;0,INDEX(TBL_Véhicules[],$H35,$G$6),0)</f>
        <v>0</v>
      </c>
      <c r="G35" s="49"/>
      <c r="H35" s="57">
        <f>IF(LEFT(A35,13)="Amortissement",IFERROR(MATCH(B35,Mes_Véhicules,0),"-"),H34)</f>
        <v>3</v>
      </c>
    </row>
    <row r="36" spans="1:8" ht="15.75" thickBot="1" x14ac:dyDescent="0.3">
      <c r="A36" s="8" t="s">
        <v>17</v>
      </c>
      <c r="B36" s="53" cm="1">
        <f t="array" aca="1" ref="B36" ca="1">IFERROR(INDEX(TBL_Véhicules[],$H34,VLOOKUP(A36,Tabel2[],4,0)),0)</f>
        <v>0</v>
      </c>
      <c r="C36" s="52" cm="1">
        <f t="array" ref="C36">INDEX(TBL_Véhicules[],$H36,$G$3)*(MEDIAN(VLOOKUP($A36,Tabel2[],2,0),VLOOKUP($A36,Tabel2[],3,0),INDEX(TBL_Véhicules[],$H36,$G$3))=INDEX(TBL_Véhicules[],$H36,$G$3))</f>
        <v>0</v>
      </c>
      <c r="D36" s="52" cm="1">
        <f t="array" ref="D36">INDEX(TBL_Véhicules[],$H36,$G$4)*(MEDIAN(VLOOKUP($A36,Tabel2[],2,0),VLOOKUP($A36,Tabel2[],3,0),INDEX(TBL_Véhicules[],$H36,$G$4))=INDEX(TBL_Véhicules[],$H36,$G$4))</f>
        <v>0</v>
      </c>
      <c r="E36" s="55" cm="1">
        <f t="array" ref="E36">IF($D36&gt;0,INDEX(TBL_Véhicules[],$H36,$G$5),0)</f>
        <v>0</v>
      </c>
      <c r="F36" s="55" cm="1">
        <f t="array" ref="F36">IF($D36&gt;0,INDEX(TBL_Véhicules[],$H36,$G$6),0)</f>
        <v>0</v>
      </c>
      <c r="G36" s="49"/>
      <c r="H36" s="57">
        <f>IF(LEFT(A36,13)="Amortissement",IFERROR(MATCH(B36,Mes_Véhicules,0),"-"),H35)</f>
        <v>3</v>
      </c>
    </row>
    <row r="37" spans="1:8" x14ac:dyDescent="0.25">
      <c r="A37" s="3"/>
      <c r="G37" s="50"/>
      <c r="H37" s="57">
        <f>IF(LEFT(A37,13)="Amortissement",IFERROR(MATCH(B37,Mes_Véhicules,0),"-"),H36)</f>
        <v>3</v>
      </c>
    </row>
    <row r="38" spans="1:8" ht="15.75" thickBot="1" x14ac:dyDescent="0.3">
      <c r="A38" s="9" t="s">
        <v>18</v>
      </c>
      <c r="B38" s="54">
        <f ca="1">SUM(B33:B36)</f>
        <v>6.4200000000000728</v>
      </c>
      <c r="C38" s="10"/>
      <c r="D38" s="11"/>
      <c r="E38" s="11"/>
      <c r="F38" s="12"/>
      <c r="G38" s="51"/>
      <c r="H38" s="57">
        <f>IF(LEFT(A38,13)="Amortissement",IFERROR(MATCH(B38,Mes_Véhicules,0),"-"),H37)</f>
        <v>3</v>
      </c>
    </row>
    <row r="39" spans="1:8" ht="15.75" thickBot="1" x14ac:dyDescent="0.3"/>
    <row r="40" spans="1:8" x14ac:dyDescent="0.25">
      <c r="A40" s="2" t="str">
        <f>"Amortissement " &amp; TRUNC(ROW()/10) &amp; ":"</f>
        <v>Amortissement 4:</v>
      </c>
      <c r="B40" s="14" t="s">
        <v>118</v>
      </c>
      <c r="C40" s="15"/>
      <c r="D40" s="16"/>
      <c r="E40" s="17" t="s">
        <v>8</v>
      </c>
      <c r="F40" s="18"/>
      <c r="G40" s="13" cm="1">
        <f t="array" ref="G40">INDEX(TBL_Véhicules[],H40,$G$2)</f>
        <v>46218</v>
      </c>
      <c r="H40" s="57">
        <f>IF(LEFT(A40,13)="Amortissement",IFERROR(MATCH(B40,Mes_Véhicules,0),"-"),H39)</f>
        <v>4</v>
      </c>
    </row>
    <row r="41" spans="1:8" x14ac:dyDescent="0.25">
      <c r="A41" s="3"/>
      <c r="B41" s="1"/>
      <c r="C41" s="1"/>
      <c r="D41" s="1"/>
      <c r="E41" s="1"/>
      <c r="F41" s="1"/>
      <c r="G41" s="49"/>
      <c r="H41" s="57">
        <f>IF(LEFT(A41,13)="Amortissement",IFERROR(MATCH(B41,Mes_Véhicules,0),"-"),H40)</f>
        <v>4</v>
      </c>
    </row>
    <row r="42" spans="1:8" ht="15.75" thickBot="1" x14ac:dyDescent="0.3">
      <c r="A42" s="4" t="s">
        <v>9</v>
      </c>
      <c r="B42" s="5" t="s">
        <v>10</v>
      </c>
      <c r="C42" s="6" t="s">
        <v>22</v>
      </c>
      <c r="D42" s="6" t="s">
        <v>11</v>
      </c>
      <c r="E42" s="6" t="s">
        <v>12</v>
      </c>
      <c r="F42" s="7" t="s">
        <v>13</v>
      </c>
      <c r="G42" s="49"/>
      <c r="H42" s="57">
        <f>IF(LEFT(A42,13)="Amortissement",IFERROR(MATCH(B42,Mes_Véhicules,0),"-"),H41)</f>
        <v>4</v>
      </c>
    </row>
    <row r="43" spans="1:8" ht="15.75" thickBot="1" x14ac:dyDescent="0.3">
      <c r="A43" s="8" t="s">
        <v>14</v>
      </c>
      <c r="B43" s="53" cm="1">
        <f t="array" aca="1" ref="B43" ca="1">IFERROR(INDEX(TBL_Véhicules[],$H41,VLOOKUP(A43,Tabel2[],4,0)),0)</f>
        <v>418.75</v>
      </c>
      <c r="C43" s="52" cm="1">
        <f t="array" ref="C43">INDEX(TBL_Véhicules[],$H43,$G$3)*(MEDIAN(VLOOKUP($A43,Tabel2[],2,0),VLOOKUP($A43,Tabel2[],3,0),INDEX(TBL_Véhicules[],$H43,$G$3))=INDEX(TBL_Véhicules[],$H43,$G$3))</f>
        <v>0</v>
      </c>
      <c r="D43" s="52" cm="1">
        <f t="array" ref="D43">INDEX(TBL_Véhicules[],$H43,$G$4)*(MEDIAN(VLOOKUP($A43,Tabel2[],2,0),VLOOKUP($A43,Tabel2[],3,0),INDEX(TBL_Véhicules[],$H43,$G$4))=INDEX(TBL_Véhicules[],$H43,$G$4))</f>
        <v>0</v>
      </c>
      <c r="E43" s="55" cm="1">
        <f t="array" ref="E43">IF($D43&gt;0,INDEX(TBL_Véhicules[],$H43,$G$5),0)</f>
        <v>0</v>
      </c>
      <c r="F43" s="55" cm="1">
        <f t="array" ref="F43">IF($D43&gt;0,INDEX(TBL_Véhicules[],$H43,$G$6),0)</f>
        <v>0</v>
      </c>
      <c r="G43" s="49"/>
      <c r="H43" s="57">
        <f>IF(LEFT(A43,13)="Amortissement",IFERROR(MATCH(B43,Mes_Véhicules,0),"-"),H42)</f>
        <v>4</v>
      </c>
    </row>
    <row r="44" spans="1:8" ht="15.75" thickBot="1" x14ac:dyDescent="0.3">
      <c r="A44" s="8" t="s">
        <v>15</v>
      </c>
      <c r="B44" s="53" cm="1">
        <f t="array" aca="1" ref="B44" ca="1">IFERROR(INDEX(TBL_Véhicules[],$H42,VLOOKUP(A44,Tabel2[],4,0)),0)</f>
        <v>418.75</v>
      </c>
      <c r="C44" s="52" cm="1">
        <f t="array" ref="C44">INDEX(TBL_Véhicules[],$H44,$G$3)*(MEDIAN(VLOOKUP($A44,Tabel2[],2,0),VLOOKUP($A44,Tabel2[],3,0),INDEX(TBL_Véhicules[],$H44,$G$3))=INDEX(TBL_Véhicules[],$H44,$G$3))</f>
        <v>0</v>
      </c>
      <c r="D44" s="52" cm="1">
        <f t="array" ref="D44">INDEX(TBL_Véhicules[],$H44,$G$4)*(MEDIAN(VLOOKUP($A44,Tabel2[],2,0),VLOOKUP($A44,Tabel2[],3,0),INDEX(TBL_Véhicules[],$H44,$G$4))=INDEX(TBL_Véhicules[],$H44,$G$4))</f>
        <v>0</v>
      </c>
      <c r="E44" s="55" cm="1">
        <f t="array" ref="E44">IF($D44&gt;0,INDEX(TBL_Véhicules[],$H44,$G$5),0)</f>
        <v>0</v>
      </c>
      <c r="F44" s="55" cm="1">
        <f t="array" ref="F44">IF($D44&gt;0,INDEX(TBL_Véhicules[],$H44,$G$6),0)</f>
        <v>0</v>
      </c>
      <c r="G44" s="49"/>
      <c r="H44" s="57">
        <f>IF(LEFT(A44,13)="Amortissement",IFERROR(MATCH(B44,Mes_Véhicules,0),"-"),H43)</f>
        <v>4</v>
      </c>
    </row>
    <row r="45" spans="1:8" ht="15.75" thickBot="1" x14ac:dyDescent="0.3">
      <c r="A45" s="8" t="s">
        <v>16</v>
      </c>
      <c r="B45" s="53" cm="1">
        <f t="array" aca="1" ref="B45" ca="1">IFERROR(INDEX(TBL_Véhicules[],$H43,VLOOKUP(A45,Tabel2[],4,0)),0)</f>
        <v>418.75</v>
      </c>
      <c r="C45" s="52" cm="1">
        <f t="array" ref="C45">INDEX(TBL_Véhicules[],$H45,$G$3)*(MEDIAN(VLOOKUP($A45,Tabel2[],2,0),VLOOKUP($A45,Tabel2[],3,0),INDEX(TBL_Véhicules[],$H45,$G$3))=INDEX(TBL_Véhicules[],$H45,$G$3))</f>
        <v>0</v>
      </c>
      <c r="D45" s="52" cm="1">
        <f t="array" ref="D45">INDEX(TBL_Véhicules[],$H45,$G$4)*(MEDIAN(VLOOKUP($A45,Tabel2[],2,0),VLOOKUP($A45,Tabel2[],3,0),INDEX(TBL_Véhicules[],$H45,$G$4))=INDEX(TBL_Véhicules[],$H45,$G$4))</f>
        <v>0</v>
      </c>
      <c r="E45" s="55" cm="1">
        <f t="array" ref="E45">IF($D45&gt;0,INDEX(TBL_Véhicules[],$H45,$G$5),0)</f>
        <v>0</v>
      </c>
      <c r="F45" s="55" cm="1">
        <f t="array" ref="F45">IF($D45&gt;0,INDEX(TBL_Véhicules[],$H45,$G$6),0)</f>
        <v>0</v>
      </c>
      <c r="G45" s="49"/>
      <c r="H45" s="57">
        <f>IF(LEFT(A45,13)="Amortissement",IFERROR(MATCH(B45,Mes_Véhicules,0),"-"),H44)</f>
        <v>4</v>
      </c>
    </row>
    <row r="46" spans="1:8" ht="15.75" thickBot="1" x14ac:dyDescent="0.3">
      <c r="A46" s="8" t="s">
        <v>17</v>
      </c>
      <c r="B46" s="53" cm="1">
        <f t="array" aca="1" ref="B46" ca="1">IFERROR(INDEX(TBL_Véhicules[],$H44,VLOOKUP(A46,Tabel2[],4,0)),0)</f>
        <v>418.75</v>
      </c>
      <c r="C46" s="52" cm="1">
        <f t="array" ref="C46">INDEX(TBL_Véhicules[],$H46,$G$3)*(MEDIAN(VLOOKUP($A46,Tabel2[],2,0),VLOOKUP($A46,Tabel2[],3,0),INDEX(TBL_Véhicules[],$H46,$G$3))=INDEX(TBL_Véhicules[],$H46,$G$3))</f>
        <v>0</v>
      </c>
      <c r="D46" s="52" cm="1">
        <f t="array" ref="D46">INDEX(TBL_Véhicules[],$H46,$G$4)*(MEDIAN(VLOOKUP($A46,Tabel2[],2,0),VLOOKUP($A46,Tabel2[],3,0),INDEX(TBL_Véhicules[],$H46,$G$4))=INDEX(TBL_Véhicules[],$H46,$G$4))</f>
        <v>0</v>
      </c>
      <c r="E46" s="55" cm="1">
        <f t="array" ref="E46">IF($D46&gt;0,INDEX(TBL_Véhicules[],$H46,$G$5),0)</f>
        <v>0</v>
      </c>
      <c r="F46" s="55" cm="1">
        <f t="array" ref="F46">IF($D46&gt;0,INDEX(TBL_Véhicules[],$H46,$G$6),0)</f>
        <v>0</v>
      </c>
      <c r="G46" s="49"/>
      <c r="H46" s="57">
        <f>IF(LEFT(A46,13)="Amortissement",IFERROR(MATCH(B46,Mes_Véhicules,0),"-"),H45)</f>
        <v>4</v>
      </c>
    </row>
    <row r="47" spans="1:8" x14ac:dyDescent="0.25">
      <c r="A47" s="3"/>
      <c r="G47" s="50"/>
      <c r="H47" s="57">
        <f>IF(LEFT(A47,13)="Amortissement",IFERROR(MATCH(B47,Mes_Véhicules,0),"-"),H46)</f>
        <v>4</v>
      </c>
    </row>
    <row r="48" spans="1:8" ht="15.75" thickBot="1" x14ac:dyDescent="0.3">
      <c r="A48" s="9" t="s">
        <v>18</v>
      </c>
      <c r="B48" s="54">
        <f ca="1">SUM(B43:B46)</f>
        <v>1675</v>
      </c>
      <c r="C48" s="10"/>
      <c r="D48" s="11"/>
      <c r="E48" s="11"/>
      <c r="F48" s="12"/>
      <c r="G48" s="51"/>
      <c r="H48" s="57">
        <f>IF(LEFT(A48,13)="Amortissement",IFERROR(MATCH(B48,Mes_Véhicules,0),"-"),H47)</f>
        <v>4</v>
      </c>
    </row>
    <row r="49" spans="1:8" ht="15.75" thickBot="1" x14ac:dyDescent="0.3"/>
    <row r="50" spans="1:8" x14ac:dyDescent="0.25">
      <c r="A50" s="2" t="str">
        <f>"Amortissement " &amp; TRUNC(ROW()/10) &amp; ":"</f>
        <v>Amortissement 5:</v>
      </c>
      <c r="B50" s="14" t="s">
        <v>119</v>
      </c>
      <c r="C50" s="15"/>
      <c r="D50" s="16"/>
      <c r="E50" s="17" t="s">
        <v>8</v>
      </c>
      <c r="F50" s="18"/>
      <c r="G50" s="13" cm="1">
        <f t="array" ref="G50">INDEX(TBL_Véhicules[],H50,$G$2)</f>
        <v>46218</v>
      </c>
      <c r="H50" s="57">
        <f>IF(LEFT(A50,13)="Amortissement",IFERROR(MATCH(B50,Mes_Véhicules,0),"-"),H49)</f>
        <v>5</v>
      </c>
    </row>
    <row r="51" spans="1:8" x14ac:dyDescent="0.25">
      <c r="A51" s="3"/>
      <c r="B51" s="1"/>
      <c r="C51" s="1"/>
      <c r="D51" s="1"/>
      <c r="E51" s="1"/>
      <c r="F51" s="1"/>
      <c r="G51" s="49"/>
      <c r="H51" s="57">
        <f>IF(LEFT(A51,13)="Amortissement",IFERROR(MATCH(B51,Mes_Véhicules,0),"-"),H50)</f>
        <v>5</v>
      </c>
    </row>
    <row r="52" spans="1:8" ht="15.75" thickBot="1" x14ac:dyDescent="0.3">
      <c r="A52" s="4" t="s">
        <v>9</v>
      </c>
      <c r="B52" s="5" t="s">
        <v>10</v>
      </c>
      <c r="C52" s="6" t="s">
        <v>22</v>
      </c>
      <c r="D52" s="6" t="s">
        <v>11</v>
      </c>
      <c r="E52" s="6" t="s">
        <v>12</v>
      </c>
      <c r="F52" s="7" t="s">
        <v>13</v>
      </c>
      <c r="G52" s="49"/>
      <c r="H52" s="57">
        <f>IF(LEFT(A52,13)="Amortissement",IFERROR(MATCH(B52,Mes_Véhicules,0),"-"),H51)</f>
        <v>5</v>
      </c>
    </row>
    <row r="53" spans="1:8" ht="15.75" thickBot="1" x14ac:dyDescent="0.3">
      <c r="A53" s="8" t="s">
        <v>14</v>
      </c>
      <c r="B53" s="53" cm="1">
        <f t="array" aca="1" ref="B53" ca="1">IFERROR(INDEX(TBL_Véhicules[],$H51,VLOOKUP(A53,Tabel2[],4,0)),0)</f>
        <v>418.30000000000018</v>
      </c>
      <c r="C53" s="52" cm="1">
        <f t="array" ref="C53">INDEX(TBL_Véhicules[],$H53,$G$3)*(MEDIAN(VLOOKUP($A53,Tabel2[],2,0),VLOOKUP($A53,Tabel2[],3,0),INDEX(TBL_Véhicules[],$H53,$G$3))=INDEX(TBL_Véhicules[],$H53,$G$3))</f>
        <v>0</v>
      </c>
      <c r="D53" s="52" cm="1">
        <f t="array" ref="D53">INDEX(TBL_Véhicules[],$H53,$G$4)*(MEDIAN(VLOOKUP($A53,Tabel2[],2,0),VLOOKUP($A53,Tabel2[],3,0),INDEX(TBL_Véhicules[],$H53,$G$4))=INDEX(TBL_Véhicules[],$H53,$G$4))</f>
        <v>45382</v>
      </c>
      <c r="E53" s="55" cm="1">
        <f t="array" ref="E53">IF($D53&gt;0,INDEX(TBL_Véhicules[],$H53,$G$5),0)</f>
        <v>3832.93</v>
      </c>
      <c r="F53" s="55" cm="1">
        <f t="array" ref="F53">IF($D53&gt;0,INDEX(TBL_Véhicules[],$H53,$G$6),0)</f>
        <v>804.91</v>
      </c>
      <c r="G53" s="49"/>
      <c r="H53" s="57">
        <f>IF(LEFT(A53,13)="Amortissement",IFERROR(MATCH(B53,Mes_Véhicules,0),"-"),H52)</f>
        <v>5</v>
      </c>
    </row>
    <row r="54" spans="1:8" ht="15.75" thickBot="1" x14ac:dyDescent="0.3">
      <c r="A54" s="8" t="s">
        <v>15</v>
      </c>
      <c r="B54" s="53" cm="1">
        <f t="array" aca="1" ref="B54" ca="1">IFERROR(INDEX(TBL_Véhicules[],$H52,VLOOKUP(A54,Tabel2[],4,0)),0)</f>
        <v>0</v>
      </c>
      <c r="C54" s="52" cm="1">
        <f t="array" ref="C54">INDEX(TBL_Véhicules[],$H54,$G$3)*(MEDIAN(VLOOKUP($A54,Tabel2[],2,0),VLOOKUP($A54,Tabel2[],3,0),INDEX(TBL_Véhicules[],$H54,$G$3))=INDEX(TBL_Véhicules[],$H54,$G$3))</f>
        <v>0</v>
      </c>
      <c r="D54" s="52" cm="1">
        <f t="array" ref="D54">INDEX(TBL_Véhicules[],$H54,$G$4)*(MEDIAN(VLOOKUP($A54,Tabel2[],2,0),VLOOKUP($A54,Tabel2[],3,0),INDEX(TBL_Véhicules[],$H54,$G$4))=INDEX(TBL_Véhicules[],$H54,$G$4))</f>
        <v>0</v>
      </c>
      <c r="E54" s="55" cm="1">
        <f t="array" ref="E54">IF($D54&gt;0,INDEX(TBL_Véhicules[],$H54,$G$5),0)</f>
        <v>0</v>
      </c>
      <c r="F54" s="55" cm="1">
        <f t="array" ref="F54">IF($D54&gt;0,INDEX(TBL_Véhicules[],$H54,$G$6),0)</f>
        <v>0</v>
      </c>
      <c r="G54" s="49"/>
      <c r="H54" s="57">
        <f>IF(LEFT(A54,13)="Amortissement",IFERROR(MATCH(B54,Mes_Véhicules,0),"-"),H53)</f>
        <v>5</v>
      </c>
    </row>
    <row r="55" spans="1:8" ht="15.75" thickBot="1" x14ac:dyDescent="0.3">
      <c r="A55" s="8" t="s">
        <v>16</v>
      </c>
      <c r="B55" s="53" cm="1">
        <f t="array" aca="1" ref="B55" ca="1">IFERROR(INDEX(TBL_Véhicules[],$H53,VLOOKUP(A55,Tabel2[],4,0)),0)</f>
        <v>0</v>
      </c>
      <c r="C55" s="52" cm="1">
        <f t="array" ref="C55">INDEX(TBL_Véhicules[],$H55,$G$3)*(MEDIAN(VLOOKUP($A55,Tabel2[],2,0),VLOOKUP($A55,Tabel2[],3,0),INDEX(TBL_Véhicules[],$H55,$G$3))=INDEX(TBL_Véhicules[],$H55,$G$3))</f>
        <v>0</v>
      </c>
      <c r="D55" s="52" cm="1">
        <f t="array" ref="D55">INDEX(TBL_Véhicules[],$H55,$G$4)*(MEDIAN(VLOOKUP($A55,Tabel2[],2,0),VLOOKUP($A55,Tabel2[],3,0),INDEX(TBL_Véhicules[],$H55,$G$4))=INDEX(TBL_Véhicules[],$H55,$G$4))</f>
        <v>0</v>
      </c>
      <c r="E55" s="55" cm="1">
        <f t="array" ref="E55">IF($D55&gt;0,INDEX(TBL_Véhicules[],$H55,$G$5),0)</f>
        <v>0</v>
      </c>
      <c r="F55" s="55" cm="1">
        <f t="array" ref="F55">IF($D55&gt;0,INDEX(TBL_Véhicules[],$H55,$G$6),0)</f>
        <v>0</v>
      </c>
      <c r="G55" s="49"/>
      <c r="H55" s="57">
        <f>IF(LEFT(A55,13)="Amortissement",IFERROR(MATCH(B55,Mes_Véhicules,0),"-"),H54)</f>
        <v>5</v>
      </c>
    </row>
    <row r="56" spans="1:8" ht="15.75" thickBot="1" x14ac:dyDescent="0.3">
      <c r="A56" s="8" t="s">
        <v>17</v>
      </c>
      <c r="B56" s="53" cm="1">
        <f t="array" aca="1" ref="B56" ca="1">IFERROR(INDEX(TBL_Véhicules[],$H54,VLOOKUP(A56,Tabel2[],4,0)),0)</f>
        <v>0</v>
      </c>
      <c r="C56" s="52" cm="1">
        <f t="array" ref="C56">INDEX(TBL_Véhicules[],$H56,$G$3)*(MEDIAN(VLOOKUP($A56,Tabel2[],2,0),VLOOKUP($A56,Tabel2[],3,0),INDEX(TBL_Véhicules[],$H56,$G$3))=INDEX(TBL_Véhicules[],$H56,$G$3))</f>
        <v>0</v>
      </c>
      <c r="D56" s="52" cm="1">
        <f t="array" ref="D56">INDEX(TBL_Véhicules[],$H56,$G$4)*(MEDIAN(VLOOKUP($A56,Tabel2[],2,0),VLOOKUP($A56,Tabel2[],3,0),INDEX(TBL_Véhicules[],$H56,$G$4))=INDEX(TBL_Véhicules[],$H56,$G$4))</f>
        <v>0</v>
      </c>
      <c r="E56" s="55" cm="1">
        <f t="array" ref="E56">IF($D56&gt;0,INDEX(TBL_Véhicules[],$H56,$G$5),0)</f>
        <v>0</v>
      </c>
      <c r="F56" s="55" cm="1">
        <f t="array" ref="F56">IF($D56&gt;0,INDEX(TBL_Véhicules[],$H56,$G$6),0)</f>
        <v>0</v>
      </c>
      <c r="G56" s="49"/>
      <c r="H56" s="57">
        <f>IF(LEFT(A56,13)="Amortissement",IFERROR(MATCH(B56,Mes_Véhicules,0),"-"),H55)</f>
        <v>5</v>
      </c>
    </row>
    <row r="57" spans="1:8" x14ac:dyDescent="0.25">
      <c r="A57" s="3"/>
      <c r="G57" s="50"/>
      <c r="H57" s="57">
        <f>IF(LEFT(A57,13)="Amortissement",IFERROR(MATCH(B57,Mes_Véhicules,0),"-"),H56)</f>
        <v>5</v>
      </c>
    </row>
    <row r="58" spans="1:8" ht="15.75" thickBot="1" x14ac:dyDescent="0.3">
      <c r="A58" s="9" t="s">
        <v>18</v>
      </c>
      <c r="B58" s="54">
        <f ca="1">SUM(B53:B56)</f>
        <v>418.30000000000018</v>
      </c>
      <c r="C58" s="10"/>
      <c r="D58" s="11"/>
      <c r="E58" s="11"/>
      <c r="F58" s="12"/>
      <c r="G58" s="51"/>
      <c r="H58" s="57">
        <f>IF(LEFT(A58,13)="Amortissement",IFERROR(MATCH(B58,Mes_Véhicules,0),"-"),H57)</f>
        <v>5</v>
      </c>
    </row>
    <row r="59" spans="1:8" ht="15.75" thickBot="1" x14ac:dyDescent="0.3"/>
    <row r="60" spans="1:8" x14ac:dyDescent="0.25">
      <c r="A60" s="2" t="str">
        <f>"Amortissement " &amp; TRUNC(ROW()/10) &amp; ":"</f>
        <v>Amortissement 6:</v>
      </c>
      <c r="B60" s="14" t="s">
        <v>120</v>
      </c>
      <c r="C60" s="15"/>
      <c r="D60" s="16"/>
      <c r="E60" s="17" t="s">
        <v>8</v>
      </c>
      <c r="F60" s="18"/>
      <c r="G60" s="13" cm="1">
        <f t="array" ref="G60">INDEX(TBL_Véhicules[],H60,$G$2)</f>
        <v>46218</v>
      </c>
      <c r="H60" s="57">
        <f>IF(LEFT(A60,13)="Amortissement",IFERROR(MATCH(B60,Mes_Véhicules,0),"-"),H59)</f>
        <v>6</v>
      </c>
    </row>
    <row r="61" spans="1:8" x14ac:dyDescent="0.25">
      <c r="A61" s="3"/>
      <c r="B61" s="1"/>
      <c r="C61" s="1"/>
      <c r="D61" s="1"/>
      <c r="E61" s="1"/>
      <c r="F61" s="1"/>
      <c r="G61" s="49"/>
      <c r="H61" s="57">
        <f>IF(LEFT(A61,13)="Amortissement",IFERROR(MATCH(B61,Mes_Véhicules,0),"-"),H60)</f>
        <v>6</v>
      </c>
    </row>
    <row r="62" spans="1:8" ht="15.75" thickBot="1" x14ac:dyDescent="0.3">
      <c r="A62" s="4" t="s">
        <v>9</v>
      </c>
      <c r="B62" s="5" t="s">
        <v>10</v>
      </c>
      <c r="C62" s="6" t="s">
        <v>22</v>
      </c>
      <c r="D62" s="6" t="s">
        <v>11</v>
      </c>
      <c r="E62" s="6" t="s">
        <v>12</v>
      </c>
      <c r="F62" s="7" t="s">
        <v>13</v>
      </c>
      <c r="G62" s="49"/>
      <c r="H62" s="57">
        <f>IF(LEFT(A62,13)="Amortissement",IFERROR(MATCH(B62,Mes_Véhicules,0),"-"),H61)</f>
        <v>6</v>
      </c>
    </row>
    <row r="63" spans="1:8" ht="15.75" thickBot="1" x14ac:dyDescent="0.3">
      <c r="A63" s="8" t="s">
        <v>14</v>
      </c>
      <c r="B63" s="53" cm="1">
        <f t="array" aca="1" ref="B63" ca="1">IFERROR(INDEX(TBL_Véhicules[],$H61,VLOOKUP(A63,Tabel2[],4,0)),0)</f>
        <v>344.94000000000005</v>
      </c>
      <c r="C63" s="52" cm="1">
        <f t="array" ref="C63">INDEX(TBL_Véhicules[],$H63,$G$3)*(MEDIAN(VLOOKUP($A63,Tabel2[],2,0),VLOOKUP($A63,Tabel2[],3,0),INDEX(TBL_Véhicules[],$H63,$G$3))=INDEX(TBL_Véhicules[],$H63,$G$3))</f>
        <v>0</v>
      </c>
      <c r="D63" s="52" cm="1">
        <f t="array" ref="D63">INDEX(TBL_Véhicules[],$H63,$G$4)*(MEDIAN(VLOOKUP($A63,Tabel2[],2,0),VLOOKUP($A63,Tabel2[],3,0),INDEX(TBL_Véhicules[],$H63,$G$4))=INDEX(TBL_Véhicules[],$H63,$G$4))</f>
        <v>45366</v>
      </c>
      <c r="E63" s="55" cm="1">
        <f t="array" ref="E63">IF($D63&gt;0,INDEX(TBL_Véhicules[],$H63,$G$5),0)</f>
        <v>3906.29</v>
      </c>
      <c r="F63" s="55" cm="1">
        <f t="array" ref="F63">IF($D63&gt;0,INDEX(TBL_Véhicules[],$H63,$G$6),0)</f>
        <v>820.32</v>
      </c>
      <c r="G63" s="49"/>
      <c r="H63" s="57">
        <f>IF(LEFT(A63,13)="Amortissement",IFERROR(MATCH(B63,Mes_Véhicules,0),"-"),H62)</f>
        <v>6</v>
      </c>
    </row>
    <row r="64" spans="1:8" ht="15.75" thickBot="1" x14ac:dyDescent="0.3">
      <c r="A64" s="8" t="s">
        <v>15</v>
      </c>
      <c r="B64" s="53" cm="1">
        <f t="array" aca="1" ref="B64" ca="1">IFERROR(INDEX(TBL_Véhicules[],$H62,VLOOKUP(A64,Tabel2[],4,0)),0)</f>
        <v>0</v>
      </c>
      <c r="C64" s="52" cm="1">
        <f t="array" ref="C64">INDEX(TBL_Véhicules[],$H64,$G$3)*(MEDIAN(VLOOKUP($A64,Tabel2[],2,0),VLOOKUP($A64,Tabel2[],3,0),INDEX(TBL_Véhicules[],$H64,$G$3))=INDEX(TBL_Véhicules[],$H64,$G$3))</f>
        <v>0</v>
      </c>
      <c r="D64" s="52" cm="1">
        <f t="array" ref="D64">INDEX(TBL_Véhicules[],$H64,$G$4)*(MEDIAN(VLOOKUP($A64,Tabel2[],2,0),VLOOKUP($A64,Tabel2[],3,0),INDEX(TBL_Véhicules[],$H64,$G$4))=INDEX(TBL_Véhicules[],$H64,$G$4))</f>
        <v>0</v>
      </c>
      <c r="E64" s="55" cm="1">
        <f t="array" ref="E64">IF($D64&gt;0,INDEX(TBL_Véhicules[],$H64,$G$5),0)</f>
        <v>0</v>
      </c>
      <c r="F64" s="55" cm="1">
        <f t="array" ref="F64">IF($D64&gt;0,INDEX(TBL_Véhicules[],$H64,$G$6),0)</f>
        <v>0</v>
      </c>
      <c r="G64" s="49"/>
      <c r="H64" s="57">
        <f>IF(LEFT(A64,13)="Amortissement",IFERROR(MATCH(B64,Mes_Véhicules,0),"-"),H63)</f>
        <v>6</v>
      </c>
    </row>
    <row r="65" spans="1:8" ht="15.75" thickBot="1" x14ac:dyDescent="0.3">
      <c r="A65" s="8" t="s">
        <v>16</v>
      </c>
      <c r="B65" s="53" cm="1">
        <f t="array" aca="1" ref="B65" ca="1">IFERROR(INDEX(TBL_Véhicules[],$H63,VLOOKUP(A65,Tabel2[],4,0)),0)</f>
        <v>0</v>
      </c>
      <c r="C65" s="52" cm="1">
        <f t="array" ref="C65">INDEX(TBL_Véhicules[],$H65,$G$3)*(MEDIAN(VLOOKUP($A65,Tabel2[],2,0),VLOOKUP($A65,Tabel2[],3,0),INDEX(TBL_Véhicules[],$H65,$G$3))=INDEX(TBL_Véhicules[],$H65,$G$3))</f>
        <v>0</v>
      </c>
      <c r="D65" s="52" cm="1">
        <f t="array" ref="D65">INDEX(TBL_Véhicules[],$H65,$G$4)*(MEDIAN(VLOOKUP($A65,Tabel2[],2,0),VLOOKUP($A65,Tabel2[],3,0),INDEX(TBL_Véhicules[],$H65,$G$4))=INDEX(TBL_Véhicules[],$H65,$G$4))</f>
        <v>0</v>
      </c>
      <c r="E65" s="55" cm="1">
        <f t="array" ref="E65">IF($D65&gt;0,INDEX(TBL_Véhicules[],$H65,$G$5),0)</f>
        <v>0</v>
      </c>
      <c r="F65" s="55" cm="1">
        <f t="array" ref="F65">IF($D65&gt;0,INDEX(TBL_Véhicules[],$H65,$G$6),0)</f>
        <v>0</v>
      </c>
      <c r="G65" s="49"/>
      <c r="H65" s="57">
        <f>IF(LEFT(A65,13)="Amortissement",IFERROR(MATCH(B65,Mes_Véhicules,0),"-"),H64)</f>
        <v>6</v>
      </c>
    </row>
    <row r="66" spans="1:8" ht="15.75" thickBot="1" x14ac:dyDescent="0.3">
      <c r="A66" s="8" t="s">
        <v>17</v>
      </c>
      <c r="B66" s="53" cm="1">
        <f t="array" aca="1" ref="B66" ca="1">IFERROR(INDEX(TBL_Véhicules[],$H64,VLOOKUP(A66,Tabel2[],4,0)),0)</f>
        <v>0</v>
      </c>
      <c r="C66" s="52" cm="1">
        <f t="array" ref="C66">INDEX(TBL_Véhicules[],$H66,$G$3)*(MEDIAN(VLOOKUP($A66,Tabel2[],2,0),VLOOKUP($A66,Tabel2[],3,0),INDEX(TBL_Véhicules[],$H66,$G$3))=INDEX(TBL_Véhicules[],$H66,$G$3))</f>
        <v>0</v>
      </c>
      <c r="D66" s="52" cm="1">
        <f t="array" ref="D66">INDEX(TBL_Véhicules[],$H66,$G$4)*(MEDIAN(VLOOKUP($A66,Tabel2[],2,0),VLOOKUP($A66,Tabel2[],3,0),INDEX(TBL_Véhicules[],$H66,$G$4))=INDEX(TBL_Véhicules[],$H66,$G$4))</f>
        <v>0</v>
      </c>
      <c r="E66" s="55" cm="1">
        <f t="array" ref="E66">IF($D66&gt;0,INDEX(TBL_Véhicules[],$H66,$G$5),0)</f>
        <v>0</v>
      </c>
      <c r="F66" s="55" cm="1">
        <f t="array" ref="F66">IF($D66&gt;0,INDEX(TBL_Véhicules[],$H66,$G$6),0)</f>
        <v>0</v>
      </c>
      <c r="G66" s="49"/>
      <c r="H66" s="57">
        <f>IF(LEFT(A66,13)="Amortissement",IFERROR(MATCH(B66,Mes_Véhicules,0),"-"),H65)</f>
        <v>6</v>
      </c>
    </row>
    <row r="67" spans="1:8" x14ac:dyDescent="0.25">
      <c r="A67" s="3"/>
      <c r="G67" s="50"/>
      <c r="H67" s="57">
        <f>IF(LEFT(A67,13)="Amortissement",IFERROR(MATCH(B67,Mes_Véhicules,0),"-"),H66)</f>
        <v>6</v>
      </c>
    </row>
    <row r="68" spans="1:8" ht="15.75" thickBot="1" x14ac:dyDescent="0.3">
      <c r="A68" s="9" t="s">
        <v>18</v>
      </c>
      <c r="B68" s="54">
        <f ca="1">SUM(B63:B66)</f>
        <v>344.94000000000005</v>
      </c>
      <c r="C68" s="10"/>
      <c r="D68" s="11"/>
      <c r="E68" s="11"/>
      <c r="F68" s="12"/>
      <c r="G68" s="51"/>
      <c r="H68" s="57">
        <f>IF(LEFT(A68,13)="Amortissement",IFERROR(MATCH(B68,Mes_Véhicules,0),"-"),H67)</f>
        <v>6</v>
      </c>
    </row>
    <row r="69" spans="1:8" ht="15.75" thickBot="1" x14ac:dyDescent="0.3"/>
    <row r="70" spans="1:8" x14ac:dyDescent="0.25">
      <c r="A70" s="2" t="str">
        <f>"Amortissement " &amp; TRUNC(ROW()/10) &amp; ":"</f>
        <v>Amortissement 7:</v>
      </c>
      <c r="B70" s="14" t="s">
        <v>121</v>
      </c>
      <c r="C70" s="15"/>
      <c r="D70" s="16"/>
      <c r="E70" s="17" t="s">
        <v>8</v>
      </c>
      <c r="F70" s="18"/>
      <c r="G70" s="13" cm="1">
        <f t="array" ref="G70">INDEX(TBL_Véhicules[],H70,$G$2)</f>
        <v>46402</v>
      </c>
      <c r="H70" s="57">
        <f>IF(LEFT(A70,13)="Amortissement",IFERROR(MATCH(B70,Mes_Véhicules,0),"-"),H69)</f>
        <v>7</v>
      </c>
    </row>
    <row r="71" spans="1:8" x14ac:dyDescent="0.25">
      <c r="A71" s="3"/>
      <c r="B71" s="1"/>
      <c r="C71" s="1"/>
      <c r="D71" s="1"/>
      <c r="E71" s="1"/>
      <c r="F71" s="1"/>
      <c r="G71" s="49"/>
      <c r="H71" s="57">
        <f>IF(LEFT(A71,13)="Amortissement",IFERROR(MATCH(B71,Mes_Véhicules,0),"-"),H70)</f>
        <v>7</v>
      </c>
    </row>
    <row r="72" spans="1:8" ht="15.75" thickBot="1" x14ac:dyDescent="0.3">
      <c r="A72" s="4" t="s">
        <v>9</v>
      </c>
      <c r="B72" s="5" t="s">
        <v>10</v>
      </c>
      <c r="C72" s="6" t="s">
        <v>22</v>
      </c>
      <c r="D72" s="6" t="s">
        <v>11</v>
      </c>
      <c r="E72" s="6" t="s">
        <v>12</v>
      </c>
      <c r="F72" s="7" t="s">
        <v>13</v>
      </c>
      <c r="G72" s="49"/>
      <c r="H72" s="57">
        <f>IF(LEFT(A72,13)="Amortissement",IFERROR(MATCH(B72,Mes_Véhicules,0),"-"),H71)</f>
        <v>7</v>
      </c>
    </row>
    <row r="73" spans="1:8" ht="15.75" thickBot="1" x14ac:dyDescent="0.3">
      <c r="A73" s="8" t="s">
        <v>14</v>
      </c>
      <c r="B73" s="53" cm="1">
        <f t="array" aca="1" ref="B73" ca="1">IFERROR(INDEX(TBL_Véhicules[],$H71,VLOOKUP(A73,Tabel2[],4,0)),0)</f>
        <v>354.32</v>
      </c>
      <c r="C73" s="52" cm="1">
        <f t="array" ref="C73">INDEX(TBL_Véhicules[],$H73,$G$3)*(MEDIAN(VLOOKUP($A73,Tabel2[],2,0),VLOOKUP($A73,Tabel2[],3,0),INDEX(TBL_Véhicules[],$H73,$G$3))=INDEX(TBL_Véhicules[],$H73,$G$3))</f>
        <v>45306</v>
      </c>
      <c r="D73" s="52" cm="1">
        <f t="array" ref="D73">INDEX(TBL_Véhicules[],$H73,$G$4)*(MEDIAN(VLOOKUP($A73,Tabel2[],2,0),VLOOKUP($A73,Tabel2[],3,0),INDEX(TBL_Véhicules[],$H73,$G$4))=INDEX(TBL_Véhicules[],$H73,$G$4))</f>
        <v>0</v>
      </c>
      <c r="E73" s="55" cm="1">
        <f t="array" ref="E73">IF($D73&gt;0,INDEX(TBL_Véhicules[],$H73,$G$5),0)</f>
        <v>0</v>
      </c>
      <c r="F73" s="55" cm="1">
        <f t="array" ref="F73">IF($D73&gt;0,INDEX(TBL_Véhicules[],$H73,$G$6),0)</f>
        <v>0</v>
      </c>
      <c r="G73" s="49"/>
      <c r="H73" s="57">
        <f>IF(LEFT(A73,13)="Amortissement",IFERROR(MATCH(B73,Mes_Véhicules,0),"-"),H72)</f>
        <v>7</v>
      </c>
    </row>
    <row r="74" spans="1:8" ht="15.75" thickBot="1" x14ac:dyDescent="0.3">
      <c r="A74" s="8" t="s">
        <v>15</v>
      </c>
      <c r="B74" s="53" cm="1">
        <f t="array" aca="1" ref="B74" ca="1">IFERROR(INDEX(TBL_Véhicules[],$H72,VLOOKUP(A74,Tabel2[],4,0)),0)</f>
        <v>418.75</v>
      </c>
      <c r="C74" s="52" cm="1">
        <f t="array" ref="C74">INDEX(TBL_Véhicules[],$H74,$G$3)*(MEDIAN(VLOOKUP($A74,Tabel2[],2,0),VLOOKUP($A74,Tabel2[],3,0),INDEX(TBL_Véhicules[],$H74,$G$3))=INDEX(TBL_Véhicules[],$H74,$G$3))</f>
        <v>0</v>
      </c>
      <c r="D74" s="52" cm="1">
        <f t="array" ref="D74">INDEX(TBL_Véhicules[],$H74,$G$4)*(MEDIAN(VLOOKUP($A74,Tabel2[],2,0),VLOOKUP($A74,Tabel2[],3,0),INDEX(TBL_Véhicules[],$H74,$G$4))=INDEX(TBL_Véhicules[],$H74,$G$4))</f>
        <v>0</v>
      </c>
      <c r="E74" s="55" cm="1">
        <f t="array" ref="E74">IF($D74&gt;0,INDEX(TBL_Véhicules[],$H74,$G$5),0)</f>
        <v>0</v>
      </c>
      <c r="F74" s="55" cm="1">
        <f t="array" ref="F74">IF($D74&gt;0,INDEX(TBL_Véhicules[],$H74,$G$6),0)</f>
        <v>0</v>
      </c>
      <c r="G74" s="49"/>
      <c r="H74" s="57">
        <f>IF(LEFT(A74,13)="Amortissement",IFERROR(MATCH(B74,Mes_Véhicules,0),"-"),H73)</f>
        <v>7</v>
      </c>
    </row>
    <row r="75" spans="1:8" ht="15.75" thickBot="1" x14ac:dyDescent="0.3">
      <c r="A75" s="8" t="s">
        <v>16</v>
      </c>
      <c r="B75" s="53" cm="1">
        <f t="array" aca="1" ref="B75" ca="1">IFERROR(INDEX(TBL_Véhicules[],$H73,VLOOKUP(A75,Tabel2[],4,0)),0)</f>
        <v>418.75</v>
      </c>
      <c r="C75" s="52" cm="1">
        <f t="array" ref="C75">INDEX(TBL_Véhicules[],$H75,$G$3)*(MEDIAN(VLOOKUP($A75,Tabel2[],2,0),VLOOKUP($A75,Tabel2[],3,0),INDEX(TBL_Véhicules[],$H75,$G$3))=INDEX(TBL_Véhicules[],$H75,$G$3))</f>
        <v>0</v>
      </c>
      <c r="D75" s="52" cm="1">
        <f t="array" ref="D75">INDEX(TBL_Véhicules[],$H75,$G$4)*(MEDIAN(VLOOKUP($A75,Tabel2[],2,0),VLOOKUP($A75,Tabel2[],3,0),INDEX(TBL_Véhicules[],$H75,$G$4))=INDEX(TBL_Véhicules[],$H75,$G$4))</f>
        <v>0</v>
      </c>
      <c r="E75" s="55" cm="1">
        <f t="array" ref="E75">IF($D75&gt;0,INDEX(TBL_Véhicules[],$H75,$G$5),0)</f>
        <v>0</v>
      </c>
      <c r="F75" s="55" cm="1">
        <f t="array" ref="F75">IF($D75&gt;0,INDEX(TBL_Véhicules[],$H75,$G$6),0)</f>
        <v>0</v>
      </c>
      <c r="G75" s="49"/>
      <c r="H75" s="57">
        <f>IF(LEFT(A75,13)="Amortissement",IFERROR(MATCH(B75,Mes_Véhicules,0),"-"),H74)</f>
        <v>7</v>
      </c>
    </row>
    <row r="76" spans="1:8" ht="15.75" thickBot="1" x14ac:dyDescent="0.3">
      <c r="A76" s="8" t="s">
        <v>17</v>
      </c>
      <c r="B76" s="53" cm="1">
        <f t="array" aca="1" ref="B76" ca="1">IFERROR(INDEX(TBL_Véhicules[],$H74,VLOOKUP(A76,Tabel2[],4,0)),0)</f>
        <v>418.75</v>
      </c>
      <c r="C76" s="52" cm="1">
        <f t="array" ref="C76">INDEX(TBL_Véhicules[],$H76,$G$3)*(MEDIAN(VLOOKUP($A76,Tabel2[],2,0),VLOOKUP($A76,Tabel2[],3,0),INDEX(TBL_Véhicules[],$H76,$G$3))=INDEX(TBL_Véhicules[],$H76,$G$3))</f>
        <v>0</v>
      </c>
      <c r="D76" s="52" cm="1">
        <f t="array" ref="D76">INDEX(TBL_Véhicules[],$H76,$G$4)*(MEDIAN(VLOOKUP($A76,Tabel2[],2,0),VLOOKUP($A76,Tabel2[],3,0),INDEX(TBL_Véhicules[],$H76,$G$4))=INDEX(TBL_Véhicules[],$H76,$G$4))</f>
        <v>0</v>
      </c>
      <c r="E76" s="55" cm="1">
        <f t="array" ref="E76">IF($D76&gt;0,INDEX(TBL_Véhicules[],$H76,$G$5),0)</f>
        <v>0</v>
      </c>
      <c r="F76" s="55" cm="1">
        <f t="array" ref="F76">IF($D76&gt;0,INDEX(TBL_Véhicules[],$H76,$G$6),0)</f>
        <v>0</v>
      </c>
      <c r="G76" s="49"/>
      <c r="H76" s="57">
        <f>IF(LEFT(A76,13)="Amortissement",IFERROR(MATCH(B76,Mes_Véhicules,0),"-"),H75)</f>
        <v>7</v>
      </c>
    </row>
    <row r="77" spans="1:8" x14ac:dyDescent="0.25">
      <c r="A77" s="3"/>
      <c r="G77" s="50"/>
      <c r="H77" s="57">
        <f>IF(LEFT(A77,13)="Amortissement",IFERROR(MATCH(B77,Mes_Véhicules,0),"-"),H76)</f>
        <v>7</v>
      </c>
    </row>
    <row r="78" spans="1:8" ht="15.75" thickBot="1" x14ac:dyDescent="0.3">
      <c r="A78" s="9" t="s">
        <v>18</v>
      </c>
      <c r="B78" s="54">
        <f ca="1">SUM(B73:B76)</f>
        <v>1610.57</v>
      </c>
      <c r="C78" s="10"/>
      <c r="D78" s="11"/>
      <c r="E78" s="11"/>
      <c r="F78" s="12"/>
      <c r="G78" s="51"/>
      <c r="H78" s="57">
        <f>IF(LEFT(A78,13)="Amortissement",IFERROR(MATCH(B78,Mes_Véhicules,0),"-"),H77)</f>
        <v>7</v>
      </c>
    </row>
    <row r="79" spans="1:8" ht="15.75" thickBot="1" x14ac:dyDescent="0.3"/>
    <row r="80" spans="1:8" x14ac:dyDescent="0.25">
      <c r="A80" s="2" t="str">
        <f>"Amortissement " &amp; TRUNC(ROW()/10) &amp; ":"</f>
        <v>Amortissement 8:</v>
      </c>
      <c r="B80" s="14" t="s">
        <v>122</v>
      </c>
      <c r="C80" s="15"/>
      <c r="D80" s="16"/>
      <c r="E80" s="17" t="s">
        <v>8</v>
      </c>
      <c r="F80" s="18"/>
      <c r="G80" s="13" cm="1">
        <f t="array" ref="G80">INDEX(TBL_Véhicules[],H80,$G$2)</f>
        <v>46402</v>
      </c>
      <c r="H80" s="57">
        <f>IF(LEFT(A80,13)="Amortissement",IFERROR(MATCH(B80,Mes_Véhicules,0),"-"),H79)</f>
        <v>8</v>
      </c>
    </row>
    <row r="81" spans="1:8" x14ac:dyDescent="0.25">
      <c r="A81" s="3"/>
      <c r="B81" s="1"/>
      <c r="C81" s="1"/>
      <c r="D81" s="1"/>
      <c r="E81" s="1"/>
      <c r="F81" s="1"/>
      <c r="G81" s="49"/>
      <c r="H81" s="57">
        <f>IF(LEFT(A81,13)="Amortissement",IFERROR(MATCH(B81,Mes_Véhicules,0),"-"),H80)</f>
        <v>8</v>
      </c>
    </row>
    <row r="82" spans="1:8" ht="15.75" thickBot="1" x14ac:dyDescent="0.3">
      <c r="A82" s="4" t="s">
        <v>9</v>
      </c>
      <c r="B82" s="5" t="s">
        <v>10</v>
      </c>
      <c r="C82" s="6" t="s">
        <v>22</v>
      </c>
      <c r="D82" s="6" t="s">
        <v>11</v>
      </c>
      <c r="E82" s="6" t="s">
        <v>12</v>
      </c>
      <c r="F82" s="7" t="s">
        <v>13</v>
      </c>
      <c r="G82" s="49"/>
      <c r="H82" s="57">
        <f>IF(LEFT(A82,13)="Amortissement",IFERROR(MATCH(B82,Mes_Véhicules,0),"-"),H81)</f>
        <v>8</v>
      </c>
    </row>
    <row r="83" spans="1:8" ht="15.75" thickBot="1" x14ac:dyDescent="0.3">
      <c r="A83" s="8" t="s">
        <v>14</v>
      </c>
      <c r="B83" s="53" cm="1">
        <f t="array" aca="1" ref="B83" ca="1">IFERROR(INDEX(TBL_Véhicules[],$H81,VLOOKUP(A83,Tabel2[],4,0)),0)</f>
        <v>348.44999999999982</v>
      </c>
      <c r="C83" s="52" cm="1">
        <f t="array" ref="C83">INDEX(TBL_Véhicules[],$H83,$G$3)*(MEDIAN(VLOOKUP($A83,Tabel2[],2,0),VLOOKUP($A83,Tabel2[],3,0),INDEX(TBL_Véhicules[],$H83,$G$3))=INDEX(TBL_Véhicules[],$H83,$G$3))</f>
        <v>45306</v>
      </c>
      <c r="D83" s="52" cm="1">
        <f t="array" ref="D83">INDEX(TBL_Véhicules[],$H83,$G$4)*(MEDIAN(VLOOKUP($A83,Tabel2[],2,0),VLOOKUP($A83,Tabel2[],3,0),INDEX(TBL_Véhicules[],$H83,$G$4))=INDEX(TBL_Véhicules[],$H83,$G$4))</f>
        <v>45382</v>
      </c>
      <c r="E83" s="55" cm="1">
        <f t="array" ref="E83">IF($D83&gt;0,INDEX(TBL_Véhicules[],$H83,$G$5),0)</f>
        <v>4676.55</v>
      </c>
      <c r="F83" s="55" cm="1">
        <f t="array" ref="F83">IF($D83&gt;0,INDEX(TBL_Véhicules[],$H83,$G$6),0)</f>
        <v>982.07</v>
      </c>
      <c r="G83" s="49"/>
      <c r="H83" s="57">
        <f>IF(LEFT(A83,13)="Amortissement",IFERROR(MATCH(B83,Mes_Véhicules,0),"-"),H82)</f>
        <v>8</v>
      </c>
    </row>
    <row r="84" spans="1:8" ht="15.75" thickBot="1" x14ac:dyDescent="0.3">
      <c r="A84" s="8" t="s">
        <v>15</v>
      </c>
      <c r="B84" s="53" cm="1">
        <f t="array" aca="1" ref="B84" ca="1">IFERROR(INDEX(TBL_Véhicules[],$H82,VLOOKUP(A84,Tabel2[],4,0)),0)</f>
        <v>0</v>
      </c>
      <c r="C84" s="52" cm="1">
        <f t="array" ref="C84">INDEX(TBL_Véhicules[],$H84,$G$3)*(MEDIAN(VLOOKUP($A84,Tabel2[],2,0),VLOOKUP($A84,Tabel2[],3,0),INDEX(TBL_Véhicules[],$H84,$G$3))=INDEX(TBL_Véhicules[],$H84,$G$3))</f>
        <v>0</v>
      </c>
      <c r="D84" s="52" cm="1">
        <f t="array" ref="D84">INDEX(TBL_Véhicules[],$H84,$G$4)*(MEDIAN(VLOOKUP($A84,Tabel2[],2,0),VLOOKUP($A84,Tabel2[],3,0),INDEX(TBL_Véhicules[],$H84,$G$4))=INDEX(TBL_Véhicules[],$H84,$G$4))</f>
        <v>0</v>
      </c>
      <c r="E84" s="55" cm="1">
        <f t="array" ref="E84">IF($D84&gt;0,INDEX(TBL_Véhicules[],$H84,$G$5),0)</f>
        <v>0</v>
      </c>
      <c r="F84" s="55" cm="1">
        <f t="array" ref="F84">IF($D84&gt;0,INDEX(TBL_Véhicules[],$H84,$G$6),0)</f>
        <v>0</v>
      </c>
      <c r="G84" s="49"/>
      <c r="H84" s="57">
        <f>IF(LEFT(A84,13)="Amortissement",IFERROR(MATCH(B84,Mes_Véhicules,0),"-"),H83)</f>
        <v>8</v>
      </c>
    </row>
    <row r="85" spans="1:8" ht="15.75" thickBot="1" x14ac:dyDescent="0.3">
      <c r="A85" s="8" t="s">
        <v>16</v>
      </c>
      <c r="B85" s="53" cm="1">
        <f t="array" aca="1" ref="B85" ca="1">IFERROR(INDEX(TBL_Véhicules[],$H83,VLOOKUP(A85,Tabel2[],4,0)),0)</f>
        <v>0</v>
      </c>
      <c r="C85" s="52" cm="1">
        <f t="array" ref="C85">INDEX(TBL_Véhicules[],$H85,$G$3)*(MEDIAN(VLOOKUP($A85,Tabel2[],2,0),VLOOKUP($A85,Tabel2[],3,0),INDEX(TBL_Véhicules[],$H85,$G$3))=INDEX(TBL_Véhicules[],$H85,$G$3))</f>
        <v>0</v>
      </c>
      <c r="D85" s="52" cm="1">
        <f t="array" ref="D85">INDEX(TBL_Véhicules[],$H85,$G$4)*(MEDIAN(VLOOKUP($A85,Tabel2[],2,0),VLOOKUP($A85,Tabel2[],3,0),INDEX(TBL_Véhicules[],$H85,$G$4))=INDEX(TBL_Véhicules[],$H85,$G$4))</f>
        <v>0</v>
      </c>
      <c r="E85" s="55" cm="1">
        <f t="array" ref="E85">IF($D85&gt;0,INDEX(TBL_Véhicules[],$H85,$G$5),0)</f>
        <v>0</v>
      </c>
      <c r="F85" s="55" cm="1">
        <f t="array" ref="F85">IF($D85&gt;0,INDEX(TBL_Véhicules[],$H85,$G$6),0)</f>
        <v>0</v>
      </c>
      <c r="G85" s="49"/>
      <c r="H85" s="57">
        <f>IF(LEFT(A85,13)="Amortissement",IFERROR(MATCH(B85,Mes_Véhicules,0),"-"),H84)</f>
        <v>8</v>
      </c>
    </row>
    <row r="86" spans="1:8" ht="15.75" thickBot="1" x14ac:dyDescent="0.3">
      <c r="A86" s="8" t="s">
        <v>17</v>
      </c>
      <c r="B86" s="53" cm="1">
        <f t="array" aca="1" ref="B86" ca="1">IFERROR(INDEX(TBL_Véhicules[],$H84,VLOOKUP(A86,Tabel2[],4,0)),0)</f>
        <v>0</v>
      </c>
      <c r="C86" s="52" cm="1">
        <f t="array" ref="C86">INDEX(TBL_Véhicules[],$H86,$G$3)*(MEDIAN(VLOOKUP($A86,Tabel2[],2,0),VLOOKUP($A86,Tabel2[],3,0),INDEX(TBL_Véhicules[],$H86,$G$3))=INDEX(TBL_Véhicules[],$H86,$G$3))</f>
        <v>0</v>
      </c>
      <c r="D86" s="52" cm="1">
        <f t="array" ref="D86">INDEX(TBL_Véhicules[],$H86,$G$4)*(MEDIAN(VLOOKUP($A86,Tabel2[],2,0),VLOOKUP($A86,Tabel2[],3,0),INDEX(TBL_Véhicules[],$H86,$G$4))=INDEX(TBL_Véhicules[],$H86,$G$4))</f>
        <v>0</v>
      </c>
      <c r="E86" s="55" cm="1">
        <f t="array" ref="E86">IF($D86&gt;0,INDEX(TBL_Véhicules[],$H86,$G$5),0)</f>
        <v>0</v>
      </c>
      <c r="F86" s="55" cm="1">
        <f t="array" ref="F86">IF($D86&gt;0,INDEX(TBL_Véhicules[],$H86,$G$6),0)</f>
        <v>0</v>
      </c>
      <c r="G86" s="49"/>
      <c r="H86" s="57">
        <f>IF(LEFT(A86,13)="Amortissement",IFERROR(MATCH(B86,Mes_Véhicules,0),"-"),H85)</f>
        <v>8</v>
      </c>
    </row>
    <row r="87" spans="1:8" x14ac:dyDescent="0.25">
      <c r="A87" s="3"/>
      <c r="G87" s="50"/>
      <c r="H87" s="57">
        <f>IF(LEFT(A87,13)="Amortissement",IFERROR(MATCH(B87,Mes_Véhicules,0),"-"),H86)</f>
        <v>8</v>
      </c>
    </row>
    <row r="88" spans="1:8" ht="15.75" thickBot="1" x14ac:dyDescent="0.3">
      <c r="A88" s="9" t="s">
        <v>18</v>
      </c>
      <c r="B88" s="54">
        <f ca="1">SUM(B83:B86)</f>
        <v>348.44999999999982</v>
      </c>
      <c r="C88" s="10"/>
      <c r="D88" s="11"/>
      <c r="E88" s="11"/>
      <c r="F88" s="12"/>
      <c r="G88" s="51"/>
      <c r="H88" s="57">
        <f>IF(LEFT(A88,13)="Amortissement",IFERROR(MATCH(B88,Mes_Véhicules,0),"-"),H87)</f>
        <v>8</v>
      </c>
    </row>
    <row r="89" spans="1:8" ht="15.75" thickBot="1" x14ac:dyDescent="0.3"/>
    <row r="90" spans="1:8" x14ac:dyDescent="0.25">
      <c r="A90" s="2" t="str">
        <f>"Amortissement " &amp; TRUNC(ROW()/10) &amp; ":"</f>
        <v>Amortissement 9:</v>
      </c>
      <c r="B90" s="14" t="s">
        <v>123</v>
      </c>
      <c r="C90" s="15"/>
      <c r="D90" s="16"/>
      <c r="E90" s="17" t="s">
        <v>8</v>
      </c>
      <c r="F90" s="18"/>
      <c r="G90" s="13" cm="1">
        <f t="array" ref="G90">INDEX(TBL_Véhicules[],H90,$G$2)</f>
        <v>46402</v>
      </c>
      <c r="H90" s="57">
        <f>IF(LEFT(A90,13)="Amortissement",IFERROR(MATCH(B90,Mes_Véhicules,0),"-"),H89)</f>
        <v>9</v>
      </c>
    </row>
    <row r="91" spans="1:8" x14ac:dyDescent="0.25">
      <c r="A91" s="3"/>
      <c r="B91" s="1"/>
      <c r="C91" s="1"/>
      <c r="D91" s="1"/>
      <c r="E91" s="1"/>
      <c r="F91" s="1"/>
      <c r="G91" s="49"/>
      <c r="H91" s="57">
        <f>IF(LEFT(A91,13)="Amortissement",IFERROR(MATCH(B91,Mes_Véhicules,0),"-"),H90)</f>
        <v>9</v>
      </c>
    </row>
    <row r="92" spans="1:8" ht="15.75" thickBot="1" x14ac:dyDescent="0.3">
      <c r="A92" s="4" t="s">
        <v>9</v>
      </c>
      <c r="B92" s="5" t="s">
        <v>10</v>
      </c>
      <c r="C92" s="6" t="s">
        <v>22</v>
      </c>
      <c r="D92" s="6" t="s">
        <v>11</v>
      </c>
      <c r="E92" s="6" t="s">
        <v>12</v>
      </c>
      <c r="F92" s="7" t="s">
        <v>13</v>
      </c>
      <c r="G92" s="49"/>
      <c r="H92" s="57">
        <f>IF(LEFT(A92,13)="Amortissement",IFERROR(MATCH(B92,Mes_Véhicules,0),"-"),H91)</f>
        <v>9</v>
      </c>
    </row>
    <row r="93" spans="1:8" ht="15.75" thickBot="1" x14ac:dyDescent="0.3">
      <c r="A93" s="8" t="s">
        <v>14</v>
      </c>
      <c r="B93" s="53" cm="1">
        <f t="array" aca="1" ref="B93" ca="1">IFERROR(INDEX(TBL_Véhicules[],$H91,VLOOKUP(A93,Tabel2[],4,0)),0)</f>
        <v>275.10000000000036</v>
      </c>
      <c r="C93" s="52" cm="1">
        <f t="array" ref="C93">INDEX(TBL_Véhicules[],$H93,$G$3)*(MEDIAN(VLOOKUP($A93,Tabel2[],2,0),VLOOKUP($A93,Tabel2[],3,0),INDEX(TBL_Véhicules[],$H93,$G$3))=INDEX(TBL_Véhicules[],$H93,$G$3))</f>
        <v>45306</v>
      </c>
      <c r="D93" s="52" cm="1">
        <f t="array" ref="D93">INDEX(TBL_Véhicules[],$H93,$G$4)*(MEDIAN(VLOOKUP($A93,Tabel2[],2,0),VLOOKUP($A93,Tabel2[],3,0),INDEX(TBL_Véhicules[],$H93,$G$4))=INDEX(TBL_Véhicules[],$H93,$G$4))</f>
        <v>45366</v>
      </c>
      <c r="E93" s="55" cm="1">
        <f t="array" ref="E93">IF($D93&gt;0,INDEX(TBL_Véhicules[],$H93,$G$5),0)</f>
        <v>4749.8999999999996</v>
      </c>
      <c r="F93" s="55" cm="1">
        <f t="array" ref="F93">IF($D93&gt;0,INDEX(TBL_Véhicules[],$H93,$G$6),0)</f>
        <v>997.47</v>
      </c>
      <c r="G93" s="49"/>
      <c r="H93" s="57">
        <f>IF(LEFT(A93,13)="Amortissement",IFERROR(MATCH(B93,Mes_Véhicules,0),"-"),H92)</f>
        <v>9</v>
      </c>
    </row>
    <row r="94" spans="1:8" ht="15.75" thickBot="1" x14ac:dyDescent="0.3">
      <c r="A94" s="8" t="s">
        <v>15</v>
      </c>
      <c r="B94" s="53" cm="1">
        <f t="array" aca="1" ref="B94" ca="1">IFERROR(INDEX(TBL_Véhicules[],$H92,VLOOKUP(A94,Tabel2[],4,0)),0)</f>
        <v>0</v>
      </c>
      <c r="C94" s="52" cm="1">
        <f t="array" ref="C94">INDEX(TBL_Véhicules[],$H94,$G$3)*(MEDIAN(VLOOKUP($A94,Tabel2[],2,0),VLOOKUP($A94,Tabel2[],3,0),INDEX(TBL_Véhicules[],$H94,$G$3))=INDEX(TBL_Véhicules[],$H94,$G$3))</f>
        <v>0</v>
      </c>
      <c r="D94" s="52" cm="1">
        <f t="array" ref="D94">INDEX(TBL_Véhicules[],$H94,$G$4)*(MEDIAN(VLOOKUP($A94,Tabel2[],2,0),VLOOKUP($A94,Tabel2[],3,0),INDEX(TBL_Véhicules[],$H94,$G$4))=INDEX(TBL_Véhicules[],$H94,$G$4))</f>
        <v>0</v>
      </c>
      <c r="E94" s="55" cm="1">
        <f t="array" ref="E94">IF($D94&gt;0,INDEX(TBL_Véhicules[],$H94,$G$5),0)</f>
        <v>0</v>
      </c>
      <c r="F94" s="55" cm="1">
        <f t="array" ref="F94">IF($D94&gt;0,INDEX(TBL_Véhicules[],$H94,$G$6),0)</f>
        <v>0</v>
      </c>
      <c r="G94" s="49"/>
      <c r="H94" s="57">
        <f>IF(LEFT(A94,13)="Amortissement",IFERROR(MATCH(B94,Mes_Véhicules,0),"-"),H93)</f>
        <v>9</v>
      </c>
    </row>
    <row r="95" spans="1:8" ht="15.75" thickBot="1" x14ac:dyDescent="0.3">
      <c r="A95" s="8" t="s">
        <v>16</v>
      </c>
      <c r="B95" s="53" cm="1">
        <f t="array" aca="1" ref="B95" ca="1">IFERROR(INDEX(TBL_Véhicules[],$H93,VLOOKUP(A95,Tabel2[],4,0)),0)</f>
        <v>0</v>
      </c>
      <c r="C95" s="52" cm="1">
        <f t="array" ref="C95">INDEX(TBL_Véhicules[],$H95,$G$3)*(MEDIAN(VLOOKUP($A95,Tabel2[],2,0),VLOOKUP($A95,Tabel2[],3,0),INDEX(TBL_Véhicules[],$H95,$G$3))=INDEX(TBL_Véhicules[],$H95,$G$3))</f>
        <v>0</v>
      </c>
      <c r="D95" s="52" cm="1">
        <f t="array" ref="D95">INDEX(TBL_Véhicules[],$H95,$G$4)*(MEDIAN(VLOOKUP($A95,Tabel2[],2,0),VLOOKUP($A95,Tabel2[],3,0),INDEX(TBL_Véhicules[],$H95,$G$4))=INDEX(TBL_Véhicules[],$H95,$G$4))</f>
        <v>0</v>
      </c>
      <c r="E95" s="55" cm="1">
        <f t="array" ref="E95">IF($D95&gt;0,INDEX(TBL_Véhicules[],$H95,$G$5),0)</f>
        <v>0</v>
      </c>
      <c r="F95" s="55" cm="1">
        <f t="array" ref="F95">IF($D95&gt;0,INDEX(TBL_Véhicules[],$H95,$G$6),0)</f>
        <v>0</v>
      </c>
      <c r="G95" s="49"/>
      <c r="H95" s="57">
        <f>IF(LEFT(A95,13)="Amortissement",IFERROR(MATCH(B95,Mes_Véhicules,0),"-"),H94)</f>
        <v>9</v>
      </c>
    </row>
    <row r="96" spans="1:8" ht="15.75" thickBot="1" x14ac:dyDescent="0.3">
      <c r="A96" s="8" t="s">
        <v>17</v>
      </c>
      <c r="B96" s="53" cm="1">
        <f t="array" aca="1" ref="B96" ca="1">IFERROR(INDEX(TBL_Véhicules[],$H94,VLOOKUP(A96,Tabel2[],4,0)),0)</f>
        <v>0</v>
      </c>
      <c r="C96" s="52" cm="1">
        <f t="array" ref="C96">INDEX(TBL_Véhicules[],$H96,$G$3)*(MEDIAN(VLOOKUP($A96,Tabel2[],2,0),VLOOKUP($A96,Tabel2[],3,0),INDEX(TBL_Véhicules[],$H96,$G$3))=INDEX(TBL_Véhicules[],$H96,$G$3))</f>
        <v>0</v>
      </c>
      <c r="D96" s="52" cm="1">
        <f t="array" ref="D96">INDEX(TBL_Véhicules[],$H96,$G$4)*(MEDIAN(VLOOKUP($A96,Tabel2[],2,0),VLOOKUP($A96,Tabel2[],3,0),INDEX(TBL_Véhicules[],$H96,$G$4))=INDEX(TBL_Véhicules[],$H96,$G$4))</f>
        <v>0</v>
      </c>
      <c r="E96" s="55" cm="1">
        <f t="array" ref="E96">IF($D96&gt;0,INDEX(TBL_Véhicules[],$H96,$G$5),0)</f>
        <v>0</v>
      </c>
      <c r="F96" s="55" cm="1">
        <f t="array" ref="F96">IF($D96&gt;0,INDEX(TBL_Véhicules[],$H96,$G$6),0)</f>
        <v>0</v>
      </c>
      <c r="G96" s="49"/>
      <c r="H96" s="57">
        <f>IF(LEFT(A96,13)="Amortissement",IFERROR(MATCH(B96,Mes_Véhicules,0),"-"),H95)</f>
        <v>9</v>
      </c>
    </row>
    <row r="97" spans="1:8" x14ac:dyDescent="0.25">
      <c r="A97" s="3"/>
      <c r="G97" s="50"/>
      <c r="H97" s="57">
        <f>IF(LEFT(A97,13)="Amortissement",IFERROR(MATCH(B97,Mes_Véhicules,0),"-"),H96)</f>
        <v>9</v>
      </c>
    </row>
    <row r="98" spans="1:8" ht="15.75" thickBot="1" x14ac:dyDescent="0.3">
      <c r="A98" s="9" t="s">
        <v>18</v>
      </c>
      <c r="B98" s="54">
        <f ca="1">SUM(B93:B96)</f>
        <v>275.10000000000036</v>
      </c>
      <c r="C98" s="10"/>
      <c r="D98" s="11"/>
      <c r="E98" s="11"/>
      <c r="F98" s="12"/>
      <c r="G98" s="51"/>
      <c r="H98" s="57">
        <f>IF(LEFT(A98,13)="Amortissement",IFERROR(MATCH(B98,Mes_Véhicules,0),"-"),H97)</f>
        <v>9</v>
      </c>
    </row>
    <row r="99" spans="1:8" ht="15.75" thickBot="1" x14ac:dyDescent="0.3"/>
    <row r="100" spans="1:8" x14ac:dyDescent="0.25">
      <c r="A100" s="2" t="str">
        <f>"Amortissement " &amp; TRUNC(ROW()/10) &amp; ":"</f>
        <v>Amortissement 10:</v>
      </c>
      <c r="B100" s="14" t="s">
        <v>124</v>
      </c>
      <c r="C100" s="15"/>
      <c r="D100" s="16"/>
      <c r="E100" s="17" t="s">
        <v>8</v>
      </c>
      <c r="F100" s="18"/>
      <c r="G100" s="13" cm="1">
        <f t="array" ref="G100">INDEX(TBL_Véhicules[],H100,$G$2)</f>
        <v>46402</v>
      </c>
      <c r="H100" s="57">
        <f>IF(LEFT(A100,13)="Amortissement",IFERROR(MATCH(B100,Mes_Véhicules,0),"-"),H99)</f>
        <v>10</v>
      </c>
    </row>
    <row r="101" spans="1:8" x14ac:dyDescent="0.25">
      <c r="A101" s="3"/>
      <c r="B101" s="1"/>
      <c r="C101" s="1"/>
      <c r="D101" s="1"/>
      <c r="E101" s="1"/>
      <c r="F101" s="1"/>
      <c r="G101" s="49"/>
      <c r="H101" s="57">
        <f>IF(LEFT(A101,13)="Amortissement",IFERROR(MATCH(B101,Mes_Véhicules,0),"-"),H100)</f>
        <v>10</v>
      </c>
    </row>
    <row r="102" spans="1:8" ht="15.75" thickBot="1" x14ac:dyDescent="0.3">
      <c r="A102" s="4" t="s">
        <v>9</v>
      </c>
      <c r="B102" s="5" t="s">
        <v>10</v>
      </c>
      <c r="C102" s="6" t="s">
        <v>22</v>
      </c>
      <c r="D102" s="6" t="s">
        <v>11</v>
      </c>
      <c r="E102" s="6" t="s">
        <v>12</v>
      </c>
      <c r="F102" s="7" t="s">
        <v>13</v>
      </c>
      <c r="G102" s="49"/>
      <c r="H102" s="57">
        <f>IF(LEFT(A102,13)="Amortissement",IFERROR(MATCH(B102,Mes_Véhicules,0),"-"),H101)</f>
        <v>10</v>
      </c>
    </row>
    <row r="103" spans="1:8" ht="15.75" thickBot="1" x14ac:dyDescent="0.3">
      <c r="A103" s="8" t="s">
        <v>14</v>
      </c>
      <c r="B103" s="53" cm="1">
        <f t="array" aca="1" ref="B103" ca="1">IFERROR(INDEX(TBL_Véhicules[],$H101,VLOOKUP(A103,Tabel2[],4,0)),0)</f>
        <v>354.32</v>
      </c>
      <c r="C103" s="52" cm="1">
        <f t="array" ref="C103">INDEX(TBL_Véhicules[],$H103,$G$3)*(MEDIAN(VLOOKUP($A103,Tabel2[],2,0),VLOOKUP($A103,Tabel2[],3,0),INDEX(TBL_Véhicules[],$H103,$G$3))=INDEX(TBL_Véhicules[],$H103,$G$3))</f>
        <v>45306</v>
      </c>
      <c r="D103" s="52" cm="1">
        <f t="array" ref="D103">INDEX(TBL_Véhicules[],$H103,$G$4)*(MEDIAN(VLOOKUP($A103,Tabel2[],2,0),VLOOKUP($A103,Tabel2[],3,0),INDEX(TBL_Véhicules[],$H103,$G$4))=INDEX(TBL_Véhicules[],$H103,$G$4))</f>
        <v>0</v>
      </c>
      <c r="E103" s="55" cm="1">
        <f t="array" ref="E103">IF($D103&gt;0,INDEX(TBL_Véhicules[],$H103,$G$5),0)</f>
        <v>0</v>
      </c>
      <c r="F103" s="55" cm="1">
        <f t="array" ref="F103">IF($D103&gt;0,INDEX(TBL_Véhicules[],$H103,$G$6),0)</f>
        <v>0</v>
      </c>
      <c r="G103" s="49"/>
      <c r="H103" s="57">
        <f>IF(LEFT(A103,13)="Amortissement",IFERROR(MATCH(B103,Mes_Véhicules,0),"-"),H102)</f>
        <v>10</v>
      </c>
    </row>
    <row r="104" spans="1:8" ht="15.75" thickBot="1" x14ac:dyDescent="0.3">
      <c r="A104" s="8" t="s">
        <v>15</v>
      </c>
      <c r="B104" s="53" cm="1">
        <f t="array" aca="1" ref="B104" ca="1">IFERROR(INDEX(TBL_Véhicules[],$H102,VLOOKUP(A104,Tabel2[],4,0)),0)</f>
        <v>418.75</v>
      </c>
      <c r="C104" s="52" cm="1">
        <f t="array" ref="C104">INDEX(TBL_Véhicules[],$H104,$G$3)*(MEDIAN(VLOOKUP($A104,Tabel2[],2,0),VLOOKUP($A104,Tabel2[],3,0),INDEX(TBL_Véhicules[],$H104,$G$3))=INDEX(TBL_Véhicules[],$H104,$G$3))</f>
        <v>0</v>
      </c>
      <c r="D104" s="52" cm="1">
        <f t="array" ref="D104">INDEX(TBL_Véhicules[],$H104,$G$4)*(MEDIAN(VLOOKUP($A104,Tabel2[],2,0),VLOOKUP($A104,Tabel2[],3,0),INDEX(TBL_Véhicules[],$H104,$G$4))=INDEX(TBL_Véhicules[],$H104,$G$4))</f>
        <v>0</v>
      </c>
      <c r="E104" s="55" cm="1">
        <f t="array" ref="E104">IF($D104&gt;0,INDEX(TBL_Véhicules[],$H104,$G$5),0)</f>
        <v>0</v>
      </c>
      <c r="F104" s="55" cm="1">
        <f t="array" ref="F104">IF($D104&gt;0,INDEX(TBL_Véhicules[],$H104,$G$6),0)</f>
        <v>0</v>
      </c>
      <c r="G104" s="49"/>
      <c r="H104" s="57">
        <f>IF(LEFT(A104,13)="Amortissement",IFERROR(MATCH(B104,Mes_Véhicules,0),"-"),H103)</f>
        <v>10</v>
      </c>
    </row>
    <row r="105" spans="1:8" ht="15.75" thickBot="1" x14ac:dyDescent="0.3">
      <c r="A105" s="8" t="s">
        <v>16</v>
      </c>
      <c r="B105" s="53" cm="1">
        <f t="array" aca="1" ref="B105" ca="1">IFERROR(INDEX(TBL_Véhicules[],$H103,VLOOKUP(A105,Tabel2[],4,0)),0)</f>
        <v>418.75</v>
      </c>
      <c r="C105" s="52" cm="1">
        <f t="array" ref="C105">INDEX(TBL_Véhicules[],$H105,$G$3)*(MEDIAN(VLOOKUP($A105,Tabel2[],2,0),VLOOKUP($A105,Tabel2[],3,0),INDEX(TBL_Véhicules[],$H105,$G$3))=INDEX(TBL_Véhicules[],$H105,$G$3))</f>
        <v>0</v>
      </c>
      <c r="D105" s="52" cm="1">
        <f t="array" ref="D105">INDEX(TBL_Véhicules[],$H105,$G$4)*(MEDIAN(VLOOKUP($A105,Tabel2[],2,0),VLOOKUP($A105,Tabel2[],3,0),INDEX(TBL_Véhicules[],$H105,$G$4))=INDEX(TBL_Véhicules[],$H105,$G$4))</f>
        <v>0</v>
      </c>
      <c r="E105" s="55" cm="1">
        <f t="array" ref="E105">IF($D105&gt;0,INDEX(TBL_Véhicules[],$H105,$G$5),0)</f>
        <v>0</v>
      </c>
      <c r="F105" s="55" cm="1">
        <f t="array" ref="F105">IF($D105&gt;0,INDEX(TBL_Véhicules[],$H105,$G$6),0)</f>
        <v>0</v>
      </c>
      <c r="G105" s="49"/>
      <c r="H105" s="57">
        <f>IF(LEFT(A105,13)="Amortissement",IFERROR(MATCH(B105,Mes_Véhicules,0),"-"),H104)</f>
        <v>10</v>
      </c>
    </row>
    <row r="106" spans="1:8" ht="15.75" thickBot="1" x14ac:dyDescent="0.3">
      <c r="A106" s="8" t="s">
        <v>17</v>
      </c>
      <c r="B106" s="53" cm="1">
        <f t="array" aca="1" ref="B106" ca="1">IFERROR(INDEX(TBL_Véhicules[],$H104,VLOOKUP(A106,Tabel2[],4,0)),0)</f>
        <v>417.47</v>
      </c>
      <c r="C106" s="52" cm="1">
        <f t="array" ref="C106">INDEX(TBL_Véhicules[],$H106,$G$3)*(MEDIAN(VLOOKUP($A106,Tabel2[],2,0),VLOOKUP($A106,Tabel2[],3,0),INDEX(TBL_Véhicules[],$H106,$G$3))=INDEX(TBL_Véhicules[],$H106,$G$3))</f>
        <v>0</v>
      </c>
      <c r="D106" s="52" cm="1">
        <f t="array" ref="D106">INDEX(TBL_Véhicules[],$H106,$G$4)*(MEDIAN(VLOOKUP($A106,Tabel2[],2,0),VLOOKUP($A106,Tabel2[],3,0),INDEX(TBL_Véhicules[],$H106,$G$4))=INDEX(TBL_Véhicules[],$H106,$G$4))</f>
        <v>45657</v>
      </c>
      <c r="E106" s="55" cm="1">
        <f t="array" ref="E106">IF($D106&gt;0,INDEX(TBL_Véhicules[],$H106,$G$5),0)</f>
        <v>3415.71</v>
      </c>
      <c r="F106" s="55" cm="1">
        <f t="array" ref="F106">IF($D106&gt;0,INDEX(TBL_Véhicules[],$H106,$G$6),0)</f>
        <v>717.29</v>
      </c>
      <c r="G106" s="49"/>
      <c r="H106" s="57">
        <f>IF(LEFT(A106,13)="Amortissement",IFERROR(MATCH(B106,Mes_Véhicules,0),"-"),H105)</f>
        <v>10</v>
      </c>
    </row>
    <row r="107" spans="1:8" x14ac:dyDescent="0.25">
      <c r="A107" s="3"/>
      <c r="G107" s="50"/>
      <c r="H107" s="57">
        <f>IF(LEFT(A107,13)="Amortissement",IFERROR(MATCH(B107,Mes_Véhicules,0),"-"),H106)</f>
        <v>10</v>
      </c>
    </row>
    <row r="108" spans="1:8" ht="15.75" thickBot="1" x14ac:dyDescent="0.3">
      <c r="A108" s="9" t="s">
        <v>18</v>
      </c>
      <c r="B108" s="54">
        <f ca="1">SUM(B103:B106)</f>
        <v>1609.29</v>
      </c>
      <c r="C108" s="10"/>
      <c r="D108" s="11"/>
      <c r="E108" s="11"/>
      <c r="F108" s="12"/>
      <c r="G108" s="51"/>
      <c r="H108" s="57">
        <f>IF(LEFT(A108,13)="Amortissement",IFERROR(MATCH(B108,Mes_Véhicules,0),"-"),H107)</f>
        <v>10</v>
      </c>
    </row>
    <row r="109" spans="1:8" ht="15.75" thickBot="1" x14ac:dyDescent="0.3"/>
    <row r="110" spans="1:8" x14ac:dyDescent="0.25">
      <c r="A110" s="2" t="str">
        <f>"Amortissement " &amp; TRUNC(ROW()/10) &amp; ":"</f>
        <v>Amortissement 11:</v>
      </c>
      <c r="B110" s="14" t="s">
        <v>125</v>
      </c>
      <c r="C110" s="15"/>
      <c r="D110" s="16"/>
      <c r="E110" s="17" t="s">
        <v>8</v>
      </c>
      <c r="F110" s="18"/>
      <c r="G110" s="13" cm="1">
        <f t="array" ref="G110">INDEX(TBL_Véhicules[],H110,$G$2)</f>
        <v>46402</v>
      </c>
      <c r="H110" s="57">
        <f>IF(LEFT(A110,13)="Amortissement",IFERROR(MATCH(B110,Mes_Véhicules,0),"-"),H109)</f>
        <v>11</v>
      </c>
    </row>
    <row r="111" spans="1:8" x14ac:dyDescent="0.25">
      <c r="A111" s="3"/>
      <c r="B111" s="1"/>
      <c r="C111" s="1"/>
      <c r="D111" s="1"/>
      <c r="E111" s="1"/>
      <c r="F111" s="1"/>
      <c r="G111" s="49"/>
      <c r="H111" s="57">
        <f>IF(LEFT(A111,13)="Amortissement",IFERROR(MATCH(B111,Mes_Véhicules,0),"-"),H110)</f>
        <v>11</v>
      </c>
    </row>
    <row r="112" spans="1:8" ht="15.75" thickBot="1" x14ac:dyDescent="0.3">
      <c r="A112" s="4" t="s">
        <v>9</v>
      </c>
      <c r="B112" s="5" t="s">
        <v>10</v>
      </c>
      <c r="C112" s="6" t="s">
        <v>22</v>
      </c>
      <c r="D112" s="6" t="s">
        <v>11</v>
      </c>
      <c r="E112" s="6" t="s">
        <v>12</v>
      </c>
      <c r="F112" s="7" t="s">
        <v>13</v>
      </c>
      <c r="G112" s="49"/>
      <c r="H112" s="57">
        <f>IF(LEFT(A112,13)="Amortissement",IFERROR(MATCH(B112,Mes_Véhicules,0),"-"),H111)</f>
        <v>11</v>
      </c>
    </row>
    <row r="113" spans="1:8" ht="15.75" thickBot="1" x14ac:dyDescent="0.3">
      <c r="A113" s="8" t="s">
        <v>14</v>
      </c>
      <c r="B113" s="53" cm="1">
        <f t="array" aca="1" ref="B113" ca="1">IFERROR(INDEX(TBL_Véhicules[],$H111,VLOOKUP(A113,Tabel2[],4,0)),0)</f>
        <v>354.32</v>
      </c>
      <c r="C113" s="52" cm="1">
        <f t="array" ref="C113">INDEX(TBL_Véhicules[],$H113,$G$3)*(MEDIAN(VLOOKUP($A113,Tabel2[],2,0),VLOOKUP($A113,Tabel2[],3,0),INDEX(TBL_Véhicules[],$H113,$G$3))=INDEX(TBL_Véhicules[],$H113,$G$3))</f>
        <v>45306</v>
      </c>
      <c r="D113" s="52" cm="1">
        <f t="array" ref="D113">INDEX(TBL_Véhicules[],$H113,$G$4)*(MEDIAN(VLOOKUP($A113,Tabel2[],2,0),VLOOKUP($A113,Tabel2[],3,0),INDEX(TBL_Véhicules[],$H113,$G$4))=INDEX(TBL_Véhicules[],$H113,$G$4))</f>
        <v>0</v>
      </c>
      <c r="E113" s="55" cm="1">
        <f t="array" ref="E113">IF($D113&gt;0,INDEX(TBL_Véhicules[],$H113,$G$5),0)</f>
        <v>0</v>
      </c>
      <c r="F113" s="55" cm="1">
        <f t="array" ref="F113">IF($D113&gt;0,INDEX(TBL_Véhicules[],$H113,$G$6),0)</f>
        <v>0</v>
      </c>
      <c r="G113" s="49"/>
      <c r="H113" s="57">
        <f>IF(LEFT(A113,13)="Amortissement",IFERROR(MATCH(B113,Mes_Véhicules,0),"-"),H112)</f>
        <v>11</v>
      </c>
    </row>
    <row r="114" spans="1:8" ht="15.75" thickBot="1" x14ac:dyDescent="0.3">
      <c r="A114" s="8" t="s">
        <v>15</v>
      </c>
      <c r="B114" s="53" cm="1">
        <f t="array" aca="1" ref="B114" ca="1">IFERROR(INDEX(TBL_Véhicules[],$H112,VLOOKUP(A114,Tabel2[],4,0)),0)</f>
        <v>418.75</v>
      </c>
      <c r="C114" s="52" cm="1">
        <f t="array" ref="C114">INDEX(TBL_Véhicules[],$H114,$G$3)*(MEDIAN(VLOOKUP($A114,Tabel2[],2,0),VLOOKUP($A114,Tabel2[],3,0),INDEX(TBL_Véhicules[],$H114,$G$3))=INDEX(TBL_Véhicules[],$H114,$G$3))</f>
        <v>0</v>
      </c>
      <c r="D114" s="52" cm="1">
        <f t="array" ref="D114">INDEX(TBL_Véhicules[],$H114,$G$4)*(MEDIAN(VLOOKUP($A114,Tabel2[],2,0),VLOOKUP($A114,Tabel2[],3,0),INDEX(TBL_Véhicules[],$H114,$G$4))=INDEX(TBL_Véhicules[],$H114,$G$4))</f>
        <v>0</v>
      </c>
      <c r="E114" s="55" cm="1">
        <f t="array" ref="E114">IF($D114&gt;0,INDEX(TBL_Véhicules[],$H114,$G$5),0)</f>
        <v>0</v>
      </c>
      <c r="F114" s="55" cm="1">
        <f t="array" ref="F114">IF($D114&gt;0,INDEX(TBL_Véhicules[],$H114,$G$6),0)</f>
        <v>0</v>
      </c>
      <c r="G114" s="49"/>
      <c r="H114" s="57">
        <f>IF(LEFT(A114,13)="Amortissement",IFERROR(MATCH(B114,Mes_Véhicules,0),"-"),H113)</f>
        <v>11</v>
      </c>
    </row>
    <row r="115" spans="1:8" ht="15.75" thickBot="1" x14ac:dyDescent="0.3">
      <c r="A115" s="8" t="s">
        <v>16</v>
      </c>
      <c r="B115" s="53" cm="1">
        <f t="array" aca="1" ref="B115" ca="1">IFERROR(INDEX(TBL_Véhicules[],$H113,VLOOKUP(A115,Tabel2[],4,0)),0)</f>
        <v>418.75</v>
      </c>
      <c r="C115" s="52" cm="1">
        <f t="array" ref="C115">INDEX(TBL_Véhicules[],$H115,$G$3)*(MEDIAN(VLOOKUP($A115,Tabel2[],2,0),VLOOKUP($A115,Tabel2[],3,0),INDEX(TBL_Véhicules[],$H115,$G$3))=INDEX(TBL_Véhicules[],$H115,$G$3))</f>
        <v>0</v>
      </c>
      <c r="D115" s="52" cm="1">
        <f t="array" ref="D115">INDEX(TBL_Véhicules[],$H115,$G$4)*(MEDIAN(VLOOKUP($A115,Tabel2[],2,0),VLOOKUP($A115,Tabel2[],3,0),INDEX(TBL_Véhicules[],$H115,$G$4))=INDEX(TBL_Véhicules[],$H115,$G$4))</f>
        <v>0</v>
      </c>
      <c r="E115" s="55" cm="1">
        <f t="array" ref="E115">IF($D115&gt;0,INDEX(TBL_Véhicules[],$H115,$G$5),0)</f>
        <v>0</v>
      </c>
      <c r="F115" s="55" cm="1">
        <f t="array" ref="F115">IF($D115&gt;0,INDEX(TBL_Véhicules[],$H115,$G$6),0)</f>
        <v>0</v>
      </c>
      <c r="G115" s="49"/>
      <c r="H115" s="57">
        <f>IF(LEFT(A115,13)="Amortissement",IFERROR(MATCH(B115,Mes_Véhicules,0),"-"),H114)</f>
        <v>11</v>
      </c>
    </row>
    <row r="116" spans="1:8" ht="15.75" thickBot="1" x14ac:dyDescent="0.3">
      <c r="A116" s="8" t="s">
        <v>17</v>
      </c>
      <c r="B116" s="53" cm="1">
        <f t="array" aca="1" ref="B116" ca="1">IFERROR(INDEX(TBL_Véhicules[],$H114,VLOOKUP(A116,Tabel2[],4,0)),0)</f>
        <v>344.1099999999999</v>
      </c>
      <c r="C116" s="52" cm="1">
        <f t="array" ref="C116">INDEX(TBL_Véhicules[],$H116,$G$3)*(MEDIAN(VLOOKUP($A116,Tabel2[],2,0),VLOOKUP($A116,Tabel2[],3,0),INDEX(TBL_Véhicules[],$H116,$G$3))=INDEX(TBL_Véhicules[],$H116,$G$3))</f>
        <v>0</v>
      </c>
      <c r="D116" s="52" cm="1">
        <f t="array" ref="D116">INDEX(TBL_Véhicules[],$H116,$G$4)*(MEDIAN(VLOOKUP($A116,Tabel2[],2,0),VLOOKUP($A116,Tabel2[],3,0),INDEX(TBL_Véhicules[],$H116,$G$4))=INDEX(TBL_Véhicules[],$H116,$G$4))</f>
        <v>45641</v>
      </c>
      <c r="E116" s="55" cm="1">
        <f t="array" ref="E116">IF($D116&gt;0,INDEX(TBL_Véhicules[],$H116,$G$5),0)</f>
        <v>3489.07</v>
      </c>
      <c r="F116" s="55" cm="1">
        <f t="array" ref="F116">IF($D116&gt;0,INDEX(TBL_Véhicules[],$H116,$G$6),0)</f>
        <v>732.7</v>
      </c>
      <c r="G116" s="49"/>
      <c r="H116" s="57">
        <f>IF(LEFT(A116,13)="Amortissement",IFERROR(MATCH(B116,Mes_Véhicules,0),"-"),H115)</f>
        <v>11</v>
      </c>
    </row>
    <row r="117" spans="1:8" x14ac:dyDescent="0.25">
      <c r="A117" s="3"/>
      <c r="G117" s="50"/>
      <c r="H117" s="57">
        <f>IF(LEFT(A117,13)="Amortissement",IFERROR(MATCH(B117,Mes_Véhicules,0),"-"),H116)</f>
        <v>11</v>
      </c>
    </row>
    <row r="118" spans="1:8" ht="15.75" thickBot="1" x14ac:dyDescent="0.3">
      <c r="A118" s="9" t="s">
        <v>18</v>
      </c>
      <c r="B118" s="54">
        <f ca="1">SUM(B113:B116)</f>
        <v>1535.9299999999998</v>
      </c>
      <c r="C118" s="10"/>
      <c r="D118" s="11"/>
      <c r="E118" s="11"/>
      <c r="F118" s="12"/>
      <c r="G118" s="51"/>
      <c r="H118" s="57">
        <f>IF(LEFT(A118,13)="Amortissement",IFERROR(MATCH(B118,Mes_Véhicules,0),"-"),H117)</f>
        <v>11</v>
      </c>
    </row>
    <row r="119" spans="1:8" ht="15.75" thickBot="1" x14ac:dyDescent="0.3"/>
    <row r="120" spans="1:8" x14ac:dyDescent="0.25">
      <c r="A120" s="2" t="str">
        <f>"Amortissement " &amp; TRUNC(ROW()/10) &amp; ":"</f>
        <v>Amortissement 12:</v>
      </c>
      <c r="B120" s="14" t="s">
        <v>147</v>
      </c>
      <c r="C120" s="15"/>
      <c r="D120" s="16"/>
      <c r="E120" s="17" t="s">
        <v>8</v>
      </c>
      <c r="F120" s="18"/>
      <c r="G120" s="13" cm="1">
        <f t="array" ref="G120">INDEX(TBL_Véhicules[],H120,$G$2)</f>
        <v>53950</v>
      </c>
      <c r="H120" s="57">
        <f>IF(LEFT(A120,13)="Amortissement",IFERROR(MATCH(B120,Mes_Véhicules,0),"-"),H119)</f>
        <v>12</v>
      </c>
    </row>
    <row r="121" spans="1:8" x14ac:dyDescent="0.25">
      <c r="A121" s="3"/>
      <c r="B121" s="1"/>
      <c r="C121" s="1"/>
      <c r="D121" s="1"/>
      <c r="E121" s="1"/>
      <c r="F121" s="1"/>
      <c r="G121" s="49"/>
      <c r="H121" s="57">
        <f>IF(LEFT(A121,13)="Amortissement",IFERROR(MATCH(B121,Mes_Véhicules,0),"-"),H120)</f>
        <v>12</v>
      </c>
    </row>
    <row r="122" spans="1:8" ht="15.75" thickBot="1" x14ac:dyDescent="0.3">
      <c r="A122" s="4" t="s">
        <v>9</v>
      </c>
      <c r="B122" s="5" t="s">
        <v>10</v>
      </c>
      <c r="C122" s="6" t="s">
        <v>22</v>
      </c>
      <c r="D122" s="6" t="s">
        <v>11</v>
      </c>
      <c r="E122" s="6" t="s">
        <v>12</v>
      </c>
      <c r="F122" s="7" t="s">
        <v>13</v>
      </c>
      <c r="G122" s="49"/>
      <c r="H122" s="57">
        <f>IF(LEFT(A122,13)="Amortissement",IFERROR(MATCH(B122,Mes_Véhicules,0),"-"),H121)</f>
        <v>12</v>
      </c>
    </row>
    <row r="123" spans="1:8" ht="15.75" thickBot="1" x14ac:dyDescent="0.3">
      <c r="A123" s="8" t="s">
        <v>14</v>
      </c>
      <c r="B123" s="53" cm="1">
        <f t="array" aca="1" ref="B123" ca="1">IFERROR(INDEX(TBL_Véhicules[],$H121,VLOOKUP(A123,Tabel2[],4,0)),0)</f>
        <v>50.58</v>
      </c>
      <c r="C123" s="52" cm="1">
        <f t="array" ref="C123">INDEX(TBL_Véhicules[],$H123,$G$3)*(MEDIAN(VLOOKUP($A123,Tabel2[],2,0),VLOOKUP($A123,Tabel2[],3,0),INDEX(TBL_Véhicules[],$H123,$G$3))=INDEX(TBL_Véhicules[],$H123,$G$3))</f>
        <v>0</v>
      </c>
      <c r="D123" s="52" cm="1">
        <f t="array" ref="D123">INDEX(TBL_Véhicules[],$H123,$G$4)*(MEDIAN(VLOOKUP($A123,Tabel2[],2,0),VLOOKUP($A123,Tabel2[],3,0),INDEX(TBL_Véhicules[],$H123,$G$4))=INDEX(TBL_Véhicules[],$H123,$G$4))</f>
        <v>0</v>
      </c>
      <c r="E123" s="55" cm="1">
        <f t="array" ref="E123">IF($D123&gt;0,INDEX(TBL_Véhicules[],$H123,$G$5),0)</f>
        <v>0</v>
      </c>
      <c r="F123" s="55" cm="1">
        <f t="array" ref="F123">IF($D123&gt;0,INDEX(TBL_Véhicules[],$H123,$G$6),0)</f>
        <v>0</v>
      </c>
      <c r="G123" s="49"/>
      <c r="H123" s="57">
        <f>IF(LEFT(A123,13)="Amortissement",IFERROR(MATCH(B123,Mes_Véhicules,0),"-"),H122)</f>
        <v>12</v>
      </c>
    </row>
    <row r="124" spans="1:8" ht="15.75" thickBot="1" x14ac:dyDescent="0.3">
      <c r="A124" s="8" t="s">
        <v>15</v>
      </c>
      <c r="B124" s="53" cm="1">
        <f t="array" aca="1" ref="B124" ca="1">IFERROR(INDEX(TBL_Véhicules[],$H122,VLOOKUP(A124,Tabel2[],4,0)),0)</f>
        <v>50.58</v>
      </c>
      <c r="C124" s="52" cm="1">
        <f t="array" ref="C124">INDEX(TBL_Véhicules[],$H124,$G$3)*(MEDIAN(VLOOKUP($A124,Tabel2[],2,0),VLOOKUP($A124,Tabel2[],3,0),INDEX(TBL_Véhicules[],$H124,$G$3))=INDEX(TBL_Véhicules[],$H124,$G$3))</f>
        <v>0</v>
      </c>
      <c r="D124" s="52" cm="1">
        <f t="array" ref="D124">INDEX(TBL_Véhicules[],$H124,$G$4)*(MEDIAN(VLOOKUP($A124,Tabel2[],2,0),VLOOKUP($A124,Tabel2[],3,0),INDEX(TBL_Véhicules[],$H124,$G$4))=INDEX(TBL_Véhicules[],$H124,$G$4))</f>
        <v>0</v>
      </c>
      <c r="E124" s="55" cm="1">
        <f t="array" ref="E124">IF($D124&gt;0,INDEX(TBL_Véhicules[],$H124,$G$5),0)</f>
        <v>0</v>
      </c>
      <c r="F124" s="55" cm="1">
        <f t="array" ref="F124">IF($D124&gt;0,INDEX(TBL_Véhicules[],$H124,$G$6),0)</f>
        <v>0</v>
      </c>
      <c r="G124" s="49"/>
      <c r="H124" s="57">
        <f>IF(LEFT(A124,13)="Amortissement",IFERROR(MATCH(B124,Mes_Véhicules,0),"-"),H123)</f>
        <v>12</v>
      </c>
    </row>
    <row r="125" spans="1:8" ht="15.75" thickBot="1" x14ac:dyDescent="0.3">
      <c r="A125" s="8" t="s">
        <v>16</v>
      </c>
      <c r="B125" s="53" cm="1">
        <f t="array" aca="1" ref="B125" ca="1">IFERROR(INDEX(TBL_Véhicules[],$H123,VLOOKUP(A125,Tabel2[],4,0)),0)</f>
        <v>50.58</v>
      </c>
      <c r="C125" s="52" cm="1">
        <f t="array" ref="C125">INDEX(TBL_Véhicules[],$H125,$G$3)*(MEDIAN(VLOOKUP($A125,Tabel2[],2,0),VLOOKUP($A125,Tabel2[],3,0),INDEX(TBL_Véhicules[],$H125,$G$3))=INDEX(TBL_Véhicules[],$H125,$G$3))</f>
        <v>0</v>
      </c>
      <c r="D125" s="52" cm="1">
        <f t="array" ref="D125">INDEX(TBL_Véhicules[],$H125,$G$4)*(MEDIAN(VLOOKUP($A125,Tabel2[],2,0),VLOOKUP($A125,Tabel2[],3,0),INDEX(TBL_Véhicules[],$H125,$G$4))=INDEX(TBL_Véhicules[],$H125,$G$4))</f>
        <v>0</v>
      </c>
      <c r="E125" s="55" cm="1">
        <f t="array" ref="E125">IF($D125&gt;0,INDEX(TBL_Véhicules[],$H125,$G$5),0)</f>
        <v>0</v>
      </c>
      <c r="F125" s="55" cm="1">
        <f t="array" ref="F125">IF($D125&gt;0,INDEX(TBL_Véhicules[],$H125,$G$6),0)</f>
        <v>0</v>
      </c>
      <c r="G125" s="49"/>
      <c r="H125" s="57">
        <f>IF(LEFT(A125,13)="Amortissement",IFERROR(MATCH(B125,Mes_Véhicules,0),"-"),H124)</f>
        <v>12</v>
      </c>
    </row>
    <row r="126" spans="1:8" ht="15.75" thickBot="1" x14ac:dyDescent="0.3">
      <c r="A126" s="8" t="s">
        <v>17</v>
      </c>
      <c r="B126" s="53" cm="1">
        <f t="array" aca="1" ref="B126" ca="1">IFERROR(INDEX(TBL_Véhicules[],$H124,VLOOKUP(A126,Tabel2[],4,0)),0)</f>
        <v>50.58</v>
      </c>
      <c r="C126" s="52" cm="1">
        <f t="array" ref="C126">INDEX(TBL_Véhicules[],$H126,$G$3)*(MEDIAN(VLOOKUP($A126,Tabel2[],2,0),VLOOKUP($A126,Tabel2[],3,0),INDEX(TBL_Véhicules[],$H126,$G$3))=INDEX(TBL_Véhicules[],$H126,$G$3))</f>
        <v>0</v>
      </c>
      <c r="D126" s="52" cm="1">
        <f t="array" ref="D126">INDEX(TBL_Véhicules[],$H126,$G$4)*(MEDIAN(VLOOKUP($A126,Tabel2[],2,0),VLOOKUP($A126,Tabel2[],3,0),INDEX(TBL_Véhicules[],$H126,$G$4))=INDEX(TBL_Véhicules[],$H126,$G$4))</f>
        <v>0</v>
      </c>
      <c r="E126" s="55" cm="1">
        <f t="array" ref="E126">IF($D126&gt;0,INDEX(TBL_Véhicules[],$H126,$G$5),0)</f>
        <v>0</v>
      </c>
      <c r="F126" s="55" cm="1">
        <f t="array" ref="F126">IF($D126&gt;0,INDEX(TBL_Véhicules[],$H126,$G$6),0)</f>
        <v>0</v>
      </c>
      <c r="G126" s="49"/>
      <c r="H126" s="57">
        <f>IF(LEFT(A126,13)="Amortissement",IFERROR(MATCH(B126,Mes_Véhicules,0),"-"),H125)</f>
        <v>12</v>
      </c>
    </row>
    <row r="127" spans="1:8" x14ac:dyDescent="0.25">
      <c r="A127" s="3"/>
      <c r="G127" s="50"/>
      <c r="H127" s="57">
        <f>IF(LEFT(A127,13)="Amortissement",IFERROR(MATCH(B127,Mes_Véhicules,0),"-"),H126)</f>
        <v>12</v>
      </c>
    </row>
    <row r="128" spans="1:8" ht="15.75" thickBot="1" x14ac:dyDescent="0.3">
      <c r="A128" s="9" t="s">
        <v>18</v>
      </c>
      <c r="B128" s="54">
        <f ca="1">SUM(B123:B126)</f>
        <v>202.32</v>
      </c>
      <c r="C128" s="10"/>
      <c r="D128" s="11"/>
      <c r="E128" s="11"/>
      <c r="F128" s="12"/>
      <c r="G128" s="51"/>
      <c r="H128" s="57">
        <f>IF(LEFT(A128,13)="Amortissement",IFERROR(MATCH(B128,Mes_Véhicules,0),"-"),H127)</f>
        <v>12</v>
      </c>
    </row>
  </sheetData>
  <mergeCells count="24">
    <mergeCell ref="B110:D110"/>
    <mergeCell ref="E110:F110"/>
    <mergeCell ref="B120:D120"/>
    <mergeCell ref="E120:F120"/>
    <mergeCell ref="B80:D80"/>
    <mergeCell ref="E80:F80"/>
    <mergeCell ref="B90:D90"/>
    <mergeCell ref="E90:F90"/>
    <mergeCell ref="B100:D100"/>
    <mergeCell ref="E100:F100"/>
    <mergeCell ref="B50:D50"/>
    <mergeCell ref="E50:F50"/>
    <mergeCell ref="B60:D60"/>
    <mergeCell ref="E60:F60"/>
    <mergeCell ref="B70:D70"/>
    <mergeCell ref="E70:F70"/>
    <mergeCell ref="B40:D40"/>
    <mergeCell ref="E40:F40"/>
    <mergeCell ref="B10:D10"/>
    <mergeCell ref="E10:F10"/>
    <mergeCell ref="B20:D20"/>
    <mergeCell ref="E20:F20"/>
    <mergeCell ref="B30:D30"/>
    <mergeCell ref="E30:F30"/>
  </mergeCells>
  <phoneticPr fontId="11" type="noConversion"/>
  <dataValidations disablePrompts="1" count="1">
    <dataValidation type="list" allowBlank="1" showInputMessage="1" showErrorMessage="1" sqref="B10:D10 B20:D20 B30:D30 B40:D40 B50:D50 B60:D60 B70:D70 B80:D80 B90:D90 B100:D100 B110:D110 B120:D120" xr:uid="{507D3CDE-DC38-4CF0-AD1F-8C63CDB8C1E9}">
      <formula1>Mes_Véhicules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portrait" r:id="rId1"/>
  <rowBreaks count="2" manualBreakCount="2">
    <brk id="49" max="16383" man="1"/>
    <brk id="89" max="7" man="1"/>
  </rowBreaks>
  <legacy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4</vt:i4>
      </vt:variant>
    </vt:vector>
  </HeadingPairs>
  <TitlesOfParts>
    <vt:vector size="6" baseType="lpstr">
      <vt:lpstr>Tableau</vt:lpstr>
      <vt:lpstr>Amortissements</vt:lpstr>
      <vt:lpstr>Amortissements!Afdrukbereik</vt:lpstr>
      <vt:lpstr>Amortissements!Afdruktitels</vt:lpstr>
      <vt:lpstr>Année</vt:lpstr>
      <vt:lpstr>Mes_Véhicules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Bart Strubbe</cp:lastModifiedBy>
  <cp:lastPrinted>2024-02-17T16:31:06Z</cp:lastPrinted>
  <dcterms:created xsi:type="dcterms:W3CDTF">2015-06-05T18:19:34Z</dcterms:created>
  <dcterms:modified xsi:type="dcterms:W3CDTF">2024-02-17T16:31:42Z</dcterms:modified>
</cp:coreProperties>
</file>