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6C16A29-BF52-4F98-B52B-AF16B9E7D801}" xr6:coauthVersionLast="47" xr6:coauthVersionMax="47" xr10:uidLastSave="{00000000-0000-0000-0000-000000000000}"/>
  <bookViews>
    <workbookView xWindow="-120" yWindow="-120" windowWidth="29040" windowHeight="15990" tabRatio="581" activeTab="2" xr2:uid="{C18C2ED6-E4DC-4FA5-9148-3E2091258F3F}"/>
  </bookViews>
  <sheets>
    <sheet name="enregistrement" sheetId="1" r:id="rId1"/>
    <sheet name="consultation" sheetId="2" r:id="rId2"/>
    <sheet name="Archive" sheetId="4" r:id="rId3"/>
  </sheets>
  <definedNames>
    <definedName name="_xlnm._FilterDatabase" localSheetId="0" hidden="1">enregistrement!$U$3:$U$10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2" l="1"/>
  <c r="A8" i="2"/>
  <c r="B8" i="2" s="1"/>
  <c r="C8" i="2" s="1"/>
  <c r="S8" i="2"/>
  <c r="L9" i="2"/>
  <c r="A9" i="2"/>
  <c r="B9" i="2" s="1"/>
  <c r="C9" i="2" s="1"/>
  <c r="S9" i="2"/>
  <c r="L77" i="2"/>
  <c r="L78" i="2"/>
  <c r="L83" i="2"/>
  <c r="A6" i="2"/>
  <c r="B6" i="2" s="1"/>
  <c r="C6" i="2" s="1"/>
  <c r="A7" i="2"/>
  <c r="B7" i="2" s="1"/>
  <c r="C7" i="2" s="1"/>
  <c r="A10" i="2"/>
  <c r="B10" i="2" s="1"/>
  <c r="C10" i="2" s="1"/>
  <c r="A11" i="2"/>
  <c r="B11" i="2" s="1"/>
  <c r="C11" i="2" s="1"/>
  <c r="A12" i="2"/>
  <c r="B12" i="2" s="1"/>
  <c r="C12" i="2" s="1"/>
  <c r="A13" i="2"/>
  <c r="B13" i="2" s="1"/>
  <c r="C13" i="2" s="1"/>
  <c r="A14" i="2"/>
  <c r="B14" i="2" s="1"/>
  <c r="C14" i="2" s="1"/>
  <c r="A15" i="2"/>
  <c r="B15" i="2" s="1"/>
  <c r="C15" i="2" s="1"/>
  <c r="A16" i="2"/>
  <c r="B16" i="2" s="1"/>
  <c r="C16" i="2" s="1"/>
  <c r="A17" i="2"/>
  <c r="B17" i="2" s="1"/>
  <c r="C17" i="2" s="1"/>
  <c r="A18" i="2"/>
  <c r="B18" i="2" s="1"/>
  <c r="C18" i="2" s="1"/>
  <c r="A19" i="2"/>
  <c r="B19" i="2" s="1"/>
  <c r="C19" i="2" s="1"/>
  <c r="A20" i="2"/>
  <c r="B20" i="2" s="1"/>
  <c r="C20" i="2" s="1"/>
  <c r="A21" i="2"/>
  <c r="B21" i="2" s="1"/>
  <c r="C21" i="2" s="1"/>
  <c r="A22" i="2"/>
  <c r="B22" i="2" s="1"/>
  <c r="C22" i="2" s="1"/>
  <c r="A23" i="2"/>
  <c r="B23" i="2" s="1"/>
  <c r="C23" i="2" s="1"/>
  <c r="A24" i="2"/>
  <c r="B24" i="2" s="1"/>
  <c r="C24" i="2" s="1"/>
  <c r="A25" i="2"/>
  <c r="B25" i="2" s="1"/>
  <c r="C25" i="2" s="1"/>
  <c r="A26" i="2"/>
  <c r="B26" i="2" s="1"/>
  <c r="C26" i="2" s="1"/>
  <c r="A27" i="2"/>
  <c r="B27" i="2" s="1"/>
  <c r="C27" i="2" s="1"/>
  <c r="A28" i="2"/>
  <c r="B28" i="2" s="1"/>
  <c r="C28" i="2" s="1"/>
  <c r="A29" i="2"/>
  <c r="B29" i="2" s="1"/>
  <c r="C29" i="2" s="1"/>
  <c r="A30" i="2"/>
  <c r="B30" i="2" s="1"/>
  <c r="C30" i="2" s="1"/>
  <c r="A31" i="2"/>
  <c r="B31" i="2" s="1"/>
  <c r="C31" i="2" s="1"/>
  <c r="A32" i="2"/>
  <c r="B32" i="2" s="1"/>
  <c r="C32" i="2" s="1"/>
  <c r="A33" i="2"/>
  <c r="B33" i="2" s="1"/>
  <c r="C33" i="2" s="1"/>
  <c r="A34" i="2"/>
  <c r="B34" i="2" s="1"/>
  <c r="C34" i="2" s="1"/>
  <c r="A35" i="2"/>
  <c r="B35" i="2" s="1"/>
  <c r="C35" i="2" s="1"/>
  <c r="A36" i="2"/>
  <c r="B36" i="2" s="1"/>
  <c r="C36" i="2" s="1"/>
  <c r="A37" i="2"/>
  <c r="B37" i="2" s="1"/>
  <c r="C37" i="2" s="1"/>
  <c r="A38" i="2"/>
  <c r="B38" i="2" s="1"/>
  <c r="C38" i="2" s="1"/>
  <c r="A39" i="2"/>
  <c r="B39" i="2" s="1"/>
  <c r="C39" i="2" s="1"/>
  <c r="A40" i="2"/>
  <c r="B40" i="2" s="1"/>
  <c r="C40" i="2" s="1"/>
  <c r="A41" i="2"/>
  <c r="B41" i="2" s="1"/>
  <c r="C41" i="2" s="1"/>
  <c r="A42" i="2"/>
  <c r="B42" i="2" s="1"/>
  <c r="C42" i="2" s="1"/>
  <c r="A43" i="2"/>
  <c r="B43" i="2" s="1"/>
  <c r="C43" i="2" s="1"/>
  <c r="A44" i="2"/>
  <c r="B44" i="2" s="1"/>
  <c r="C44" i="2" s="1"/>
  <c r="A45" i="2"/>
  <c r="B45" i="2" s="1"/>
  <c r="C45" i="2" s="1"/>
  <c r="A46" i="2"/>
  <c r="B46" i="2" s="1"/>
  <c r="C46" i="2" s="1"/>
  <c r="A47" i="2"/>
  <c r="B47" i="2" s="1"/>
  <c r="C47" i="2" s="1"/>
  <c r="A48" i="2"/>
  <c r="B48" i="2" s="1"/>
  <c r="C48" i="2" s="1"/>
  <c r="A49" i="2"/>
  <c r="B49" i="2" s="1"/>
  <c r="C49" i="2" s="1"/>
  <c r="A50" i="2"/>
  <c r="B50" i="2" s="1"/>
  <c r="C50" i="2" s="1"/>
  <c r="A51" i="2"/>
  <c r="B51" i="2" s="1"/>
  <c r="C51" i="2" s="1"/>
  <c r="A52" i="2"/>
  <c r="B52" i="2" s="1"/>
  <c r="C52" i="2" s="1"/>
  <c r="A53" i="2"/>
  <c r="B53" i="2" s="1"/>
  <c r="C53" i="2" s="1"/>
  <c r="A54" i="2"/>
  <c r="B54" i="2" s="1"/>
  <c r="C54" i="2" s="1"/>
  <c r="A55" i="2"/>
  <c r="B55" i="2" s="1"/>
  <c r="C55" i="2" s="1"/>
  <c r="A56" i="2"/>
  <c r="B56" i="2" s="1"/>
  <c r="C56" i="2" s="1"/>
  <c r="A57" i="2"/>
  <c r="B57" i="2" s="1"/>
  <c r="C57" i="2" s="1"/>
  <c r="A58" i="2"/>
  <c r="B58" i="2" s="1"/>
  <c r="C58" i="2" s="1"/>
  <c r="A59" i="2"/>
  <c r="B59" i="2" s="1"/>
  <c r="C59" i="2" s="1"/>
  <c r="A60" i="2"/>
  <c r="B60" i="2" s="1"/>
  <c r="C60" i="2" s="1"/>
  <c r="A61" i="2"/>
  <c r="B61" i="2" s="1"/>
  <c r="C61" i="2" s="1"/>
  <c r="A62" i="2"/>
  <c r="B62" i="2" s="1"/>
  <c r="C62" i="2" s="1"/>
  <c r="A63" i="2"/>
  <c r="B63" i="2" s="1"/>
  <c r="C63" i="2" s="1"/>
  <c r="A64" i="2"/>
  <c r="B64" i="2" s="1"/>
  <c r="C64" i="2" s="1"/>
  <c r="A65" i="2"/>
  <c r="B65" i="2" s="1"/>
  <c r="C65" i="2" s="1"/>
  <c r="A66" i="2"/>
  <c r="B66" i="2" s="1"/>
  <c r="C66" i="2" s="1"/>
  <c r="A67" i="2"/>
  <c r="B67" i="2" s="1"/>
  <c r="C67" i="2" s="1"/>
  <c r="A68" i="2"/>
  <c r="B68" i="2" s="1"/>
  <c r="C68" i="2" s="1"/>
  <c r="A69" i="2"/>
  <c r="B69" i="2" s="1"/>
  <c r="C69" i="2" s="1"/>
  <c r="A70" i="2"/>
  <c r="B70" i="2" s="1"/>
  <c r="C70" i="2" s="1"/>
  <c r="A71" i="2"/>
  <c r="B71" i="2" s="1"/>
  <c r="C71" i="2" s="1"/>
  <c r="A72" i="2"/>
  <c r="B72" i="2" s="1"/>
  <c r="C72" i="2" s="1"/>
  <c r="A73" i="2"/>
  <c r="B73" i="2" s="1"/>
  <c r="C73" i="2" s="1"/>
  <c r="A74" i="2"/>
  <c r="B74" i="2" s="1"/>
  <c r="C74" i="2" s="1"/>
  <c r="A75" i="2"/>
  <c r="B75" i="2" s="1"/>
  <c r="C75" i="2" s="1"/>
  <c r="A76" i="2"/>
  <c r="B76" i="2" s="1"/>
  <c r="C76" i="2" s="1"/>
  <c r="A77" i="2"/>
  <c r="B77" i="2" s="1"/>
  <c r="C77" i="2" s="1"/>
  <c r="A78" i="2"/>
  <c r="B78" i="2" s="1"/>
  <c r="C78" i="2" s="1"/>
  <c r="A79" i="2"/>
  <c r="B79" i="2" s="1"/>
  <c r="C79" i="2" s="1"/>
  <c r="A80" i="2"/>
  <c r="B80" i="2" s="1"/>
  <c r="C80" i="2" s="1"/>
  <c r="A81" i="2"/>
  <c r="B81" i="2" s="1"/>
  <c r="C81" i="2" s="1"/>
  <c r="A82" i="2"/>
  <c r="B82" i="2" s="1"/>
  <c r="C82" i="2" s="1"/>
  <c r="A83" i="2"/>
  <c r="B83" i="2" s="1"/>
  <c r="C83" i="2" s="1"/>
  <c r="A84" i="2"/>
  <c r="B84" i="2" s="1"/>
  <c r="C84" i="2" s="1"/>
  <c r="A85" i="2"/>
  <c r="B85" i="2" s="1"/>
  <c r="C85" i="2" s="1"/>
  <c r="A86" i="2"/>
  <c r="B86" i="2" s="1"/>
  <c r="C86" i="2" s="1"/>
  <c r="A87" i="2"/>
  <c r="B87" i="2" s="1"/>
  <c r="C87" i="2" s="1"/>
  <c r="A88" i="2"/>
  <c r="B88" i="2" s="1"/>
  <c r="C88" i="2" s="1"/>
  <c r="A89" i="2"/>
  <c r="B89" i="2" s="1"/>
  <c r="C89" i="2" s="1"/>
  <c r="A90" i="2"/>
  <c r="B90" i="2" s="1"/>
  <c r="C90" i="2" s="1"/>
  <c r="A91" i="2"/>
  <c r="B91" i="2" s="1"/>
  <c r="C91" i="2" s="1"/>
  <c r="A92" i="2"/>
  <c r="B92" i="2" s="1"/>
  <c r="C92" i="2" s="1"/>
  <c r="A93" i="2"/>
  <c r="B93" i="2" s="1"/>
  <c r="C93" i="2" s="1"/>
  <c r="A94" i="2"/>
  <c r="B94" i="2" s="1"/>
  <c r="C94" i="2" s="1"/>
  <c r="A95" i="2"/>
  <c r="B95" i="2" s="1"/>
  <c r="C95" i="2" s="1"/>
  <c r="A96" i="2"/>
  <c r="B96" i="2" s="1"/>
  <c r="C96" i="2" s="1"/>
  <c r="A97" i="2"/>
  <c r="B97" i="2" s="1"/>
  <c r="C97" i="2" s="1"/>
  <c r="A98" i="2"/>
  <c r="B98" i="2" s="1"/>
  <c r="C98" i="2" s="1"/>
  <c r="A99" i="2"/>
  <c r="B99" i="2" s="1"/>
  <c r="C99" i="2" s="1"/>
  <c r="A100" i="2"/>
  <c r="B100" i="2" s="1"/>
  <c r="C100" i="2" s="1"/>
  <c r="A101" i="2"/>
  <c r="B101" i="2" s="1"/>
  <c r="C101" i="2" s="1"/>
  <c r="A102" i="2"/>
  <c r="B102" i="2" s="1"/>
  <c r="C102" i="2" s="1"/>
  <c r="A103" i="2"/>
  <c r="B103" i="2" s="1"/>
  <c r="C103" i="2" s="1"/>
  <c r="A104" i="2"/>
  <c r="B104" i="2" s="1"/>
  <c r="C104" i="2" s="1"/>
  <c r="A105" i="2"/>
  <c r="B105" i="2" s="1"/>
  <c r="C105" i="2" s="1"/>
  <c r="A106" i="2"/>
  <c r="B106" i="2" s="1"/>
  <c r="C106" i="2" s="1"/>
  <c r="A107" i="2"/>
  <c r="B107" i="2" s="1"/>
  <c r="C107" i="2" s="1"/>
  <c r="A108" i="2"/>
  <c r="B108" i="2" s="1"/>
  <c r="C108" i="2" s="1"/>
  <c r="A109" i="2"/>
  <c r="B109" i="2" s="1"/>
  <c r="C109" i="2" s="1"/>
  <c r="A110" i="2"/>
  <c r="B110" i="2" s="1"/>
  <c r="C110" i="2" s="1"/>
  <c r="A111" i="2"/>
  <c r="B111" i="2" s="1"/>
  <c r="C111" i="2" s="1"/>
  <c r="A112" i="2"/>
  <c r="B112" i="2" s="1"/>
  <c r="C112" i="2" s="1"/>
  <c r="A113" i="2"/>
  <c r="B113" i="2" s="1"/>
  <c r="C113" i="2" s="1"/>
  <c r="A114" i="2"/>
  <c r="B114" i="2" s="1"/>
  <c r="C114" i="2" s="1"/>
  <c r="A115" i="2"/>
  <c r="B115" i="2" s="1"/>
  <c r="C115" i="2" s="1"/>
  <c r="A116" i="2"/>
  <c r="B116" i="2" s="1"/>
  <c r="C116" i="2" s="1"/>
  <c r="A117" i="2"/>
  <c r="B117" i="2" s="1"/>
  <c r="C117" i="2" s="1"/>
  <c r="A118" i="2"/>
  <c r="B118" i="2" s="1"/>
  <c r="C118" i="2" s="1"/>
  <c r="A119" i="2"/>
  <c r="B119" i="2" s="1"/>
  <c r="C119" i="2" s="1"/>
  <c r="A120" i="2"/>
  <c r="B120" i="2" s="1"/>
  <c r="C120" i="2" s="1"/>
  <c r="A121" i="2"/>
  <c r="B121" i="2" s="1"/>
  <c r="C121" i="2" s="1"/>
  <c r="A122" i="2"/>
  <c r="B122" i="2" s="1"/>
  <c r="C122" i="2" s="1"/>
  <c r="A123" i="2"/>
  <c r="B123" i="2" s="1"/>
  <c r="C123" i="2" s="1"/>
  <c r="A124" i="2"/>
  <c r="B124" i="2" s="1"/>
  <c r="C124" i="2" s="1"/>
  <c r="A125" i="2"/>
  <c r="B125" i="2" s="1"/>
  <c r="C125" i="2" s="1"/>
  <c r="A126" i="2"/>
  <c r="B126" i="2" s="1"/>
  <c r="C126" i="2" s="1"/>
  <c r="A127" i="2"/>
  <c r="B127" i="2" s="1"/>
  <c r="C127" i="2" s="1"/>
  <c r="A128" i="2"/>
  <c r="B128" i="2" s="1"/>
  <c r="C128" i="2" s="1"/>
  <c r="A129" i="2"/>
  <c r="B129" i="2" s="1"/>
  <c r="C129" i="2" s="1"/>
  <c r="A130" i="2"/>
  <c r="B130" i="2" s="1"/>
  <c r="C130" i="2" s="1"/>
  <c r="A131" i="2"/>
  <c r="B131" i="2" s="1"/>
  <c r="C131" i="2" s="1"/>
  <c r="A132" i="2"/>
  <c r="B132" i="2" s="1"/>
  <c r="C132" i="2" s="1"/>
  <c r="A133" i="2"/>
  <c r="B133" i="2" s="1"/>
  <c r="C133" i="2" s="1"/>
  <c r="A134" i="2"/>
  <c r="B134" i="2" s="1"/>
  <c r="C134" i="2" s="1"/>
  <c r="A135" i="2"/>
  <c r="B135" i="2" s="1"/>
  <c r="C135" i="2" s="1"/>
  <c r="A136" i="2"/>
  <c r="B136" i="2" s="1"/>
  <c r="C136" i="2" s="1"/>
  <c r="A137" i="2"/>
  <c r="B137" i="2" s="1"/>
  <c r="C137" i="2" s="1"/>
  <c r="A138" i="2"/>
  <c r="B138" i="2" s="1"/>
  <c r="C138" i="2" s="1"/>
  <c r="A139" i="2"/>
  <c r="B139" i="2" s="1"/>
  <c r="C139" i="2" s="1"/>
  <c r="A140" i="2"/>
  <c r="B140" i="2" s="1"/>
  <c r="C140" i="2" s="1"/>
  <c r="L89" i="2"/>
  <c r="S89" i="2"/>
  <c r="L82" i="2"/>
  <c r="S82" i="2"/>
  <c r="S83" i="2"/>
  <c r="L84" i="2"/>
  <c r="S84" i="2"/>
  <c r="L85" i="2"/>
  <c r="S85" i="2"/>
  <c r="L86" i="2"/>
  <c r="S86" i="2"/>
  <c r="L87" i="2"/>
  <c r="S87" i="2"/>
  <c r="L75" i="2"/>
  <c r="S75" i="2"/>
  <c r="L76" i="2"/>
  <c r="S76" i="2"/>
  <c r="S77" i="2"/>
  <c r="S78" i="2"/>
  <c r="L73" i="2"/>
  <c r="S73" i="2"/>
  <c r="L70" i="2"/>
  <c r="S70" i="2"/>
  <c r="L65" i="2"/>
  <c r="S65" i="2"/>
  <c r="L60" i="2"/>
  <c r="S60" i="2"/>
  <c r="L61" i="2"/>
  <c r="S61" i="2"/>
  <c r="L55" i="2"/>
  <c r="S55" i="2"/>
  <c r="L49" i="2"/>
  <c r="S49" i="2"/>
  <c r="L50" i="2"/>
  <c r="S50" i="2"/>
  <c r="L37" i="2"/>
  <c r="S37" i="2"/>
  <c r="L11" i="2"/>
  <c r="S11" i="2"/>
  <c r="D5" i="4"/>
  <c r="S5" i="2"/>
  <c r="S6" i="2"/>
  <c r="S7" i="2"/>
  <c r="S10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8" i="2"/>
  <c r="S39" i="2"/>
  <c r="S40" i="2"/>
  <c r="S41" i="2"/>
  <c r="S42" i="2"/>
  <c r="S43" i="2"/>
  <c r="S44" i="2"/>
  <c r="S45" i="2"/>
  <c r="S46" i="2"/>
  <c r="S47" i="2"/>
  <c r="S48" i="2"/>
  <c r="S51" i="2"/>
  <c r="S52" i="2"/>
  <c r="S53" i="2"/>
  <c r="S54" i="2"/>
  <c r="S56" i="2"/>
  <c r="S57" i="2"/>
  <c r="S58" i="2"/>
  <c r="S59" i="2"/>
  <c r="S62" i="2"/>
  <c r="S63" i="2"/>
  <c r="S64" i="2"/>
  <c r="S66" i="2"/>
  <c r="S67" i="2"/>
  <c r="S68" i="2"/>
  <c r="S69" i="2"/>
  <c r="S71" i="2"/>
  <c r="S72" i="2"/>
  <c r="S74" i="2"/>
  <c r="S79" i="2"/>
  <c r="S80" i="2"/>
  <c r="S81" i="2"/>
  <c r="S88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L30" i="2"/>
  <c r="L10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139" i="2"/>
  <c r="L140" i="2"/>
  <c r="L138" i="2"/>
  <c r="L137" i="2"/>
  <c r="L136" i="2"/>
  <c r="L135" i="2"/>
  <c r="L134" i="2"/>
  <c r="L133" i="2"/>
  <c r="L132" i="2"/>
  <c r="L131" i="2"/>
  <c r="L130" i="2"/>
  <c r="L129" i="2"/>
  <c r="L128" i="2"/>
  <c r="L127" i="2"/>
  <c r="L126" i="2"/>
  <c r="L125" i="2"/>
  <c r="L124" i="2"/>
  <c r="L123" i="2"/>
  <c r="L122" i="2"/>
  <c r="L121" i="2"/>
  <c r="L120" i="2"/>
  <c r="L119" i="2"/>
  <c r="L118" i="2"/>
  <c r="L117" i="2"/>
  <c r="L116" i="2"/>
  <c r="L115" i="2"/>
  <c r="L114" i="2"/>
  <c r="L113" i="2"/>
  <c r="L112" i="2"/>
  <c r="L111" i="2"/>
  <c r="L110" i="2"/>
  <c r="L109" i="2"/>
  <c r="L108" i="2"/>
  <c r="L107" i="2"/>
  <c r="L106" i="2"/>
  <c r="L105" i="2"/>
  <c r="L104" i="2"/>
  <c r="L103" i="2"/>
  <c r="L102" i="2"/>
  <c r="L101" i="2"/>
  <c r="L100" i="2"/>
  <c r="L99" i="2"/>
  <c r="L98" i="2"/>
  <c r="L97" i="2"/>
  <c r="L96" i="2"/>
  <c r="L95" i="2"/>
  <c r="L94" i="2"/>
  <c r="L93" i="2"/>
  <c r="L92" i="2"/>
  <c r="L91" i="2"/>
  <c r="L90" i="2"/>
  <c r="L88" i="2"/>
  <c r="L81" i="2"/>
  <c r="L80" i="2"/>
  <c r="L79" i="2"/>
  <c r="L74" i="2"/>
  <c r="L72" i="2"/>
  <c r="L71" i="2"/>
  <c r="L69" i="2"/>
  <c r="L68" i="2"/>
  <c r="L67" i="2"/>
  <c r="L66" i="2"/>
  <c r="L64" i="2"/>
  <c r="L63" i="2"/>
  <c r="L62" i="2"/>
  <c r="L59" i="2"/>
  <c r="L58" i="2"/>
  <c r="L57" i="2"/>
  <c r="L56" i="2"/>
  <c r="L54" i="2"/>
  <c r="L53" i="2"/>
  <c r="L52" i="2"/>
  <c r="L51" i="2"/>
  <c r="L48" i="2"/>
  <c r="L47" i="2"/>
  <c r="L46" i="2"/>
  <c r="L45" i="2"/>
  <c r="L44" i="2"/>
  <c r="L43" i="2"/>
  <c r="L42" i="2"/>
  <c r="L5" i="2"/>
  <c r="L6" i="2"/>
  <c r="L7" i="2"/>
  <c r="L31" i="2"/>
  <c r="L32" i="2"/>
  <c r="L33" i="2"/>
  <c r="L34" i="2"/>
  <c r="L35" i="2"/>
  <c r="L36" i="2"/>
  <c r="L38" i="2"/>
  <c r="L39" i="2"/>
  <c r="L40" i="2"/>
  <c r="L41" i="2"/>
  <c r="O24" i="1"/>
  <c r="A5" i="2"/>
  <c r="B5" i="2" s="1"/>
  <c r="C5" i="2" s="1"/>
  <c r="E6" i="1"/>
  <c r="E7" i="1" s="1"/>
  <c r="F24" i="1"/>
  <c r="P24" i="1"/>
  <c r="L24" i="1"/>
  <c r="K24" i="1"/>
  <c r="I24" i="1"/>
  <c r="H24" i="1"/>
  <c r="G24" i="1"/>
  <c r="E24" i="1"/>
  <c r="I6" i="1"/>
  <c r="N2" i="1" s="1"/>
  <c r="B24" i="1" l="1"/>
  <c r="D24" i="1"/>
  <c r="E1" i="2" l="1"/>
  <c r="J2" i="1" s="1"/>
  <c r="K2" i="1" s="1"/>
  <c r="Q2" i="1" s="1"/>
  <c r="I8" i="1" s="1"/>
  <c r="C24" i="1" s="1"/>
</calcChain>
</file>

<file path=xl/sharedStrings.xml><?xml version="1.0" encoding="utf-8"?>
<sst xmlns="http://schemas.openxmlformats.org/spreadsheetml/2006/main" count="1394" uniqueCount="420">
  <si>
    <t>identification</t>
  </si>
  <si>
    <t>N° cas</t>
  </si>
  <si>
    <t>fournisseur</t>
  </si>
  <si>
    <t>emplacement</t>
  </si>
  <si>
    <t>N° interne</t>
  </si>
  <si>
    <t>type</t>
  </si>
  <si>
    <t>liquide</t>
  </si>
  <si>
    <t>quantiter</t>
  </si>
  <si>
    <t>g</t>
  </si>
  <si>
    <t>ml</t>
  </si>
  <si>
    <t>CMR</t>
  </si>
  <si>
    <t>poudre</t>
  </si>
  <si>
    <t>danger</t>
  </si>
  <si>
    <t>armoire</t>
  </si>
  <si>
    <t>frigo</t>
  </si>
  <si>
    <t>congelateur</t>
  </si>
  <si>
    <t>thermo</t>
  </si>
  <si>
    <t>VWR</t>
  </si>
  <si>
    <t>cellule a choix</t>
  </si>
  <si>
    <t>N°CAS</t>
  </si>
  <si>
    <t>7758-99-8</t>
  </si>
  <si>
    <t>50-81-7</t>
  </si>
  <si>
    <t>7803-55-6</t>
  </si>
  <si>
    <t>12054-85-2</t>
  </si>
  <si>
    <t>date enregistrement</t>
  </si>
  <si>
    <t>R2024-001</t>
  </si>
  <si>
    <t>unit</t>
  </si>
  <si>
    <t>7783-85-9</t>
  </si>
  <si>
    <t>7778-50-9</t>
  </si>
  <si>
    <t>Potassium dichromate</t>
  </si>
  <si>
    <t>7778-77-0</t>
  </si>
  <si>
    <t>5144-89-8</t>
  </si>
  <si>
    <t>1,10 phenanthroline</t>
  </si>
  <si>
    <t>28300-74-5</t>
  </si>
  <si>
    <t>60-00-4</t>
  </si>
  <si>
    <t>631-61-8</t>
  </si>
  <si>
    <t>7664-93-9</t>
  </si>
  <si>
    <t>1,5 diphenylcarbazide</t>
  </si>
  <si>
    <t>140-22-7</t>
  </si>
  <si>
    <t>6153-56-6</t>
  </si>
  <si>
    <t>Hazen color std 500Pt-Co</t>
  </si>
  <si>
    <t>877-24-7</t>
  </si>
  <si>
    <t>108-95-2</t>
  </si>
  <si>
    <t>13517-24-3</t>
  </si>
  <si>
    <t>27610-45-3</t>
  </si>
  <si>
    <t>12125-02-9</t>
  </si>
  <si>
    <t>1310-73-2</t>
  </si>
  <si>
    <t>7757-79-1</t>
  </si>
  <si>
    <t>potassium nitrate</t>
  </si>
  <si>
    <t>2893-78-9</t>
  </si>
  <si>
    <t>Hi7022</t>
  </si>
  <si>
    <t>Std ORP 470mv</t>
  </si>
  <si>
    <t>Hi7039</t>
  </si>
  <si>
    <t>Standard conductivite 100mS</t>
  </si>
  <si>
    <t>00653-20</t>
  </si>
  <si>
    <t>Std conductivite 2700µS</t>
  </si>
  <si>
    <t>RS600</t>
  </si>
  <si>
    <t>Std redox 600mV</t>
  </si>
  <si>
    <t>Hi70010P</t>
  </si>
  <si>
    <t>Buffer solution pH=10</t>
  </si>
  <si>
    <t>Hi70004P</t>
  </si>
  <si>
    <t>Buffer solution pH=4</t>
  </si>
  <si>
    <t>6834-92-0</t>
  </si>
  <si>
    <t>ST-065-1611</t>
  </si>
  <si>
    <t>Std turbidity  1000NTU</t>
  </si>
  <si>
    <t>Std silica 1ppm</t>
  </si>
  <si>
    <t>Std turbidity 4000NTU</t>
  </si>
  <si>
    <t>128-42</t>
  </si>
  <si>
    <t>Std copper 100ppm</t>
  </si>
  <si>
    <t>14151-42</t>
  </si>
  <si>
    <t>Std chrome 50ppm</t>
  </si>
  <si>
    <t>10034-93-2</t>
  </si>
  <si>
    <t>512-56-1</t>
  </si>
  <si>
    <t>67763-24-0</t>
  </si>
  <si>
    <t>Vert bromocresol</t>
  </si>
  <si>
    <t>"5470-11-1"</t>
  </si>
  <si>
    <t>85-01-8</t>
  </si>
  <si>
    <t>Phenanthrene</t>
  </si>
  <si>
    <t>52698-84-7</t>
  </si>
  <si>
    <t>Bathocuproin sulfonate</t>
  </si>
  <si>
    <t>Buffer solution pH=12</t>
  </si>
  <si>
    <t>7647-14-5</t>
  </si>
  <si>
    <t>Sodium chloride</t>
  </si>
  <si>
    <t>Buffer solution pH=13</t>
  </si>
  <si>
    <t>51-28-5</t>
  </si>
  <si>
    <t>2,4 dinitrophenol</t>
  </si>
  <si>
    <t>77-09-8</t>
  </si>
  <si>
    <t>Phenolphtaleine</t>
  </si>
  <si>
    <t>471-34-1</t>
  </si>
  <si>
    <t>Calcium carbonate</t>
  </si>
  <si>
    <t>66778-08-3</t>
  </si>
  <si>
    <t>Sodium phenyl phosphate dibasic</t>
  </si>
  <si>
    <t>823-40-5</t>
  </si>
  <si>
    <t>2,6 diaminotoluene 98%</t>
  </si>
  <si>
    <t>95-80-7</t>
  </si>
  <si>
    <t>2,4 diaminotoluene 98%</t>
  </si>
  <si>
    <t>13463-67-7</t>
  </si>
  <si>
    <t xml:space="preserve">Titanium oxyde </t>
  </si>
  <si>
    <t>100-97-0</t>
  </si>
  <si>
    <t>Hexamethylenetetramine 99%</t>
  </si>
  <si>
    <t>144-55-8</t>
  </si>
  <si>
    <t>Sodium bicarbonate</t>
  </si>
  <si>
    <t>10361-03-2</t>
  </si>
  <si>
    <t>7758-29-4</t>
  </si>
  <si>
    <t>Sodium tripolyphosphate</t>
  </si>
  <si>
    <t>10124-56-8</t>
  </si>
  <si>
    <t>Sodium hexametaphosphate</t>
  </si>
  <si>
    <t>57-13-6</t>
  </si>
  <si>
    <t>Uree</t>
  </si>
  <si>
    <t>7757-83-7</t>
  </si>
  <si>
    <t>Sodium sulfite</t>
  </si>
  <si>
    <t>67-63-0</t>
  </si>
  <si>
    <t>Isopropanol 99%</t>
  </si>
  <si>
    <t>67-56-1</t>
  </si>
  <si>
    <t>Methanol 99%</t>
  </si>
  <si>
    <t>67-64-1</t>
  </si>
  <si>
    <t>Acetone</t>
  </si>
  <si>
    <t>64-19-7</t>
  </si>
  <si>
    <t>Acid acetic glacial</t>
  </si>
  <si>
    <t>7647-01-0</t>
  </si>
  <si>
    <t>Acid hydrochloric 10% ou 6N</t>
  </si>
  <si>
    <t>Acid sulfuric 0,2N</t>
  </si>
  <si>
    <t>7664-38-2</t>
  </si>
  <si>
    <t>Sodium hydroxyde 30%</t>
  </si>
  <si>
    <t>7631-86-9</t>
  </si>
  <si>
    <t>Ludox HS40</t>
  </si>
  <si>
    <t>SH-099-1611</t>
  </si>
  <si>
    <t>sans</t>
  </si>
  <si>
    <t>R2024-002</t>
  </si>
  <si>
    <t>ne pas toucher</t>
  </si>
  <si>
    <t>a remplir</t>
  </si>
  <si>
    <t>poid</t>
  </si>
  <si>
    <t>Stock</t>
  </si>
  <si>
    <t>7727-21-1</t>
  </si>
  <si>
    <t>Potassium persulfate</t>
  </si>
  <si>
    <t>last number</t>
  </si>
  <si>
    <t>Reactif molybdate 3 pour silice</t>
  </si>
  <si>
    <t>Reactif acide citric</t>
  </si>
  <si>
    <t>Reactif amino acid F</t>
  </si>
  <si>
    <t>Solvant dilution amino acid F</t>
  </si>
  <si>
    <t>Ammonium hydroxyde</t>
  </si>
  <si>
    <t>Hydroxylamine hydrochloride</t>
  </si>
  <si>
    <t>Sodium citrate dihydrate</t>
  </si>
  <si>
    <t>Sulfate hydrazine</t>
  </si>
  <si>
    <t>Sodium polyphosphate</t>
  </si>
  <si>
    <t>Phenol detached crystal</t>
  </si>
  <si>
    <t>Ammonium molybdate tetrahydrate</t>
  </si>
  <si>
    <t>Ammonium chloride 98%</t>
  </si>
  <si>
    <t>Sodium hydroxyde pellet</t>
  </si>
  <si>
    <t>Sodium metasilicate nonahydrate</t>
  </si>
  <si>
    <t>Sodium sulfide hydrate 60-64%</t>
  </si>
  <si>
    <t>Acid ascorbic</t>
  </si>
  <si>
    <t>Trimethyl phosphate</t>
  </si>
  <si>
    <t>Ethylenediaminetetraacetic</t>
  </si>
  <si>
    <t>Ammonium acetate</t>
  </si>
  <si>
    <t>Sodium silicate</t>
  </si>
  <si>
    <t>Copper sulfate pentahydrate</t>
  </si>
  <si>
    <t>Potassium phosphate monobasic</t>
  </si>
  <si>
    <t>Ammonium iron sulfate hexahydrate</t>
  </si>
  <si>
    <t>Ammonium metavanadate</t>
  </si>
  <si>
    <t>Potassium phtalate monobasic</t>
  </si>
  <si>
    <t>Date de peremption</t>
  </si>
  <si>
    <t>Potassium antimoine tartrate trihydrate</t>
  </si>
  <si>
    <t>empoisonne</t>
  </si>
  <si>
    <t>N°lot</t>
  </si>
  <si>
    <t>stock</t>
  </si>
  <si>
    <t>date</t>
  </si>
  <si>
    <t>N°</t>
  </si>
  <si>
    <t>Nom</t>
  </si>
  <si>
    <t>CAS</t>
  </si>
  <si>
    <t>N°LOT</t>
  </si>
  <si>
    <t>risque</t>
  </si>
  <si>
    <t>date peremption</t>
  </si>
  <si>
    <t>imflammable</t>
  </si>
  <si>
    <t>Tue</t>
  </si>
  <si>
    <t xml:space="preserve">ronge </t>
  </si>
  <si>
    <t>explose</t>
  </si>
  <si>
    <t>pollution</t>
  </si>
  <si>
    <t>FJ230901A</t>
  </si>
  <si>
    <t xml:space="preserve">Acid oxalic </t>
  </si>
  <si>
    <t>144-62-7</t>
  </si>
  <si>
    <t>acid oxalic anhydre</t>
  </si>
  <si>
    <t>R2024-003</t>
  </si>
  <si>
    <t>N° INTERNE</t>
  </si>
  <si>
    <t>Date Ouverture</t>
  </si>
  <si>
    <t>Date Fermeture</t>
  </si>
  <si>
    <t>Masse</t>
  </si>
  <si>
    <t>Unit</t>
  </si>
  <si>
    <t>Emplacement</t>
  </si>
  <si>
    <t>Date Enregistrement</t>
  </si>
  <si>
    <t>Etat</t>
  </si>
  <si>
    <t>Risque</t>
  </si>
  <si>
    <t>Date Peremption</t>
  </si>
  <si>
    <t>Fournisseur</t>
  </si>
  <si>
    <t>R2024-005</t>
  </si>
  <si>
    <t>R2024-006</t>
  </si>
  <si>
    <t>R2024-007</t>
  </si>
  <si>
    <t>L158A</t>
  </si>
  <si>
    <t>R2024-008</t>
  </si>
  <si>
    <t>L1580</t>
  </si>
  <si>
    <t>R2024-009</t>
  </si>
  <si>
    <t>R2024-010</t>
  </si>
  <si>
    <t>A0430791</t>
  </si>
  <si>
    <t>R2024-012</t>
  </si>
  <si>
    <t>MKBS8640V</t>
  </si>
  <si>
    <t>R2024-013</t>
  </si>
  <si>
    <t>R2024-014</t>
  </si>
  <si>
    <t>R2024-015</t>
  </si>
  <si>
    <t>S16G032</t>
  </si>
  <si>
    <t>R2024-016</t>
  </si>
  <si>
    <t>SZBG099AH</t>
  </si>
  <si>
    <t>R2024-017</t>
  </si>
  <si>
    <t>U04H027</t>
  </si>
  <si>
    <t>R2024-018</t>
  </si>
  <si>
    <t>R2024-019</t>
  </si>
  <si>
    <t>R2024-020</t>
  </si>
  <si>
    <t>U06G034</t>
  </si>
  <si>
    <t>R2024-021</t>
  </si>
  <si>
    <t>R</t>
  </si>
  <si>
    <t>-</t>
  </si>
  <si>
    <t>A0418114</t>
  </si>
  <si>
    <t>R2024-22</t>
  </si>
  <si>
    <t>M2700</t>
  </si>
  <si>
    <t>6132-04-0</t>
  </si>
  <si>
    <t>A0443374</t>
  </si>
  <si>
    <t>A0410470</t>
  </si>
  <si>
    <t>ECCON100BT</t>
  </si>
  <si>
    <t>Std conductivite 1001µS</t>
  </si>
  <si>
    <t>ECCON500BT</t>
  </si>
  <si>
    <t>Std conductivite 500µS</t>
  </si>
  <si>
    <t>253/01</t>
  </si>
  <si>
    <t>461/01</t>
  </si>
  <si>
    <t>std conductivite 5000µS</t>
  </si>
  <si>
    <t>Dichloroisocyanuric acid sodium</t>
  </si>
  <si>
    <t>A0410507</t>
  </si>
  <si>
    <t>QAJS-SMFJ-3U19-R2R2</t>
  </si>
  <si>
    <t>A0451626</t>
  </si>
  <si>
    <t>A0458465</t>
  </si>
  <si>
    <t>A2287</t>
  </si>
  <si>
    <t>R2024-64</t>
  </si>
  <si>
    <t>R2024-65</t>
  </si>
  <si>
    <t>R2024-66</t>
  </si>
  <si>
    <t>R2024-67</t>
  </si>
  <si>
    <t>FJ230329C</t>
  </si>
  <si>
    <t>R2024-68</t>
  </si>
  <si>
    <t>R2024-69</t>
  </si>
  <si>
    <t>FJ240126A</t>
  </si>
  <si>
    <t>R2024-70</t>
  </si>
  <si>
    <t>R2024-71</t>
  </si>
  <si>
    <t>R2024-72</t>
  </si>
  <si>
    <t>R2024-73</t>
  </si>
  <si>
    <t>R2024-74</t>
  </si>
  <si>
    <t>K50366129-824</t>
  </si>
  <si>
    <t>R2024-75</t>
  </si>
  <si>
    <t>R2024-76</t>
  </si>
  <si>
    <t>R2024-77</t>
  </si>
  <si>
    <t>A0439340</t>
  </si>
  <si>
    <t>R2024-78</t>
  </si>
  <si>
    <t>A0449792</t>
  </si>
  <si>
    <t>R2024-79</t>
  </si>
  <si>
    <t>A0421160</t>
  </si>
  <si>
    <t>R2024-80</t>
  </si>
  <si>
    <t>A0434025</t>
  </si>
  <si>
    <t>R2024-81</t>
  </si>
  <si>
    <t>R2024-82</t>
  </si>
  <si>
    <t>R2024-83</t>
  </si>
  <si>
    <t>A0424229</t>
  </si>
  <si>
    <t>R2024-84</t>
  </si>
  <si>
    <t>R2024-85</t>
  </si>
  <si>
    <t>A0429092</t>
  </si>
  <si>
    <t>R2024-86</t>
  </si>
  <si>
    <t>I28Y026</t>
  </si>
  <si>
    <t>R2024-87</t>
  </si>
  <si>
    <t>R2024-88</t>
  </si>
  <si>
    <t>A0433058</t>
  </si>
  <si>
    <t>R2024-89</t>
  </si>
  <si>
    <t>R2024-90</t>
  </si>
  <si>
    <t>R2024-91</t>
  </si>
  <si>
    <t>R2024-92</t>
  </si>
  <si>
    <t>R2024-93</t>
  </si>
  <si>
    <t>1223C1</t>
  </si>
  <si>
    <t>R2024-94</t>
  </si>
  <si>
    <t>R2024-95</t>
  </si>
  <si>
    <t>SLBP2690V</t>
  </si>
  <si>
    <t>R2024-96</t>
  </si>
  <si>
    <t>J1270</t>
  </si>
  <si>
    <t>R2024-97</t>
  </si>
  <si>
    <t>R2024-98</t>
  </si>
  <si>
    <t>A0430146</t>
  </si>
  <si>
    <t>R2024-99</t>
  </si>
  <si>
    <t>STBK7652</t>
  </si>
  <si>
    <t>R2024-100</t>
  </si>
  <si>
    <t>N25G002</t>
  </si>
  <si>
    <t>R2024-101</t>
  </si>
  <si>
    <t>A0392863</t>
  </si>
  <si>
    <t>R2024-102</t>
  </si>
  <si>
    <t>LRAD2089</t>
  </si>
  <si>
    <t>R2024-103</t>
  </si>
  <si>
    <t>R2024-104</t>
  </si>
  <si>
    <t>R2024-105</t>
  </si>
  <si>
    <t>R2024-106</t>
  </si>
  <si>
    <t>1322J1</t>
  </si>
  <si>
    <t>R2024-107</t>
  </si>
  <si>
    <t>R2024-108</t>
  </si>
  <si>
    <t>R2024-109</t>
  </si>
  <si>
    <t>R2024-110</t>
  </si>
  <si>
    <t>R2024-111</t>
  </si>
  <si>
    <t>R2024-112</t>
  </si>
  <si>
    <t>R2024-113</t>
  </si>
  <si>
    <t>R2024-114</t>
  </si>
  <si>
    <t>M153A</t>
  </si>
  <si>
    <t>R2024-115</t>
  </si>
  <si>
    <t>7697-37-2</t>
  </si>
  <si>
    <t>Acid Nitric 65%</t>
  </si>
  <si>
    <t>R2024-116</t>
  </si>
  <si>
    <t>R2024-117</t>
  </si>
  <si>
    <t>Acid sulfuric</t>
  </si>
  <si>
    <t>Acid phosphoric</t>
  </si>
  <si>
    <t>Acid Nitric</t>
  </si>
  <si>
    <t>M1380</t>
  </si>
  <si>
    <t>J0570</t>
  </si>
  <si>
    <t>R2024-118</t>
  </si>
  <si>
    <t>R2024-119</t>
  </si>
  <si>
    <t>T13H002</t>
  </si>
  <si>
    <t>R2024-120</t>
  </si>
  <si>
    <t>J30R763</t>
  </si>
  <si>
    <t>R2024-121</t>
  </si>
  <si>
    <t>R2024-122</t>
  </si>
  <si>
    <t>A0447831</t>
  </si>
  <si>
    <t>R2024-123</t>
  </si>
  <si>
    <t>R2024-124</t>
  </si>
  <si>
    <t>R2024-125</t>
  </si>
  <si>
    <t>R30H769</t>
  </si>
  <si>
    <t>R2024-126</t>
  </si>
  <si>
    <t>J/2820/15</t>
  </si>
  <si>
    <t>R2024-127</t>
  </si>
  <si>
    <t>J/2850/15</t>
  </si>
  <si>
    <t>Buffer solution pH=7</t>
  </si>
  <si>
    <t>R2024-128</t>
  </si>
  <si>
    <t>R2024-129</t>
  </si>
  <si>
    <t>R2024-130</t>
  </si>
  <si>
    <t>J/2880/15</t>
  </si>
  <si>
    <t>R2024-131</t>
  </si>
  <si>
    <t>R2024-132</t>
  </si>
  <si>
    <t>STBK9728</t>
  </si>
  <si>
    <t>R2024-134</t>
  </si>
  <si>
    <t>ALC-brul</t>
  </si>
  <si>
    <t>alcool a bruler</t>
  </si>
  <si>
    <t>R2024-004</t>
  </si>
  <si>
    <t>Colonne1</t>
  </si>
  <si>
    <t>vide</t>
  </si>
  <si>
    <t>A1032</t>
  </si>
  <si>
    <t>A5055</t>
  </si>
  <si>
    <t>R2024-023</t>
  </si>
  <si>
    <t>R2024-024</t>
  </si>
  <si>
    <t>R2024-025</t>
  </si>
  <si>
    <t>R2024-026</t>
  </si>
  <si>
    <t>R2024-027</t>
  </si>
  <si>
    <t>R2024-028</t>
  </si>
  <si>
    <t>R2024-029</t>
  </si>
  <si>
    <t>R2024-030</t>
  </si>
  <si>
    <t>R2024-031</t>
  </si>
  <si>
    <t>R2024-032</t>
  </si>
  <si>
    <t>R2024-033</t>
  </si>
  <si>
    <t>R2024-034</t>
  </si>
  <si>
    <t>R2024-035</t>
  </si>
  <si>
    <t>R2024-036</t>
  </si>
  <si>
    <t>R2024-037</t>
  </si>
  <si>
    <t>R2024-038</t>
  </si>
  <si>
    <t>R2024-039</t>
  </si>
  <si>
    <t>R2024-040</t>
  </si>
  <si>
    <t>R2024-041</t>
  </si>
  <si>
    <t>R2024-042</t>
  </si>
  <si>
    <t>R2024-043</t>
  </si>
  <si>
    <t>R2024-044</t>
  </si>
  <si>
    <t>R2024-045</t>
  </si>
  <si>
    <t>R2024-046</t>
  </si>
  <si>
    <t>R2024-047</t>
  </si>
  <si>
    <t>R2024-048</t>
  </si>
  <si>
    <t>R2024-049</t>
  </si>
  <si>
    <t>R2024-050</t>
  </si>
  <si>
    <t>R2024-051</t>
  </si>
  <si>
    <t>R2024-052</t>
  </si>
  <si>
    <t>R2024-053</t>
  </si>
  <si>
    <t>R2024-054</t>
  </si>
  <si>
    <t>R2024-055</t>
  </si>
  <si>
    <t>R2024-056</t>
  </si>
  <si>
    <t>R2024-057</t>
  </si>
  <si>
    <t>R2024-058</t>
  </si>
  <si>
    <t>R2024-059</t>
  </si>
  <si>
    <t>R2024-060</t>
  </si>
  <si>
    <t>R2024-061</t>
  </si>
  <si>
    <t>R2024-062</t>
  </si>
  <si>
    <t>R2024-063</t>
  </si>
  <si>
    <t>A5056</t>
  </si>
  <si>
    <t>A5050</t>
  </si>
  <si>
    <t>Amino acid F reagent</t>
  </si>
  <si>
    <t>A6146</t>
  </si>
  <si>
    <t>Amino acid F diluant</t>
  </si>
  <si>
    <t>A6154</t>
  </si>
  <si>
    <t>molybdate 3 reagent</t>
  </si>
  <si>
    <t>A6134</t>
  </si>
  <si>
    <t>citric acid F reagent</t>
  </si>
  <si>
    <t>A6133</t>
  </si>
  <si>
    <t>A6036</t>
  </si>
  <si>
    <t>A6132</t>
  </si>
  <si>
    <t>RS60021D1</t>
  </si>
  <si>
    <t>CC20536</t>
  </si>
  <si>
    <t>Std conductivite 100µS</t>
  </si>
  <si>
    <t>312/01</t>
  </si>
  <si>
    <t>sodium citrate dihydrate</t>
  </si>
  <si>
    <t>STBF1932V</t>
  </si>
  <si>
    <t>I0100</t>
  </si>
  <si>
    <t>R2024-011</t>
  </si>
  <si>
    <t>QR11954</t>
  </si>
  <si>
    <t>R2024-133</t>
  </si>
  <si>
    <t>A0455445</t>
  </si>
  <si>
    <t>R2024-135</t>
  </si>
  <si>
    <t/>
  </si>
  <si>
    <t>R2024-136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</si>
</sst>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sz val="12"/>
      <color rgb="FF00B0F0"/>
      <name val="Calibri"/>
      <family val="2"/>
      <scheme val="minor"/>
    </font>
    <font>
      <sz val="11"/>
      <color rgb="FF111111"/>
      <name val="Calibri"/>
      <family val="2"/>
      <scheme val="minor"/>
    </font>
    <font>
      <b/>
      <sz val="10"/>
      <color rgb="FF00B0F0"/>
      <name val="Segoe U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0" fontId="1" fillId="0" borderId="0" xfId="0" applyFont="1" applyAlignment="1">
      <alignment horizontal="right"/>
    </xf>
    <xf numFmtId="14" fontId="0" fillId="0" borderId="0" xfId="0" applyNumberFormat="1"/>
    <xf numFmtId="0" fontId="0" fillId="0" borderId="1" xfId="0" applyBorder="1"/>
    <xf numFmtId="0" fontId="0" fillId="0" borderId="2" xfId="0" applyBorder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right"/>
    </xf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right"/>
    </xf>
    <xf numFmtId="1" fontId="0" fillId="0" borderId="0" xfId="0" applyNumberFormat="1"/>
    <xf numFmtId="164" fontId="0" fillId="0" borderId="0" xfId="0" applyNumberFormat="1" applyAlignment="1">
      <alignment horizontal="center" vertical="center"/>
    </xf>
    <xf numFmtId="1" fontId="0" fillId="2" borderId="9" xfId="0" quotePrefix="1" applyNumberFormat="1" applyFill="1" applyBorder="1" applyAlignment="1">
      <alignment horizontal="center" vertical="center"/>
    </xf>
    <xf numFmtId="0" fontId="5" fillId="0" borderId="0" xfId="0" applyFont="1" applyAlignment="1">
      <alignment horizontal="right"/>
    </xf>
    <xf numFmtId="0" fontId="6" fillId="0" borderId="0" xfId="0" applyFont="1" applyAlignment="1">
      <alignment horizontal="right"/>
    </xf>
    <xf numFmtId="14" fontId="5" fillId="0" borderId="0" xfId="0" applyNumberFormat="1" applyFont="1"/>
    <xf numFmtId="0" fontId="8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1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Standaard" xfId="0" builtinId="0"/>
  </cellStyles>
  <dxfs count="25">
    <dxf>
      <numFmt numFmtId="165" formatCode="dd/mm/yyyy"/>
    </dxf>
    <dxf>
      <numFmt numFmtId="165" formatCode="dd/mm/yyyy"/>
    </dxf>
    <dxf>
      <numFmt numFmtId="165" formatCode="dd/mm/yyyy"/>
    </dxf>
    <dxf>
      <numFmt numFmtId="165" formatCode="dd/mm/yyyy"/>
    </dxf>
    <dxf>
      <numFmt numFmtId="0" formatCode="General"/>
    </dxf>
    <dxf>
      <numFmt numFmtId="165" formatCode="dd/mm/yyyy"/>
    </dxf>
    <dxf>
      <numFmt numFmtId="165" formatCode="dd/mm/yyyy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00"/>
      <alignment horizontal="center" vertical="center" textRotation="0" wrapText="0" indent="0" justifyLastLine="0" shrinkToFit="0" readingOrder="0"/>
    </dxf>
    <dxf>
      <numFmt numFmtId="164" formatCode="0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1276350</xdr:colOff>
          <xdr:row>17</xdr:row>
          <xdr:rowOff>171450</xdr:rowOff>
        </xdr:from>
        <xdr:to>
          <xdr:col>7</xdr:col>
          <xdr:colOff>19050</xdr:colOff>
          <xdr:row>19</xdr:row>
          <xdr:rowOff>9525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914400</xdr:colOff>
          <xdr:row>0</xdr:row>
          <xdr:rowOff>95250</xdr:rowOff>
        </xdr:from>
        <xdr:to>
          <xdr:col>9</xdr:col>
          <xdr:colOff>323850</xdr:colOff>
          <xdr:row>2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D9FA7B9-2E6D-4FA9-B9D3-6CF18CA91B29}" name="Tableau4" displayName="Tableau4" ref="D4:S140" totalsRowShown="0" headerRowDxfId="24" dataDxfId="23">
  <autoFilter ref="D4:S140" xr:uid="{FD9FA7B9-2E6D-4FA9-B9D3-6CF18CA91B29}"/>
  <tableColumns count="16">
    <tableColumn id="1" xr3:uid="{FD549BDA-C49D-474F-93EE-1A88D923182D}" name="Date Enregistrement" dataDxfId="22"/>
    <tableColumn id="2" xr3:uid="{13E0DA10-3642-461A-A563-B87FDE1AC18A}" name="N° INTERNE" dataDxfId="21"/>
    <tableColumn id="3" xr3:uid="{2B878753-508B-4BEC-8F4A-06692B43AE4D}" name="Nom" dataDxfId="20"/>
    <tableColumn id="4" xr3:uid="{B3C2606A-6A32-4F53-8E3A-67F5BC3B9678}" name="CAS" dataDxfId="19"/>
    <tableColumn id="5" xr3:uid="{4B52316C-DF7A-4F39-9B4E-6817CE5CD1B5}" name="N°LOT" dataDxfId="18"/>
    <tableColumn id="6" xr3:uid="{B4272780-1BF8-4BDE-B753-221D06F09475}" name="Etat" dataDxfId="17"/>
    <tableColumn id="7" xr3:uid="{FA88F7AE-2DB2-425C-9029-39161F87803A}" name="Masse" dataDxfId="16"/>
    <tableColumn id="8" xr3:uid="{73D58198-D5BD-4610-9A03-A8D6E49A76AB}" name="Unit" dataDxfId="15"/>
    <tableColumn id="9" xr3:uid="{AA82C0F5-B385-4D06-B38D-3E12084C2352}" name="Stock" dataDxfId="14">
      <calculatedColumnFormula>SUMIF($G$5:$G$140,G5,$J$5:$J$140)</calculatedColumnFormula>
    </tableColumn>
    <tableColumn id="10" xr3:uid="{6E0138A6-64C9-49E0-AD94-2CE01AC86E4E}" name="Emplacement" dataDxfId="13"/>
    <tableColumn id="11" xr3:uid="{4EAF8C85-BE3E-4172-97BE-8A966967DBAA}" name="Risque" dataDxfId="12"/>
    <tableColumn id="12" xr3:uid="{19ACE595-4BAF-400D-9AC5-C02EEEDA4F51}" name="Date Ouverture" dataDxfId="11"/>
    <tableColumn id="13" xr3:uid="{2F2283A3-4276-417C-A774-C7F65BB92C95}" name="Date Fermeture" dataDxfId="10"/>
    <tableColumn id="14" xr3:uid="{E132F141-B104-4729-92F4-CCC7420AF96F}" name="Date Peremption" dataDxfId="9"/>
    <tableColumn id="15" xr3:uid="{6CD44751-BD1C-4CE0-9058-E73FE962A370}" name="Fournisseur" dataDxfId="8"/>
    <tableColumn id="16" xr3:uid="{BA856302-383E-4D67-929F-2738934349CA}" name="Colonne1" dataDxfId="7">
      <calculatedColumnFormula>IF(ISBLANK(P5),"","vide")&amp;IF(Q5="","",IF(Q5&gt;TODAY(),"","vide"))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1C746D-2205-48B6-9A60-71BF9DBED261}" name="Tableau1" displayName="Tableau1" ref="C4:R5" totalsRowShown="0" headerRowDxfId="6">
  <autoFilter ref="C4:R5" xr:uid="{2F1C746D-2205-48B6-9A60-71BF9DBED261}"/>
  <tableColumns count="16">
    <tableColumn id="1" xr3:uid="{A3D3745D-20E4-49AF-944A-9E31AB558B8E}" name="Date Enregistrement" dataDxfId="5"/>
    <tableColumn id="2" xr3:uid="{EC9EC08D-E78A-4ED9-93BA-7562337850CB}" name="vide" dataDxfId="4">
      <calculatedColumnFormula>IF(ISBLANK(A5),"","vide")&amp;IF(B5="","",IF(B5&gt;TODAY(),"","vide"))</calculatedColumnFormula>
    </tableColumn>
    <tableColumn id="3" xr3:uid="{D697DE42-E604-4DA9-944C-96622538555E}" name="Nom"/>
    <tableColumn id="4" xr3:uid="{60B4A170-B8C0-4A72-B950-22B2710B6F87}" name="CAS"/>
    <tableColumn id="5" xr3:uid="{DB0F38C1-8A19-42FC-9736-311B52F288A0}" name="N°LOT"/>
    <tableColumn id="6" xr3:uid="{F225C302-E104-486F-B47F-492ED1AB229F}" name="Etat"/>
    <tableColumn id="7" xr3:uid="{32379330-CEC8-4925-9E78-7D7F7FD057C3}" name="Masse"/>
    <tableColumn id="8" xr3:uid="{A7DC85E3-8B1F-4FA3-B36B-A5EEDC418560}" name="Unit"/>
    <tableColumn id="9" xr3:uid="{EEC0EB13-9DE9-4554-948A-E72D84EC24AE}" name="Stock"/>
    <tableColumn id="10" xr3:uid="{2A8547C5-88D1-45F8-BE49-4727E1C7755B}" name="Emplacement"/>
    <tableColumn id="11" xr3:uid="{C141C221-3B38-407A-9F7E-E52745CE4DF6}" name="Risque"/>
    <tableColumn id="12" xr3:uid="{672915A1-84B6-4265-A0BE-56817F90E238}" name="Date Ouverture" dataDxfId="3"/>
    <tableColumn id="13" xr3:uid="{BBE7A22B-B16E-4998-B71F-BB7466876254}" name="Date Fermeture" dataDxfId="2"/>
    <tableColumn id="14" xr3:uid="{69DD197E-7B5F-4C3F-BDBA-93FBAA4920A5}" name="Date Peremption" dataDxfId="1"/>
    <tableColumn id="15" xr3:uid="{70D6BC9C-FDB7-4D0E-ACA4-7E69086041B3}" name="Fournisseur"/>
    <tableColumn id="16" xr3:uid="{1A4005CE-01DD-4675-8F6D-EF78FC5D77C5}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FC203-868F-46BD-B907-09757050F70A}">
  <sheetPr codeName="Feuil1"/>
  <dimension ref="A1:Z1432"/>
  <sheetViews>
    <sheetView zoomScale="90" zoomScaleNormal="90" workbookViewId="0">
      <selection activeCell="B24" sqref="B24:P24"/>
    </sheetView>
  </sheetViews>
  <sheetFormatPr defaultColWidth="11.42578125" defaultRowHeight="15" x14ac:dyDescent="0.25"/>
  <cols>
    <col min="1" max="1" width="3.140625" customWidth="1"/>
    <col min="2" max="2" width="13" customWidth="1"/>
    <col min="3" max="3" width="10.7109375" customWidth="1"/>
    <col min="4" max="4" width="11.28515625" style="1" customWidth="1"/>
    <col min="5" max="5" width="19" customWidth="1"/>
    <col min="6" max="6" width="12" customWidth="1"/>
    <col min="7" max="7" width="12.5703125" customWidth="1"/>
    <col min="8" max="8" width="6.5703125" style="1" customWidth="1"/>
    <col min="9" max="9" width="21.5703125" customWidth="1"/>
    <col min="10" max="10" width="8.42578125" customWidth="1"/>
    <col min="11" max="11" width="14" customWidth="1"/>
    <col min="12" max="12" width="13.140625" customWidth="1"/>
    <col min="13" max="13" width="5" customWidth="1"/>
    <col min="14" max="14" width="6.5703125" customWidth="1"/>
    <col min="15" max="15" width="13.5703125" style="1" customWidth="1"/>
    <col min="16" max="16" width="12.28515625" customWidth="1"/>
    <col min="17" max="19" width="21.5703125" style="1" customWidth="1"/>
    <col min="20" max="20" width="21.5703125" customWidth="1"/>
    <col min="21" max="21" width="21.5703125" style="1" customWidth="1"/>
    <col min="22" max="22" width="21.5703125" customWidth="1"/>
    <col min="23" max="23" width="16.28515625" style="1" customWidth="1"/>
    <col min="24" max="24" width="14.7109375" customWidth="1"/>
    <col min="25" max="25" width="16.7109375" customWidth="1"/>
  </cols>
  <sheetData>
    <row r="1" spans="3:23" x14ac:dyDescent="0.25">
      <c r="E1" s="1" t="s">
        <v>130</v>
      </c>
      <c r="N1" s="36"/>
      <c r="O1" s="36"/>
      <c r="P1" s="36"/>
      <c r="Q1" s="36"/>
      <c r="R1" s="36"/>
      <c r="S1" s="36"/>
      <c r="T1" s="36"/>
    </row>
    <row r="2" spans="3:23" x14ac:dyDescent="0.25">
      <c r="D2" s="3"/>
      <c r="E2" s="3" t="s">
        <v>18</v>
      </c>
      <c r="I2" t="s">
        <v>135</v>
      </c>
      <c r="J2" s="18">
        <f>consultation!E1</f>
        <v>136</v>
      </c>
      <c r="K2" s="34">
        <f>J2+1</f>
        <v>137</v>
      </c>
      <c r="M2" t="s">
        <v>218</v>
      </c>
      <c r="N2">
        <f ca="1">YEAR(I6)</f>
        <v>2024</v>
      </c>
      <c r="O2" s="1" t="s">
        <v>219</v>
      </c>
      <c r="Q2" s="1" t="str">
        <f ca="1">M2&amp;N2&amp;O2&amp;K2</f>
        <v>R2024-137</v>
      </c>
    </row>
    <row r="3" spans="3:23" x14ac:dyDescent="0.25">
      <c r="D3" s="3"/>
      <c r="E3" s="21" t="s">
        <v>129</v>
      </c>
      <c r="M3" s="17"/>
      <c r="N3" s="2" t="s">
        <v>5</v>
      </c>
      <c r="O3" s="1" t="s">
        <v>11</v>
      </c>
      <c r="P3" s="2" t="s">
        <v>7</v>
      </c>
      <c r="Q3" s="1" t="s">
        <v>8</v>
      </c>
      <c r="R3" s="3" t="s">
        <v>3</v>
      </c>
      <c r="S3" s="1" t="s">
        <v>13</v>
      </c>
      <c r="T3" s="2" t="s">
        <v>12</v>
      </c>
      <c r="U3" s="1" t="s">
        <v>10</v>
      </c>
      <c r="V3" s="3" t="s">
        <v>2</v>
      </c>
      <c r="W3" s="1" t="s">
        <v>16</v>
      </c>
    </row>
    <row r="4" spans="3:23" ht="15.75" thickBot="1" x14ac:dyDescent="0.3">
      <c r="D4" s="3"/>
      <c r="O4" s="1" t="s">
        <v>6</v>
      </c>
      <c r="Q4" s="1" t="s">
        <v>9</v>
      </c>
      <c r="S4" s="1" t="s">
        <v>14</v>
      </c>
      <c r="U4" s="1" t="s">
        <v>177</v>
      </c>
      <c r="W4" s="1" t="s">
        <v>17</v>
      </c>
    </row>
    <row r="5" spans="3:23" x14ac:dyDescent="0.25">
      <c r="C5" s="5"/>
      <c r="D5" s="6"/>
      <c r="E5" s="7"/>
      <c r="F5" s="7"/>
      <c r="G5" s="7"/>
      <c r="H5" s="6"/>
      <c r="I5" s="7"/>
      <c r="J5" s="8"/>
      <c r="S5" s="1" t="s">
        <v>15</v>
      </c>
      <c r="U5" s="1" t="s">
        <v>127</v>
      </c>
    </row>
    <row r="6" spans="3:23" ht="15.75" x14ac:dyDescent="0.25">
      <c r="C6" s="9"/>
      <c r="D6" s="22" t="s">
        <v>0</v>
      </c>
      <c r="E6" s="26" t="str">
        <f>LOOKUP(E8,U15:V154,V15:V154)</f>
        <v>Std ORP 470mv</v>
      </c>
      <c r="H6" s="21" t="s">
        <v>24</v>
      </c>
      <c r="I6" s="23">
        <f ca="1">TODAY()</f>
        <v>45336</v>
      </c>
      <c r="J6" s="10"/>
      <c r="L6" s="26"/>
      <c r="U6" s="1" t="s">
        <v>163</v>
      </c>
    </row>
    <row r="7" spans="3:23" x14ac:dyDescent="0.25">
      <c r="C7" s="9"/>
      <c r="E7" s="25" t="str">
        <f>$E$6</f>
        <v>Std ORP 470mv</v>
      </c>
      <c r="J7" s="10"/>
      <c r="U7" s="1" t="s">
        <v>173</v>
      </c>
    </row>
    <row r="8" spans="3:23" x14ac:dyDescent="0.25">
      <c r="C8" s="9"/>
      <c r="D8" s="3" t="s">
        <v>1</v>
      </c>
      <c r="E8" s="3" t="s">
        <v>50</v>
      </c>
      <c r="H8" s="27" t="s">
        <v>4</v>
      </c>
      <c r="I8" s="24" t="str">
        <f ca="1">Q2</f>
        <v>R2024-137</v>
      </c>
      <c r="J8" s="10"/>
      <c r="U8" s="1" t="s">
        <v>174</v>
      </c>
    </row>
    <row r="9" spans="3:23" x14ac:dyDescent="0.25">
      <c r="C9" s="9"/>
      <c r="E9" s="1"/>
      <c r="J9" s="10"/>
      <c r="U9" s="1" t="s">
        <v>175</v>
      </c>
    </row>
    <row r="10" spans="3:23" x14ac:dyDescent="0.25">
      <c r="C10" s="9"/>
      <c r="D10" s="3" t="s">
        <v>5</v>
      </c>
      <c r="E10" s="3" t="s">
        <v>6</v>
      </c>
      <c r="G10" t="s">
        <v>161</v>
      </c>
      <c r="I10" s="4">
        <v>47027</v>
      </c>
      <c r="J10" s="10"/>
      <c r="U10" s="1" t="s">
        <v>176</v>
      </c>
    </row>
    <row r="11" spans="3:23" x14ac:dyDescent="0.25">
      <c r="C11" s="9"/>
      <c r="D11" s="3"/>
      <c r="E11" s="1"/>
      <c r="J11" s="10"/>
      <c r="N11" s="2"/>
    </row>
    <row r="12" spans="3:23" x14ac:dyDescent="0.25">
      <c r="C12" s="9"/>
      <c r="D12" s="3" t="s">
        <v>7</v>
      </c>
      <c r="E12" s="1">
        <v>500</v>
      </c>
      <c r="F12" s="2" t="s">
        <v>9</v>
      </c>
      <c r="H12" s="3" t="s">
        <v>2</v>
      </c>
      <c r="I12" s="3" t="s">
        <v>16</v>
      </c>
      <c r="J12" s="10"/>
    </row>
    <row r="13" spans="3:23" x14ac:dyDescent="0.25">
      <c r="C13" s="9"/>
      <c r="D13" s="3"/>
      <c r="E13" s="1"/>
      <c r="J13" s="10"/>
    </row>
    <row r="14" spans="3:23" x14ac:dyDescent="0.25">
      <c r="C14" s="9"/>
      <c r="D14" s="3" t="s">
        <v>3</v>
      </c>
      <c r="E14" s="3" t="s">
        <v>13</v>
      </c>
      <c r="H14" s="1" t="s">
        <v>164</v>
      </c>
      <c r="I14">
        <v>9418</v>
      </c>
      <c r="J14" s="10"/>
    </row>
    <row r="15" spans="3:23" x14ac:dyDescent="0.25">
      <c r="C15" s="9"/>
      <c r="D15" s="3"/>
      <c r="E15" s="1"/>
      <c r="J15" s="10"/>
      <c r="T15" s="2" t="s">
        <v>19</v>
      </c>
      <c r="U15" s="1">
        <v>1130</v>
      </c>
      <c r="V15" s="16" t="s">
        <v>83</v>
      </c>
    </row>
    <row r="16" spans="3:23" x14ac:dyDescent="0.25">
      <c r="C16" s="9"/>
      <c r="D16" s="3" t="s">
        <v>12</v>
      </c>
      <c r="E16" s="3" t="s">
        <v>175</v>
      </c>
      <c r="J16" s="10"/>
      <c r="U16" s="1">
        <v>11205</v>
      </c>
      <c r="V16" s="16" t="s">
        <v>80</v>
      </c>
    </row>
    <row r="17" spans="1:26" ht="15.75" thickBot="1" x14ac:dyDescent="0.3">
      <c r="C17" s="11"/>
      <c r="D17" s="12"/>
      <c r="E17" s="13"/>
      <c r="F17" s="13"/>
      <c r="G17" s="13"/>
      <c r="H17" s="12"/>
      <c r="I17" s="13"/>
      <c r="J17" s="14"/>
      <c r="T17" s="1"/>
      <c r="U17" s="1">
        <v>110649</v>
      </c>
      <c r="V17" s="16" t="s">
        <v>65</v>
      </c>
    </row>
    <row r="18" spans="1:26" x14ac:dyDescent="0.25">
      <c r="T18" s="1"/>
      <c r="U18" s="1">
        <v>199549</v>
      </c>
      <c r="V18" s="16" t="s">
        <v>136</v>
      </c>
    </row>
    <row r="19" spans="1:26" x14ac:dyDescent="0.25">
      <c r="N19" s="1"/>
      <c r="O19"/>
      <c r="U19" s="1">
        <v>238935</v>
      </c>
      <c r="V19" s="16" t="s">
        <v>53</v>
      </c>
    </row>
    <row r="20" spans="1:26" x14ac:dyDescent="0.25">
      <c r="Q20"/>
      <c r="T20" s="1"/>
      <c r="U20" s="1">
        <v>246149</v>
      </c>
      <c r="V20" s="16" t="s">
        <v>66</v>
      </c>
    </row>
    <row r="21" spans="1:26" x14ac:dyDescent="0.25">
      <c r="Q21"/>
      <c r="R21"/>
      <c r="S21"/>
      <c r="U21" s="1">
        <v>2254249</v>
      </c>
      <c r="V21" s="16" t="s">
        <v>137</v>
      </c>
    </row>
    <row r="22" spans="1:26" x14ac:dyDescent="0.25">
      <c r="G22" s="1"/>
      <c r="H22"/>
      <c r="N22" s="1"/>
      <c r="O22"/>
      <c r="S22"/>
      <c r="U22" s="1">
        <v>2353011</v>
      </c>
      <c r="V22" s="16" t="s">
        <v>139</v>
      </c>
    </row>
    <row r="23" spans="1:26" x14ac:dyDescent="0.25">
      <c r="B23" t="s">
        <v>166</v>
      </c>
      <c r="C23" t="s">
        <v>167</v>
      </c>
      <c r="D23" s="1" t="s">
        <v>168</v>
      </c>
      <c r="E23" t="s">
        <v>169</v>
      </c>
      <c r="F23" t="s">
        <v>170</v>
      </c>
      <c r="G23" t="s">
        <v>5</v>
      </c>
      <c r="H23" s="1" t="s">
        <v>131</v>
      </c>
      <c r="I23" t="s">
        <v>26</v>
      </c>
      <c r="J23" t="s">
        <v>165</v>
      </c>
      <c r="K23" t="s">
        <v>3</v>
      </c>
      <c r="L23" t="s">
        <v>171</v>
      </c>
      <c r="O23" t="s">
        <v>172</v>
      </c>
      <c r="P23" s="1" t="s">
        <v>2</v>
      </c>
      <c r="Q23"/>
      <c r="R23"/>
      <c r="U23" s="1">
        <v>2651155</v>
      </c>
      <c r="V23" s="16" t="s">
        <v>138</v>
      </c>
      <c r="Y23" s="1"/>
      <c r="Z23" s="1"/>
    </row>
    <row r="24" spans="1:26" x14ac:dyDescent="0.25">
      <c r="A24" s="20"/>
      <c r="B24" s="30">
        <f ca="1">enregistrement!$I$6</f>
        <v>45336</v>
      </c>
      <c r="C24" s="32" t="str">
        <f ca="1">enregistrement!$I$8</f>
        <v>R2024-137</v>
      </c>
      <c r="D24" s="33" t="str">
        <f>enregistrement!$E$6</f>
        <v>Std ORP 470mv</v>
      </c>
      <c r="E24" s="15" t="str">
        <f>enregistrement!$E$8</f>
        <v>Hi7022</v>
      </c>
      <c r="F24" s="15">
        <f>$I$14</f>
        <v>9418</v>
      </c>
      <c r="G24" s="15" t="str">
        <f>enregistrement!$E$10</f>
        <v>liquide</v>
      </c>
      <c r="H24" s="15">
        <f>enregistrement!$E$12</f>
        <v>500</v>
      </c>
      <c r="I24" s="15" t="str">
        <f>enregistrement!$F$12</f>
        <v>ml</v>
      </c>
      <c r="K24" s="15" t="str">
        <f>enregistrement!$E$14</f>
        <v>armoire</v>
      </c>
      <c r="L24" s="15" t="str">
        <f>enregistrement!$E$16</f>
        <v xml:space="preserve">ronge </v>
      </c>
      <c r="O24" s="30">
        <f>IF(ISBLANK(I10),"",I10)</f>
        <v>47027</v>
      </c>
      <c r="P24" s="15" t="str">
        <f>enregistrement!$I$12</f>
        <v>thermo</v>
      </c>
      <c r="Q24"/>
      <c r="U24" s="1">
        <v>12913634</v>
      </c>
      <c r="V24" s="16" t="s">
        <v>121</v>
      </c>
      <c r="X24" s="1"/>
    </row>
    <row r="25" spans="1:26" x14ac:dyDescent="0.25">
      <c r="G25" s="1"/>
      <c r="H25"/>
      <c r="O25"/>
      <c r="U25" s="17" t="s">
        <v>75</v>
      </c>
      <c r="V25" s="16" t="s">
        <v>141</v>
      </c>
      <c r="W25"/>
    </row>
    <row r="26" spans="1:26" x14ac:dyDescent="0.25">
      <c r="G26" s="1"/>
      <c r="H26"/>
      <c r="U26" s="1" t="s">
        <v>54</v>
      </c>
      <c r="V26" s="16" t="s">
        <v>55</v>
      </c>
      <c r="W26"/>
    </row>
    <row r="27" spans="1:26" x14ac:dyDescent="0.25">
      <c r="G27" s="1"/>
      <c r="H27"/>
      <c r="T27" s="1"/>
      <c r="U27" s="1" t="s">
        <v>71</v>
      </c>
      <c r="V27" s="16" t="s">
        <v>143</v>
      </c>
      <c r="W27"/>
    </row>
    <row r="28" spans="1:26" x14ac:dyDescent="0.25">
      <c r="G28" s="1"/>
      <c r="H28"/>
      <c r="M28" s="4"/>
      <c r="U28" s="1" t="s">
        <v>98</v>
      </c>
      <c r="V28" s="16" t="s">
        <v>99</v>
      </c>
      <c r="W28"/>
    </row>
    <row r="29" spans="1:26" x14ac:dyDescent="0.25">
      <c r="P29" s="1"/>
      <c r="U29" s="1" t="s">
        <v>105</v>
      </c>
      <c r="V29" s="16" t="s">
        <v>106</v>
      </c>
      <c r="W29"/>
    </row>
    <row r="30" spans="1:26" x14ac:dyDescent="0.25">
      <c r="P30" s="1"/>
      <c r="S30"/>
      <c r="U30" s="1" t="s">
        <v>102</v>
      </c>
      <c r="V30" s="16" t="s">
        <v>144</v>
      </c>
    </row>
    <row r="31" spans="1:26" x14ac:dyDescent="0.25">
      <c r="P31" s="1"/>
      <c r="S31"/>
      <c r="U31" s="1" t="s">
        <v>42</v>
      </c>
      <c r="V31" s="16" t="s">
        <v>145</v>
      </c>
    </row>
    <row r="32" spans="1:26" x14ac:dyDescent="0.25">
      <c r="P32" s="1"/>
      <c r="U32" s="1" t="s">
        <v>23</v>
      </c>
      <c r="V32" s="16" t="s">
        <v>146</v>
      </c>
    </row>
    <row r="33" spans="16:22" x14ac:dyDescent="0.25">
      <c r="P33" s="1"/>
      <c r="U33" s="1" t="s">
        <v>45</v>
      </c>
      <c r="V33" s="16" t="s">
        <v>147</v>
      </c>
    </row>
    <row r="34" spans="16:22" x14ac:dyDescent="0.25">
      <c r="P34" s="1"/>
      <c r="U34" s="1" t="s">
        <v>67</v>
      </c>
      <c r="V34" s="16" t="s">
        <v>68</v>
      </c>
    </row>
    <row r="35" spans="16:22" x14ac:dyDescent="0.25">
      <c r="P35" s="1"/>
      <c r="T35" s="1"/>
      <c r="U35" s="1" t="s">
        <v>46</v>
      </c>
      <c r="V35" s="16" t="s">
        <v>148</v>
      </c>
    </row>
    <row r="36" spans="16:22" x14ac:dyDescent="0.25">
      <c r="T36" s="1"/>
      <c r="U36" s="1" t="s">
        <v>46</v>
      </c>
      <c r="V36" s="16" t="s">
        <v>123</v>
      </c>
    </row>
    <row r="37" spans="16:22" x14ac:dyDescent="0.25">
      <c r="U37" s="1" t="s">
        <v>96</v>
      </c>
      <c r="V37" s="16" t="s">
        <v>97</v>
      </c>
    </row>
    <row r="38" spans="16:22" x14ac:dyDescent="0.25">
      <c r="U38" s="1" t="s">
        <v>43</v>
      </c>
      <c r="V38" s="16" t="s">
        <v>149</v>
      </c>
    </row>
    <row r="39" spans="16:22" x14ac:dyDescent="0.25">
      <c r="U39" s="1" t="s">
        <v>38</v>
      </c>
      <c r="V39" s="16" t="s">
        <v>37</v>
      </c>
    </row>
    <row r="40" spans="16:22" x14ac:dyDescent="0.25">
      <c r="U40" s="1" t="s">
        <v>69</v>
      </c>
      <c r="V40" s="16" t="s">
        <v>70</v>
      </c>
    </row>
    <row r="41" spans="16:22" x14ac:dyDescent="0.25">
      <c r="U41" s="1" t="s">
        <v>100</v>
      </c>
      <c r="V41" s="16" t="s">
        <v>101</v>
      </c>
    </row>
    <row r="42" spans="16:22" x14ac:dyDescent="0.25">
      <c r="U42" s="1" t="s">
        <v>180</v>
      </c>
      <c r="V42" s="16" t="s">
        <v>181</v>
      </c>
    </row>
    <row r="43" spans="16:22" x14ac:dyDescent="0.25">
      <c r="U43" s="1" t="s">
        <v>44</v>
      </c>
      <c r="V43" s="16" t="s">
        <v>150</v>
      </c>
    </row>
    <row r="44" spans="16:22" x14ac:dyDescent="0.25">
      <c r="U44" s="1" t="s">
        <v>33</v>
      </c>
      <c r="V44" s="16" t="s">
        <v>162</v>
      </c>
    </row>
    <row r="45" spans="16:22" x14ac:dyDescent="0.25">
      <c r="U45" s="1" t="s">
        <v>49</v>
      </c>
      <c r="V45" s="16" t="s">
        <v>233</v>
      </c>
    </row>
    <row r="46" spans="16:22" x14ac:dyDescent="0.25">
      <c r="U46" s="1" t="s">
        <v>88</v>
      </c>
      <c r="V46" s="16" t="s">
        <v>89</v>
      </c>
    </row>
    <row r="47" spans="16:22" x14ac:dyDescent="0.25">
      <c r="U47" s="1" t="s">
        <v>21</v>
      </c>
      <c r="V47" s="16" t="s">
        <v>151</v>
      </c>
    </row>
    <row r="48" spans="16:22" x14ac:dyDescent="0.25">
      <c r="U48" s="1" t="s">
        <v>72</v>
      </c>
      <c r="V48" s="16" t="s">
        <v>152</v>
      </c>
    </row>
    <row r="49" spans="21:22" x14ac:dyDescent="0.25">
      <c r="U49" s="1" t="s">
        <v>84</v>
      </c>
      <c r="V49" s="16" t="s">
        <v>85</v>
      </c>
    </row>
    <row r="50" spans="21:22" x14ac:dyDescent="0.25">
      <c r="U50" s="1" t="s">
        <v>31</v>
      </c>
      <c r="V50" s="16" t="s">
        <v>32</v>
      </c>
    </row>
    <row r="51" spans="21:22" x14ac:dyDescent="0.25">
      <c r="U51" s="1" t="s">
        <v>78</v>
      </c>
      <c r="V51" s="16" t="s">
        <v>79</v>
      </c>
    </row>
    <row r="52" spans="21:22" x14ac:dyDescent="0.25">
      <c r="U52" s="1" t="s">
        <v>107</v>
      </c>
      <c r="V52" s="16" t="s">
        <v>108</v>
      </c>
    </row>
    <row r="53" spans="21:22" x14ac:dyDescent="0.25">
      <c r="U53" s="1" t="s">
        <v>34</v>
      </c>
      <c r="V53" s="16" t="s">
        <v>153</v>
      </c>
    </row>
    <row r="54" spans="21:22" x14ac:dyDescent="0.25">
      <c r="U54" s="1" t="s">
        <v>223</v>
      </c>
      <c r="V54" s="16" t="s">
        <v>142</v>
      </c>
    </row>
    <row r="55" spans="21:22" x14ac:dyDescent="0.25">
      <c r="U55" s="1" t="s">
        <v>39</v>
      </c>
      <c r="V55" s="16" t="s">
        <v>179</v>
      </c>
    </row>
    <row r="56" spans="21:22" x14ac:dyDescent="0.25">
      <c r="U56" s="1" t="s">
        <v>35</v>
      </c>
      <c r="V56" s="16" t="s">
        <v>154</v>
      </c>
    </row>
    <row r="57" spans="21:22" x14ac:dyDescent="0.25">
      <c r="U57" s="1" t="s">
        <v>117</v>
      </c>
      <c r="V57" s="16" t="s">
        <v>118</v>
      </c>
    </row>
    <row r="58" spans="21:22" x14ac:dyDescent="0.25">
      <c r="U58" s="1" t="s">
        <v>90</v>
      </c>
      <c r="V58" s="16" t="s">
        <v>91</v>
      </c>
    </row>
    <row r="59" spans="21:22" x14ac:dyDescent="0.25">
      <c r="U59" s="1" t="s">
        <v>113</v>
      </c>
      <c r="V59" s="16" t="s">
        <v>114</v>
      </c>
    </row>
    <row r="60" spans="21:22" x14ac:dyDescent="0.25">
      <c r="U60" s="1" t="s">
        <v>111</v>
      </c>
      <c r="V60" s="16" t="s">
        <v>112</v>
      </c>
    </row>
    <row r="61" spans="21:22" x14ac:dyDescent="0.25">
      <c r="U61" s="1" t="s">
        <v>115</v>
      </c>
      <c r="V61" s="16" t="s">
        <v>116</v>
      </c>
    </row>
    <row r="62" spans="21:22" x14ac:dyDescent="0.25">
      <c r="U62" s="1" t="s">
        <v>73</v>
      </c>
      <c r="V62" s="16" t="s">
        <v>74</v>
      </c>
    </row>
    <row r="63" spans="21:22" x14ac:dyDescent="0.25">
      <c r="U63" s="1" t="s">
        <v>62</v>
      </c>
      <c r="V63" s="16" t="s">
        <v>155</v>
      </c>
    </row>
    <row r="64" spans="21:22" x14ac:dyDescent="0.25">
      <c r="U64" s="1" t="s">
        <v>124</v>
      </c>
      <c r="V64" s="16" t="s">
        <v>125</v>
      </c>
    </row>
    <row r="65" spans="21:25" x14ac:dyDescent="0.25">
      <c r="U65" s="1" t="s">
        <v>119</v>
      </c>
      <c r="V65" s="16" t="s">
        <v>120</v>
      </c>
    </row>
    <row r="66" spans="21:25" x14ac:dyDescent="0.25">
      <c r="U66" s="1" t="s">
        <v>81</v>
      </c>
      <c r="V66" s="16" t="s">
        <v>82</v>
      </c>
    </row>
    <row r="67" spans="21:25" x14ac:dyDescent="0.25">
      <c r="U67" s="1" t="s">
        <v>122</v>
      </c>
      <c r="V67" s="16" t="s">
        <v>317</v>
      </c>
    </row>
    <row r="68" spans="21:25" x14ac:dyDescent="0.25">
      <c r="U68" s="1" t="s">
        <v>36</v>
      </c>
      <c r="V68" s="16" t="s">
        <v>316</v>
      </c>
    </row>
    <row r="69" spans="21:25" x14ac:dyDescent="0.25">
      <c r="U69" s="1" t="s">
        <v>312</v>
      </c>
      <c r="V69" s="16" t="s">
        <v>318</v>
      </c>
      <c r="X69" s="16"/>
      <c r="Y69" s="1"/>
    </row>
    <row r="70" spans="21:25" x14ac:dyDescent="0.25">
      <c r="U70" s="1" t="s">
        <v>86</v>
      </c>
      <c r="V70" s="16" t="s">
        <v>87</v>
      </c>
    </row>
    <row r="71" spans="21:25" x14ac:dyDescent="0.25">
      <c r="U71" s="1" t="s">
        <v>133</v>
      </c>
      <c r="V71" s="16" t="s">
        <v>134</v>
      </c>
    </row>
    <row r="72" spans="21:25" x14ac:dyDescent="0.25">
      <c r="U72" s="1" t="s">
        <v>47</v>
      </c>
      <c r="V72" s="16" t="s">
        <v>48</v>
      </c>
    </row>
    <row r="73" spans="21:25" x14ac:dyDescent="0.25">
      <c r="U73" s="1" t="s">
        <v>109</v>
      </c>
      <c r="V73" s="16" t="s">
        <v>110</v>
      </c>
    </row>
    <row r="74" spans="21:25" x14ac:dyDescent="0.25">
      <c r="U74" s="1" t="s">
        <v>103</v>
      </c>
      <c r="V74" s="16" t="s">
        <v>104</v>
      </c>
    </row>
    <row r="75" spans="21:25" x14ac:dyDescent="0.25">
      <c r="U75" s="1" t="s">
        <v>20</v>
      </c>
      <c r="V75" s="16" t="s">
        <v>156</v>
      </c>
    </row>
    <row r="76" spans="21:25" x14ac:dyDescent="0.25">
      <c r="U76" s="1" t="s">
        <v>28</v>
      </c>
      <c r="V76" s="16" t="s">
        <v>29</v>
      </c>
    </row>
    <row r="77" spans="21:25" x14ac:dyDescent="0.25">
      <c r="U77" s="1" t="s">
        <v>30</v>
      </c>
      <c r="V77" s="16" t="s">
        <v>157</v>
      </c>
    </row>
    <row r="78" spans="21:25" x14ac:dyDescent="0.25">
      <c r="U78" s="1" t="s">
        <v>27</v>
      </c>
      <c r="V78" s="16" t="s">
        <v>158</v>
      </c>
    </row>
    <row r="79" spans="21:25" x14ac:dyDescent="0.25">
      <c r="U79" s="1" t="s">
        <v>22</v>
      </c>
      <c r="V79" s="16" t="s">
        <v>159</v>
      </c>
    </row>
    <row r="80" spans="21:25" x14ac:dyDescent="0.25">
      <c r="U80" s="1" t="s">
        <v>92</v>
      </c>
      <c r="V80" s="16" t="s">
        <v>93</v>
      </c>
    </row>
    <row r="81" spans="16:22" x14ac:dyDescent="0.25">
      <c r="U81" s="1" t="s">
        <v>76</v>
      </c>
      <c r="V81" s="16" t="s">
        <v>77</v>
      </c>
    </row>
    <row r="82" spans="16:22" x14ac:dyDescent="0.25">
      <c r="U82" s="1" t="s">
        <v>41</v>
      </c>
      <c r="V82" s="16" t="s">
        <v>160</v>
      </c>
    </row>
    <row r="83" spans="16:22" x14ac:dyDescent="0.25">
      <c r="U83" s="1" t="s">
        <v>94</v>
      </c>
      <c r="V83" s="16" t="s">
        <v>95</v>
      </c>
    </row>
    <row r="84" spans="16:22" x14ac:dyDescent="0.25">
      <c r="U84" s="1" t="s">
        <v>346</v>
      </c>
      <c r="V84" s="16" t="s">
        <v>347</v>
      </c>
    </row>
    <row r="85" spans="16:22" x14ac:dyDescent="0.25">
      <c r="U85" s="1" t="s">
        <v>226</v>
      </c>
      <c r="V85" s="16" t="s">
        <v>227</v>
      </c>
    </row>
    <row r="86" spans="16:22" x14ac:dyDescent="0.25">
      <c r="P86" s="16"/>
      <c r="U86" s="1" t="s">
        <v>228</v>
      </c>
      <c r="V86" s="16" t="s">
        <v>229</v>
      </c>
    </row>
    <row r="87" spans="16:22" x14ac:dyDescent="0.25">
      <c r="P87" s="16"/>
      <c r="U87" s="1" t="s">
        <v>60</v>
      </c>
      <c r="V87" s="16" t="s">
        <v>61</v>
      </c>
    </row>
    <row r="88" spans="16:22" x14ac:dyDescent="0.25">
      <c r="P88" s="16"/>
      <c r="U88" s="1" t="s">
        <v>58</v>
      </c>
      <c r="V88" s="16" t="s">
        <v>59</v>
      </c>
    </row>
    <row r="89" spans="16:22" x14ac:dyDescent="0.25">
      <c r="P89" s="16"/>
      <c r="U89" s="1" t="s">
        <v>50</v>
      </c>
      <c r="V89" s="16" t="s">
        <v>51</v>
      </c>
    </row>
    <row r="90" spans="16:22" x14ac:dyDescent="0.25">
      <c r="P90" s="16"/>
      <c r="U90" s="1" t="s">
        <v>52</v>
      </c>
      <c r="V90" s="16" t="s">
        <v>232</v>
      </c>
    </row>
    <row r="91" spans="16:22" x14ac:dyDescent="0.25">
      <c r="P91" s="16"/>
      <c r="U91" s="1" t="s">
        <v>334</v>
      </c>
      <c r="V91" s="16" t="s">
        <v>61</v>
      </c>
    </row>
    <row r="92" spans="16:22" x14ac:dyDescent="0.25">
      <c r="P92" s="16"/>
      <c r="U92" s="1" t="s">
        <v>336</v>
      </c>
      <c r="V92" s="16" t="s">
        <v>337</v>
      </c>
    </row>
    <row r="93" spans="16:22" x14ac:dyDescent="0.25">
      <c r="P93" s="16"/>
      <c r="U93" s="1" t="s">
        <v>341</v>
      </c>
      <c r="V93" s="16" t="s">
        <v>59</v>
      </c>
    </row>
    <row r="94" spans="16:22" x14ac:dyDescent="0.25">
      <c r="P94" s="16"/>
      <c r="U94" s="1" t="s">
        <v>235</v>
      </c>
      <c r="V94" s="16" t="s">
        <v>140</v>
      </c>
    </row>
    <row r="95" spans="16:22" x14ac:dyDescent="0.25">
      <c r="P95" s="16"/>
      <c r="U95" s="1" t="s">
        <v>56</v>
      </c>
      <c r="V95" s="16" t="s">
        <v>57</v>
      </c>
    </row>
    <row r="96" spans="16:22" x14ac:dyDescent="0.25">
      <c r="P96" s="16"/>
      <c r="U96" s="1" t="s">
        <v>126</v>
      </c>
      <c r="V96" s="16" t="s">
        <v>40</v>
      </c>
    </row>
    <row r="97" spans="16:22" x14ac:dyDescent="0.25">
      <c r="P97" s="16"/>
      <c r="U97" s="1" t="s">
        <v>63</v>
      </c>
      <c r="V97" s="16" t="s">
        <v>64</v>
      </c>
    </row>
    <row r="98" spans="16:22" x14ac:dyDescent="0.25">
      <c r="P98" s="16"/>
    </row>
    <row r="99" spans="16:22" x14ac:dyDescent="0.25">
      <c r="P99" s="16"/>
    </row>
    <row r="100" spans="16:22" x14ac:dyDescent="0.25">
      <c r="P100" s="16"/>
    </row>
    <row r="101" spans="16:22" x14ac:dyDescent="0.25">
      <c r="P101" s="16"/>
    </row>
    <row r="102" spans="16:22" x14ac:dyDescent="0.25">
      <c r="P102" s="16"/>
    </row>
    <row r="103" spans="16:22" x14ac:dyDescent="0.25">
      <c r="P103" s="16"/>
    </row>
    <row r="104" spans="16:22" x14ac:dyDescent="0.25">
      <c r="P104" s="16"/>
    </row>
    <row r="105" spans="16:22" x14ac:dyDescent="0.25">
      <c r="P105" s="16"/>
    </row>
    <row r="106" spans="16:22" x14ac:dyDescent="0.25">
      <c r="P106" s="16"/>
    </row>
    <row r="107" spans="16:22" x14ac:dyDescent="0.25">
      <c r="P107" s="16"/>
    </row>
    <row r="108" spans="16:22" x14ac:dyDescent="0.25">
      <c r="P108" s="16"/>
    </row>
    <row r="109" spans="16:22" x14ac:dyDescent="0.25">
      <c r="P109" s="16"/>
    </row>
    <row r="110" spans="16:22" x14ac:dyDescent="0.25">
      <c r="P110" s="16"/>
    </row>
    <row r="111" spans="16:22" x14ac:dyDescent="0.25">
      <c r="P111" s="16"/>
    </row>
    <row r="112" spans="16:22" x14ac:dyDescent="0.25">
      <c r="P112" s="16"/>
    </row>
    <row r="113" spans="16:16" x14ac:dyDescent="0.25">
      <c r="P113" s="16"/>
    </row>
    <row r="114" spans="16:16" x14ac:dyDescent="0.25">
      <c r="P114" s="16"/>
    </row>
    <row r="115" spans="16:16" x14ac:dyDescent="0.25">
      <c r="P115" s="16"/>
    </row>
    <row r="116" spans="16:16" x14ac:dyDescent="0.25">
      <c r="P116" s="16"/>
    </row>
    <row r="117" spans="16:16" x14ac:dyDescent="0.25">
      <c r="P117" s="16"/>
    </row>
    <row r="118" spans="16:16" x14ac:dyDescent="0.25">
      <c r="P118" s="16"/>
    </row>
    <row r="119" spans="16:16" x14ac:dyDescent="0.25">
      <c r="P119" s="16"/>
    </row>
    <row r="120" spans="16:16" x14ac:dyDescent="0.25">
      <c r="P120" s="16"/>
    </row>
    <row r="121" spans="16:16" x14ac:dyDescent="0.25">
      <c r="P121" s="16"/>
    </row>
    <row r="122" spans="16:16" x14ac:dyDescent="0.25">
      <c r="P122" s="16"/>
    </row>
    <row r="123" spans="16:16" x14ac:dyDescent="0.25">
      <c r="P123" s="16"/>
    </row>
    <row r="124" spans="16:16" x14ac:dyDescent="0.25">
      <c r="P124" s="16"/>
    </row>
    <row r="125" spans="16:16" x14ac:dyDescent="0.25">
      <c r="P125" s="16"/>
    </row>
    <row r="126" spans="16:16" x14ac:dyDescent="0.25">
      <c r="P126" s="16"/>
    </row>
    <row r="127" spans="16:16" x14ac:dyDescent="0.25">
      <c r="P127" s="16"/>
    </row>
    <row r="128" spans="16:16" x14ac:dyDescent="0.25">
      <c r="P128" s="16"/>
    </row>
    <row r="129" spans="16:16" x14ac:dyDescent="0.25">
      <c r="P129" s="16"/>
    </row>
    <row r="130" spans="16:16" x14ac:dyDescent="0.25">
      <c r="P130" s="16"/>
    </row>
    <row r="131" spans="16:16" x14ac:dyDescent="0.25">
      <c r="P131" s="16"/>
    </row>
    <row r="132" spans="16:16" x14ac:dyDescent="0.25">
      <c r="P132" s="16"/>
    </row>
    <row r="133" spans="16:16" x14ac:dyDescent="0.25">
      <c r="P133" s="16"/>
    </row>
    <row r="134" spans="16:16" x14ac:dyDescent="0.25">
      <c r="P134" s="16"/>
    </row>
    <row r="135" spans="16:16" x14ac:dyDescent="0.25">
      <c r="P135" s="16"/>
    </row>
    <row r="136" spans="16:16" x14ac:dyDescent="0.25">
      <c r="P136" s="16"/>
    </row>
    <row r="137" spans="16:16" x14ac:dyDescent="0.25">
      <c r="P137" s="16"/>
    </row>
    <row r="138" spans="16:16" x14ac:dyDescent="0.25">
      <c r="P138" s="16"/>
    </row>
    <row r="139" spans="16:16" x14ac:dyDescent="0.25">
      <c r="P139" s="16"/>
    </row>
    <row r="140" spans="16:16" x14ac:dyDescent="0.25">
      <c r="P140" s="16"/>
    </row>
    <row r="141" spans="16:16" x14ac:dyDescent="0.25">
      <c r="P141" s="16"/>
    </row>
    <row r="142" spans="16:16" x14ac:dyDescent="0.25">
      <c r="P142" s="16"/>
    </row>
    <row r="143" spans="16:16" x14ac:dyDescent="0.25">
      <c r="P143" s="16"/>
    </row>
    <row r="144" spans="16:16" x14ac:dyDescent="0.25">
      <c r="P144" s="16"/>
    </row>
    <row r="145" spans="16:16" x14ac:dyDescent="0.25">
      <c r="P145" s="16"/>
    </row>
    <row r="146" spans="16:16" x14ac:dyDescent="0.25">
      <c r="P146" s="16"/>
    </row>
    <row r="147" spans="16:16" x14ac:dyDescent="0.25">
      <c r="P147" s="16"/>
    </row>
    <row r="148" spans="16:16" x14ac:dyDescent="0.25">
      <c r="P148" s="16"/>
    </row>
    <row r="149" spans="16:16" x14ac:dyDescent="0.25">
      <c r="P149" s="16"/>
    </row>
    <row r="150" spans="16:16" x14ac:dyDescent="0.25">
      <c r="P150" s="16"/>
    </row>
    <row r="151" spans="16:16" x14ac:dyDescent="0.25">
      <c r="P151" s="16"/>
    </row>
    <row r="152" spans="16:16" x14ac:dyDescent="0.25">
      <c r="P152" s="16"/>
    </row>
    <row r="153" spans="16:16" x14ac:dyDescent="0.25">
      <c r="P153" s="16"/>
    </row>
    <row r="154" spans="16:16" x14ac:dyDescent="0.25">
      <c r="P154" s="16"/>
    </row>
    <row r="155" spans="16:16" x14ac:dyDescent="0.25">
      <c r="P155" s="16"/>
    </row>
    <row r="156" spans="16:16" x14ac:dyDescent="0.25">
      <c r="P156" s="16"/>
    </row>
    <row r="157" spans="16:16" x14ac:dyDescent="0.25">
      <c r="P157" s="16"/>
    </row>
    <row r="158" spans="16:16" x14ac:dyDescent="0.25">
      <c r="P158" s="16"/>
    </row>
    <row r="159" spans="16:16" x14ac:dyDescent="0.25">
      <c r="P159" s="16"/>
    </row>
    <row r="160" spans="16:16" x14ac:dyDescent="0.25">
      <c r="P160" s="16"/>
    </row>
    <row r="161" spans="16:16" x14ac:dyDescent="0.25">
      <c r="P161" s="16"/>
    </row>
    <row r="162" spans="16:16" x14ac:dyDescent="0.25">
      <c r="P162" s="16"/>
    </row>
    <row r="163" spans="16:16" x14ac:dyDescent="0.25">
      <c r="P163" s="16"/>
    </row>
    <row r="164" spans="16:16" x14ac:dyDescent="0.25">
      <c r="P164" s="16"/>
    </row>
    <row r="165" spans="16:16" x14ac:dyDescent="0.25">
      <c r="P165" s="16"/>
    </row>
    <row r="166" spans="16:16" x14ac:dyDescent="0.25">
      <c r="P166" s="16"/>
    </row>
    <row r="167" spans="16:16" x14ac:dyDescent="0.25">
      <c r="P167" s="16"/>
    </row>
    <row r="168" spans="16:16" x14ac:dyDescent="0.25">
      <c r="P168" s="16"/>
    </row>
    <row r="169" spans="16:16" x14ac:dyDescent="0.25">
      <c r="P169" s="16"/>
    </row>
    <row r="170" spans="16:16" x14ac:dyDescent="0.25">
      <c r="P170" s="16"/>
    </row>
    <row r="171" spans="16:16" x14ac:dyDescent="0.25">
      <c r="P171" s="16"/>
    </row>
    <row r="172" spans="16:16" x14ac:dyDescent="0.25">
      <c r="P172" s="16"/>
    </row>
    <row r="173" spans="16:16" x14ac:dyDescent="0.25">
      <c r="P173" s="16"/>
    </row>
    <row r="174" spans="16:16" x14ac:dyDescent="0.25">
      <c r="P174" s="16"/>
    </row>
    <row r="175" spans="16:16" x14ac:dyDescent="0.25">
      <c r="P175" s="16"/>
    </row>
    <row r="176" spans="16:16" x14ac:dyDescent="0.25">
      <c r="P176" s="16"/>
    </row>
    <row r="177" spans="16:16" x14ac:dyDescent="0.25">
      <c r="P177" s="16"/>
    </row>
    <row r="178" spans="16:16" x14ac:dyDescent="0.25">
      <c r="P178" s="16"/>
    </row>
    <row r="179" spans="16:16" x14ac:dyDescent="0.25">
      <c r="P179" s="16"/>
    </row>
    <row r="180" spans="16:16" x14ac:dyDescent="0.25">
      <c r="P180" s="16"/>
    </row>
    <row r="181" spans="16:16" x14ac:dyDescent="0.25">
      <c r="P181" s="16"/>
    </row>
    <row r="182" spans="16:16" x14ac:dyDescent="0.25">
      <c r="P182" s="16"/>
    </row>
    <row r="183" spans="16:16" x14ac:dyDescent="0.25">
      <c r="P183" s="16"/>
    </row>
    <row r="184" spans="16:16" x14ac:dyDescent="0.25">
      <c r="P184" s="16"/>
    </row>
    <row r="185" spans="16:16" x14ac:dyDescent="0.25">
      <c r="P185" s="16"/>
    </row>
    <row r="186" spans="16:16" x14ac:dyDescent="0.25">
      <c r="P186" s="16"/>
    </row>
    <row r="187" spans="16:16" x14ac:dyDescent="0.25">
      <c r="P187" s="16"/>
    </row>
    <row r="188" spans="16:16" x14ac:dyDescent="0.25">
      <c r="P188" s="16"/>
    </row>
    <row r="189" spans="16:16" x14ac:dyDescent="0.25">
      <c r="P189" s="16"/>
    </row>
    <row r="190" spans="16:16" x14ac:dyDescent="0.25">
      <c r="P190" s="16"/>
    </row>
    <row r="191" spans="16:16" x14ac:dyDescent="0.25">
      <c r="P191" s="16"/>
    </row>
    <row r="192" spans="16:16" x14ac:dyDescent="0.25">
      <c r="P192" s="16"/>
    </row>
    <row r="193" spans="16:16" x14ac:dyDescent="0.25">
      <c r="P193" s="16"/>
    </row>
    <row r="194" spans="16:16" x14ac:dyDescent="0.25">
      <c r="P194" s="16"/>
    </row>
    <row r="195" spans="16:16" x14ac:dyDescent="0.25">
      <c r="P195" s="16"/>
    </row>
    <row r="196" spans="16:16" x14ac:dyDescent="0.25">
      <c r="P196" s="16"/>
    </row>
    <row r="197" spans="16:16" x14ac:dyDescent="0.25">
      <c r="P197" s="16"/>
    </row>
    <row r="198" spans="16:16" x14ac:dyDescent="0.25">
      <c r="P198" s="16"/>
    </row>
    <row r="199" spans="16:16" x14ac:dyDescent="0.25">
      <c r="P199" s="16"/>
    </row>
    <row r="200" spans="16:16" x14ac:dyDescent="0.25">
      <c r="P200" s="16"/>
    </row>
    <row r="201" spans="16:16" x14ac:dyDescent="0.25">
      <c r="P201" s="16"/>
    </row>
    <row r="202" spans="16:16" x14ac:dyDescent="0.25">
      <c r="P202" s="16"/>
    </row>
    <row r="203" spans="16:16" x14ac:dyDescent="0.25">
      <c r="P203" s="16"/>
    </row>
    <row r="204" spans="16:16" x14ac:dyDescent="0.25">
      <c r="P204" s="16"/>
    </row>
    <row r="205" spans="16:16" x14ac:dyDescent="0.25">
      <c r="P205" s="16"/>
    </row>
    <row r="206" spans="16:16" x14ac:dyDescent="0.25">
      <c r="P206" s="16"/>
    </row>
    <row r="207" spans="16:16" x14ac:dyDescent="0.25">
      <c r="P207" s="16"/>
    </row>
    <row r="208" spans="16:16" x14ac:dyDescent="0.25">
      <c r="P208" s="16"/>
    </row>
    <row r="209" spans="16:16" x14ac:dyDescent="0.25">
      <c r="P209" s="16"/>
    </row>
    <row r="210" spans="16:16" x14ac:dyDescent="0.25">
      <c r="P210" s="16"/>
    </row>
    <row r="211" spans="16:16" x14ac:dyDescent="0.25">
      <c r="P211" s="16"/>
    </row>
    <row r="212" spans="16:16" x14ac:dyDescent="0.25">
      <c r="P212" s="16"/>
    </row>
    <row r="213" spans="16:16" x14ac:dyDescent="0.25">
      <c r="P213" s="16"/>
    </row>
    <row r="214" spans="16:16" x14ac:dyDescent="0.25">
      <c r="P214" s="16"/>
    </row>
    <row r="215" spans="16:16" x14ac:dyDescent="0.25">
      <c r="P215" s="16"/>
    </row>
    <row r="216" spans="16:16" x14ac:dyDescent="0.25">
      <c r="P216" s="16"/>
    </row>
    <row r="217" spans="16:16" x14ac:dyDescent="0.25">
      <c r="P217" s="16"/>
    </row>
    <row r="218" spans="16:16" x14ac:dyDescent="0.25">
      <c r="P218" s="16"/>
    </row>
    <row r="219" spans="16:16" x14ac:dyDescent="0.25">
      <c r="P219" s="16"/>
    </row>
    <row r="220" spans="16:16" x14ac:dyDescent="0.25">
      <c r="P220" s="16"/>
    </row>
    <row r="221" spans="16:16" x14ac:dyDescent="0.25">
      <c r="P221" s="16"/>
    </row>
    <row r="222" spans="16:16" x14ac:dyDescent="0.25">
      <c r="P222" s="16"/>
    </row>
    <row r="223" spans="16:16" x14ac:dyDescent="0.25">
      <c r="P223" s="16"/>
    </row>
    <row r="224" spans="16:16" x14ac:dyDescent="0.25">
      <c r="P224" s="16"/>
    </row>
    <row r="225" spans="16:16" x14ac:dyDescent="0.25">
      <c r="P225" s="16"/>
    </row>
    <row r="226" spans="16:16" x14ac:dyDescent="0.25">
      <c r="P226" s="16"/>
    </row>
    <row r="227" spans="16:16" x14ac:dyDescent="0.25">
      <c r="P227" s="16"/>
    </row>
    <row r="228" spans="16:16" x14ac:dyDescent="0.25">
      <c r="P228" s="16"/>
    </row>
    <row r="229" spans="16:16" x14ac:dyDescent="0.25">
      <c r="P229" s="16"/>
    </row>
    <row r="230" spans="16:16" x14ac:dyDescent="0.25">
      <c r="P230" s="16"/>
    </row>
    <row r="231" spans="16:16" x14ac:dyDescent="0.25">
      <c r="P231" s="16"/>
    </row>
    <row r="232" spans="16:16" x14ac:dyDescent="0.25">
      <c r="P232" s="16"/>
    </row>
    <row r="233" spans="16:16" x14ac:dyDescent="0.25">
      <c r="P233" s="16"/>
    </row>
    <row r="234" spans="16:16" x14ac:dyDescent="0.25">
      <c r="P234" s="16"/>
    </row>
    <row r="235" spans="16:16" x14ac:dyDescent="0.25">
      <c r="P235" s="16"/>
    </row>
    <row r="236" spans="16:16" x14ac:dyDescent="0.25">
      <c r="P236" s="16"/>
    </row>
    <row r="237" spans="16:16" x14ac:dyDescent="0.25">
      <c r="P237" s="16"/>
    </row>
    <row r="238" spans="16:16" x14ac:dyDescent="0.25">
      <c r="P238" s="16"/>
    </row>
    <row r="239" spans="16:16" x14ac:dyDescent="0.25">
      <c r="P239" s="16"/>
    </row>
    <row r="240" spans="16:16" x14ac:dyDescent="0.25">
      <c r="P240" s="16"/>
    </row>
    <row r="241" spans="16:16" x14ac:dyDescent="0.25">
      <c r="P241" s="16"/>
    </row>
    <row r="242" spans="16:16" x14ac:dyDescent="0.25">
      <c r="P242" s="16"/>
    </row>
    <row r="243" spans="16:16" x14ac:dyDescent="0.25">
      <c r="P243" s="16"/>
    </row>
    <row r="244" spans="16:16" x14ac:dyDescent="0.25">
      <c r="P244" s="16"/>
    </row>
    <row r="245" spans="16:16" x14ac:dyDescent="0.25">
      <c r="P245" s="16"/>
    </row>
    <row r="246" spans="16:16" x14ac:dyDescent="0.25">
      <c r="P246" s="16"/>
    </row>
    <row r="247" spans="16:16" x14ac:dyDescent="0.25">
      <c r="P247" s="16"/>
    </row>
    <row r="248" spans="16:16" x14ac:dyDescent="0.25">
      <c r="P248" s="16"/>
    </row>
    <row r="249" spans="16:16" x14ac:dyDescent="0.25">
      <c r="P249" s="16"/>
    </row>
    <row r="250" spans="16:16" x14ac:dyDescent="0.25">
      <c r="P250" s="16"/>
    </row>
    <row r="251" spans="16:16" x14ac:dyDescent="0.25">
      <c r="P251" s="16"/>
    </row>
    <row r="252" spans="16:16" x14ac:dyDescent="0.25">
      <c r="P252" s="16"/>
    </row>
    <row r="253" spans="16:16" x14ac:dyDescent="0.25">
      <c r="P253" s="16"/>
    </row>
    <row r="254" spans="16:16" x14ac:dyDescent="0.25">
      <c r="P254" s="16"/>
    </row>
    <row r="255" spans="16:16" x14ac:dyDescent="0.25">
      <c r="P255" s="16"/>
    </row>
    <row r="256" spans="16:16" x14ac:dyDescent="0.25">
      <c r="P256" s="16"/>
    </row>
    <row r="257" spans="16:16" x14ac:dyDescent="0.25">
      <c r="P257" s="16"/>
    </row>
    <row r="258" spans="16:16" x14ac:dyDescent="0.25">
      <c r="P258" s="16"/>
    </row>
    <row r="259" spans="16:16" x14ac:dyDescent="0.25">
      <c r="P259" s="16"/>
    </row>
    <row r="260" spans="16:16" x14ac:dyDescent="0.25">
      <c r="P260" s="16"/>
    </row>
    <row r="261" spans="16:16" x14ac:dyDescent="0.25">
      <c r="P261" s="16"/>
    </row>
    <row r="262" spans="16:16" x14ac:dyDescent="0.25">
      <c r="P262" s="16"/>
    </row>
    <row r="263" spans="16:16" x14ac:dyDescent="0.25">
      <c r="P263" s="16"/>
    </row>
    <row r="264" spans="16:16" x14ac:dyDescent="0.25">
      <c r="P264" s="16"/>
    </row>
    <row r="265" spans="16:16" x14ac:dyDescent="0.25">
      <c r="P265" s="16"/>
    </row>
    <row r="266" spans="16:16" x14ac:dyDescent="0.25">
      <c r="P266" s="16"/>
    </row>
    <row r="267" spans="16:16" x14ac:dyDescent="0.25">
      <c r="P267" s="16"/>
    </row>
    <row r="268" spans="16:16" x14ac:dyDescent="0.25">
      <c r="P268" s="16"/>
    </row>
    <row r="269" spans="16:16" x14ac:dyDescent="0.25">
      <c r="P269" s="16"/>
    </row>
    <row r="270" spans="16:16" x14ac:dyDescent="0.25">
      <c r="P270" s="16"/>
    </row>
    <row r="271" spans="16:16" x14ac:dyDescent="0.25">
      <c r="P271" s="16"/>
    </row>
    <row r="272" spans="16:16" x14ac:dyDescent="0.25">
      <c r="P272" s="16"/>
    </row>
    <row r="273" spans="16:16" x14ac:dyDescent="0.25">
      <c r="P273" s="16"/>
    </row>
    <row r="274" spans="16:16" x14ac:dyDescent="0.25">
      <c r="P274" s="16"/>
    </row>
    <row r="275" spans="16:16" x14ac:dyDescent="0.25">
      <c r="P275" s="16"/>
    </row>
    <row r="276" spans="16:16" x14ac:dyDescent="0.25">
      <c r="P276" s="16"/>
    </row>
    <row r="277" spans="16:16" x14ac:dyDescent="0.25">
      <c r="P277" s="16"/>
    </row>
    <row r="278" spans="16:16" x14ac:dyDescent="0.25">
      <c r="P278" s="16"/>
    </row>
    <row r="279" spans="16:16" x14ac:dyDescent="0.25">
      <c r="P279" s="16"/>
    </row>
    <row r="280" spans="16:16" x14ac:dyDescent="0.25">
      <c r="P280" s="16"/>
    </row>
    <row r="281" spans="16:16" x14ac:dyDescent="0.25">
      <c r="P281" s="16"/>
    </row>
    <row r="282" spans="16:16" x14ac:dyDescent="0.25">
      <c r="P282" s="16"/>
    </row>
    <row r="283" spans="16:16" x14ac:dyDescent="0.25">
      <c r="P283" s="16"/>
    </row>
    <row r="284" spans="16:16" x14ac:dyDescent="0.25">
      <c r="P284" s="16"/>
    </row>
    <row r="285" spans="16:16" x14ac:dyDescent="0.25">
      <c r="P285" s="16"/>
    </row>
    <row r="286" spans="16:16" x14ac:dyDescent="0.25">
      <c r="P286" s="16"/>
    </row>
    <row r="287" spans="16:16" x14ac:dyDescent="0.25">
      <c r="P287" s="16"/>
    </row>
    <row r="288" spans="16:16" x14ac:dyDescent="0.25">
      <c r="P288" s="16"/>
    </row>
    <row r="289" spans="16:16" x14ac:dyDescent="0.25">
      <c r="P289" s="16"/>
    </row>
    <row r="290" spans="16:16" x14ac:dyDescent="0.25">
      <c r="P290" s="16"/>
    </row>
    <row r="291" spans="16:16" x14ac:dyDescent="0.25">
      <c r="P291" s="16"/>
    </row>
    <row r="292" spans="16:16" x14ac:dyDescent="0.25">
      <c r="P292" s="16"/>
    </row>
    <row r="293" spans="16:16" x14ac:dyDescent="0.25">
      <c r="P293" s="16"/>
    </row>
    <row r="294" spans="16:16" x14ac:dyDescent="0.25">
      <c r="P294" s="16"/>
    </row>
    <row r="295" spans="16:16" x14ac:dyDescent="0.25">
      <c r="P295" s="16"/>
    </row>
    <row r="296" spans="16:16" x14ac:dyDescent="0.25">
      <c r="P296" s="16"/>
    </row>
    <row r="297" spans="16:16" x14ac:dyDescent="0.25">
      <c r="P297" s="16"/>
    </row>
    <row r="298" spans="16:16" x14ac:dyDescent="0.25">
      <c r="P298" s="16"/>
    </row>
    <row r="299" spans="16:16" x14ac:dyDescent="0.25">
      <c r="P299" s="16"/>
    </row>
    <row r="300" spans="16:16" x14ac:dyDescent="0.25">
      <c r="P300" s="16"/>
    </row>
    <row r="301" spans="16:16" x14ac:dyDescent="0.25">
      <c r="P301" s="16"/>
    </row>
    <row r="302" spans="16:16" x14ac:dyDescent="0.25">
      <c r="P302" s="16"/>
    </row>
    <row r="303" spans="16:16" x14ac:dyDescent="0.25">
      <c r="P303" s="16"/>
    </row>
    <row r="304" spans="16:16" x14ac:dyDescent="0.25">
      <c r="P304" s="16"/>
    </row>
    <row r="305" spans="16:16" x14ac:dyDescent="0.25">
      <c r="P305" s="16"/>
    </row>
    <row r="306" spans="16:16" x14ac:dyDescent="0.25">
      <c r="P306" s="16"/>
    </row>
    <row r="307" spans="16:16" x14ac:dyDescent="0.25">
      <c r="P307" s="16"/>
    </row>
    <row r="308" spans="16:16" x14ac:dyDescent="0.25">
      <c r="P308" s="16"/>
    </row>
    <row r="309" spans="16:16" x14ac:dyDescent="0.25">
      <c r="P309" s="16"/>
    </row>
    <row r="310" spans="16:16" x14ac:dyDescent="0.25">
      <c r="P310" s="16"/>
    </row>
    <row r="311" spans="16:16" x14ac:dyDescent="0.25">
      <c r="P311" s="16"/>
    </row>
    <row r="312" spans="16:16" x14ac:dyDescent="0.25">
      <c r="P312" s="16"/>
    </row>
    <row r="313" spans="16:16" x14ac:dyDescent="0.25">
      <c r="P313" s="16"/>
    </row>
    <row r="314" spans="16:16" x14ac:dyDescent="0.25">
      <c r="P314" s="16"/>
    </row>
    <row r="315" spans="16:16" x14ac:dyDescent="0.25">
      <c r="P315" s="16"/>
    </row>
    <row r="316" spans="16:16" x14ac:dyDescent="0.25">
      <c r="P316" s="16"/>
    </row>
    <row r="317" spans="16:16" x14ac:dyDescent="0.25">
      <c r="P317" s="16"/>
    </row>
    <row r="318" spans="16:16" x14ac:dyDescent="0.25">
      <c r="P318" s="16"/>
    </row>
    <row r="319" spans="16:16" x14ac:dyDescent="0.25">
      <c r="P319" s="16"/>
    </row>
    <row r="320" spans="16:16" x14ac:dyDescent="0.25">
      <c r="P320" s="16"/>
    </row>
    <row r="321" spans="16:16" x14ac:dyDescent="0.25">
      <c r="P321" s="16"/>
    </row>
    <row r="322" spans="16:16" x14ac:dyDescent="0.25">
      <c r="P322" s="16"/>
    </row>
    <row r="323" spans="16:16" x14ac:dyDescent="0.25">
      <c r="P323" s="16"/>
    </row>
    <row r="324" spans="16:16" x14ac:dyDescent="0.25">
      <c r="P324" s="16"/>
    </row>
    <row r="325" spans="16:16" x14ac:dyDescent="0.25">
      <c r="P325" s="16"/>
    </row>
    <row r="326" spans="16:16" x14ac:dyDescent="0.25">
      <c r="P326" s="16"/>
    </row>
    <row r="327" spans="16:16" x14ac:dyDescent="0.25">
      <c r="P327" s="16"/>
    </row>
    <row r="328" spans="16:16" x14ac:dyDescent="0.25">
      <c r="P328" s="16"/>
    </row>
    <row r="329" spans="16:16" x14ac:dyDescent="0.25">
      <c r="P329" s="16"/>
    </row>
    <row r="330" spans="16:16" x14ac:dyDescent="0.25">
      <c r="P330" s="16"/>
    </row>
    <row r="331" spans="16:16" x14ac:dyDescent="0.25">
      <c r="P331" s="16"/>
    </row>
    <row r="332" spans="16:16" x14ac:dyDescent="0.25">
      <c r="P332" s="16"/>
    </row>
    <row r="333" spans="16:16" x14ac:dyDescent="0.25">
      <c r="P333" s="16"/>
    </row>
    <row r="334" spans="16:16" x14ac:dyDescent="0.25">
      <c r="P334" s="16"/>
    </row>
    <row r="335" spans="16:16" x14ac:dyDescent="0.25">
      <c r="P335" s="16"/>
    </row>
    <row r="336" spans="16:16" x14ac:dyDescent="0.25">
      <c r="P336" s="16"/>
    </row>
    <row r="337" spans="16:16" x14ac:dyDescent="0.25">
      <c r="P337" s="16"/>
    </row>
    <row r="338" spans="16:16" x14ac:dyDescent="0.25">
      <c r="P338" s="16"/>
    </row>
    <row r="339" spans="16:16" x14ac:dyDescent="0.25">
      <c r="P339" s="16"/>
    </row>
    <row r="340" spans="16:16" x14ac:dyDescent="0.25">
      <c r="P340" s="16"/>
    </row>
    <row r="341" spans="16:16" x14ac:dyDescent="0.25">
      <c r="P341" s="16"/>
    </row>
    <row r="342" spans="16:16" x14ac:dyDescent="0.25">
      <c r="P342" s="16"/>
    </row>
    <row r="343" spans="16:16" x14ac:dyDescent="0.25">
      <c r="P343" s="16"/>
    </row>
    <row r="344" spans="16:16" x14ac:dyDescent="0.25">
      <c r="P344" s="16"/>
    </row>
    <row r="345" spans="16:16" x14ac:dyDescent="0.25">
      <c r="P345" s="16"/>
    </row>
    <row r="346" spans="16:16" x14ac:dyDescent="0.25">
      <c r="P346" s="16"/>
    </row>
    <row r="347" spans="16:16" x14ac:dyDescent="0.25">
      <c r="P347" s="16"/>
    </row>
    <row r="348" spans="16:16" x14ac:dyDescent="0.25">
      <c r="P348" s="16"/>
    </row>
    <row r="349" spans="16:16" x14ac:dyDescent="0.25">
      <c r="P349" s="16"/>
    </row>
    <row r="350" spans="16:16" x14ac:dyDescent="0.25">
      <c r="P350" s="16"/>
    </row>
    <row r="351" spans="16:16" x14ac:dyDescent="0.25">
      <c r="P351" s="16"/>
    </row>
    <row r="352" spans="16:16" x14ac:dyDescent="0.25">
      <c r="P352" s="16"/>
    </row>
    <row r="353" spans="16:16" x14ac:dyDescent="0.25">
      <c r="P353" s="16"/>
    </row>
    <row r="354" spans="16:16" x14ac:dyDescent="0.25">
      <c r="P354" s="16"/>
    </row>
    <row r="355" spans="16:16" x14ac:dyDescent="0.25">
      <c r="P355" s="16"/>
    </row>
    <row r="356" spans="16:16" x14ac:dyDescent="0.25">
      <c r="P356" s="16"/>
    </row>
    <row r="357" spans="16:16" x14ac:dyDescent="0.25">
      <c r="P357" s="16"/>
    </row>
    <row r="358" spans="16:16" x14ac:dyDescent="0.25">
      <c r="P358" s="16"/>
    </row>
    <row r="359" spans="16:16" x14ac:dyDescent="0.25">
      <c r="P359" s="16"/>
    </row>
    <row r="360" spans="16:16" x14ac:dyDescent="0.25">
      <c r="P360" s="16"/>
    </row>
    <row r="361" spans="16:16" x14ac:dyDescent="0.25">
      <c r="P361" s="16"/>
    </row>
    <row r="362" spans="16:16" x14ac:dyDescent="0.25">
      <c r="P362" s="16"/>
    </row>
    <row r="363" spans="16:16" x14ac:dyDescent="0.25">
      <c r="P363" s="16"/>
    </row>
    <row r="364" spans="16:16" x14ac:dyDescent="0.25">
      <c r="P364" s="16"/>
    </row>
    <row r="365" spans="16:16" x14ac:dyDescent="0.25">
      <c r="P365" s="16"/>
    </row>
    <row r="366" spans="16:16" x14ac:dyDescent="0.25">
      <c r="P366" s="16"/>
    </row>
    <row r="367" spans="16:16" x14ac:dyDescent="0.25">
      <c r="P367" s="16"/>
    </row>
    <row r="368" spans="16:16" x14ac:dyDescent="0.25">
      <c r="P368" s="16"/>
    </row>
    <row r="369" spans="16:16" x14ac:dyDescent="0.25">
      <c r="P369" s="16"/>
    </row>
    <row r="370" spans="16:16" x14ac:dyDescent="0.25">
      <c r="P370" s="16"/>
    </row>
    <row r="371" spans="16:16" x14ac:dyDescent="0.25">
      <c r="P371" s="16"/>
    </row>
    <row r="372" spans="16:16" x14ac:dyDescent="0.25">
      <c r="P372" s="16"/>
    </row>
    <row r="373" spans="16:16" x14ac:dyDescent="0.25">
      <c r="P373" s="16"/>
    </row>
    <row r="374" spans="16:16" x14ac:dyDescent="0.25">
      <c r="P374" s="16"/>
    </row>
    <row r="375" spans="16:16" x14ac:dyDescent="0.25">
      <c r="P375" s="16"/>
    </row>
    <row r="376" spans="16:16" x14ac:dyDescent="0.25">
      <c r="P376" s="16"/>
    </row>
    <row r="377" spans="16:16" x14ac:dyDescent="0.25">
      <c r="P377" s="16"/>
    </row>
    <row r="378" spans="16:16" x14ac:dyDescent="0.25">
      <c r="P378" s="16"/>
    </row>
    <row r="379" spans="16:16" x14ac:dyDescent="0.25">
      <c r="P379" s="16"/>
    </row>
    <row r="380" spans="16:16" x14ac:dyDescent="0.25">
      <c r="P380" s="16"/>
    </row>
    <row r="381" spans="16:16" x14ac:dyDescent="0.25">
      <c r="P381" s="16"/>
    </row>
    <row r="382" spans="16:16" x14ac:dyDescent="0.25">
      <c r="P382" s="16"/>
    </row>
    <row r="383" spans="16:16" x14ac:dyDescent="0.25">
      <c r="P383" s="16"/>
    </row>
    <row r="384" spans="16:16" x14ac:dyDescent="0.25">
      <c r="P384" s="16"/>
    </row>
    <row r="385" spans="16:16" x14ac:dyDescent="0.25">
      <c r="P385" s="16"/>
    </row>
    <row r="386" spans="16:16" x14ac:dyDescent="0.25">
      <c r="P386" s="16"/>
    </row>
    <row r="387" spans="16:16" x14ac:dyDescent="0.25">
      <c r="P387" s="16"/>
    </row>
    <row r="388" spans="16:16" x14ac:dyDescent="0.25">
      <c r="P388" s="16"/>
    </row>
    <row r="389" spans="16:16" x14ac:dyDescent="0.25">
      <c r="P389" s="16"/>
    </row>
    <row r="390" spans="16:16" x14ac:dyDescent="0.25">
      <c r="P390" s="16"/>
    </row>
    <row r="391" spans="16:16" x14ac:dyDescent="0.25">
      <c r="P391" s="16"/>
    </row>
    <row r="392" spans="16:16" x14ac:dyDescent="0.25">
      <c r="P392" s="16"/>
    </row>
    <row r="393" spans="16:16" x14ac:dyDescent="0.25">
      <c r="P393" s="16"/>
    </row>
    <row r="394" spans="16:16" x14ac:dyDescent="0.25">
      <c r="P394" s="16"/>
    </row>
    <row r="395" spans="16:16" x14ac:dyDescent="0.25">
      <c r="P395" s="16"/>
    </row>
    <row r="396" spans="16:16" x14ac:dyDescent="0.25">
      <c r="P396" s="16"/>
    </row>
    <row r="397" spans="16:16" x14ac:dyDescent="0.25">
      <c r="P397" s="16"/>
    </row>
    <row r="398" spans="16:16" x14ac:dyDescent="0.25">
      <c r="P398" s="16"/>
    </row>
    <row r="399" spans="16:16" x14ac:dyDescent="0.25">
      <c r="P399" s="16"/>
    </row>
    <row r="400" spans="16:16" x14ac:dyDescent="0.25">
      <c r="P400" s="16"/>
    </row>
    <row r="401" spans="16:16" x14ac:dyDescent="0.25">
      <c r="P401" s="16"/>
    </row>
    <row r="402" spans="16:16" x14ac:dyDescent="0.25">
      <c r="P402" s="16"/>
    </row>
    <row r="403" spans="16:16" x14ac:dyDescent="0.25">
      <c r="P403" s="16"/>
    </row>
    <row r="404" spans="16:16" x14ac:dyDescent="0.25">
      <c r="P404" s="16"/>
    </row>
    <row r="405" spans="16:16" x14ac:dyDescent="0.25">
      <c r="P405" s="16"/>
    </row>
    <row r="406" spans="16:16" x14ac:dyDescent="0.25">
      <c r="P406" s="16"/>
    </row>
    <row r="407" spans="16:16" x14ac:dyDescent="0.25">
      <c r="P407" s="16"/>
    </row>
    <row r="408" spans="16:16" x14ac:dyDescent="0.25">
      <c r="P408" s="16"/>
    </row>
    <row r="409" spans="16:16" x14ac:dyDescent="0.25">
      <c r="P409" s="16"/>
    </row>
    <row r="410" spans="16:16" x14ac:dyDescent="0.25">
      <c r="P410" s="16"/>
    </row>
    <row r="411" spans="16:16" x14ac:dyDescent="0.25">
      <c r="P411" s="16"/>
    </row>
    <row r="412" spans="16:16" x14ac:dyDescent="0.25">
      <c r="P412" s="16"/>
    </row>
    <row r="413" spans="16:16" x14ac:dyDescent="0.25">
      <c r="P413" s="16"/>
    </row>
    <row r="414" spans="16:16" x14ac:dyDescent="0.25">
      <c r="P414" s="16"/>
    </row>
    <row r="415" spans="16:16" x14ac:dyDescent="0.25">
      <c r="P415" s="16"/>
    </row>
    <row r="416" spans="16:16" x14ac:dyDescent="0.25">
      <c r="P416" s="16"/>
    </row>
    <row r="417" spans="16:16" x14ac:dyDescent="0.25">
      <c r="P417" s="16"/>
    </row>
    <row r="418" spans="16:16" x14ac:dyDescent="0.25">
      <c r="P418" s="16"/>
    </row>
    <row r="419" spans="16:16" x14ac:dyDescent="0.25">
      <c r="P419" s="16"/>
    </row>
    <row r="420" spans="16:16" x14ac:dyDescent="0.25">
      <c r="P420" s="16"/>
    </row>
    <row r="421" spans="16:16" x14ac:dyDescent="0.25">
      <c r="P421" s="16"/>
    </row>
    <row r="422" spans="16:16" x14ac:dyDescent="0.25">
      <c r="P422" s="16"/>
    </row>
    <row r="423" spans="16:16" x14ac:dyDescent="0.25">
      <c r="P423" s="16"/>
    </row>
    <row r="424" spans="16:16" x14ac:dyDescent="0.25">
      <c r="P424" s="16"/>
    </row>
    <row r="425" spans="16:16" x14ac:dyDescent="0.25">
      <c r="P425" s="16"/>
    </row>
    <row r="426" spans="16:16" x14ac:dyDescent="0.25">
      <c r="P426" s="16"/>
    </row>
    <row r="427" spans="16:16" x14ac:dyDescent="0.25">
      <c r="P427" s="16"/>
    </row>
    <row r="428" spans="16:16" x14ac:dyDescent="0.25">
      <c r="P428" s="16"/>
    </row>
    <row r="429" spans="16:16" x14ac:dyDescent="0.25">
      <c r="P429" s="16"/>
    </row>
    <row r="430" spans="16:16" x14ac:dyDescent="0.25">
      <c r="P430" s="16"/>
    </row>
    <row r="431" spans="16:16" x14ac:dyDescent="0.25">
      <c r="P431" s="16"/>
    </row>
    <row r="432" spans="16:16" x14ac:dyDescent="0.25">
      <c r="P432" s="16"/>
    </row>
    <row r="433" spans="16:16" x14ac:dyDescent="0.25">
      <c r="P433" s="16"/>
    </row>
    <row r="434" spans="16:16" x14ac:dyDescent="0.25">
      <c r="P434" s="16"/>
    </row>
    <row r="435" spans="16:16" x14ac:dyDescent="0.25">
      <c r="P435" s="16"/>
    </row>
    <row r="436" spans="16:16" x14ac:dyDescent="0.25">
      <c r="P436" s="16"/>
    </row>
    <row r="437" spans="16:16" x14ac:dyDescent="0.25">
      <c r="P437" s="16"/>
    </row>
    <row r="438" spans="16:16" x14ac:dyDescent="0.25">
      <c r="P438" s="16"/>
    </row>
    <row r="439" spans="16:16" x14ac:dyDescent="0.25">
      <c r="P439" s="16"/>
    </row>
    <row r="440" spans="16:16" x14ac:dyDescent="0.25">
      <c r="P440" s="16"/>
    </row>
    <row r="441" spans="16:16" x14ac:dyDescent="0.25">
      <c r="P441" s="16"/>
    </row>
    <row r="442" spans="16:16" x14ac:dyDescent="0.25">
      <c r="P442" s="16"/>
    </row>
    <row r="443" spans="16:16" x14ac:dyDescent="0.25">
      <c r="P443" s="16"/>
    </row>
    <row r="444" spans="16:16" x14ac:dyDescent="0.25">
      <c r="P444" s="16"/>
    </row>
    <row r="445" spans="16:16" x14ac:dyDescent="0.25">
      <c r="P445" s="16"/>
    </row>
    <row r="446" spans="16:16" x14ac:dyDescent="0.25">
      <c r="P446" s="16"/>
    </row>
    <row r="447" spans="16:16" x14ac:dyDescent="0.25">
      <c r="P447" s="16"/>
    </row>
    <row r="448" spans="16:16" x14ac:dyDescent="0.25">
      <c r="P448" s="16"/>
    </row>
    <row r="449" spans="16:16" x14ac:dyDescent="0.25">
      <c r="P449" s="16"/>
    </row>
    <row r="450" spans="16:16" x14ac:dyDescent="0.25">
      <c r="P450" s="16"/>
    </row>
    <row r="451" spans="16:16" x14ac:dyDescent="0.25">
      <c r="P451" s="16"/>
    </row>
    <row r="452" spans="16:16" x14ac:dyDescent="0.25">
      <c r="P452" s="16"/>
    </row>
    <row r="453" spans="16:16" x14ac:dyDescent="0.25">
      <c r="P453" s="16"/>
    </row>
    <row r="454" spans="16:16" x14ac:dyDescent="0.25">
      <c r="P454" s="16"/>
    </row>
    <row r="455" spans="16:16" x14ac:dyDescent="0.25">
      <c r="P455" s="16"/>
    </row>
    <row r="456" spans="16:16" x14ac:dyDescent="0.25">
      <c r="P456" s="16"/>
    </row>
    <row r="457" spans="16:16" x14ac:dyDescent="0.25">
      <c r="P457" s="16"/>
    </row>
    <row r="458" spans="16:16" x14ac:dyDescent="0.25">
      <c r="P458" s="16"/>
    </row>
    <row r="459" spans="16:16" x14ac:dyDescent="0.25">
      <c r="P459" s="16"/>
    </row>
    <row r="460" spans="16:16" x14ac:dyDescent="0.25">
      <c r="P460" s="16"/>
    </row>
    <row r="461" spans="16:16" x14ac:dyDescent="0.25">
      <c r="P461" s="16"/>
    </row>
    <row r="462" spans="16:16" x14ac:dyDescent="0.25">
      <c r="P462" s="16"/>
    </row>
    <row r="463" spans="16:16" x14ac:dyDescent="0.25">
      <c r="P463" s="16"/>
    </row>
    <row r="464" spans="16:16" x14ac:dyDescent="0.25">
      <c r="P464" s="16"/>
    </row>
    <row r="465" spans="16:16" x14ac:dyDescent="0.25">
      <c r="P465" s="16"/>
    </row>
    <row r="466" spans="16:16" x14ac:dyDescent="0.25">
      <c r="P466" s="16"/>
    </row>
    <row r="467" spans="16:16" x14ac:dyDescent="0.25">
      <c r="P467" s="16"/>
    </row>
    <row r="468" spans="16:16" x14ac:dyDescent="0.25">
      <c r="P468" s="16"/>
    </row>
    <row r="469" spans="16:16" x14ac:dyDescent="0.25">
      <c r="P469" s="16"/>
    </row>
    <row r="470" spans="16:16" x14ac:dyDescent="0.25">
      <c r="P470" s="16"/>
    </row>
    <row r="471" spans="16:16" x14ac:dyDescent="0.25">
      <c r="P471" s="16"/>
    </row>
    <row r="472" spans="16:16" x14ac:dyDescent="0.25">
      <c r="P472" s="16"/>
    </row>
    <row r="473" spans="16:16" x14ac:dyDescent="0.25">
      <c r="P473" s="16"/>
    </row>
    <row r="474" spans="16:16" x14ac:dyDescent="0.25">
      <c r="P474" s="16"/>
    </row>
    <row r="475" spans="16:16" x14ac:dyDescent="0.25">
      <c r="P475" s="16"/>
    </row>
    <row r="476" spans="16:16" x14ac:dyDescent="0.25">
      <c r="P476" s="16"/>
    </row>
    <row r="477" spans="16:16" x14ac:dyDescent="0.25">
      <c r="P477" s="16"/>
    </row>
    <row r="478" spans="16:16" x14ac:dyDescent="0.25">
      <c r="P478" s="16"/>
    </row>
    <row r="479" spans="16:16" x14ac:dyDescent="0.25">
      <c r="P479" s="16"/>
    </row>
    <row r="480" spans="16:16" x14ac:dyDescent="0.25">
      <c r="P480" s="16"/>
    </row>
    <row r="481" spans="16:16" x14ac:dyDescent="0.25">
      <c r="P481" s="16"/>
    </row>
    <row r="482" spans="16:16" x14ac:dyDescent="0.25">
      <c r="P482" s="16"/>
    </row>
    <row r="483" spans="16:16" x14ac:dyDescent="0.25">
      <c r="P483" s="16"/>
    </row>
    <row r="484" spans="16:16" x14ac:dyDescent="0.25">
      <c r="P484" s="16"/>
    </row>
    <row r="485" spans="16:16" x14ac:dyDescent="0.25">
      <c r="P485" s="16"/>
    </row>
    <row r="486" spans="16:16" x14ac:dyDescent="0.25">
      <c r="P486" s="16"/>
    </row>
    <row r="487" spans="16:16" x14ac:dyDescent="0.25">
      <c r="P487" s="16"/>
    </row>
    <row r="488" spans="16:16" x14ac:dyDescent="0.25">
      <c r="P488" s="16"/>
    </row>
    <row r="489" spans="16:16" x14ac:dyDescent="0.25">
      <c r="P489" s="16"/>
    </row>
    <row r="490" spans="16:16" x14ac:dyDescent="0.25">
      <c r="P490" s="16"/>
    </row>
    <row r="491" spans="16:16" x14ac:dyDescent="0.25">
      <c r="P491" s="16"/>
    </row>
    <row r="492" spans="16:16" x14ac:dyDescent="0.25">
      <c r="P492" s="16"/>
    </row>
    <row r="493" spans="16:16" x14ac:dyDescent="0.25">
      <c r="P493" s="16"/>
    </row>
    <row r="494" spans="16:16" x14ac:dyDescent="0.25">
      <c r="P494" s="16"/>
    </row>
    <row r="495" spans="16:16" x14ac:dyDescent="0.25">
      <c r="P495" s="16"/>
    </row>
    <row r="496" spans="16:16" x14ac:dyDescent="0.25">
      <c r="P496" s="16"/>
    </row>
    <row r="497" spans="16:16" x14ac:dyDescent="0.25">
      <c r="P497" s="16"/>
    </row>
    <row r="498" spans="16:16" x14ac:dyDescent="0.25">
      <c r="P498" s="16"/>
    </row>
    <row r="499" spans="16:16" x14ac:dyDescent="0.25">
      <c r="P499" s="16"/>
    </row>
    <row r="500" spans="16:16" x14ac:dyDescent="0.25">
      <c r="P500" s="16"/>
    </row>
    <row r="501" spans="16:16" x14ac:dyDescent="0.25">
      <c r="P501" s="16"/>
    </row>
    <row r="502" spans="16:16" x14ac:dyDescent="0.25">
      <c r="P502" s="16"/>
    </row>
    <row r="503" spans="16:16" x14ac:dyDescent="0.25">
      <c r="P503" s="16"/>
    </row>
    <row r="504" spans="16:16" x14ac:dyDescent="0.25">
      <c r="P504" s="16"/>
    </row>
    <row r="505" spans="16:16" x14ac:dyDescent="0.25">
      <c r="P505" s="16"/>
    </row>
    <row r="506" spans="16:16" x14ac:dyDescent="0.25">
      <c r="P506" s="16"/>
    </row>
    <row r="507" spans="16:16" x14ac:dyDescent="0.25">
      <c r="P507" s="16"/>
    </row>
    <row r="508" spans="16:16" x14ac:dyDescent="0.25">
      <c r="P508" s="16"/>
    </row>
    <row r="509" spans="16:16" x14ac:dyDescent="0.25">
      <c r="P509" s="16"/>
    </row>
    <row r="510" spans="16:16" x14ac:dyDescent="0.25">
      <c r="P510" s="16"/>
    </row>
    <row r="511" spans="16:16" x14ac:dyDescent="0.25">
      <c r="P511" s="16"/>
    </row>
    <row r="512" spans="16:16" x14ac:dyDescent="0.25">
      <c r="P512" s="16"/>
    </row>
    <row r="513" spans="16:16" x14ac:dyDescent="0.25">
      <c r="P513" s="16"/>
    </row>
    <row r="514" spans="16:16" x14ac:dyDescent="0.25">
      <c r="P514" s="16"/>
    </row>
    <row r="515" spans="16:16" x14ac:dyDescent="0.25">
      <c r="P515" s="16"/>
    </row>
    <row r="516" spans="16:16" x14ac:dyDescent="0.25">
      <c r="P516" s="16"/>
    </row>
    <row r="517" spans="16:16" x14ac:dyDescent="0.25">
      <c r="P517" s="16"/>
    </row>
    <row r="518" spans="16:16" x14ac:dyDescent="0.25">
      <c r="P518" s="16"/>
    </row>
    <row r="519" spans="16:16" x14ac:dyDescent="0.25">
      <c r="P519" s="16"/>
    </row>
    <row r="520" spans="16:16" x14ac:dyDescent="0.25">
      <c r="P520" s="16"/>
    </row>
    <row r="521" spans="16:16" x14ac:dyDescent="0.25">
      <c r="P521" s="16"/>
    </row>
    <row r="522" spans="16:16" x14ac:dyDescent="0.25">
      <c r="P522" s="16"/>
    </row>
    <row r="523" spans="16:16" x14ac:dyDescent="0.25">
      <c r="P523" s="16"/>
    </row>
    <row r="524" spans="16:16" x14ac:dyDescent="0.25">
      <c r="P524" s="16"/>
    </row>
    <row r="525" spans="16:16" x14ac:dyDescent="0.25">
      <c r="P525" s="16"/>
    </row>
    <row r="526" spans="16:16" x14ac:dyDescent="0.25">
      <c r="P526" s="16"/>
    </row>
    <row r="527" spans="16:16" x14ac:dyDescent="0.25">
      <c r="P527" s="16"/>
    </row>
    <row r="528" spans="16:16" x14ac:dyDescent="0.25">
      <c r="P528" s="16"/>
    </row>
    <row r="529" spans="16:16" x14ac:dyDescent="0.25">
      <c r="P529" s="16"/>
    </row>
    <row r="530" spans="16:16" x14ac:dyDescent="0.25">
      <c r="P530" s="16"/>
    </row>
    <row r="531" spans="16:16" x14ac:dyDescent="0.25">
      <c r="P531" s="16"/>
    </row>
    <row r="532" spans="16:16" x14ac:dyDescent="0.25">
      <c r="P532" s="16"/>
    </row>
    <row r="533" spans="16:16" x14ac:dyDescent="0.25">
      <c r="P533" s="16"/>
    </row>
    <row r="534" spans="16:16" x14ac:dyDescent="0.25">
      <c r="P534" s="16"/>
    </row>
    <row r="535" spans="16:16" x14ac:dyDescent="0.25">
      <c r="P535" s="16"/>
    </row>
    <row r="536" spans="16:16" x14ac:dyDescent="0.25">
      <c r="P536" s="16"/>
    </row>
    <row r="537" spans="16:16" x14ac:dyDescent="0.25">
      <c r="P537" s="16"/>
    </row>
    <row r="538" spans="16:16" x14ac:dyDescent="0.25">
      <c r="P538" s="16"/>
    </row>
    <row r="539" spans="16:16" x14ac:dyDescent="0.25">
      <c r="P539" s="16"/>
    </row>
    <row r="540" spans="16:16" x14ac:dyDescent="0.25">
      <c r="P540" s="16"/>
    </row>
    <row r="541" spans="16:16" x14ac:dyDescent="0.25">
      <c r="P541" s="16"/>
    </row>
    <row r="542" spans="16:16" x14ac:dyDescent="0.25">
      <c r="P542" s="16"/>
    </row>
    <row r="543" spans="16:16" x14ac:dyDescent="0.25">
      <c r="P543" s="16"/>
    </row>
    <row r="544" spans="16:16" x14ac:dyDescent="0.25">
      <c r="P544" s="16"/>
    </row>
    <row r="545" spans="16:16" x14ac:dyDescent="0.25">
      <c r="P545" s="16"/>
    </row>
    <row r="546" spans="16:16" x14ac:dyDescent="0.25">
      <c r="P546" s="16"/>
    </row>
    <row r="547" spans="16:16" x14ac:dyDescent="0.25">
      <c r="P547" s="16"/>
    </row>
    <row r="548" spans="16:16" x14ac:dyDescent="0.25">
      <c r="P548" s="16"/>
    </row>
    <row r="549" spans="16:16" x14ac:dyDescent="0.25">
      <c r="P549" s="16"/>
    </row>
    <row r="550" spans="16:16" x14ac:dyDescent="0.25">
      <c r="P550" s="16"/>
    </row>
    <row r="551" spans="16:16" x14ac:dyDescent="0.25">
      <c r="P551" s="16"/>
    </row>
    <row r="552" spans="16:16" x14ac:dyDescent="0.25">
      <c r="P552" s="16"/>
    </row>
    <row r="553" spans="16:16" x14ac:dyDescent="0.25">
      <c r="P553" s="16"/>
    </row>
    <row r="554" spans="16:16" x14ac:dyDescent="0.25">
      <c r="P554" s="16"/>
    </row>
    <row r="555" spans="16:16" x14ac:dyDescent="0.25">
      <c r="P555" s="16"/>
    </row>
    <row r="556" spans="16:16" x14ac:dyDescent="0.25">
      <c r="P556" s="16"/>
    </row>
    <row r="557" spans="16:16" x14ac:dyDescent="0.25">
      <c r="P557" s="16"/>
    </row>
    <row r="558" spans="16:16" x14ac:dyDescent="0.25">
      <c r="P558" s="16"/>
    </row>
    <row r="559" spans="16:16" x14ac:dyDescent="0.25">
      <c r="P559" s="16"/>
    </row>
    <row r="560" spans="16:16" x14ac:dyDescent="0.25">
      <c r="P560" s="16"/>
    </row>
    <row r="561" spans="16:16" x14ac:dyDescent="0.25">
      <c r="P561" s="16"/>
    </row>
    <row r="562" spans="16:16" x14ac:dyDescent="0.25">
      <c r="P562" s="16"/>
    </row>
    <row r="563" spans="16:16" x14ac:dyDescent="0.25">
      <c r="P563" s="16"/>
    </row>
    <row r="564" spans="16:16" x14ac:dyDescent="0.25">
      <c r="P564" s="16"/>
    </row>
    <row r="565" spans="16:16" x14ac:dyDescent="0.25">
      <c r="P565" s="16"/>
    </row>
    <row r="566" spans="16:16" x14ac:dyDescent="0.25">
      <c r="P566" s="16"/>
    </row>
    <row r="567" spans="16:16" x14ac:dyDescent="0.25">
      <c r="P567" s="16"/>
    </row>
    <row r="568" spans="16:16" x14ac:dyDescent="0.25">
      <c r="P568" s="16"/>
    </row>
    <row r="569" spans="16:16" x14ac:dyDescent="0.25">
      <c r="P569" s="16"/>
    </row>
    <row r="570" spans="16:16" x14ac:dyDescent="0.25">
      <c r="P570" s="16"/>
    </row>
    <row r="571" spans="16:16" x14ac:dyDescent="0.25">
      <c r="P571" s="16"/>
    </row>
    <row r="572" spans="16:16" x14ac:dyDescent="0.25">
      <c r="P572" s="16"/>
    </row>
    <row r="573" spans="16:16" x14ac:dyDescent="0.25">
      <c r="P573" s="16"/>
    </row>
    <row r="574" spans="16:16" x14ac:dyDescent="0.25">
      <c r="P574" s="16"/>
    </row>
    <row r="575" spans="16:16" x14ac:dyDescent="0.25">
      <c r="P575" s="16"/>
    </row>
    <row r="576" spans="16:16" x14ac:dyDescent="0.25">
      <c r="P576" s="16"/>
    </row>
    <row r="577" spans="16:16" x14ac:dyDescent="0.25">
      <c r="P577" s="16"/>
    </row>
    <row r="578" spans="16:16" x14ac:dyDescent="0.25">
      <c r="P578" s="16"/>
    </row>
    <row r="579" spans="16:16" x14ac:dyDescent="0.25">
      <c r="P579" s="16"/>
    </row>
    <row r="580" spans="16:16" x14ac:dyDescent="0.25">
      <c r="P580" s="16"/>
    </row>
    <row r="581" spans="16:16" x14ac:dyDescent="0.25">
      <c r="P581" s="16"/>
    </row>
    <row r="582" spans="16:16" x14ac:dyDescent="0.25">
      <c r="P582" s="16"/>
    </row>
    <row r="583" spans="16:16" x14ac:dyDescent="0.25">
      <c r="P583" s="16"/>
    </row>
    <row r="584" spans="16:16" x14ac:dyDescent="0.25">
      <c r="P584" s="16"/>
    </row>
    <row r="585" spans="16:16" x14ac:dyDescent="0.25">
      <c r="P585" s="16"/>
    </row>
    <row r="586" spans="16:16" x14ac:dyDescent="0.25">
      <c r="P586" s="16"/>
    </row>
    <row r="587" spans="16:16" x14ac:dyDescent="0.25">
      <c r="P587" s="16"/>
    </row>
    <row r="588" spans="16:16" x14ac:dyDescent="0.25">
      <c r="P588" s="16"/>
    </row>
    <row r="589" spans="16:16" x14ac:dyDescent="0.25">
      <c r="P589" s="16"/>
    </row>
    <row r="590" spans="16:16" x14ac:dyDescent="0.25">
      <c r="P590" s="16"/>
    </row>
    <row r="591" spans="16:16" x14ac:dyDescent="0.25">
      <c r="P591" s="16"/>
    </row>
    <row r="592" spans="16:16" x14ac:dyDescent="0.25">
      <c r="P592" s="16"/>
    </row>
    <row r="593" spans="16:16" x14ac:dyDescent="0.25">
      <c r="P593" s="16"/>
    </row>
    <row r="594" spans="16:16" x14ac:dyDescent="0.25">
      <c r="P594" s="16"/>
    </row>
    <row r="595" spans="16:16" x14ac:dyDescent="0.25">
      <c r="P595" s="16"/>
    </row>
    <row r="596" spans="16:16" x14ac:dyDescent="0.25">
      <c r="P596" s="16"/>
    </row>
    <row r="597" spans="16:16" x14ac:dyDescent="0.25">
      <c r="P597" s="16"/>
    </row>
    <row r="598" spans="16:16" x14ac:dyDescent="0.25">
      <c r="P598" s="16"/>
    </row>
    <row r="599" spans="16:16" x14ac:dyDescent="0.25">
      <c r="P599" s="16"/>
    </row>
    <row r="600" spans="16:16" x14ac:dyDescent="0.25">
      <c r="P600" s="16"/>
    </row>
    <row r="601" spans="16:16" x14ac:dyDescent="0.25">
      <c r="P601" s="16"/>
    </row>
    <row r="602" spans="16:16" x14ac:dyDescent="0.25">
      <c r="P602" s="16"/>
    </row>
    <row r="603" spans="16:16" x14ac:dyDescent="0.25">
      <c r="P603" s="16"/>
    </row>
    <row r="604" spans="16:16" x14ac:dyDescent="0.25">
      <c r="P604" s="16"/>
    </row>
    <row r="605" spans="16:16" x14ac:dyDescent="0.25">
      <c r="P605" s="16"/>
    </row>
    <row r="606" spans="16:16" x14ac:dyDescent="0.25">
      <c r="P606" s="16"/>
    </row>
    <row r="607" spans="16:16" x14ac:dyDescent="0.25">
      <c r="P607" s="16"/>
    </row>
    <row r="608" spans="16:16" x14ac:dyDescent="0.25">
      <c r="P608" s="16"/>
    </row>
    <row r="609" spans="16:16" x14ac:dyDescent="0.25">
      <c r="P609" s="16"/>
    </row>
    <row r="610" spans="16:16" x14ac:dyDescent="0.25">
      <c r="P610" s="16"/>
    </row>
    <row r="611" spans="16:16" x14ac:dyDescent="0.25">
      <c r="P611" s="16"/>
    </row>
    <row r="612" spans="16:16" x14ac:dyDescent="0.25">
      <c r="P612" s="16"/>
    </row>
    <row r="613" spans="16:16" x14ac:dyDescent="0.25">
      <c r="P613" s="16"/>
    </row>
    <row r="614" spans="16:16" x14ac:dyDescent="0.25">
      <c r="P614" s="16"/>
    </row>
    <row r="615" spans="16:16" x14ac:dyDescent="0.25">
      <c r="P615" s="16"/>
    </row>
    <row r="616" spans="16:16" x14ac:dyDescent="0.25">
      <c r="P616" s="16"/>
    </row>
    <row r="617" spans="16:16" x14ac:dyDescent="0.25">
      <c r="P617" s="16"/>
    </row>
    <row r="618" spans="16:16" x14ac:dyDescent="0.25">
      <c r="P618" s="16"/>
    </row>
    <row r="619" spans="16:16" x14ac:dyDescent="0.25">
      <c r="P619" s="16"/>
    </row>
    <row r="620" spans="16:16" x14ac:dyDescent="0.25">
      <c r="P620" s="16"/>
    </row>
    <row r="621" spans="16:16" x14ac:dyDescent="0.25">
      <c r="P621" s="16"/>
    </row>
    <row r="622" spans="16:16" x14ac:dyDescent="0.25">
      <c r="P622" s="16"/>
    </row>
    <row r="623" spans="16:16" x14ac:dyDescent="0.25">
      <c r="P623" s="16"/>
    </row>
    <row r="624" spans="16:16" x14ac:dyDescent="0.25">
      <c r="P624" s="16"/>
    </row>
    <row r="625" spans="16:16" x14ac:dyDescent="0.25">
      <c r="P625" s="16"/>
    </row>
    <row r="626" spans="16:16" x14ac:dyDescent="0.25">
      <c r="P626" s="16"/>
    </row>
    <row r="627" spans="16:16" x14ac:dyDescent="0.25">
      <c r="P627" s="16"/>
    </row>
    <row r="628" spans="16:16" x14ac:dyDescent="0.25">
      <c r="P628" s="16"/>
    </row>
    <row r="629" spans="16:16" x14ac:dyDescent="0.25">
      <c r="P629" s="16"/>
    </row>
    <row r="630" spans="16:16" x14ac:dyDescent="0.25">
      <c r="P630" s="16"/>
    </row>
    <row r="631" spans="16:16" x14ac:dyDescent="0.25">
      <c r="P631" s="16"/>
    </row>
    <row r="632" spans="16:16" x14ac:dyDescent="0.25">
      <c r="P632" s="16"/>
    </row>
    <row r="633" spans="16:16" x14ac:dyDescent="0.25">
      <c r="P633" s="16"/>
    </row>
    <row r="634" spans="16:16" x14ac:dyDescent="0.25">
      <c r="P634" s="16"/>
    </row>
    <row r="635" spans="16:16" x14ac:dyDescent="0.25">
      <c r="P635" s="16"/>
    </row>
    <row r="636" spans="16:16" x14ac:dyDescent="0.25">
      <c r="P636" s="16"/>
    </row>
    <row r="637" spans="16:16" x14ac:dyDescent="0.25">
      <c r="P637" s="16"/>
    </row>
    <row r="638" spans="16:16" x14ac:dyDescent="0.25">
      <c r="P638" s="16"/>
    </row>
    <row r="639" spans="16:16" x14ac:dyDescent="0.25">
      <c r="P639" s="16"/>
    </row>
    <row r="640" spans="16:16" x14ac:dyDescent="0.25">
      <c r="P640" s="16"/>
    </row>
    <row r="641" spans="16:16" x14ac:dyDescent="0.25">
      <c r="P641" s="16"/>
    </row>
    <row r="642" spans="16:16" x14ac:dyDescent="0.25">
      <c r="P642" s="16"/>
    </row>
    <row r="643" spans="16:16" x14ac:dyDescent="0.25">
      <c r="P643" s="16"/>
    </row>
    <row r="644" spans="16:16" x14ac:dyDescent="0.25">
      <c r="P644" s="16"/>
    </row>
    <row r="645" spans="16:16" x14ac:dyDescent="0.25">
      <c r="P645" s="16"/>
    </row>
    <row r="646" spans="16:16" x14ac:dyDescent="0.25">
      <c r="P646" s="16"/>
    </row>
    <row r="647" spans="16:16" x14ac:dyDescent="0.25">
      <c r="P647" s="16"/>
    </row>
    <row r="648" spans="16:16" x14ac:dyDescent="0.25">
      <c r="P648" s="16"/>
    </row>
    <row r="649" spans="16:16" x14ac:dyDescent="0.25">
      <c r="P649" s="16"/>
    </row>
    <row r="650" spans="16:16" x14ac:dyDescent="0.25">
      <c r="P650" s="16"/>
    </row>
    <row r="651" spans="16:16" x14ac:dyDescent="0.25">
      <c r="P651" s="16"/>
    </row>
    <row r="652" spans="16:16" x14ac:dyDescent="0.25">
      <c r="P652" s="16"/>
    </row>
    <row r="653" spans="16:16" x14ac:dyDescent="0.25">
      <c r="P653" s="16"/>
    </row>
    <row r="654" spans="16:16" x14ac:dyDescent="0.25">
      <c r="P654" s="16"/>
    </row>
    <row r="655" spans="16:16" x14ac:dyDescent="0.25">
      <c r="P655" s="16"/>
    </row>
    <row r="656" spans="16:16" x14ac:dyDescent="0.25">
      <c r="P656" s="16"/>
    </row>
    <row r="657" spans="16:16" x14ac:dyDescent="0.25">
      <c r="P657" s="16"/>
    </row>
    <row r="658" spans="16:16" x14ac:dyDescent="0.25">
      <c r="P658" s="16"/>
    </row>
    <row r="659" spans="16:16" x14ac:dyDescent="0.25">
      <c r="P659" s="16"/>
    </row>
    <row r="660" spans="16:16" x14ac:dyDescent="0.25">
      <c r="P660" s="16"/>
    </row>
    <row r="661" spans="16:16" x14ac:dyDescent="0.25">
      <c r="P661" s="16"/>
    </row>
    <row r="662" spans="16:16" x14ac:dyDescent="0.25">
      <c r="P662" s="16"/>
    </row>
    <row r="663" spans="16:16" x14ac:dyDescent="0.25">
      <c r="P663" s="16"/>
    </row>
    <row r="664" spans="16:16" x14ac:dyDescent="0.25">
      <c r="P664" s="16"/>
    </row>
    <row r="665" spans="16:16" x14ac:dyDescent="0.25">
      <c r="P665" s="16"/>
    </row>
    <row r="666" spans="16:16" x14ac:dyDescent="0.25">
      <c r="P666" s="16"/>
    </row>
    <row r="667" spans="16:16" x14ac:dyDescent="0.25">
      <c r="P667" s="16"/>
    </row>
    <row r="668" spans="16:16" x14ac:dyDescent="0.25">
      <c r="P668" s="16"/>
    </row>
    <row r="669" spans="16:16" x14ac:dyDescent="0.25">
      <c r="P669" s="16"/>
    </row>
    <row r="670" spans="16:16" x14ac:dyDescent="0.25">
      <c r="P670" s="16"/>
    </row>
    <row r="671" spans="16:16" x14ac:dyDescent="0.25">
      <c r="P671" s="16"/>
    </row>
    <row r="672" spans="16:16" x14ac:dyDescent="0.25">
      <c r="P672" s="16"/>
    </row>
    <row r="673" spans="16:16" x14ac:dyDescent="0.25">
      <c r="P673" s="16"/>
    </row>
    <row r="674" spans="16:16" x14ac:dyDescent="0.25">
      <c r="P674" s="16"/>
    </row>
    <row r="675" spans="16:16" x14ac:dyDescent="0.25">
      <c r="P675" s="16"/>
    </row>
    <row r="676" spans="16:16" x14ac:dyDescent="0.25">
      <c r="P676" s="16"/>
    </row>
    <row r="677" spans="16:16" x14ac:dyDescent="0.25">
      <c r="P677" s="16"/>
    </row>
    <row r="678" spans="16:16" x14ac:dyDescent="0.25">
      <c r="P678" s="16"/>
    </row>
    <row r="679" spans="16:16" x14ac:dyDescent="0.25">
      <c r="P679" s="16"/>
    </row>
    <row r="680" spans="16:16" x14ac:dyDescent="0.25">
      <c r="P680" s="16"/>
    </row>
    <row r="681" spans="16:16" x14ac:dyDescent="0.25">
      <c r="P681" s="16"/>
    </row>
    <row r="682" spans="16:16" x14ac:dyDescent="0.25">
      <c r="P682" s="16"/>
    </row>
    <row r="683" spans="16:16" x14ac:dyDescent="0.25">
      <c r="P683" s="16"/>
    </row>
    <row r="684" spans="16:16" x14ac:dyDescent="0.25">
      <c r="P684" s="16"/>
    </row>
    <row r="685" spans="16:16" x14ac:dyDescent="0.25">
      <c r="P685" s="16"/>
    </row>
    <row r="686" spans="16:16" x14ac:dyDescent="0.25">
      <c r="P686" s="16"/>
    </row>
    <row r="687" spans="16:16" x14ac:dyDescent="0.25">
      <c r="P687" s="16"/>
    </row>
    <row r="688" spans="16:16" x14ac:dyDescent="0.25">
      <c r="P688" s="16"/>
    </row>
    <row r="689" spans="16:16" x14ac:dyDescent="0.25">
      <c r="P689" s="16"/>
    </row>
    <row r="690" spans="16:16" x14ac:dyDescent="0.25">
      <c r="P690" s="16"/>
    </row>
    <row r="691" spans="16:16" x14ac:dyDescent="0.25">
      <c r="P691" s="16"/>
    </row>
    <row r="692" spans="16:16" x14ac:dyDescent="0.25">
      <c r="P692" s="16"/>
    </row>
    <row r="693" spans="16:16" x14ac:dyDescent="0.25">
      <c r="P693" s="16"/>
    </row>
    <row r="694" spans="16:16" x14ac:dyDescent="0.25">
      <c r="P694" s="16"/>
    </row>
    <row r="695" spans="16:16" x14ac:dyDescent="0.25">
      <c r="P695" s="16"/>
    </row>
    <row r="696" spans="16:16" x14ac:dyDescent="0.25">
      <c r="P696" s="16"/>
    </row>
    <row r="697" spans="16:16" x14ac:dyDescent="0.25">
      <c r="P697" s="16"/>
    </row>
    <row r="698" spans="16:16" x14ac:dyDescent="0.25">
      <c r="P698" s="16"/>
    </row>
    <row r="699" spans="16:16" x14ac:dyDescent="0.25">
      <c r="P699" s="16"/>
    </row>
    <row r="700" spans="16:16" x14ac:dyDescent="0.25">
      <c r="P700" s="16"/>
    </row>
    <row r="701" spans="16:16" x14ac:dyDescent="0.25">
      <c r="P701" s="16"/>
    </row>
    <row r="702" spans="16:16" x14ac:dyDescent="0.25">
      <c r="P702" s="16"/>
    </row>
    <row r="703" spans="16:16" x14ac:dyDescent="0.25">
      <c r="P703" s="16"/>
    </row>
    <row r="704" spans="16:16" x14ac:dyDescent="0.25">
      <c r="P704" s="16"/>
    </row>
    <row r="705" spans="16:16" x14ac:dyDescent="0.25">
      <c r="P705" s="16"/>
    </row>
    <row r="706" spans="16:16" x14ac:dyDescent="0.25">
      <c r="P706" s="16"/>
    </row>
    <row r="707" spans="16:16" x14ac:dyDescent="0.25">
      <c r="P707" s="16"/>
    </row>
    <row r="708" spans="16:16" x14ac:dyDescent="0.25">
      <c r="P708" s="16"/>
    </row>
    <row r="709" spans="16:16" x14ac:dyDescent="0.25">
      <c r="P709" s="16"/>
    </row>
    <row r="710" spans="16:16" x14ac:dyDescent="0.25">
      <c r="P710" s="16"/>
    </row>
    <row r="711" spans="16:16" x14ac:dyDescent="0.25">
      <c r="P711" s="16"/>
    </row>
    <row r="712" spans="16:16" x14ac:dyDescent="0.25">
      <c r="P712" s="16"/>
    </row>
    <row r="713" spans="16:16" x14ac:dyDescent="0.25">
      <c r="P713" s="16"/>
    </row>
    <row r="714" spans="16:16" x14ac:dyDescent="0.25">
      <c r="P714" s="16"/>
    </row>
    <row r="715" spans="16:16" x14ac:dyDescent="0.25">
      <c r="P715" s="16"/>
    </row>
    <row r="716" spans="16:16" x14ac:dyDescent="0.25">
      <c r="P716" s="16"/>
    </row>
    <row r="717" spans="16:16" x14ac:dyDescent="0.25">
      <c r="P717" s="16"/>
    </row>
    <row r="718" spans="16:16" x14ac:dyDescent="0.25">
      <c r="P718" s="16"/>
    </row>
    <row r="719" spans="16:16" x14ac:dyDescent="0.25">
      <c r="P719" s="16"/>
    </row>
    <row r="720" spans="16:16" x14ac:dyDescent="0.25">
      <c r="P720" s="16"/>
    </row>
    <row r="721" spans="16:16" x14ac:dyDescent="0.25">
      <c r="P721" s="16"/>
    </row>
    <row r="722" spans="16:16" x14ac:dyDescent="0.25">
      <c r="P722" s="16"/>
    </row>
    <row r="723" spans="16:16" x14ac:dyDescent="0.25">
      <c r="P723" s="16"/>
    </row>
    <row r="724" spans="16:16" x14ac:dyDescent="0.25">
      <c r="P724" s="16"/>
    </row>
    <row r="725" spans="16:16" x14ac:dyDescent="0.25">
      <c r="P725" s="16"/>
    </row>
    <row r="726" spans="16:16" x14ac:dyDescent="0.25">
      <c r="P726" s="16"/>
    </row>
    <row r="727" spans="16:16" x14ac:dyDescent="0.25">
      <c r="P727" s="16"/>
    </row>
    <row r="728" spans="16:16" x14ac:dyDescent="0.25">
      <c r="P728" s="16"/>
    </row>
    <row r="729" spans="16:16" x14ac:dyDescent="0.25">
      <c r="P729" s="16"/>
    </row>
    <row r="730" spans="16:16" x14ac:dyDescent="0.25">
      <c r="P730" s="16"/>
    </row>
    <row r="731" spans="16:16" x14ac:dyDescent="0.25">
      <c r="P731" s="16"/>
    </row>
    <row r="732" spans="16:16" x14ac:dyDescent="0.25">
      <c r="P732" s="16"/>
    </row>
    <row r="733" spans="16:16" x14ac:dyDescent="0.25">
      <c r="P733" s="16"/>
    </row>
    <row r="734" spans="16:16" x14ac:dyDescent="0.25">
      <c r="P734" s="16"/>
    </row>
    <row r="735" spans="16:16" x14ac:dyDescent="0.25">
      <c r="P735" s="16"/>
    </row>
    <row r="736" spans="16:16" x14ac:dyDescent="0.25">
      <c r="P736" s="16"/>
    </row>
    <row r="737" spans="16:16" x14ac:dyDescent="0.25">
      <c r="P737" s="16"/>
    </row>
    <row r="738" spans="16:16" x14ac:dyDescent="0.25">
      <c r="P738" s="16"/>
    </row>
    <row r="739" spans="16:16" x14ac:dyDescent="0.25">
      <c r="P739" s="16"/>
    </row>
    <row r="740" spans="16:16" x14ac:dyDescent="0.25">
      <c r="P740" s="16"/>
    </row>
    <row r="741" spans="16:16" x14ac:dyDescent="0.25">
      <c r="P741" s="16"/>
    </row>
    <row r="742" spans="16:16" x14ac:dyDescent="0.25">
      <c r="P742" s="16"/>
    </row>
    <row r="743" spans="16:16" x14ac:dyDescent="0.25">
      <c r="P743" s="16"/>
    </row>
    <row r="744" spans="16:16" x14ac:dyDescent="0.25">
      <c r="P744" s="16"/>
    </row>
    <row r="745" spans="16:16" x14ac:dyDescent="0.25">
      <c r="P745" s="16"/>
    </row>
    <row r="746" spans="16:16" x14ac:dyDescent="0.25">
      <c r="P746" s="16"/>
    </row>
    <row r="747" spans="16:16" x14ac:dyDescent="0.25">
      <c r="P747" s="16"/>
    </row>
    <row r="748" spans="16:16" x14ac:dyDescent="0.25">
      <c r="P748" s="16"/>
    </row>
    <row r="749" spans="16:16" x14ac:dyDescent="0.25">
      <c r="P749" s="16"/>
    </row>
    <row r="750" spans="16:16" x14ac:dyDescent="0.25">
      <c r="P750" s="16"/>
    </row>
    <row r="751" spans="16:16" x14ac:dyDescent="0.25">
      <c r="P751" s="16"/>
    </row>
    <row r="752" spans="16:16" x14ac:dyDescent="0.25">
      <c r="P752" s="16"/>
    </row>
    <row r="753" spans="16:16" x14ac:dyDescent="0.25">
      <c r="P753" s="16"/>
    </row>
    <row r="754" spans="16:16" x14ac:dyDescent="0.25">
      <c r="P754" s="16"/>
    </row>
    <row r="755" spans="16:16" x14ac:dyDescent="0.25">
      <c r="P755" s="16"/>
    </row>
    <row r="756" spans="16:16" x14ac:dyDescent="0.25">
      <c r="P756" s="16"/>
    </row>
    <row r="757" spans="16:16" x14ac:dyDescent="0.25">
      <c r="P757" s="16"/>
    </row>
    <row r="758" spans="16:16" x14ac:dyDescent="0.25">
      <c r="P758" s="16"/>
    </row>
    <row r="759" spans="16:16" x14ac:dyDescent="0.25">
      <c r="P759" s="16"/>
    </row>
    <row r="760" spans="16:16" x14ac:dyDescent="0.25">
      <c r="P760" s="16"/>
    </row>
    <row r="761" spans="16:16" x14ac:dyDescent="0.25">
      <c r="P761" s="16"/>
    </row>
    <row r="762" spans="16:16" x14ac:dyDescent="0.25">
      <c r="P762" s="16"/>
    </row>
    <row r="763" spans="16:16" x14ac:dyDescent="0.25">
      <c r="P763" s="16"/>
    </row>
    <row r="764" spans="16:16" x14ac:dyDescent="0.25">
      <c r="P764" s="16"/>
    </row>
    <row r="765" spans="16:16" x14ac:dyDescent="0.25">
      <c r="P765" s="16"/>
    </row>
    <row r="766" spans="16:16" x14ac:dyDescent="0.25">
      <c r="P766" s="16"/>
    </row>
    <row r="767" spans="16:16" x14ac:dyDescent="0.25">
      <c r="P767" s="16"/>
    </row>
    <row r="768" spans="16:16" x14ac:dyDescent="0.25">
      <c r="P768" s="16"/>
    </row>
    <row r="769" spans="16:16" x14ac:dyDescent="0.25">
      <c r="P769" s="16"/>
    </row>
    <row r="770" spans="16:16" x14ac:dyDescent="0.25">
      <c r="P770" s="16"/>
    </row>
    <row r="771" spans="16:16" x14ac:dyDescent="0.25">
      <c r="P771" s="16"/>
    </row>
    <row r="772" spans="16:16" x14ac:dyDescent="0.25">
      <c r="P772" s="16"/>
    </row>
    <row r="773" spans="16:16" x14ac:dyDescent="0.25">
      <c r="P773" s="16"/>
    </row>
    <row r="774" spans="16:16" x14ac:dyDescent="0.25">
      <c r="P774" s="16"/>
    </row>
    <row r="775" spans="16:16" x14ac:dyDescent="0.25">
      <c r="P775" s="16"/>
    </row>
    <row r="776" spans="16:16" x14ac:dyDescent="0.25">
      <c r="P776" s="16"/>
    </row>
    <row r="777" spans="16:16" x14ac:dyDescent="0.25">
      <c r="P777" s="16"/>
    </row>
    <row r="778" spans="16:16" x14ac:dyDescent="0.25">
      <c r="P778" s="16"/>
    </row>
    <row r="779" spans="16:16" x14ac:dyDescent="0.25">
      <c r="P779" s="16"/>
    </row>
    <row r="780" spans="16:16" x14ac:dyDescent="0.25">
      <c r="P780" s="16"/>
    </row>
    <row r="781" spans="16:16" x14ac:dyDescent="0.25">
      <c r="P781" s="16"/>
    </row>
    <row r="782" spans="16:16" x14ac:dyDescent="0.25">
      <c r="P782" s="16"/>
    </row>
    <row r="783" spans="16:16" x14ac:dyDescent="0.25">
      <c r="P783" s="16"/>
    </row>
    <row r="784" spans="16:16" x14ac:dyDescent="0.25">
      <c r="P784" s="16"/>
    </row>
    <row r="785" spans="16:16" x14ac:dyDescent="0.25">
      <c r="P785" s="16"/>
    </row>
    <row r="786" spans="16:16" x14ac:dyDescent="0.25">
      <c r="P786" s="16"/>
    </row>
    <row r="787" spans="16:16" x14ac:dyDescent="0.25">
      <c r="P787" s="16"/>
    </row>
    <row r="788" spans="16:16" x14ac:dyDescent="0.25">
      <c r="P788" s="16"/>
    </row>
    <row r="789" spans="16:16" x14ac:dyDescent="0.25">
      <c r="P789" s="16"/>
    </row>
    <row r="790" spans="16:16" x14ac:dyDescent="0.25">
      <c r="P790" s="16"/>
    </row>
    <row r="791" spans="16:16" x14ac:dyDescent="0.25">
      <c r="P791" s="16"/>
    </row>
    <row r="792" spans="16:16" x14ac:dyDescent="0.25">
      <c r="P792" s="16"/>
    </row>
    <row r="793" spans="16:16" x14ac:dyDescent="0.25">
      <c r="P793" s="16"/>
    </row>
    <row r="794" spans="16:16" x14ac:dyDescent="0.25">
      <c r="P794" s="16"/>
    </row>
    <row r="795" spans="16:16" x14ac:dyDescent="0.25">
      <c r="P795" s="16"/>
    </row>
    <row r="796" spans="16:16" x14ac:dyDescent="0.25">
      <c r="P796" s="16"/>
    </row>
    <row r="797" spans="16:16" x14ac:dyDescent="0.25">
      <c r="P797" s="16"/>
    </row>
    <row r="798" spans="16:16" x14ac:dyDescent="0.25">
      <c r="P798" s="16"/>
    </row>
    <row r="799" spans="16:16" x14ac:dyDescent="0.25">
      <c r="P799" s="16"/>
    </row>
    <row r="800" spans="16:16" x14ac:dyDescent="0.25">
      <c r="P800" s="16"/>
    </row>
    <row r="801" spans="16:16" x14ac:dyDescent="0.25">
      <c r="P801" s="16"/>
    </row>
    <row r="802" spans="16:16" x14ac:dyDescent="0.25">
      <c r="P802" s="16"/>
    </row>
    <row r="803" spans="16:16" x14ac:dyDescent="0.25">
      <c r="P803" s="16"/>
    </row>
    <row r="804" spans="16:16" x14ac:dyDescent="0.25">
      <c r="P804" s="16"/>
    </row>
    <row r="805" spans="16:16" x14ac:dyDescent="0.25">
      <c r="P805" s="16"/>
    </row>
    <row r="806" spans="16:16" x14ac:dyDescent="0.25">
      <c r="P806" s="16"/>
    </row>
    <row r="807" spans="16:16" x14ac:dyDescent="0.25">
      <c r="P807" s="16"/>
    </row>
    <row r="808" spans="16:16" x14ac:dyDescent="0.25">
      <c r="P808" s="16"/>
    </row>
    <row r="809" spans="16:16" x14ac:dyDescent="0.25">
      <c r="P809" s="16"/>
    </row>
    <row r="810" spans="16:16" x14ac:dyDescent="0.25">
      <c r="P810" s="16"/>
    </row>
    <row r="811" spans="16:16" x14ac:dyDescent="0.25">
      <c r="P811" s="16"/>
    </row>
    <row r="812" spans="16:16" x14ac:dyDescent="0.25">
      <c r="P812" s="16"/>
    </row>
    <row r="813" spans="16:16" x14ac:dyDescent="0.25">
      <c r="P813" s="16"/>
    </row>
    <row r="814" spans="16:16" x14ac:dyDescent="0.25">
      <c r="P814" s="16"/>
    </row>
    <row r="815" spans="16:16" x14ac:dyDescent="0.25">
      <c r="P815" s="16"/>
    </row>
    <row r="816" spans="16:16" x14ac:dyDescent="0.25">
      <c r="P816" s="16"/>
    </row>
    <row r="817" spans="16:16" x14ac:dyDescent="0.25">
      <c r="P817" s="16"/>
    </row>
    <row r="818" spans="16:16" x14ac:dyDescent="0.25">
      <c r="P818" s="16"/>
    </row>
    <row r="819" spans="16:16" x14ac:dyDescent="0.25">
      <c r="P819" s="16"/>
    </row>
    <row r="820" spans="16:16" x14ac:dyDescent="0.25">
      <c r="P820" s="16"/>
    </row>
    <row r="821" spans="16:16" x14ac:dyDescent="0.25">
      <c r="P821" s="16"/>
    </row>
    <row r="822" spans="16:16" x14ac:dyDescent="0.25">
      <c r="P822" s="16"/>
    </row>
    <row r="823" spans="16:16" x14ac:dyDescent="0.25">
      <c r="P823" s="16"/>
    </row>
    <row r="824" spans="16:16" x14ac:dyDescent="0.25">
      <c r="P824" s="16"/>
    </row>
    <row r="825" spans="16:16" x14ac:dyDescent="0.25">
      <c r="P825" s="16"/>
    </row>
    <row r="826" spans="16:16" x14ac:dyDescent="0.25">
      <c r="P826" s="16"/>
    </row>
    <row r="827" spans="16:16" x14ac:dyDescent="0.25">
      <c r="P827" s="16"/>
    </row>
    <row r="828" spans="16:16" x14ac:dyDescent="0.25">
      <c r="P828" s="16"/>
    </row>
    <row r="829" spans="16:16" x14ac:dyDescent="0.25">
      <c r="P829" s="16"/>
    </row>
    <row r="830" spans="16:16" x14ac:dyDescent="0.25">
      <c r="P830" s="16"/>
    </row>
    <row r="831" spans="16:16" x14ac:dyDescent="0.25">
      <c r="P831" s="16"/>
    </row>
    <row r="832" spans="16:16" x14ac:dyDescent="0.25">
      <c r="P832" s="16"/>
    </row>
    <row r="833" spans="16:16" x14ac:dyDescent="0.25">
      <c r="P833" s="16"/>
    </row>
    <row r="834" spans="16:16" x14ac:dyDescent="0.25">
      <c r="P834" s="16"/>
    </row>
    <row r="835" spans="16:16" x14ac:dyDescent="0.25">
      <c r="P835" s="16"/>
    </row>
    <row r="836" spans="16:16" x14ac:dyDescent="0.25">
      <c r="P836" s="16"/>
    </row>
    <row r="837" spans="16:16" x14ac:dyDescent="0.25">
      <c r="P837" s="16"/>
    </row>
    <row r="838" spans="16:16" x14ac:dyDescent="0.25">
      <c r="P838" s="16"/>
    </row>
    <row r="839" spans="16:16" x14ac:dyDescent="0.25">
      <c r="P839" s="16"/>
    </row>
    <row r="840" spans="16:16" x14ac:dyDescent="0.25">
      <c r="P840" s="16"/>
    </row>
    <row r="841" spans="16:16" x14ac:dyDescent="0.25">
      <c r="P841" s="16"/>
    </row>
    <row r="842" spans="16:16" x14ac:dyDescent="0.25">
      <c r="P842" s="16"/>
    </row>
    <row r="843" spans="16:16" x14ac:dyDescent="0.25">
      <c r="P843" s="16"/>
    </row>
    <row r="844" spans="16:16" x14ac:dyDescent="0.25">
      <c r="P844" s="16"/>
    </row>
    <row r="845" spans="16:16" x14ac:dyDescent="0.25">
      <c r="P845" s="16"/>
    </row>
    <row r="846" spans="16:16" x14ac:dyDescent="0.25">
      <c r="P846" s="16"/>
    </row>
    <row r="847" spans="16:16" x14ac:dyDescent="0.25">
      <c r="P847" s="16"/>
    </row>
    <row r="848" spans="16:16" x14ac:dyDescent="0.25">
      <c r="P848" s="16"/>
    </row>
    <row r="849" spans="16:16" x14ac:dyDescent="0.25">
      <c r="P849" s="16"/>
    </row>
    <row r="850" spans="16:16" x14ac:dyDescent="0.25">
      <c r="P850" s="16"/>
    </row>
    <row r="851" spans="16:16" x14ac:dyDescent="0.25">
      <c r="P851" s="16"/>
    </row>
    <row r="852" spans="16:16" x14ac:dyDescent="0.25">
      <c r="P852" s="16"/>
    </row>
    <row r="853" spans="16:16" x14ac:dyDescent="0.25">
      <c r="P853" s="16"/>
    </row>
    <row r="854" spans="16:16" x14ac:dyDescent="0.25">
      <c r="P854" s="16"/>
    </row>
    <row r="855" spans="16:16" x14ac:dyDescent="0.25">
      <c r="P855" s="16"/>
    </row>
    <row r="856" spans="16:16" x14ac:dyDescent="0.25">
      <c r="P856" s="16"/>
    </row>
    <row r="857" spans="16:16" x14ac:dyDescent="0.25">
      <c r="P857" s="16"/>
    </row>
    <row r="858" spans="16:16" x14ac:dyDescent="0.25">
      <c r="P858" s="16"/>
    </row>
    <row r="859" spans="16:16" x14ac:dyDescent="0.25">
      <c r="P859" s="16"/>
    </row>
    <row r="860" spans="16:16" x14ac:dyDescent="0.25">
      <c r="P860" s="16"/>
    </row>
    <row r="861" spans="16:16" x14ac:dyDescent="0.25">
      <c r="P861" s="16"/>
    </row>
    <row r="862" spans="16:16" x14ac:dyDescent="0.25">
      <c r="P862" s="16"/>
    </row>
    <row r="863" spans="16:16" x14ac:dyDescent="0.25">
      <c r="P863" s="16"/>
    </row>
    <row r="864" spans="16:16" x14ac:dyDescent="0.25">
      <c r="P864" s="16"/>
    </row>
    <row r="865" spans="16:16" x14ac:dyDescent="0.25">
      <c r="P865" s="16"/>
    </row>
    <row r="866" spans="16:16" x14ac:dyDescent="0.25">
      <c r="P866" s="16"/>
    </row>
    <row r="867" spans="16:16" x14ac:dyDescent="0.25">
      <c r="P867" s="16"/>
    </row>
    <row r="868" spans="16:16" x14ac:dyDescent="0.25">
      <c r="P868" s="16"/>
    </row>
    <row r="869" spans="16:16" x14ac:dyDescent="0.25">
      <c r="P869" s="16"/>
    </row>
    <row r="870" spans="16:16" x14ac:dyDescent="0.25">
      <c r="P870" s="16"/>
    </row>
    <row r="871" spans="16:16" x14ac:dyDescent="0.25">
      <c r="P871" s="16"/>
    </row>
    <row r="872" spans="16:16" x14ac:dyDescent="0.25">
      <c r="P872" s="16"/>
    </row>
    <row r="873" spans="16:16" x14ac:dyDescent="0.25">
      <c r="P873" s="16"/>
    </row>
    <row r="874" spans="16:16" x14ac:dyDescent="0.25">
      <c r="P874" s="16"/>
    </row>
    <row r="875" spans="16:16" x14ac:dyDescent="0.25">
      <c r="P875" s="16"/>
    </row>
    <row r="876" spans="16:16" x14ac:dyDescent="0.25">
      <c r="P876" s="16"/>
    </row>
    <row r="877" spans="16:16" x14ac:dyDescent="0.25">
      <c r="P877" s="16"/>
    </row>
    <row r="878" spans="16:16" x14ac:dyDescent="0.25">
      <c r="P878" s="16"/>
    </row>
    <row r="879" spans="16:16" x14ac:dyDescent="0.25">
      <c r="P879" s="16"/>
    </row>
    <row r="880" spans="16:16" x14ac:dyDescent="0.25">
      <c r="P880" s="16"/>
    </row>
    <row r="881" spans="16:16" x14ac:dyDescent="0.25">
      <c r="P881" s="16"/>
    </row>
    <row r="882" spans="16:16" x14ac:dyDescent="0.25">
      <c r="P882" s="16"/>
    </row>
    <row r="883" spans="16:16" x14ac:dyDescent="0.25">
      <c r="P883" s="16"/>
    </row>
    <row r="884" spans="16:16" x14ac:dyDescent="0.25">
      <c r="P884" s="16"/>
    </row>
    <row r="885" spans="16:16" x14ac:dyDescent="0.25">
      <c r="P885" s="16"/>
    </row>
    <row r="886" spans="16:16" x14ac:dyDescent="0.25">
      <c r="P886" s="16"/>
    </row>
    <row r="887" spans="16:16" x14ac:dyDescent="0.25">
      <c r="P887" s="16"/>
    </row>
    <row r="888" spans="16:16" x14ac:dyDescent="0.25">
      <c r="P888" s="16"/>
    </row>
    <row r="889" spans="16:16" x14ac:dyDescent="0.25">
      <c r="P889" s="16"/>
    </row>
    <row r="890" spans="16:16" x14ac:dyDescent="0.25">
      <c r="P890" s="16"/>
    </row>
    <row r="891" spans="16:16" x14ac:dyDescent="0.25">
      <c r="P891" s="16"/>
    </row>
    <row r="892" spans="16:16" x14ac:dyDescent="0.25">
      <c r="P892" s="16"/>
    </row>
    <row r="893" spans="16:16" x14ac:dyDescent="0.25">
      <c r="P893" s="16"/>
    </row>
    <row r="894" spans="16:16" x14ac:dyDescent="0.25">
      <c r="P894" s="16"/>
    </row>
    <row r="895" spans="16:16" x14ac:dyDescent="0.25">
      <c r="P895" s="16"/>
    </row>
    <row r="896" spans="16:16" x14ac:dyDescent="0.25">
      <c r="P896" s="16"/>
    </row>
    <row r="897" spans="16:16" x14ac:dyDescent="0.25">
      <c r="P897" s="16"/>
    </row>
    <row r="898" spans="16:16" x14ac:dyDescent="0.25">
      <c r="P898" s="16"/>
    </row>
    <row r="899" spans="16:16" x14ac:dyDescent="0.25">
      <c r="P899" s="16"/>
    </row>
    <row r="900" spans="16:16" x14ac:dyDescent="0.25">
      <c r="P900" s="16"/>
    </row>
    <row r="901" spans="16:16" x14ac:dyDescent="0.25">
      <c r="P901" s="16"/>
    </row>
    <row r="902" spans="16:16" x14ac:dyDescent="0.25">
      <c r="P902" s="16"/>
    </row>
    <row r="903" spans="16:16" x14ac:dyDescent="0.25">
      <c r="P903" s="16"/>
    </row>
    <row r="904" spans="16:16" x14ac:dyDescent="0.25">
      <c r="P904" s="16"/>
    </row>
    <row r="905" spans="16:16" x14ac:dyDescent="0.25">
      <c r="P905" s="16"/>
    </row>
    <row r="906" spans="16:16" x14ac:dyDescent="0.25">
      <c r="P906" s="16"/>
    </row>
    <row r="907" spans="16:16" x14ac:dyDescent="0.25">
      <c r="P907" s="16"/>
    </row>
    <row r="908" spans="16:16" x14ac:dyDescent="0.25">
      <c r="P908" s="16"/>
    </row>
    <row r="909" spans="16:16" x14ac:dyDescent="0.25">
      <c r="P909" s="16"/>
    </row>
    <row r="910" spans="16:16" x14ac:dyDescent="0.25">
      <c r="P910" s="16"/>
    </row>
    <row r="911" spans="16:16" x14ac:dyDescent="0.25">
      <c r="P911" s="16"/>
    </row>
    <row r="912" spans="16:16" x14ac:dyDescent="0.25">
      <c r="P912" s="16"/>
    </row>
    <row r="913" spans="16:16" x14ac:dyDescent="0.25">
      <c r="P913" s="16"/>
    </row>
    <row r="914" spans="16:16" x14ac:dyDescent="0.25">
      <c r="P914" s="16"/>
    </row>
    <row r="915" spans="16:16" x14ac:dyDescent="0.25">
      <c r="P915" s="16"/>
    </row>
    <row r="916" spans="16:16" x14ac:dyDescent="0.25">
      <c r="P916" s="16"/>
    </row>
    <row r="917" spans="16:16" x14ac:dyDescent="0.25">
      <c r="P917" s="16"/>
    </row>
    <row r="918" spans="16:16" x14ac:dyDescent="0.25">
      <c r="P918" s="16"/>
    </row>
    <row r="919" spans="16:16" x14ac:dyDescent="0.25">
      <c r="P919" s="16"/>
    </row>
    <row r="920" spans="16:16" x14ac:dyDescent="0.25">
      <c r="P920" s="16"/>
    </row>
    <row r="921" spans="16:16" x14ac:dyDescent="0.25">
      <c r="P921" s="16"/>
    </row>
    <row r="922" spans="16:16" x14ac:dyDescent="0.25">
      <c r="P922" s="16"/>
    </row>
    <row r="923" spans="16:16" x14ac:dyDescent="0.25">
      <c r="P923" s="16"/>
    </row>
    <row r="924" spans="16:16" x14ac:dyDescent="0.25">
      <c r="P924" s="16"/>
    </row>
    <row r="925" spans="16:16" x14ac:dyDescent="0.25">
      <c r="P925" s="16"/>
    </row>
    <row r="926" spans="16:16" x14ac:dyDescent="0.25">
      <c r="P926" s="16"/>
    </row>
    <row r="927" spans="16:16" x14ac:dyDescent="0.25">
      <c r="P927" s="16"/>
    </row>
    <row r="928" spans="16:16" x14ac:dyDescent="0.25">
      <c r="P928" s="16"/>
    </row>
    <row r="929" spans="16:16" x14ac:dyDescent="0.25">
      <c r="P929" s="16"/>
    </row>
    <row r="930" spans="16:16" x14ac:dyDescent="0.25">
      <c r="P930" s="16"/>
    </row>
    <row r="931" spans="16:16" x14ac:dyDescent="0.25">
      <c r="P931" s="16"/>
    </row>
    <row r="932" spans="16:16" x14ac:dyDescent="0.25">
      <c r="P932" s="16"/>
    </row>
    <row r="933" spans="16:16" x14ac:dyDescent="0.25">
      <c r="P933" s="16"/>
    </row>
    <row r="934" spans="16:16" x14ac:dyDescent="0.25">
      <c r="P934" s="16"/>
    </row>
    <row r="935" spans="16:16" x14ac:dyDescent="0.25">
      <c r="P935" s="16"/>
    </row>
    <row r="936" spans="16:16" x14ac:dyDescent="0.25">
      <c r="P936" s="16"/>
    </row>
    <row r="937" spans="16:16" x14ac:dyDescent="0.25">
      <c r="P937" s="16"/>
    </row>
    <row r="938" spans="16:16" x14ac:dyDescent="0.25">
      <c r="P938" s="16"/>
    </row>
    <row r="939" spans="16:16" x14ac:dyDescent="0.25">
      <c r="P939" s="16"/>
    </row>
    <row r="940" spans="16:16" x14ac:dyDescent="0.25">
      <c r="P940" s="16"/>
    </row>
    <row r="941" spans="16:16" x14ac:dyDescent="0.25">
      <c r="P941" s="16"/>
    </row>
    <row r="942" spans="16:16" x14ac:dyDescent="0.25">
      <c r="P942" s="16"/>
    </row>
    <row r="943" spans="16:16" x14ac:dyDescent="0.25">
      <c r="P943" s="16"/>
    </row>
    <row r="944" spans="16:16" x14ac:dyDescent="0.25">
      <c r="P944" s="16"/>
    </row>
    <row r="945" spans="16:16" x14ac:dyDescent="0.25">
      <c r="P945" s="16"/>
    </row>
    <row r="946" spans="16:16" x14ac:dyDescent="0.25">
      <c r="P946" s="16"/>
    </row>
    <row r="947" spans="16:16" x14ac:dyDescent="0.25">
      <c r="P947" s="16"/>
    </row>
    <row r="948" spans="16:16" x14ac:dyDescent="0.25">
      <c r="P948" s="16"/>
    </row>
    <row r="949" spans="16:16" x14ac:dyDescent="0.25">
      <c r="P949" s="16"/>
    </row>
    <row r="950" spans="16:16" x14ac:dyDescent="0.25">
      <c r="P950" s="16"/>
    </row>
    <row r="951" spans="16:16" x14ac:dyDescent="0.25">
      <c r="P951" s="16"/>
    </row>
    <row r="952" spans="16:16" x14ac:dyDescent="0.25">
      <c r="P952" s="16"/>
    </row>
    <row r="953" spans="16:16" x14ac:dyDescent="0.25">
      <c r="P953" s="16"/>
    </row>
    <row r="954" spans="16:16" x14ac:dyDescent="0.25">
      <c r="P954" s="16"/>
    </row>
    <row r="955" spans="16:16" x14ac:dyDescent="0.25">
      <c r="P955" s="16"/>
    </row>
    <row r="956" spans="16:16" x14ac:dyDescent="0.25">
      <c r="P956" s="16"/>
    </row>
    <row r="957" spans="16:16" x14ac:dyDescent="0.25">
      <c r="P957" s="16"/>
    </row>
    <row r="958" spans="16:16" x14ac:dyDescent="0.25">
      <c r="P958" s="16"/>
    </row>
    <row r="959" spans="16:16" x14ac:dyDescent="0.25">
      <c r="P959" s="16"/>
    </row>
    <row r="960" spans="16:16" x14ac:dyDescent="0.25">
      <c r="P960" s="16"/>
    </row>
    <row r="961" spans="16:16" x14ac:dyDescent="0.25">
      <c r="P961" s="16"/>
    </row>
    <row r="962" spans="16:16" x14ac:dyDescent="0.25">
      <c r="P962" s="16"/>
    </row>
    <row r="963" spans="16:16" x14ac:dyDescent="0.25">
      <c r="P963" s="16"/>
    </row>
    <row r="964" spans="16:16" x14ac:dyDescent="0.25">
      <c r="P964" s="16"/>
    </row>
    <row r="965" spans="16:16" x14ac:dyDescent="0.25">
      <c r="P965" s="16"/>
    </row>
    <row r="966" spans="16:16" x14ac:dyDescent="0.25">
      <c r="P966" s="16"/>
    </row>
    <row r="967" spans="16:16" x14ac:dyDescent="0.25">
      <c r="P967" s="16"/>
    </row>
    <row r="968" spans="16:16" x14ac:dyDescent="0.25">
      <c r="P968" s="16"/>
    </row>
    <row r="969" spans="16:16" x14ac:dyDescent="0.25">
      <c r="P969" s="16"/>
    </row>
    <row r="970" spans="16:16" x14ac:dyDescent="0.25">
      <c r="P970" s="16"/>
    </row>
    <row r="971" spans="16:16" x14ac:dyDescent="0.25">
      <c r="P971" s="16"/>
    </row>
    <row r="972" spans="16:16" x14ac:dyDescent="0.25">
      <c r="P972" s="16"/>
    </row>
    <row r="973" spans="16:16" x14ac:dyDescent="0.25">
      <c r="P973" s="16"/>
    </row>
    <row r="974" spans="16:16" x14ac:dyDescent="0.25">
      <c r="P974" s="16"/>
    </row>
    <row r="975" spans="16:16" x14ac:dyDescent="0.25">
      <c r="P975" s="16"/>
    </row>
    <row r="976" spans="16:16" x14ac:dyDescent="0.25">
      <c r="P976" s="16"/>
    </row>
    <row r="977" spans="16:16" x14ac:dyDescent="0.25">
      <c r="P977" s="16"/>
    </row>
    <row r="978" spans="16:16" x14ac:dyDescent="0.25">
      <c r="P978" s="16"/>
    </row>
    <row r="979" spans="16:16" x14ac:dyDescent="0.25">
      <c r="P979" s="16"/>
    </row>
    <row r="980" spans="16:16" x14ac:dyDescent="0.25">
      <c r="P980" s="16"/>
    </row>
    <row r="981" spans="16:16" x14ac:dyDescent="0.25">
      <c r="P981" s="16"/>
    </row>
    <row r="982" spans="16:16" x14ac:dyDescent="0.25">
      <c r="P982" s="16"/>
    </row>
    <row r="983" spans="16:16" x14ac:dyDescent="0.25">
      <c r="P983" s="16"/>
    </row>
    <row r="984" spans="16:16" x14ac:dyDescent="0.25">
      <c r="P984" s="16"/>
    </row>
    <row r="985" spans="16:16" x14ac:dyDescent="0.25">
      <c r="P985" s="16"/>
    </row>
    <row r="986" spans="16:16" x14ac:dyDescent="0.25">
      <c r="P986" s="16"/>
    </row>
    <row r="987" spans="16:16" x14ac:dyDescent="0.25">
      <c r="P987" s="16"/>
    </row>
    <row r="988" spans="16:16" x14ac:dyDescent="0.25">
      <c r="P988" s="16"/>
    </row>
    <row r="989" spans="16:16" x14ac:dyDescent="0.25">
      <c r="P989" s="16"/>
    </row>
    <row r="990" spans="16:16" x14ac:dyDescent="0.25">
      <c r="P990" s="16"/>
    </row>
    <row r="991" spans="16:16" x14ac:dyDescent="0.25">
      <c r="P991" s="16"/>
    </row>
    <row r="992" spans="16:16" x14ac:dyDescent="0.25">
      <c r="P992" s="16"/>
    </row>
    <row r="993" spans="16:16" x14ac:dyDescent="0.25">
      <c r="P993" s="16"/>
    </row>
    <row r="994" spans="16:16" x14ac:dyDescent="0.25">
      <c r="P994" s="16"/>
    </row>
    <row r="995" spans="16:16" x14ac:dyDescent="0.25">
      <c r="P995" s="16"/>
    </row>
    <row r="996" spans="16:16" x14ac:dyDescent="0.25">
      <c r="P996" s="16"/>
    </row>
    <row r="997" spans="16:16" x14ac:dyDescent="0.25">
      <c r="P997" s="16"/>
    </row>
    <row r="998" spans="16:16" x14ac:dyDescent="0.25">
      <c r="P998" s="16"/>
    </row>
    <row r="999" spans="16:16" x14ac:dyDescent="0.25">
      <c r="P999" s="16"/>
    </row>
    <row r="1000" spans="16:16" x14ac:dyDescent="0.25">
      <c r="P1000" s="16"/>
    </row>
    <row r="1001" spans="16:16" x14ac:dyDescent="0.25">
      <c r="P1001" s="16"/>
    </row>
    <row r="1002" spans="16:16" x14ac:dyDescent="0.25">
      <c r="P1002" s="16"/>
    </row>
    <row r="1003" spans="16:16" x14ac:dyDescent="0.25">
      <c r="P1003" s="16"/>
    </row>
    <row r="1004" spans="16:16" x14ac:dyDescent="0.25">
      <c r="P1004" s="16"/>
    </row>
    <row r="1005" spans="16:16" x14ac:dyDescent="0.25">
      <c r="P1005" s="16"/>
    </row>
    <row r="1006" spans="16:16" x14ac:dyDescent="0.25">
      <c r="P1006" s="16"/>
    </row>
    <row r="1007" spans="16:16" x14ac:dyDescent="0.25">
      <c r="P1007" s="16"/>
    </row>
    <row r="1008" spans="16:16" x14ac:dyDescent="0.25">
      <c r="P1008" s="16"/>
    </row>
    <row r="1009" spans="16:16" x14ac:dyDescent="0.25">
      <c r="P1009" s="16"/>
    </row>
    <row r="1010" spans="16:16" x14ac:dyDescent="0.25">
      <c r="P1010" s="16"/>
    </row>
    <row r="1011" spans="16:16" x14ac:dyDescent="0.25">
      <c r="P1011" s="16"/>
    </row>
    <row r="1012" spans="16:16" x14ac:dyDescent="0.25">
      <c r="P1012" s="16"/>
    </row>
    <row r="1013" spans="16:16" x14ac:dyDescent="0.25">
      <c r="P1013" s="16"/>
    </row>
    <row r="1014" spans="16:16" x14ac:dyDescent="0.25">
      <c r="P1014" s="16"/>
    </row>
    <row r="1015" spans="16:16" x14ac:dyDescent="0.25">
      <c r="P1015" s="16"/>
    </row>
    <row r="1016" spans="16:16" x14ac:dyDescent="0.25">
      <c r="P1016" s="16"/>
    </row>
    <row r="1017" spans="16:16" x14ac:dyDescent="0.25">
      <c r="P1017" s="16"/>
    </row>
    <row r="1018" spans="16:16" x14ac:dyDescent="0.25">
      <c r="P1018" s="16"/>
    </row>
    <row r="1019" spans="16:16" x14ac:dyDescent="0.25">
      <c r="P1019" s="16"/>
    </row>
    <row r="1020" spans="16:16" x14ac:dyDescent="0.25">
      <c r="P1020" s="16"/>
    </row>
    <row r="1021" spans="16:16" x14ac:dyDescent="0.25">
      <c r="P1021" s="16"/>
    </row>
    <row r="1022" spans="16:16" x14ac:dyDescent="0.25">
      <c r="P1022" s="16"/>
    </row>
    <row r="1023" spans="16:16" x14ac:dyDescent="0.25">
      <c r="P1023" s="16"/>
    </row>
    <row r="1024" spans="16:16" x14ac:dyDescent="0.25">
      <c r="P1024" s="16"/>
    </row>
    <row r="1025" spans="16:16" x14ac:dyDescent="0.25">
      <c r="P1025" s="16"/>
    </row>
    <row r="1026" spans="16:16" x14ac:dyDescent="0.25">
      <c r="P1026" s="16"/>
    </row>
    <row r="1027" spans="16:16" x14ac:dyDescent="0.25">
      <c r="P1027" s="16"/>
    </row>
    <row r="1028" spans="16:16" x14ac:dyDescent="0.25">
      <c r="P1028" s="16"/>
    </row>
    <row r="1029" spans="16:16" x14ac:dyDescent="0.25">
      <c r="P1029" s="16"/>
    </row>
    <row r="1030" spans="16:16" x14ac:dyDescent="0.25">
      <c r="P1030" s="16"/>
    </row>
    <row r="1031" spans="16:16" x14ac:dyDescent="0.25">
      <c r="P1031" s="16"/>
    </row>
    <row r="1032" spans="16:16" x14ac:dyDescent="0.25">
      <c r="P1032" s="16"/>
    </row>
    <row r="1033" spans="16:16" x14ac:dyDescent="0.25">
      <c r="P1033" s="16"/>
    </row>
    <row r="1034" spans="16:16" x14ac:dyDescent="0.25">
      <c r="P1034" s="16"/>
    </row>
    <row r="1035" spans="16:16" x14ac:dyDescent="0.25">
      <c r="P1035" s="16"/>
    </row>
    <row r="1036" spans="16:16" x14ac:dyDescent="0.25">
      <c r="P1036" s="16"/>
    </row>
    <row r="1037" spans="16:16" x14ac:dyDescent="0.25">
      <c r="P1037" s="16"/>
    </row>
    <row r="1038" spans="16:16" x14ac:dyDescent="0.25">
      <c r="P1038" s="16"/>
    </row>
    <row r="1039" spans="16:16" x14ac:dyDescent="0.25">
      <c r="P1039" s="16"/>
    </row>
    <row r="1040" spans="16:16" x14ac:dyDescent="0.25">
      <c r="P1040" s="16"/>
    </row>
    <row r="1041" spans="16:16" x14ac:dyDescent="0.25">
      <c r="P1041" s="16"/>
    </row>
    <row r="1042" spans="16:16" x14ac:dyDescent="0.25">
      <c r="P1042" s="16"/>
    </row>
    <row r="1043" spans="16:16" x14ac:dyDescent="0.25">
      <c r="P1043" s="16"/>
    </row>
    <row r="1044" spans="16:16" x14ac:dyDescent="0.25">
      <c r="P1044" s="16"/>
    </row>
    <row r="1045" spans="16:16" x14ac:dyDescent="0.25">
      <c r="P1045" s="16"/>
    </row>
    <row r="1046" spans="16:16" x14ac:dyDescent="0.25">
      <c r="P1046" s="16"/>
    </row>
    <row r="1047" spans="16:16" x14ac:dyDescent="0.25">
      <c r="P1047" s="16"/>
    </row>
    <row r="1048" spans="16:16" x14ac:dyDescent="0.25">
      <c r="P1048" s="16"/>
    </row>
    <row r="1049" spans="16:16" x14ac:dyDescent="0.25">
      <c r="P1049" s="16"/>
    </row>
    <row r="1050" spans="16:16" x14ac:dyDescent="0.25">
      <c r="P1050" s="16"/>
    </row>
    <row r="1051" spans="16:16" x14ac:dyDescent="0.25">
      <c r="P1051" s="16"/>
    </row>
    <row r="1052" spans="16:16" x14ac:dyDescent="0.25">
      <c r="P1052" s="16"/>
    </row>
    <row r="1053" spans="16:16" x14ac:dyDescent="0.25">
      <c r="P1053" s="16"/>
    </row>
    <row r="1054" spans="16:16" x14ac:dyDescent="0.25">
      <c r="P1054" s="16"/>
    </row>
    <row r="1055" spans="16:16" x14ac:dyDescent="0.25">
      <c r="P1055" s="16"/>
    </row>
    <row r="1056" spans="16:16" x14ac:dyDescent="0.25">
      <c r="P1056" s="16"/>
    </row>
    <row r="1057" spans="16:16" x14ac:dyDescent="0.25">
      <c r="P1057" s="16"/>
    </row>
    <row r="1058" spans="16:16" x14ac:dyDescent="0.25">
      <c r="P1058" s="16"/>
    </row>
    <row r="1059" spans="16:16" x14ac:dyDescent="0.25">
      <c r="P1059" s="16"/>
    </row>
    <row r="1060" spans="16:16" x14ac:dyDescent="0.25">
      <c r="P1060" s="16"/>
    </row>
    <row r="1061" spans="16:16" x14ac:dyDescent="0.25">
      <c r="P1061" s="16"/>
    </row>
    <row r="1062" spans="16:16" x14ac:dyDescent="0.25">
      <c r="P1062" s="16"/>
    </row>
    <row r="1063" spans="16:16" x14ac:dyDescent="0.25">
      <c r="P1063" s="16"/>
    </row>
    <row r="1064" spans="16:16" x14ac:dyDescent="0.25">
      <c r="P1064" s="16"/>
    </row>
    <row r="1065" spans="16:16" x14ac:dyDescent="0.25">
      <c r="P1065" s="16"/>
    </row>
    <row r="1066" spans="16:16" x14ac:dyDescent="0.25">
      <c r="P1066" s="16"/>
    </row>
    <row r="1067" spans="16:16" x14ac:dyDescent="0.25">
      <c r="P1067" s="16"/>
    </row>
    <row r="1068" spans="16:16" x14ac:dyDescent="0.25">
      <c r="P1068" s="16"/>
    </row>
    <row r="1069" spans="16:16" x14ac:dyDescent="0.25">
      <c r="P1069" s="16"/>
    </row>
    <row r="1070" spans="16:16" x14ac:dyDescent="0.25">
      <c r="P1070" s="16"/>
    </row>
    <row r="1071" spans="16:16" x14ac:dyDescent="0.25">
      <c r="P1071" s="16"/>
    </row>
    <row r="1072" spans="16:16" x14ac:dyDescent="0.25">
      <c r="P1072" s="16"/>
    </row>
    <row r="1073" spans="16:16" x14ac:dyDescent="0.25">
      <c r="P1073" s="16"/>
    </row>
    <row r="1074" spans="16:16" x14ac:dyDescent="0.25">
      <c r="P1074" s="16"/>
    </row>
    <row r="1075" spans="16:16" x14ac:dyDescent="0.25">
      <c r="P1075" s="16"/>
    </row>
    <row r="1076" spans="16:16" x14ac:dyDescent="0.25">
      <c r="P1076" s="16"/>
    </row>
    <row r="1077" spans="16:16" x14ac:dyDescent="0.25">
      <c r="P1077" s="16"/>
    </row>
    <row r="1078" spans="16:16" x14ac:dyDescent="0.25">
      <c r="P1078" s="16"/>
    </row>
    <row r="1079" spans="16:16" x14ac:dyDescent="0.25">
      <c r="P1079" s="16"/>
    </row>
    <row r="1080" spans="16:16" x14ac:dyDescent="0.25">
      <c r="P1080" s="16"/>
    </row>
    <row r="1081" spans="16:16" x14ac:dyDescent="0.25">
      <c r="P1081" s="16"/>
    </row>
    <row r="1082" spans="16:16" x14ac:dyDescent="0.25">
      <c r="P1082" s="16"/>
    </row>
    <row r="1083" spans="16:16" x14ac:dyDescent="0.25">
      <c r="P1083" s="16"/>
    </row>
    <row r="1084" spans="16:16" x14ac:dyDescent="0.25">
      <c r="P1084" s="16"/>
    </row>
    <row r="1085" spans="16:16" x14ac:dyDescent="0.25">
      <c r="P1085" s="16"/>
    </row>
    <row r="1086" spans="16:16" x14ac:dyDescent="0.25">
      <c r="P1086" s="16"/>
    </row>
    <row r="1087" spans="16:16" x14ac:dyDescent="0.25">
      <c r="P1087" s="16"/>
    </row>
    <row r="1088" spans="16:16" x14ac:dyDescent="0.25">
      <c r="P1088" s="16"/>
    </row>
    <row r="1089" spans="16:16" x14ac:dyDescent="0.25">
      <c r="P1089" s="16"/>
    </row>
    <row r="1090" spans="16:16" x14ac:dyDescent="0.25">
      <c r="P1090" s="16"/>
    </row>
    <row r="1091" spans="16:16" x14ac:dyDescent="0.25">
      <c r="P1091" s="16"/>
    </row>
    <row r="1092" spans="16:16" x14ac:dyDescent="0.25">
      <c r="P1092" s="16"/>
    </row>
    <row r="1093" spans="16:16" x14ac:dyDescent="0.25">
      <c r="P1093" s="16"/>
    </row>
    <row r="1094" spans="16:16" x14ac:dyDescent="0.25">
      <c r="P1094" s="16"/>
    </row>
    <row r="1095" spans="16:16" x14ac:dyDescent="0.25">
      <c r="P1095" s="16"/>
    </row>
    <row r="1096" spans="16:16" x14ac:dyDescent="0.25">
      <c r="P1096" s="16"/>
    </row>
    <row r="1097" spans="16:16" x14ac:dyDescent="0.25">
      <c r="P1097" s="16"/>
    </row>
    <row r="1098" spans="16:16" x14ac:dyDescent="0.25">
      <c r="P1098" s="16"/>
    </row>
    <row r="1099" spans="16:16" x14ac:dyDescent="0.25">
      <c r="P1099" s="16"/>
    </row>
    <row r="1100" spans="16:16" x14ac:dyDescent="0.25">
      <c r="P1100" s="16"/>
    </row>
    <row r="1101" spans="16:16" x14ac:dyDescent="0.25">
      <c r="P1101" s="16"/>
    </row>
    <row r="1102" spans="16:16" x14ac:dyDescent="0.25">
      <c r="P1102" s="16"/>
    </row>
    <row r="1103" spans="16:16" x14ac:dyDescent="0.25">
      <c r="P1103" s="16"/>
    </row>
    <row r="1104" spans="16:16" x14ac:dyDescent="0.25">
      <c r="P1104" s="16"/>
    </row>
    <row r="1105" spans="16:16" x14ac:dyDescent="0.25">
      <c r="P1105" s="16"/>
    </row>
    <row r="1106" spans="16:16" x14ac:dyDescent="0.25">
      <c r="P1106" s="16"/>
    </row>
    <row r="1107" spans="16:16" x14ac:dyDescent="0.25">
      <c r="P1107" s="16"/>
    </row>
    <row r="1108" spans="16:16" x14ac:dyDescent="0.25">
      <c r="P1108" s="16"/>
    </row>
    <row r="1109" spans="16:16" x14ac:dyDescent="0.25">
      <c r="P1109" s="16"/>
    </row>
    <row r="1110" spans="16:16" x14ac:dyDescent="0.25">
      <c r="P1110" s="16"/>
    </row>
    <row r="1111" spans="16:16" x14ac:dyDescent="0.25">
      <c r="P1111" s="16"/>
    </row>
    <row r="1112" spans="16:16" x14ac:dyDescent="0.25">
      <c r="P1112" s="16"/>
    </row>
    <row r="1113" spans="16:16" x14ac:dyDescent="0.25">
      <c r="P1113" s="16"/>
    </row>
    <row r="1114" spans="16:16" x14ac:dyDescent="0.25">
      <c r="P1114" s="16"/>
    </row>
    <row r="1115" spans="16:16" x14ac:dyDescent="0.25">
      <c r="P1115" s="16"/>
    </row>
    <row r="1116" spans="16:16" x14ac:dyDescent="0.25">
      <c r="P1116" s="16"/>
    </row>
    <row r="1117" spans="16:16" x14ac:dyDescent="0.25">
      <c r="P1117" s="16"/>
    </row>
    <row r="1118" spans="16:16" x14ac:dyDescent="0.25">
      <c r="P1118" s="16"/>
    </row>
    <row r="1119" spans="16:16" x14ac:dyDescent="0.25">
      <c r="P1119" s="16"/>
    </row>
    <row r="1120" spans="16:16" x14ac:dyDescent="0.25">
      <c r="P1120" s="16"/>
    </row>
    <row r="1121" spans="16:16" x14ac:dyDescent="0.25">
      <c r="P1121" s="16"/>
    </row>
    <row r="1122" spans="16:16" x14ac:dyDescent="0.25">
      <c r="P1122" s="16"/>
    </row>
    <row r="1123" spans="16:16" x14ac:dyDescent="0.25">
      <c r="P1123" s="16"/>
    </row>
    <row r="1124" spans="16:16" x14ac:dyDescent="0.25">
      <c r="P1124" s="16"/>
    </row>
    <row r="1125" spans="16:16" x14ac:dyDescent="0.25">
      <c r="P1125" s="16"/>
    </row>
    <row r="1126" spans="16:16" x14ac:dyDescent="0.25">
      <c r="P1126" s="16"/>
    </row>
    <row r="1127" spans="16:16" x14ac:dyDescent="0.25">
      <c r="P1127" s="16"/>
    </row>
    <row r="1128" spans="16:16" x14ac:dyDescent="0.25">
      <c r="P1128" s="16"/>
    </row>
    <row r="1129" spans="16:16" x14ac:dyDescent="0.25">
      <c r="P1129" s="16"/>
    </row>
    <row r="1130" spans="16:16" x14ac:dyDescent="0.25">
      <c r="P1130" s="16"/>
    </row>
    <row r="1131" spans="16:16" x14ac:dyDescent="0.25">
      <c r="P1131" s="16"/>
    </row>
    <row r="1132" spans="16:16" x14ac:dyDescent="0.25">
      <c r="P1132" s="16"/>
    </row>
    <row r="1133" spans="16:16" x14ac:dyDescent="0.25">
      <c r="P1133" s="16"/>
    </row>
    <row r="1134" spans="16:16" x14ac:dyDescent="0.25">
      <c r="P1134" s="16"/>
    </row>
    <row r="1135" spans="16:16" x14ac:dyDescent="0.25">
      <c r="P1135" s="16"/>
    </row>
    <row r="1136" spans="16:16" x14ac:dyDescent="0.25">
      <c r="P1136" s="16"/>
    </row>
    <row r="1137" spans="16:16" x14ac:dyDescent="0.25">
      <c r="P1137" s="16"/>
    </row>
    <row r="1138" spans="16:16" x14ac:dyDescent="0.25">
      <c r="P1138" s="16"/>
    </row>
    <row r="1139" spans="16:16" x14ac:dyDescent="0.25">
      <c r="P1139" s="16"/>
    </row>
    <row r="1140" spans="16:16" x14ac:dyDescent="0.25">
      <c r="P1140" s="16"/>
    </row>
    <row r="1141" spans="16:16" x14ac:dyDescent="0.25">
      <c r="P1141" s="16"/>
    </row>
    <row r="1142" spans="16:16" x14ac:dyDescent="0.25">
      <c r="P1142" s="16"/>
    </row>
    <row r="1143" spans="16:16" x14ac:dyDescent="0.25">
      <c r="P1143" s="16"/>
    </row>
    <row r="1144" spans="16:16" x14ac:dyDescent="0.25">
      <c r="P1144" s="16"/>
    </row>
    <row r="1145" spans="16:16" x14ac:dyDescent="0.25">
      <c r="P1145" s="16"/>
    </row>
    <row r="1146" spans="16:16" x14ac:dyDescent="0.25">
      <c r="P1146" s="16"/>
    </row>
    <row r="1147" spans="16:16" x14ac:dyDescent="0.25">
      <c r="P1147" s="16"/>
    </row>
    <row r="1148" spans="16:16" x14ac:dyDescent="0.25">
      <c r="P1148" s="16"/>
    </row>
    <row r="1149" spans="16:16" x14ac:dyDescent="0.25">
      <c r="P1149" s="16"/>
    </row>
    <row r="1150" spans="16:16" x14ac:dyDescent="0.25">
      <c r="P1150" s="16"/>
    </row>
    <row r="1151" spans="16:16" x14ac:dyDescent="0.25">
      <c r="P1151" s="16"/>
    </row>
    <row r="1152" spans="16:16" x14ac:dyDescent="0.25">
      <c r="P1152" s="16"/>
    </row>
    <row r="1153" spans="16:16" x14ac:dyDescent="0.25">
      <c r="P1153" s="16"/>
    </row>
    <row r="1154" spans="16:16" x14ac:dyDescent="0.25">
      <c r="P1154" s="16"/>
    </row>
    <row r="1155" spans="16:16" x14ac:dyDescent="0.25">
      <c r="P1155" s="16"/>
    </row>
    <row r="1156" spans="16:16" x14ac:dyDescent="0.25">
      <c r="P1156" s="16"/>
    </row>
    <row r="1157" spans="16:16" x14ac:dyDescent="0.25">
      <c r="P1157" s="16"/>
    </row>
    <row r="1158" spans="16:16" x14ac:dyDescent="0.25">
      <c r="P1158" s="16"/>
    </row>
    <row r="1159" spans="16:16" x14ac:dyDescent="0.25">
      <c r="P1159" s="16"/>
    </row>
    <row r="1160" spans="16:16" x14ac:dyDescent="0.25">
      <c r="P1160" s="16"/>
    </row>
    <row r="1161" spans="16:16" x14ac:dyDescent="0.25">
      <c r="P1161" s="16"/>
    </row>
    <row r="1162" spans="16:16" x14ac:dyDescent="0.25">
      <c r="P1162" s="16"/>
    </row>
    <row r="1163" spans="16:16" x14ac:dyDescent="0.25">
      <c r="P1163" s="16"/>
    </row>
    <row r="1164" spans="16:16" x14ac:dyDescent="0.25">
      <c r="P1164" s="16"/>
    </row>
    <row r="1165" spans="16:16" x14ac:dyDescent="0.25">
      <c r="P1165" s="16"/>
    </row>
    <row r="1166" spans="16:16" x14ac:dyDescent="0.25">
      <c r="P1166" s="16"/>
    </row>
    <row r="1167" spans="16:16" x14ac:dyDescent="0.25">
      <c r="P1167" s="16"/>
    </row>
    <row r="1168" spans="16:16" x14ac:dyDescent="0.25">
      <c r="P1168" s="16"/>
    </row>
    <row r="1169" spans="16:16" x14ac:dyDescent="0.25">
      <c r="P1169" s="16"/>
    </row>
    <row r="1170" spans="16:16" x14ac:dyDescent="0.25">
      <c r="P1170" s="16"/>
    </row>
    <row r="1171" spans="16:16" x14ac:dyDescent="0.25">
      <c r="P1171" s="16"/>
    </row>
    <row r="1172" spans="16:16" x14ac:dyDescent="0.25">
      <c r="P1172" s="16"/>
    </row>
    <row r="1173" spans="16:16" x14ac:dyDescent="0.25">
      <c r="P1173" s="16"/>
    </row>
    <row r="1174" spans="16:16" x14ac:dyDescent="0.25">
      <c r="P1174" s="16"/>
    </row>
    <row r="1175" spans="16:16" x14ac:dyDescent="0.25">
      <c r="P1175" s="16"/>
    </row>
    <row r="1176" spans="16:16" x14ac:dyDescent="0.25">
      <c r="P1176" s="16"/>
    </row>
    <row r="1177" spans="16:16" x14ac:dyDescent="0.25">
      <c r="P1177" s="16"/>
    </row>
    <row r="1178" spans="16:16" x14ac:dyDescent="0.25">
      <c r="P1178" s="16"/>
    </row>
    <row r="1179" spans="16:16" x14ac:dyDescent="0.25">
      <c r="P1179" s="16"/>
    </row>
    <row r="1180" spans="16:16" x14ac:dyDescent="0.25">
      <c r="P1180" s="16"/>
    </row>
    <row r="1181" spans="16:16" x14ac:dyDescent="0.25">
      <c r="P1181" s="16"/>
    </row>
    <row r="1182" spans="16:16" x14ac:dyDescent="0.25">
      <c r="P1182" s="16"/>
    </row>
    <row r="1183" spans="16:16" x14ac:dyDescent="0.25">
      <c r="P1183" s="16"/>
    </row>
    <row r="1184" spans="16:16" x14ac:dyDescent="0.25">
      <c r="P1184" s="16"/>
    </row>
    <row r="1185" spans="16:16" x14ac:dyDescent="0.25">
      <c r="P1185" s="16"/>
    </row>
    <row r="1186" spans="16:16" x14ac:dyDescent="0.25">
      <c r="P1186" s="16"/>
    </row>
    <row r="1187" spans="16:16" x14ac:dyDescent="0.25">
      <c r="P1187" s="16"/>
    </row>
    <row r="1188" spans="16:16" x14ac:dyDescent="0.25">
      <c r="P1188" s="16"/>
    </row>
    <row r="1189" spans="16:16" x14ac:dyDescent="0.25">
      <c r="P1189" s="16"/>
    </row>
    <row r="1190" spans="16:16" x14ac:dyDescent="0.25">
      <c r="P1190" s="16"/>
    </row>
    <row r="1191" spans="16:16" x14ac:dyDescent="0.25">
      <c r="P1191" s="16"/>
    </row>
    <row r="1192" spans="16:16" x14ac:dyDescent="0.25">
      <c r="P1192" s="16"/>
    </row>
    <row r="1193" spans="16:16" x14ac:dyDescent="0.25">
      <c r="P1193" s="16"/>
    </row>
    <row r="1194" spans="16:16" x14ac:dyDescent="0.25">
      <c r="P1194" s="16"/>
    </row>
    <row r="1195" spans="16:16" x14ac:dyDescent="0.25">
      <c r="P1195" s="16"/>
    </row>
    <row r="1196" spans="16:16" x14ac:dyDescent="0.25">
      <c r="P1196" s="16"/>
    </row>
    <row r="1197" spans="16:16" x14ac:dyDescent="0.25">
      <c r="P1197" s="16"/>
    </row>
    <row r="1198" spans="16:16" x14ac:dyDescent="0.25">
      <c r="P1198" s="16"/>
    </row>
    <row r="1199" spans="16:16" x14ac:dyDescent="0.25">
      <c r="P1199" s="16"/>
    </row>
    <row r="1200" spans="16:16" x14ac:dyDescent="0.25">
      <c r="P1200" s="16"/>
    </row>
    <row r="1201" spans="16:16" x14ac:dyDescent="0.25">
      <c r="P1201" s="16"/>
    </row>
    <row r="1202" spans="16:16" x14ac:dyDescent="0.25">
      <c r="P1202" s="16"/>
    </row>
    <row r="1203" spans="16:16" x14ac:dyDescent="0.25">
      <c r="P1203" s="16"/>
    </row>
    <row r="1204" spans="16:16" x14ac:dyDescent="0.25">
      <c r="P1204" s="16"/>
    </row>
    <row r="1205" spans="16:16" x14ac:dyDescent="0.25">
      <c r="P1205" s="16"/>
    </row>
    <row r="1206" spans="16:16" x14ac:dyDescent="0.25">
      <c r="P1206" s="16"/>
    </row>
    <row r="1207" spans="16:16" x14ac:dyDescent="0.25">
      <c r="P1207" s="16"/>
    </row>
    <row r="1208" spans="16:16" x14ac:dyDescent="0.25">
      <c r="P1208" s="16"/>
    </row>
    <row r="1209" spans="16:16" x14ac:dyDescent="0.25">
      <c r="P1209" s="16"/>
    </row>
    <row r="1210" spans="16:16" x14ac:dyDescent="0.25">
      <c r="P1210" s="16"/>
    </row>
    <row r="1211" spans="16:16" x14ac:dyDescent="0.25">
      <c r="P1211" s="16"/>
    </row>
    <row r="1212" spans="16:16" x14ac:dyDescent="0.25">
      <c r="P1212" s="16"/>
    </row>
    <row r="1213" spans="16:16" x14ac:dyDescent="0.25">
      <c r="P1213" s="16"/>
    </row>
    <row r="1214" spans="16:16" x14ac:dyDescent="0.25">
      <c r="P1214" s="16"/>
    </row>
    <row r="1215" spans="16:16" x14ac:dyDescent="0.25">
      <c r="P1215" s="16"/>
    </row>
    <row r="1216" spans="16:16" x14ac:dyDescent="0.25">
      <c r="P1216" s="16"/>
    </row>
    <row r="1217" spans="16:16" x14ac:dyDescent="0.25">
      <c r="P1217" s="16"/>
    </row>
    <row r="1218" spans="16:16" x14ac:dyDescent="0.25">
      <c r="P1218" s="16"/>
    </row>
    <row r="1219" spans="16:16" x14ac:dyDescent="0.25">
      <c r="P1219" s="16"/>
    </row>
    <row r="1220" spans="16:16" x14ac:dyDescent="0.25">
      <c r="P1220" s="16"/>
    </row>
    <row r="1221" spans="16:16" x14ac:dyDescent="0.25">
      <c r="P1221" s="16"/>
    </row>
    <row r="1222" spans="16:16" x14ac:dyDescent="0.25">
      <c r="P1222" s="16"/>
    </row>
    <row r="1223" spans="16:16" x14ac:dyDescent="0.25">
      <c r="P1223" s="16"/>
    </row>
    <row r="1224" spans="16:16" x14ac:dyDescent="0.25">
      <c r="P1224" s="16"/>
    </row>
    <row r="1225" spans="16:16" x14ac:dyDescent="0.25">
      <c r="P1225" s="16"/>
    </row>
    <row r="1226" spans="16:16" x14ac:dyDescent="0.25">
      <c r="P1226" s="16"/>
    </row>
    <row r="1227" spans="16:16" x14ac:dyDescent="0.25">
      <c r="P1227" s="16"/>
    </row>
    <row r="1228" spans="16:16" x14ac:dyDescent="0.25">
      <c r="P1228" s="16"/>
    </row>
    <row r="1229" spans="16:16" x14ac:dyDescent="0.25">
      <c r="P1229" s="16"/>
    </row>
    <row r="1230" spans="16:16" x14ac:dyDescent="0.25">
      <c r="P1230" s="16"/>
    </row>
    <row r="1231" spans="16:16" x14ac:dyDescent="0.25">
      <c r="P1231" s="16"/>
    </row>
    <row r="1232" spans="16:16" x14ac:dyDescent="0.25">
      <c r="P1232" s="16"/>
    </row>
    <row r="1233" spans="16:16" x14ac:dyDescent="0.25">
      <c r="P1233" s="16"/>
    </row>
    <row r="1234" spans="16:16" x14ac:dyDescent="0.25">
      <c r="P1234" s="16"/>
    </row>
    <row r="1235" spans="16:16" x14ac:dyDescent="0.25">
      <c r="P1235" s="16"/>
    </row>
    <row r="1236" spans="16:16" x14ac:dyDescent="0.25">
      <c r="P1236" s="16"/>
    </row>
    <row r="1237" spans="16:16" x14ac:dyDescent="0.25">
      <c r="P1237" s="16"/>
    </row>
    <row r="1238" spans="16:16" x14ac:dyDescent="0.25">
      <c r="P1238" s="16"/>
    </row>
    <row r="1239" spans="16:16" x14ac:dyDescent="0.25">
      <c r="P1239" s="16"/>
    </row>
    <row r="1240" spans="16:16" x14ac:dyDescent="0.25">
      <c r="P1240" s="16"/>
    </row>
    <row r="1241" spans="16:16" x14ac:dyDescent="0.25">
      <c r="P1241" s="16"/>
    </row>
    <row r="1242" spans="16:16" x14ac:dyDescent="0.25">
      <c r="P1242" s="16"/>
    </row>
    <row r="1243" spans="16:16" x14ac:dyDescent="0.25">
      <c r="P1243" s="16"/>
    </row>
    <row r="1244" spans="16:16" x14ac:dyDescent="0.25">
      <c r="P1244" s="16"/>
    </row>
    <row r="1245" spans="16:16" x14ac:dyDescent="0.25">
      <c r="P1245" s="16"/>
    </row>
    <row r="1246" spans="16:16" x14ac:dyDescent="0.25">
      <c r="P1246" s="16"/>
    </row>
    <row r="1247" spans="16:16" x14ac:dyDescent="0.25">
      <c r="P1247" s="16"/>
    </row>
    <row r="1248" spans="16:16" x14ac:dyDescent="0.25">
      <c r="P1248" s="16"/>
    </row>
    <row r="1249" spans="16:16" x14ac:dyDescent="0.25">
      <c r="P1249" s="16"/>
    </row>
    <row r="1250" spans="16:16" x14ac:dyDescent="0.25">
      <c r="P1250" s="16"/>
    </row>
    <row r="1251" spans="16:16" x14ac:dyDescent="0.25">
      <c r="P1251" s="16"/>
    </row>
    <row r="1252" spans="16:16" x14ac:dyDescent="0.25">
      <c r="P1252" s="16"/>
    </row>
    <row r="1253" spans="16:16" x14ac:dyDescent="0.25">
      <c r="P1253" s="16"/>
    </row>
    <row r="1254" spans="16:16" x14ac:dyDescent="0.25">
      <c r="P1254" s="16"/>
    </row>
    <row r="1255" spans="16:16" x14ac:dyDescent="0.25">
      <c r="P1255" s="16"/>
    </row>
    <row r="1256" spans="16:16" x14ac:dyDescent="0.25">
      <c r="P1256" s="16"/>
    </row>
    <row r="1257" spans="16:16" x14ac:dyDescent="0.25">
      <c r="P1257" s="16"/>
    </row>
    <row r="1258" spans="16:16" x14ac:dyDescent="0.25">
      <c r="P1258" s="16"/>
    </row>
    <row r="1259" spans="16:16" x14ac:dyDescent="0.25">
      <c r="P1259" s="16"/>
    </row>
    <row r="1260" spans="16:16" x14ac:dyDescent="0.25">
      <c r="P1260" s="16"/>
    </row>
    <row r="1261" spans="16:16" x14ac:dyDescent="0.25">
      <c r="P1261" s="16"/>
    </row>
    <row r="1262" spans="16:16" x14ac:dyDescent="0.25">
      <c r="P1262" s="16"/>
    </row>
    <row r="1263" spans="16:16" x14ac:dyDescent="0.25">
      <c r="P1263" s="16"/>
    </row>
    <row r="1264" spans="16:16" x14ac:dyDescent="0.25">
      <c r="P1264" s="16"/>
    </row>
    <row r="1265" spans="16:16" x14ac:dyDescent="0.25">
      <c r="P1265" s="16"/>
    </row>
    <row r="1266" spans="16:16" x14ac:dyDescent="0.25">
      <c r="P1266" s="16"/>
    </row>
    <row r="1267" spans="16:16" x14ac:dyDescent="0.25">
      <c r="P1267" s="16"/>
    </row>
    <row r="1268" spans="16:16" x14ac:dyDescent="0.25">
      <c r="P1268" s="16"/>
    </row>
    <row r="1269" spans="16:16" x14ac:dyDescent="0.25">
      <c r="P1269" s="16"/>
    </row>
    <row r="1270" spans="16:16" x14ac:dyDescent="0.25">
      <c r="P1270" s="16"/>
    </row>
    <row r="1271" spans="16:16" x14ac:dyDescent="0.25">
      <c r="P1271" s="16"/>
    </row>
    <row r="1272" spans="16:16" x14ac:dyDescent="0.25">
      <c r="P1272" s="16"/>
    </row>
    <row r="1273" spans="16:16" x14ac:dyDescent="0.25">
      <c r="P1273" s="16"/>
    </row>
    <row r="1274" spans="16:16" x14ac:dyDescent="0.25">
      <c r="P1274" s="16"/>
    </row>
    <row r="1275" spans="16:16" x14ac:dyDescent="0.25">
      <c r="P1275" s="16"/>
    </row>
    <row r="1276" spans="16:16" x14ac:dyDescent="0.25">
      <c r="P1276" s="16"/>
    </row>
    <row r="1277" spans="16:16" x14ac:dyDescent="0.25">
      <c r="P1277" s="16"/>
    </row>
    <row r="1278" spans="16:16" x14ac:dyDescent="0.25">
      <c r="P1278" s="16"/>
    </row>
    <row r="1279" spans="16:16" x14ac:dyDescent="0.25">
      <c r="P1279" s="16"/>
    </row>
    <row r="1280" spans="16:16" x14ac:dyDescent="0.25">
      <c r="P1280" s="16"/>
    </row>
    <row r="1281" spans="16:16" x14ac:dyDescent="0.25">
      <c r="P1281" s="16"/>
    </row>
    <row r="1282" spans="16:16" x14ac:dyDescent="0.25">
      <c r="P1282" s="16"/>
    </row>
    <row r="1283" spans="16:16" x14ac:dyDescent="0.25">
      <c r="P1283" s="16"/>
    </row>
    <row r="1284" spans="16:16" x14ac:dyDescent="0.25">
      <c r="P1284" s="16"/>
    </row>
    <row r="1285" spans="16:16" x14ac:dyDescent="0.25">
      <c r="P1285" s="16"/>
    </row>
    <row r="1286" spans="16:16" x14ac:dyDescent="0.25">
      <c r="P1286" s="16"/>
    </row>
    <row r="1287" spans="16:16" x14ac:dyDescent="0.25">
      <c r="P1287" s="16"/>
    </row>
    <row r="1288" spans="16:16" x14ac:dyDescent="0.25">
      <c r="P1288" s="16"/>
    </row>
    <row r="1289" spans="16:16" x14ac:dyDescent="0.25">
      <c r="P1289" s="16"/>
    </row>
    <row r="1290" spans="16:16" x14ac:dyDescent="0.25">
      <c r="P1290" s="16"/>
    </row>
    <row r="1291" spans="16:16" x14ac:dyDescent="0.25">
      <c r="P1291" s="16"/>
    </row>
    <row r="1292" spans="16:16" x14ac:dyDescent="0.25">
      <c r="P1292" s="16"/>
    </row>
    <row r="1293" spans="16:16" x14ac:dyDescent="0.25">
      <c r="P1293" s="16"/>
    </row>
    <row r="1294" spans="16:16" x14ac:dyDescent="0.25">
      <c r="P1294" s="16"/>
    </row>
    <row r="1295" spans="16:16" x14ac:dyDescent="0.25">
      <c r="P1295" s="16"/>
    </row>
    <row r="1296" spans="16:16" x14ac:dyDescent="0.25">
      <c r="P1296" s="16"/>
    </row>
    <row r="1297" spans="16:16" x14ac:dyDescent="0.25">
      <c r="P1297" s="16"/>
    </row>
    <row r="1298" spans="16:16" x14ac:dyDescent="0.25">
      <c r="P1298" s="16"/>
    </row>
    <row r="1299" spans="16:16" x14ac:dyDescent="0.25">
      <c r="P1299" s="16"/>
    </row>
    <row r="1300" spans="16:16" x14ac:dyDescent="0.25">
      <c r="P1300" s="16"/>
    </row>
    <row r="1301" spans="16:16" x14ac:dyDescent="0.25">
      <c r="P1301" s="16"/>
    </row>
    <row r="1302" spans="16:16" x14ac:dyDescent="0.25">
      <c r="P1302" s="16"/>
    </row>
    <row r="1303" spans="16:16" x14ac:dyDescent="0.25">
      <c r="P1303" s="16"/>
    </row>
    <row r="1304" spans="16:16" x14ac:dyDescent="0.25">
      <c r="P1304" s="16"/>
    </row>
    <row r="1305" spans="16:16" x14ac:dyDescent="0.25">
      <c r="P1305" s="16"/>
    </row>
    <row r="1306" spans="16:16" x14ac:dyDescent="0.25">
      <c r="P1306" s="16"/>
    </row>
    <row r="1307" spans="16:16" x14ac:dyDescent="0.25">
      <c r="P1307" s="16"/>
    </row>
    <row r="1308" spans="16:16" x14ac:dyDescent="0.25">
      <c r="P1308" s="16"/>
    </row>
    <row r="1309" spans="16:16" x14ac:dyDescent="0.25">
      <c r="P1309" s="16"/>
    </row>
    <row r="1310" spans="16:16" x14ac:dyDescent="0.25">
      <c r="P1310" s="16"/>
    </row>
    <row r="1311" spans="16:16" x14ac:dyDescent="0.25">
      <c r="P1311" s="16"/>
    </row>
    <row r="1312" spans="16:16" x14ac:dyDescent="0.25">
      <c r="P1312" s="16"/>
    </row>
    <row r="1313" spans="16:16" x14ac:dyDescent="0.25">
      <c r="P1313" s="16"/>
    </row>
    <row r="1314" spans="16:16" x14ac:dyDescent="0.25">
      <c r="P1314" s="16"/>
    </row>
    <row r="1315" spans="16:16" x14ac:dyDescent="0.25">
      <c r="P1315" s="16"/>
    </row>
    <row r="1316" spans="16:16" x14ac:dyDescent="0.25">
      <c r="P1316" s="16"/>
    </row>
    <row r="1317" spans="16:16" x14ac:dyDescent="0.25">
      <c r="P1317" s="16"/>
    </row>
    <row r="1318" spans="16:16" x14ac:dyDescent="0.25">
      <c r="P1318" s="16"/>
    </row>
    <row r="1319" spans="16:16" x14ac:dyDescent="0.25">
      <c r="P1319" s="16"/>
    </row>
    <row r="1320" spans="16:16" x14ac:dyDescent="0.25">
      <c r="P1320" s="16"/>
    </row>
    <row r="1321" spans="16:16" x14ac:dyDescent="0.25">
      <c r="P1321" s="16"/>
    </row>
    <row r="1322" spans="16:16" x14ac:dyDescent="0.25">
      <c r="P1322" s="16"/>
    </row>
    <row r="1323" spans="16:16" x14ac:dyDescent="0.25">
      <c r="P1323" s="16"/>
    </row>
    <row r="1324" spans="16:16" x14ac:dyDescent="0.25">
      <c r="P1324" s="16"/>
    </row>
    <row r="1325" spans="16:16" x14ac:dyDescent="0.25">
      <c r="P1325" s="16"/>
    </row>
    <row r="1326" spans="16:16" x14ac:dyDescent="0.25">
      <c r="P1326" s="16"/>
    </row>
    <row r="1327" spans="16:16" x14ac:dyDescent="0.25">
      <c r="P1327" s="16"/>
    </row>
    <row r="1328" spans="16:16" x14ac:dyDescent="0.25">
      <c r="P1328" s="16"/>
    </row>
    <row r="1329" spans="16:16" x14ac:dyDescent="0.25">
      <c r="P1329" s="16"/>
    </row>
    <row r="1330" spans="16:16" x14ac:dyDescent="0.25">
      <c r="P1330" s="16"/>
    </row>
    <row r="1331" spans="16:16" x14ac:dyDescent="0.25">
      <c r="P1331" s="16"/>
    </row>
    <row r="1332" spans="16:16" x14ac:dyDescent="0.25">
      <c r="P1332" s="16"/>
    </row>
    <row r="1333" spans="16:16" x14ac:dyDescent="0.25">
      <c r="P1333" s="16"/>
    </row>
    <row r="1334" spans="16:16" x14ac:dyDescent="0.25">
      <c r="P1334" s="16"/>
    </row>
    <row r="1335" spans="16:16" x14ac:dyDescent="0.25">
      <c r="P1335" s="16"/>
    </row>
    <row r="1336" spans="16:16" x14ac:dyDescent="0.25">
      <c r="P1336" s="16"/>
    </row>
    <row r="1337" spans="16:16" x14ac:dyDescent="0.25">
      <c r="P1337" s="16"/>
    </row>
    <row r="1338" spans="16:16" x14ac:dyDescent="0.25">
      <c r="P1338" s="16"/>
    </row>
    <row r="1339" spans="16:16" x14ac:dyDescent="0.25">
      <c r="P1339" s="16"/>
    </row>
    <row r="1340" spans="16:16" x14ac:dyDescent="0.25">
      <c r="P1340" s="16"/>
    </row>
    <row r="1341" spans="16:16" x14ac:dyDescent="0.25">
      <c r="P1341" s="16"/>
    </row>
    <row r="1342" spans="16:16" x14ac:dyDescent="0.25">
      <c r="P1342" s="16"/>
    </row>
    <row r="1343" spans="16:16" x14ac:dyDescent="0.25">
      <c r="P1343" s="16"/>
    </row>
    <row r="1344" spans="16:16" x14ac:dyDescent="0.25">
      <c r="P1344" s="16"/>
    </row>
    <row r="1345" spans="16:16" x14ac:dyDescent="0.25">
      <c r="P1345" s="16"/>
    </row>
    <row r="1346" spans="16:16" x14ac:dyDescent="0.25">
      <c r="P1346" s="16"/>
    </row>
    <row r="1347" spans="16:16" x14ac:dyDescent="0.25">
      <c r="P1347" s="16"/>
    </row>
    <row r="1348" spans="16:16" x14ac:dyDescent="0.25">
      <c r="P1348" s="16"/>
    </row>
    <row r="1349" spans="16:16" x14ac:dyDescent="0.25">
      <c r="P1349" s="16"/>
    </row>
    <row r="1350" spans="16:16" x14ac:dyDescent="0.25">
      <c r="P1350" s="16"/>
    </row>
    <row r="1351" spans="16:16" x14ac:dyDescent="0.25">
      <c r="P1351" s="16"/>
    </row>
    <row r="1352" spans="16:16" x14ac:dyDescent="0.25">
      <c r="P1352" s="16"/>
    </row>
    <row r="1353" spans="16:16" x14ac:dyDescent="0.25">
      <c r="P1353" s="16"/>
    </row>
    <row r="1354" spans="16:16" x14ac:dyDescent="0.25">
      <c r="P1354" s="16"/>
    </row>
    <row r="1355" spans="16:16" x14ac:dyDescent="0.25">
      <c r="P1355" s="16"/>
    </row>
    <row r="1356" spans="16:16" x14ac:dyDescent="0.25">
      <c r="P1356" s="16"/>
    </row>
    <row r="1357" spans="16:16" x14ac:dyDescent="0.25">
      <c r="P1357" s="16"/>
    </row>
    <row r="1358" spans="16:16" x14ac:dyDescent="0.25">
      <c r="P1358" s="16"/>
    </row>
    <row r="1359" spans="16:16" x14ac:dyDescent="0.25">
      <c r="P1359" s="16"/>
    </row>
    <row r="1360" spans="16:16" x14ac:dyDescent="0.25">
      <c r="P1360" s="16"/>
    </row>
    <row r="1361" spans="16:16" x14ac:dyDescent="0.25">
      <c r="P1361" s="16"/>
    </row>
    <row r="1362" spans="16:16" x14ac:dyDescent="0.25">
      <c r="P1362" s="16"/>
    </row>
    <row r="1363" spans="16:16" x14ac:dyDescent="0.25">
      <c r="P1363" s="16"/>
    </row>
    <row r="1364" spans="16:16" x14ac:dyDescent="0.25">
      <c r="P1364" s="16"/>
    </row>
    <row r="1365" spans="16:16" x14ac:dyDescent="0.25">
      <c r="P1365" s="16"/>
    </row>
    <row r="1366" spans="16:16" x14ac:dyDescent="0.25">
      <c r="P1366" s="16"/>
    </row>
    <row r="1367" spans="16:16" x14ac:dyDescent="0.25">
      <c r="P1367" s="16"/>
    </row>
    <row r="1368" spans="16:16" x14ac:dyDescent="0.25">
      <c r="P1368" s="16"/>
    </row>
    <row r="1369" spans="16:16" x14ac:dyDescent="0.25">
      <c r="P1369" s="16"/>
    </row>
    <row r="1370" spans="16:16" x14ac:dyDescent="0.25">
      <c r="P1370" s="16"/>
    </row>
    <row r="1371" spans="16:16" x14ac:dyDescent="0.25">
      <c r="P1371" s="16"/>
    </row>
    <row r="1372" spans="16:16" x14ac:dyDescent="0.25">
      <c r="P1372" s="16"/>
    </row>
    <row r="1373" spans="16:16" x14ac:dyDescent="0.25">
      <c r="P1373" s="16"/>
    </row>
    <row r="1374" spans="16:16" x14ac:dyDescent="0.25">
      <c r="P1374" s="16"/>
    </row>
    <row r="1375" spans="16:16" x14ac:dyDescent="0.25">
      <c r="P1375" s="16"/>
    </row>
    <row r="1376" spans="16:16" x14ac:dyDescent="0.25">
      <c r="P1376" s="16"/>
    </row>
    <row r="1377" spans="16:16" x14ac:dyDescent="0.25">
      <c r="P1377" s="16"/>
    </row>
    <row r="1378" spans="16:16" x14ac:dyDescent="0.25">
      <c r="P1378" s="16"/>
    </row>
    <row r="1379" spans="16:16" x14ac:dyDescent="0.25">
      <c r="P1379" s="16"/>
    </row>
    <row r="1380" spans="16:16" x14ac:dyDescent="0.25">
      <c r="P1380" s="16"/>
    </row>
    <row r="1381" spans="16:16" x14ac:dyDescent="0.25">
      <c r="P1381" s="16"/>
    </row>
    <row r="1382" spans="16:16" x14ac:dyDescent="0.25">
      <c r="P1382" s="16"/>
    </row>
    <row r="1383" spans="16:16" x14ac:dyDescent="0.25">
      <c r="P1383" s="16"/>
    </row>
    <row r="1384" spans="16:16" x14ac:dyDescent="0.25">
      <c r="P1384" s="16"/>
    </row>
    <row r="1385" spans="16:16" x14ac:dyDescent="0.25">
      <c r="P1385" s="16"/>
    </row>
    <row r="1386" spans="16:16" x14ac:dyDescent="0.25">
      <c r="P1386" s="16"/>
    </row>
    <row r="1387" spans="16:16" x14ac:dyDescent="0.25">
      <c r="P1387" s="16"/>
    </row>
    <row r="1388" spans="16:16" x14ac:dyDescent="0.25">
      <c r="P1388" s="16"/>
    </row>
    <row r="1389" spans="16:16" x14ac:dyDescent="0.25">
      <c r="P1389" s="16"/>
    </row>
    <row r="1390" spans="16:16" x14ac:dyDescent="0.25">
      <c r="P1390" s="16"/>
    </row>
    <row r="1391" spans="16:16" x14ac:dyDescent="0.25">
      <c r="P1391" s="16"/>
    </row>
    <row r="1392" spans="16:16" x14ac:dyDescent="0.25">
      <c r="P1392" s="16"/>
    </row>
    <row r="1393" spans="16:16" x14ac:dyDescent="0.25">
      <c r="P1393" s="16"/>
    </row>
    <row r="1394" spans="16:16" x14ac:dyDescent="0.25">
      <c r="P1394" s="16"/>
    </row>
    <row r="1395" spans="16:16" x14ac:dyDescent="0.25">
      <c r="P1395" s="16"/>
    </row>
    <row r="1396" spans="16:16" x14ac:dyDescent="0.25">
      <c r="P1396" s="16"/>
    </row>
    <row r="1397" spans="16:16" x14ac:dyDescent="0.25">
      <c r="P1397" s="16"/>
    </row>
    <row r="1398" spans="16:16" x14ac:dyDescent="0.25">
      <c r="P1398" s="16"/>
    </row>
    <row r="1399" spans="16:16" x14ac:dyDescent="0.25">
      <c r="P1399" s="16"/>
    </row>
    <row r="1400" spans="16:16" x14ac:dyDescent="0.25">
      <c r="P1400" s="16"/>
    </row>
    <row r="1401" spans="16:16" x14ac:dyDescent="0.25">
      <c r="P1401" s="16"/>
    </row>
    <row r="1402" spans="16:16" x14ac:dyDescent="0.25">
      <c r="P1402" s="16"/>
    </row>
    <row r="1403" spans="16:16" x14ac:dyDescent="0.25">
      <c r="P1403" s="16"/>
    </row>
    <row r="1404" spans="16:16" x14ac:dyDescent="0.25">
      <c r="P1404" s="16"/>
    </row>
    <row r="1405" spans="16:16" x14ac:dyDescent="0.25">
      <c r="P1405" s="16"/>
    </row>
    <row r="1406" spans="16:16" x14ac:dyDescent="0.25">
      <c r="P1406" s="16"/>
    </row>
    <row r="1407" spans="16:16" x14ac:dyDescent="0.25">
      <c r="P1407" s="16"/>
    </row>
    <row r="1408" spans="16:16" x14ac:dyDescent="0.25">
      <c r="P1408" s="16"/>
    </row>
    <row r="1409" spans="16:16" x14ac:dyDescent="0.25">
      <c r="P1409" s="16"/>
    </row>
    <row r="1410" spans="16:16" x14ac:dyDescent="0.25">
      <c r="P1410" s="16"/>
    </row>
    <row r="1411" spans="16:16" x14ac:dyDescent="0.25">
      <c r="P1411" s="16"/>
    </row>
    <row r="1412" spans="16:16" x14ac:dyDescent="0.25">
      <c r="P1412" s="16"/>
    </row>
    <row r="1413" spans="16:16" x14ac:dyDescent="0.25">
      <c r="P1413" s="16"/>
    </row>
    <row r="1414" spans="16:16" x14ac:dyDescent="0.25">
      <c r="P1414" s="16"/>
    </row>
    <row r="1415" spans="16:16" x14ac:dyDescent="0.25">
      <c r="P1415" s="16"/>
    </row>
    <row r="1416" spans="16:16" x14ac:dyDescent="0.25">
      <c r="P1416" s="16"/>
    </row>
    <row r="1417" spans="16:16" x14ac:dyDescent="0.25">
      <c r="P1417" s="16"/>
    </row>
    <row r="1418" spans="16:16" x14ac:dyDescent="0.25">
      <c r="P1418" s="16"/>
    </row>
    <row r="1419" spans="16:16" x14ac:dyDescent="0.25">
      <c r="P1419" s="16"/>
    </row>
    <row r="1420" spans="16:16" x14ac:dyDescent="0.25">
      <c r="P1420" s="16"/>
    </row>
    <row r="1421" spans="16:16" x14ac:dyDescent="0.25">
      <c r="P1421" s="16"/>
    </row>
    <row r="1422" spans="16:16" x14ac:dyDescent="0.25">
      <c r="P1422" s="16"/>
    </row>
    <row r="1423" spans="16:16" x14ac:dyDescent="0.25">
      <c r="P1423" s="16"/>
    </row>
    <row r="1424" spans="16:16" x14ac:dyDescent="0.25">
      <c r="P1424" s="16"/>
    </row>
    <row r="1425" spans="16:16" x14ac:dyDescent="0.25">
      <c r="P1425" s="16"/>
    </row>
    <row r="1426" spans="16:16" x14ac:dyDescent="0.25">
      <c r="P1426" s="16"/>
    </row>
    <row r="1427" spans="16:16" x14ac:dyDescent="0.25">
      <c r="P1427" s="16"/>
    </row>
    <row r="1428" spans="16:16" x14ac:dyDescent="0.25">
      <c r="P1428" s="16"/>
    </row>
    <row r="1429" spans="16:16" x14ac:dyDescent="0.25">
      <c r="P1429" s="16"/>
    </row>
    <row r="1430" spans="16:16" x14ac:dyDescent="0.25">
      <c r="P1430" s="16"/>
    </row>
    <row r="1431" spans="16:16" x14ac:dyDescent="0.25">
      <c r="P1431" s="16"/>
    </row>
    <row r="1432" spans="16:16" x14ac:dyDescent="0.25">
      <c r="P1432" s="16"/>
    </row>
  </sheetData>
  <sortState xmlns:xlrd2="http://schemas.microsoft.com/office/spreadsheetml/2017/richdata2" ref="U15:V97">
    <sortCondition ref="U15:U97"/>
  </sortState>
  <mergeCells count="1">
    <mergeCell ref="N1:T1"/>
  </mergeCells>
  <phoneticPr fontId="2" type="noConversion"/>
  <dataValidations count="8">
    <dataValidation type="list" allowBlank="1" showInputMessage="1" showErrorMessage="1" sqref="F12 I24" xr:uid="{705BB6C5-095F-46B3-BEA0-B713D415ABC3}">
      <formula1>$Q$3:$Q$4</formula1>
    </dataValidation>
    <dataValidation type="list" allowBlank="1" showInputMessage="1" showErrorMessage="1" sqref="E14 K24" xr:uid="{E6496F37-D3A3-4EF6-995C-67768EEAF761}">
      <formula1>$S$3:$S$5</formula1>
    </dataValidation>
    <dataValidation type="list" allowBlank="1" showInputMessage="1" showErrorMessage="1" sqref="I12" xr:uid="{2670D01E-88E1-49CF-97A2-3054A3AFDFDB}">
      <formula1>$W$3:$W$4</formula1>
    </dataValidation>
    <dataValidation type="list" allowBlank="1" showInputMessage="1" showErrorMessage="1" sqref="E10 G24" xr:uid="{ED32C10F-EF48-46B1-B639-DC3A65CA937E}">
      <formula1>$O$3:$O$4</formula1>
    </dataValidation>
    <dataValidation type="list" allowBlank="1" showInputMessage="1" showErrorMessage="1" sqref="E24" xr:uid="{2DA872B1-BD6F-4F95-A66B-2ECD85912315}">
      <formula1>$O$11:$O$132</formula1>
    </dataValidation>
    <dataValidation type="list" allowBlank="1" showInputMessage="1" showErrorMessage="1" sqref="L24" xr:uid="{33CA7B9B-3799-45CE-891F-AF2D5EF87C89}">
      <formula1>$U$3:$U$5</formula1>
    </dataValidation>
    <dataValidation type="list" allowBlank="1" showInputMessage="1" showErrorMessage="1" sqref="E16" xr:uid="{0C583294-E729-45A8-BAD3-B9C6BA39CC87}">
      <formula1>$U$3:$U$10</formula1>
    </dataValidation>
    <dataValidation type="list" allowBlank="1" showInputMessage="1" showErrorMessage="1" sqref="E8" xr:uid="{86F64449-BCD9-46E9-B910-7909BD8F2C8E}">
      <formula1>$U$15:$U$158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3" name="Button 9">
              <controlPr defaultSize="0" print="0" autoFill="0" autoPict="0" macro="[0]!Macro1">
                <anchor moveWithCells="1" sizeWithCells="1">
                  <from>
                    <xdr:col>4</xdr:col>
                    <xdr:colOff>1276350</xdr:colOff>
                    <xdr:row>17</xdr:row>
                    <xdr:rowOff>171450</xdr:rowOff>
                  </from>
                  <to>
                    <xdr:col>7</xdr:col>
                    <xdr:colOff>19050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4D900-2CDD-4F6E-8C43-26584C19694D}">
  <sheetPr codeName="Feuil2"/>
  <dimension ref="A1:S140"/>
  <sheetViews>
    <sheetView topLeftCell="A4" zoomScale="60" zoomScaleNormal="60" workbookViewId="0">
      <selection activeCell="S4" sqref="S4"/>
    </sheetView>
  </sheetViews>
  <sheetFormatPr defaultColWidth="11.5703125" defaultRowHeight="15" x14ac:dyDescent="0.25"/>
  <cols>
    <col min="1" max="1" width="4.140625" style="15" customWidth="1"/>
    <col min="2" max="2" width="6.28515625" style="15" customWidth="1"/>
    <col min="3" max="3" width="5" style="15" customWidth="1"/>
    <col min="4" max="4" width="19.28515625" style="15" customWidth="1"/>
    <col min="5" max="5" width="15.7109375" style="31" customWidth="1"/>
    <col min="6" max="6" width="31.85546875" style="19" customWidth="1"/>
    <col min="7" max="7" width="13.42578125" style="19" customWidth="1"/>
    <col min="8" max="8" width="14.28515625" style="15" customWidth="1"/>
    <col min="9" max="9" width="12.7109375" style="15" customWidth="1"/>
    <col min="10" max="10" width="16" style="15" customWidth="1"/>
    <col min="11" max="11" width="11.85546875" style="15" customWidth="1"/>
    <col min="12" max="12" width="14.42578125" style="15" customWidth="1"/>
    <col min="13" max="13" width="18.42578125" style="15" customWidth="1"/>
    <col min="14" max="15" width="16.28515625" style="15" customWidth="1"/>
    <col min="16" max="16" width="19.5703125" style="30" customWidth="1"/>
    <col min="17" max="17" width="20.42578125" style="15" customWidth="1"/>
    <col min="18" max="20" width="18.42578125" style="15" customWidth="1"/>
    <col min="21" max="21" width="12.28515625" style="15" customWidth="1"/>
    <col min="22" max="16384" width="11.5703125" style="15"/>
  </cols>
  <sheetData>
    <row r="1" spans="1:19" x14ac:dyDescent="0.25">
      <c r="E1" s="28">
        <f>MAX(C5:C140)</f>
        <v>136</v>
      </c>
      <c r="H1" s="29"/>
    </row>
    <row r="2" spans="1:19" ht="15.6" customHeight="1" x14ac:dyDescent="0.25">
      <c r="G2" s="15"/>
    </row>
    <row r="3" spans="1:19" x14ac:dyDescent="0.25">
      <c r="N3" s="36"/>
      <c r="O3" s="36"/>
      <c r="R3" s="36"/>
      <c r="S3" s="36"/>
    </row>
    <row r="4" spans="1:19" x14ac:dyDescent="0.25">
      <c r="D4" s="15" t="s">
        <v>189</v>
      </c>
      <c r="E4" s="15" t="s">
        <v>183</v>
      </c>
      <c r="F4" s="15" t="s">
        <v>168</v>
      </c>
      <c r="G4" s="15" t="s">
        <v>169</v>
      </c>
      <c r="H4" s="15" t="s">
        <v>170</v>
      </c>
      <c r="I4" s="15" t="s">
        <v>190</v>
      </c>
      <c r="J4" s="15" t="s">
        <v>186</v>
      </c>
      <c r="K4" s="15" t="s">
        <v>187</v>
      </c>
      <c r="L4" s="15" t="s">
        <v>132</v>
      </c>
      <c r="M4" s="15" t="s">
        <v>188</v>
      </c>
      <c r="N4" s="15" t="s">
        <v>191</v>
      </c>
      <c r="O4" s="15" t="s">
        <v>184</v>
      </c>
      <c r="P4" s="15" t="s">
        <v>185</v>
      </c>
      <c r="Q4" s="15" t="s">
        <v>192</v>
      </c>
      <c r="R4" s="15" t="s">
        <v>193</v>
      </c>
      <c r="S4" s="15" t="s">
        <v>349</v>
      </c>
    </row>
    <row r="5" spans="1:19" x14ac:dyDescent="0.25">
      <c r="A5" s="15" t="str">
        <f>RIGHT(E5,3)</f>
        <v>001</v>
      </c>
      <c r="B5" s="15" t="str">
        <f>IF(_xlfn.NUMBERVALUE(A5),A5,0)</f>
        <v>001</v>
      </c>
      <c r="C5" s="15">
        <f>ABS(B5)</f>
        <v>1</v>
      </c>
      <c r="D5" s="30">
        <v>45331</v>
      </c>
      <c r="E5" s="15" t="s">
        <v>25</v>
      </c>
      <c r="F5" s="15" t="s">
        <v>158</v>
      </c>
      <c r="G5" s="15" t="s">
        <v>27</v>
      </c>
      <c r="H5" s="15">
        <v>10235504</v>
      </c>
      <c r="I5" s="15" t="s">
        <v>11</v>
      </c>
      <c r="J5" s="15">
        <v>500</v>
      </c>
      <c r="K5" s="15" t="s">
        <v>8</v>
      </c>
      <c r="L5" s="15">
        <f>SUMIF($G$5:$G$140,G5,$J$5:$J$140)</f>
        <v>1000</v>
      </c>
      <c r="M5" s="15" t="s">
        <v>13</v>
      </c>
      <c r="N5" s="15" t="s">
        <v>163</v>
      </c>
      <c r="O5" s="30">
        <v>45330</v>
      </c>
      <c r="P5" s="15"/>
      <c r="Q5" s="30"/>
      <c r="R5" s="15" t="s">
        <v>16</v>
      </c>
      <c r="S5" s="15" t="str">
        <f t="shared" ref="S5:S69" ca="1" si="0">IF(ISBLANK(P5),"","vide")&amp;IF(Q5="","",IF(Q5&gt;TODAY(),"","vide"))</f>
        <v/>
      </c>
    </row>
    <row r="6" spans="1:19" x14ac:dyDescent="0.25">
      <c r="A6" s="15" t="str">
        <f t="shared" ref="A6:A71" si="1">RIGHT(E6,3)</f>
        <v>002</v>
      </c>
      <c r="B6" s="15" t="str">
        <f t="shared" ref="B6:B71" si="2">IF(_xlfn.NUMBERVALUE(A6),A6,0)</f>
        <v>002</v>
      </c>
      <c r="C6" s="15">
        <f t="shared" ref="C6:C71" si="3">ABS(B6)</f>
        <v>2</v>
      </c>
      <c r="D6" s="30">
        <v>45331</v>
      </c>
      <c r="E6" s="15" t="s">
        <v>128</v>
      </c>
      <c r="F6" s="15" t="s">
        <v>40</v>
      </c>
      <c r="G6" s="15" t="s">
        <v>126</v>
      </c>
      <c r="H6" s="15" t="s">
        <v>178</v>
      </c>
      <c r="I6" s="15" t="s">
        <v>6</v>
      </c>
      <c r="J6" s="15">
        <v>1000</v>
      </c>
      <c r="K6" s="15" t="s">
        <v>9</v>
      </c>
      <c r="L6" s="15">
        <f>SUMIF($G$5:$G$140,G6,$J$5:$J$140)</f>
        <v>1000</v>
      </c>
      <c r="M6" s="15" t="s">
        <v>13</v>
      </c>
      <c r="N6" s="15" t="s">
        <v>10</v>
      </c>
      <c r="O6" s="30">
        <v>45330</v>
      </c>
      <c r="P6" s="15"/>
      <c r="Q6" s="30">
        <v>45536</v>
      </c>
      <c r="R6" s="15" t="s">
        <v>16</v>
      </c>
      <c r="S6" s="15" t="str">
        <f t="shared" ca="1" si="0"/>
        <v/>
      </c>
    </row>
    <row r="7" spans="1:19" x14ac:dyDescent="0.25">
      <c r="A7" s="15" t="str">
        <f t="shared" si="1"/>
        <v>003</v>
      </c>
      <c r="B7" s="15" t="str">
        <f t="shared" si="2"/>
        <v>003</v>
      </c>
      <c r="C7" s="15">
        <f t="shared" si="3"/>
        <v>3</v>
      </c>
      <c r="D7" s="30">
        <v>45331</v>
      </c>
      <c r="E7" s="15" t="s">
        <v>182</v>
      </c>
      <c r="F7" s="15" t="s">
        <v>181</v>
      </c>
      <c r="G7" s="15" t="s">
        <v>180</v>
      </c>
      <c r="H7" s="15">
        <v>10234808</v>
      </c>
      <c r="I7" s="15" t="s">
        <v>11</v>
      </c>
      <c r="J7" s="15">
        <v>250</v>
      </c>
      <c r="K7" s="15" t="s">
        <v>8</v>
      </c>
      <c r="L7" s="15">
        <f>SUMIF($G$5:$G$140,G7,$J$5:$J$140)</f>
        <v>250</v>
      </c>
      <c r="M7" s="15" t="s">
        <v>13</v>
      </c>
      <c r="N7" s="15" t="s">
        <v>10</v>
      </c>
      <c r="O7" s="30">
        <v>45330</v>
      </c>
      <c r="P7" s="15"/>
      <c r="Q7" s="30"/>
      <c r="R7" s="15" t="s">
        <v>16</v>
      </c>
      <c r="S7" s="15" t="str">
        <f t="shared" ca="1" si="0"/>
        <v/>
      </c>
    </row>
    <row r="8" spans="1:19" x14ac:dyDescent="0.25">
      <c r="A8" s="15" t="str">
        <f t="shared" si="1"/>
        <v>136</v>
      </c>
      <c r="B8" s="15" t="str">
        <f t="shared" si="2"/>
        <v>136</v>
      </c>
      <c r="C8" s="15">
        <f t="shared" si="3"/>
        <v>136</v>
      </c>
      <c r="D8" s="30">
        <v>45335</v>
      </c>
      <c r="E8" s="15" t="s">
        <v>419</v>
      </c>
      <c r="F8" s="15" t="s">
        <v>51</v>
      </c>
      <c r="G8" s="15" t="s">
        <v>50</v>
      </c>
      <c r="H8" s="15">
        <v>9418</v>
      </c>
      <c r="I8" s="15" t="s">
        <v>6</v>
      </c>
      <c r="J8" s="15">
        <v>500</v>
      </c>
      <c r="K8" s="15" t="s">
        <v>9</v>
      </c>
      <c r="L8" s="15">
        <f>SUMIF($G$5:$G$140,G8,$J$5:$J$140)</f>
        <v>1000</v>
      </c>
      <c r="M8" s="15" t="s">
        <v>13</v>
      </c>
      <c r="N8" s="15" t="s">
        <v>175</v>
      </c>
      <c r="P8" s="15"/>
      <c r="Q8" s="30">
        <v>47027</v>
      </c>
      <c r="R8" s="15" t="s">
        <v>16</v>
      </c>
      <c r="S8" s="15" t="str">
        <f ca="1">IF(ISBLANK(P8),"","vide")&amp;IF(Q8="","",IF(Q8&gt;TODAY(),"","vide"))</f>
        <v/>
      </c>
    </row>
    <row r="9" spans="1:19" x14ac:dyDescent="0.25">
      <c r="A9" s="15" t="str">
        <f t="shared" si="1"/>
        <v>135</v>
      </c>
      <c r="B9" s="15" t="str">
        <f t="shared" si="2"/>
        <v>135</v>
      </c>
      <c r="C9" s="15">
        <f t="shared" si="3"/>
        <v>135</v>
      </c>
      <c r="D9" s="30">
        <v>45335</v>
      </c>
      <c r="E9" s="15" t="s">
        <v>417</v>
      </c>
      <c r="F9" s="15" t="s">
        <v>318</v>
      </c>
      <c r="G9" s="15" t="s">
        <v>312</v>
      </c>
      <c r="H9" s="15" t="s">
        <v>416</v>
      </c>
      <c r="I9" s="15" t="s">
        <v>6</v>
      </c>
      <c r="J9" s="15">
        <v>1000</v>
      </c>
      <c r="K9" s="15" t="s">
        <v>9</v>
      </c>
      <c r="L9" s="15">
        <f>SUMIF($G$5:$G$140,G9,$J$5:$J$140)</f>
        <v>2000</v>
      </c>
      <c r="M9" s="15" t="s">
        <v>13</v>
      </c>
      <c r="N9" s="15" t="s">
        <v>174</v>
      </c>
      <c r="P9" s="15"/>
      <c r="Q9" s="30" t="s">
        <v>418</v>
      </c>
      <c r="R9" s="15" t="s">
        <v>16</v>
      </c>
      <c r="S9" s="15" t="str">
        <f ca="1">IF(ISBLANK(P9),"","vide")&amp;IF(Q9="","",IF(Q9&gt;TODAY(),"","vide"))</f>
        <v/>
      </c>
    </row>
    <row r="10" spans="1:19" x14ac:dyDescent="0.25">
      <c r="A10" s="15" t="str">
        <f t="shared" si="1"/>
        <v>134</v>
      </c>
      <c r="B10" s="15" t="str">
        <f t="shared" si="2"/>
        <v>134</v>
      </c>
      <c r="C10" s="15">
        <f t="shared" si="3"/>
        <v>134</v>
      </c>
      <c r="D10" s="30">
        <v>45334</v>
      </c>
      <c r="E10" s="15" t="s">
        <v>345</v>
      </c>
      <c r="F10" s="15" t="s">
        <v>125</v>
      </c>
      <c r="G10" s="15" t="s">
        <v>124</v>
      </c>
      <c r="H10" s="15" t="s">
        <v>344</v>
      </c>
      <c r="I10" s="15" t="s">
        <v>6</v>
      </c>
      <c r="J10" s="15">
        <v>4000</v>
      </c>
      <c r="K10" s="15" t="s">
        <v>9</v>
      </c>
      <c r="L10" s="15">
        <f>SUMIF($G$5:$G$140,G10,$J$5:$J$140)</f>
        <v>4000</v>
      </c>
      <c r="M10" s="15" t="s">
        <v>13</v>
      </c>
      <c r="N10" s="15" t="s">
        <v>127</v>
      </c>
      <c r="O10" s="30">
        <v>44901</v>
      </c>
      <c r="P10" s="15"/>
      <c r="Q10" s="30">
        <v>47119</v>
      </c>
      <c r="R10" s="15" t="s">
        <v>16</v>
      </c>
      <c r="S10" s="15" t="str">
        <f t="shared" ca="1" si="0"/>
        <v/>
      </c>
    </row>
    <row r="11" spans="1:19" x14ac:dyDescent="0.25">
      <c r="A11" s="15" t="str">
        <f t="shared" si="1"/>
        <v>133</v>
      </c>
      <c r="B11" s="15" t="str">
        <f t="shared" si="2"/>
        <v>133</v>
      </c>
      <c r="C11" s="15">
        <f t="shared" si="3"/>
        <v>133</v>
      </c>
      <c r="D11" s="30">
        <v>45334</v>
      </c>
      <c r="E11" s="31" t="s">
        <v>415</v>
      </c>
      <c r="F11" s="15" t="s">
        <v>59</v>
      </c>
      <c r="G11" s="19" t="s">
        <v>341</v>
      </c>
      <c r="H11" s="15">
        <v>2174100</v>
      </c>
      <c r="I11" s="15" t="s">
        <v>6</v>
      </c>
      <c r="J11" s="15">
        <v>2500</v>
      </c>
      <c r="K11" s="15" t="s">
        <v>9</v>
      </c>
      <c r="L11" s="15">
        <f>SUMIF($G$5:$G$140,G11,$J$5:$J$140)</f>
        <v>3500</v>
      </c>
      <c r="M11" s="15" t="s">
        <v>13</v>
      </c>
      <c r="N11" s="15" t="s">
        <v>127</v>
      </c>
      <c r="O11" s="30">
        <v>44825</v>
      </c>
      <c r="Q11" s="30">
        <v>43831</v>
      </c>
      <c r="R11" s="15" t="s">
        <v>16</v>
      </c>
      <c r="S11" s="15" t="str">
        <f ca="1">IF(ISBLANK(P11),"","vide")&amp;IF(Q11="","",IF(Q11&gt;TODAY(),"","vide"))</f>
        <v>vide</v>
      </c>
    </row>
    <row r="12" spans="1:19" x14ac:dyDescent="0.25">
      <c r="A12" s="15" t="str">
        <f t="shared" si="1"/>
        <v>132</v>
      </c>
      <c r="B12" s="15" t="str">
        <f t="shared" si="2"/>
        <v>132</v>
      </c>
      <c r="C12" s="15">
        <f t="shared" si="3"/>
        <v>132</v>
      </c>
      <c r="D12" s="30">
        <v>45334</v>
      </c>
      <c r="E12" s="15" t="s">
        <v>343</v>
      </c>
      <c r="F12" s="15" t="s">
        <v>123</v>
      </c>
      <c r="G12" s="15" t="s">
        <v>46</v>
      </c>
      <c r="H12" s="15">
        <v>2191555</v>
      </c>
      <c r="I12" s="15" t="s">
        <v>6</v>
      </c>
      <c r="J12" s="15">
        <v>2500</v>
      </c>
      <c r="K12" s="15" t="s">
        <v>9</v>
      </c>
      <c r="L12" s="15">
        <f>SUMIF($G$5:$G$140,G12,$J$5:$J$140)</f>
        <v>4500</v>
      </c>
      <c r="M12" s="15" t="s">
        <v>13</v>
      </c>
      <c r="N12" s="15" t="s">
        <v>127</v>
      </c>
      <c r="O12" s="30">
        <v>45021</v>
      </c>
      <c r="P12" s="15"/>
      <c r="Q12" s="30"/>
      <c r="R12" s="15" t="s">
        <v>16</v>
      </c>
      <c r="S12" s="15" t="str">
        <f t="shared" ca="1" si="0"/>
        <v/>
      </c>
    </row>
    <row r="13" spans="1:19" x14ac:dyDescent="0.25">
      <c r="A13" s="15" t="str">
        <f t="shared" si="1"/>
        <v>131</v>
      </c>
      <c r="B13" s="15" t="str">
        <f t="shared" si="2"/>
        <v>131</v>
      </c>
      <c r="C13" s="15">
        <f t="shared" si="3"/>
        <v>131</v>
      </c>
      <c r="D13" s="30">
        <v>45334</v>
      </c>
      <c r="E13" s="15" t="s">
        <v>342</v>
      </c>
      <c r="F13" s="15" t="s">
        <v>59</v>
      </c>
      <c r="G13" s="15" t="s">
        <v>341</v>
      </c>
      <c r="H13" s="15">
        <v>2213665</v>
      </c>
      <c r="I13" s="15" t="s">
        <v>6</v>
      </c>
      <c r="J13" s="15">
        <v>1000</v>
      </c>
      <c r="K13" s="15" t="s">
        <v>9</v>
      </c>
      <c r="L13" s="15">
        <f>SUMIF($G$5:$G$140,G13,$J$5:$J$140)</f>
        <v>3500</v>
      </c>
      <c r="M13" s="15" t="s">
        <v>13</v>
      </c>
      <c r="N13" s="15" t="s">
        <v>127</v>
      </c>
      <c r="O13" s="30">
        <v>44825</v>
      </c>
      <c r="P13" s="15"/>
      <c r="Q13" s="30"/>
      <c r="R13" s="15" t="s">
        <v>16</v>
      </c>
      <c r="S13" s="15" t="str">
        <f t="shared" ca="1" si="0"/>
        <v/>
      </c>
    </row>
    <row r="14" spans="1:19" x14ac:dyDescent="0.25">
      <c r="A14" s="15" t="str">
        <f t="shared" si="1"/>
        <v>130</v>
      </c>
      <c r="B14" s="15" t="str">
        <f t="shared" si="2"/>
        <v>130</v>
      </c>
      <c r="C14" s="15">
        <f t="shared" si="3"/>
        <v>130</v>
      </c>
      <c r="D14" s="30">
        <v>45334</v>
      </c>
      <c r="E14" s="15" t="s">
        <v>340</v>
      </c>
      <c r="F14" s="15" t="s">
        <v>61</v>
      </c>
      <c r="G14" s="15" t="s">
        <v>334</v>
      </c>
      <c r="H14" s="15">
        <v>2220761</v>
      </c>
      <c r="I14" s="15" t="s">
        <v>6</v>
      </c>
      <c r="J14" s="15">
        <v>1000</v>
      </c>
      <c r="K14" s="15" t="s">
        <v>9</v>
      </c>
      <c r="L14" s="15">
        <f>SUMIF($G$5:$G$140,G14,$J$5:$J$140)</f>
        <v>2000</v>
      </c>
      <c r="M14" s="15" t="s">
        <v>13</v>
      </c>
      <c r="N14" s="15" t="s">
        <v>127</v>
      </c>
      <c r="O14" s="30">
        <v>44771</v>
      </c>
      <c r="P14" s="15"/>
      <c r="Q14" s="30"/>
      <c r="R14" s="15" t="s">
        <v>16</v>
      </c>
      <c r="S14" s="15" t="str">
        <f t="shared" ca="1" si="0"/>
        <v/>
      </c>
    </row>
    <row r="15" spans="1:19" x14ac:dyDescent="0.25">
      <c r="A15" s="15" t="str">
        <f t="shared" si="1"/>
        <v>129</v>
      </c>
      <c r="B15" s="15" t="str">
        <f t="shared" si="2"/>
        <v>129</v>
      </c>
      <c r="C15" s="15">
        <f t="shared" si="3"/>
        <v>129</v>
      </c>
      <c r="D15" s="30">
        <v>45334</v>
      </c>
      <c r="E15" s="15" t="s">
        <v>339</v>
      </c>
      <c r="F15" s="15" t="s">
        <v>337</v>
      </c>
      <c r="G15" s="15" t="s">
        <v>336</v>
      </c>
      <c r="H15" s="15">
        <v>2225074</v>
      </c>
      <c r="I15" s="15" t="s">
        <v>6</v>
      </c>
      <c r="J15" s="15">
        <v>1000</v>
      </c>
      <c r="K15" s="15" t="s">
        <v>9</v>
      </c>
      <c r="L15" s="15">
        <f>SUMIF($G$5:$G$140,G15,$J$5:$J$140)</f>
        <v>2000</v>
      </c>
      <c r="M15" s="15" t="s">
        <v>13</v>
      </c>
      <c r="N15" s="15" t="s">
        <v>127</v>
      </c>
      <c r="O15" s="30">
        <v>44825</v>
      </c>
      <c r="P15" s="15"/>
      <c r="Q15" s="30"/>
      <c r="R15" s="15" t="s">
        <v>16</v>
      </c>
      <c r="S15" s="15" t="str">
        <f t="shared" ca="1" si="0"/>
        <v/>
      </c>
    </row>
    <row r="16" spans="1:19" x14ac:dyDescent="0.25">
      <c r="A16" s="15" t="str">
        <f t="shared" si="1"/>
        <v>128</v>
      </c>
      <c r="B16" s="15" t="str">
        <f t="shared" si="2"/>
        <v>128</v>
      </c>
      <c r="C16" s="15">
        <f t="shared" si="3"/>
        <v>128</v>
      </c>
      <c r="D16" s="30">
        <v>45334</v>
      </c>
      <c r="E16" s="15" t="s">
        <v>338</v>
      </c>
      <c r="F16" s="15" t="s">
        <v>337</v>
      </c>
      <c r="G16" s="15" t="s">
        <v>336</v>
      </c>
      <c r="H16" s="15">
        <v>2211766</v>
      </c>
      <c r="I16" s="15" t="s">
        <v>6</v>
      </c>
      <c r="J16" s="15">
        <v>1000</v>
      </c>
      <c r="K16" s="15" t="s">
        <v>9</v>
      </c>
      <c r="L16" s="15">
        <f>SUMIF($G$5:$G$140,G16,$J$5:$J$140)</f>
        <v>2000</v>
      </c>
      <c r="M16" s="15" t="s">
        <v>13</v>
      </c>
      <c r="N16" s="15" t="s">
        <v>127</v>
      </c>
      <c r="O16" s="30">
        <v>44771</v>
      </c>
      <c r="P16" s="15"/>
      <c r="Q16" s="30"/>
      <c r="R16" s="15" t="s">
        <v>16</v>
      </c>
      <c r="S16" s="15" t="str">
        <f t="shared" ca="1" si="0"/>
        <v/>
      </c>
    </row>
    <row r="17" spans="1:19" x14ac:dyDescent="0.25">
      <c r="A17" s="15" t="str">
        <f t="shared" si="1"/>
        <v>127</v>
      </c>
      <c r="B17" s="15" t="str">
        <f t="shared" si="2"/>
        <v>127</v>
      </c>
      <c r="C17" s="15">
        <f t="shared" si="3"/>
        <v>127</v>
      </c>
      <c r="D17" s="30">
        <v>45334</v>
      </c>
      <c r="E17" s="15" t="s">
        <v>335</v>
      </c>
      <c r="F17" s="15" t="s">
        <v>61</v>
      </c>
      <c r="G17" s="15" t="s">
        <v>334</v>
      </c>
      <c r="H17" s="15">
        <v>2226216</v>
      </c>
      <c r="I17" s="15" t="s">
        <v>6</v>
      </c>
      <c r="J17" s="15">
        <v>1000</v>
      </c>
      <c r="K17" s="15" t="s">
        <v>9</v>
      </c>
      <c r="L17" s="15">
        <f>SUMIF($G$5:$G$140,G17,$J$5:$J$140)</f>
        <v>2000</v>
      </c>
      <c r="M17" s="15" t="s">
        <v>13</v>
      </c>
      <c r="N17" s="15" t="s">
        <v>127</v>
      </c>
      <c r="O17" s="30">
        <v>44825</v>
      </c>
      <c r="P17" s="15"/>
      <c r="Q17" s="30"/>
      <c r="R17" s="15" t="s">
        <v>16</v>
      </c>
      <c r="S17" s="15" t="str">
        <f t="shared" ca="1" si="0"/>
        <v/>
      </c>
    </row>
    <row r="18" spans="1:19" x14ac:dyDescent="0.25">
      <c r="A18" s="15" t="str">
        <f t="shared" si="1"/>
        <v>126</v>
      </c>
      <c r="B18" s="15" t="str">
        <f t="shared" si="2"/>
        <v>126</v>
      </c>
      <c r="C18" s="15">
        <f t="shared" si="3"/>
        <v>126</v>
      </c>
      <c r="D18" s="30">
        <v>45334</v>
      </c>
      <c r="E18" s="15" t="s">
        <v>333</v>
      </c>
      <c r="F18" s="15" t="s">
        <v>118</v>
      </c>
      <c r="G18" s="15" t="s">
        <v>117</v>
      </c>
      <c r="H18" s="15" t="s">
        <v>332</v>
      </c>
      <c r="I18" s="15" t="s">
        <v>6</v>
      </c>
      <c r="J18" s="15">
        <v>1000</v>
      </c>
      <c r="K18" s="15" t="s">
        <v>9</v>
      </c>
      <c r="L18" s="15">
        <f>SUMIF($G$5:$G$140,G18,$J$5:$J$140)</f>
        <v>2000</v>
      </c>
      <c r="M18" s="15" t="s">
        <v>13</v>
      </c>
      <c r="N18" s="15" t="s">
        <v>175</v>
      </c>
      <c r="O18" s="30">
        <v>44993</v>
      </c>
      <c r="P18" s="15"/>
      <c r="Q18" s="30"/>
      <c r="R18" s="15" t="s">
        <v>16</v>
      </c>
      <c r="S18" s="15" t="str">
        <f t="shared" ca="1" si="0"/>
        <v/>
      </c>
    </row>
    <row r="19" spans="1:19" x14ac:dyDescent="0.25">
      <c r="A19" s="15" t="str">
        <f t="shared" si="1"/>
        <v>125</v>
      </c>
      <c r="B19" s="15" t="str">
        <f t="shared" si="2"/>
        <v>125</v>
      </c>
      <c r="C19" s="15">
        <f t="shared" si="3"/>
        <v>125</v>
      </c>
      <c r="D19" s="30">
        <v>45334</v>
      </c>
      <c r="E19" s="15" t="s">
        <v>331</v>
      </c>
      <c r="F19" s="15" t="s">
        <v>120</v>
      </c>
      <c r="G19" s="15" t="s">
        <v>119</v>
      </c>
      <c r="H19" s="15">
        <v>2064707</v>
      </c>
      <c r="I19" s="15" t="s">
        <v>6</v>
      </c>
      <c r="J19" s="15">
        <v>1000</v>
      </c>
      <c r="K19" s="15" t="s">
        <v>9</v>
      </c>
      <c r="L19" s="15">
        <f>SUMIF($G$5:$G$140,G19,$J$5:$J$140)</f>
        <v>6500</v>
      </c>
      <c r="M19" s="15" t="s">
        <v>13</v>
      </c>
      <c r="N19" s="15" t="s">
        <v>175</v>
      </c>
      <c r="P19" s="15"/>
      <c r="Q19" s="30"/>
      <c r="R19" s="15" t="s">
        <v>16</v>
      </c>
      <c r="S19" s="15" t="str">
        <f t="shared" ca="1" si="0"/>
        <v/>
      </c>
    </row>
    <row r="20" spans="1:19" x14ac:dyDescent="0.25">
      <c r="A20" s="15" t="str">
        <f t="shared" si="1"/>
        <v>124</v>
      </c>
      <c r="B20" s="15" t="str">
        <f t="shared" si="2"/>
        <v>124</v>
      </c>
      <c r="C20" s="15">
        <f t="shared" si="3"/>
        <v>124</v>
      </c>
      <c r="D20" s="30">
        <v>45334</v>
      </c>
      <c r="E20" s="15" t="s">
        <v>330</v>
      </c>
      <c r="F20" s="15" t="s">
        <v>316</v>
      </c>
      <c r="G20" s="15" t="s">
        <v>36</v>
      </c>
      <c r="H20" s="15">
        <v>684124</v>
      </c>
      <c r="I20" s="15" t="s">
        <v>6</v>
      </c>
      <c r="J20" s="15">
        <v>1000</v>
      </c>
      <c r="K20" s="15" t="s">
        <v>9</v>
      </c>
      <c r="L20" s="15">
        <f>SUMIF($G$5:$G$140,G20,$J$5:$J$140)</f>
        <v>4500</v>
      </c>
      <c r="M20" s="15" t="s">
        <v>13</v>
      </c>
      <c r="N20" s="15" t="s">
        <v>175</v>
      </c>
      <c r="P20" s="15"/>
      <c r="Q20" s="30"/>
      <c r="R20" s="15" t="s">
        <v>16</v>
      </c>
      <c r="S20" s="15" t="str">
        <f t="shared" ca="1" si="0"/>
        <v/>
      </c>
    </row>
    <row r="21" spans="1:19" x14ac:dyDescent="0.25">
      <c r="A21" s="15" t="str">
        <f t="shared" si="1"/>
        <v>123</v>
      </c>
      <c r="B21" s="15" t="str">
        <f t="shared" si="2"/>
        <v>123</v>
      </c>
      <c r="C21" s="15">
        <f t="shared" si="3"/>
        <v>123</v>
      </c>
      <c r="D21" s="30">
        <v>45334</v>
      </c>
      <c r="E21" s="15" t="s">
        <v>329</v>
      </c>
      <c r="F21" s="15" t="s">
        <v>120</v>
      </c>
      <c r="G21" s="15" t="s">
        <v>119</v>
      </c>
      <c r="H21" s="15" t="s">
        <v>328</v>
      </c>
      <c r="I21" s="15" t="s">
        <v>6</v>
      </c>
      <c r="J21" s="15">
        <v>1000</v>
      </c>
      <c r="K21" s="15" t="s">
        <v>9</v>
      </c>
      <c r="L21" s="15">
        <f>SUMIF($G$5:$G$140,G21,$J$5:$J$140)</f>
        <v>6500</v>
      </c>
      <c r="M21" s="15" t="s">
        <v>13</v>
      </c>
      <c r="N21" s="15" t="s">
        <v>175</v>
      </c>
      <c r="P21" s="15"/>
      <c r="Q21" s="30"/>
      <c r="R21" s="15" t="s">
        <v>16</v>
      </c>
      <c r="S21" s="15" t="str">
        <f t="shared" ca="1" si="0"/>
        <v/>
      </c>
    </row>
    <row r="22" spans="1:19" x14ac:dyDescent="0.25">
      <c r="A22" s="15" t="str">
        <f t="shared" si="1"/>
        <v>122</v>
      </c>
      <c r="B22" s="15" t="str">
        <f t="shared" si="2"/>
        <v>122</v>
      </c>
      <c r="C22" s="15">
        <f t="shared" si="3"/>
        <v>122</v>
      </c>
      <c r="D22" s="30">
        <v>45334</v>
      </c>
      <c r="E22" s="15" t="s">
        <v>327</v>
      </c>
      <c r="F22" s="15" t="s">
        <v>120</v>
      </c>
      <c r="G22" s="15" t="s">
        <v>119</v>
      </c>
      <c r="H22" s="15" t="s">
        <v>323</v>
      </c>
      <c r="I22" s="15" t="s">
        <v>6</v>
      </c>
      <c r="J22" s="15">
        <v>1000</v>
      </c>
      <c r="K22" s="15" t="s">
        <v>9</v>
      </c>
      <c r="L22" s="15">
        <f>SUMIF($G$5:$G$140,G22,$J$5:$J$140)</f>
        <v>6500</v>
      </c>
      <c r="M22" s="15" t="s">
        <v>13</v>
      </c>
      <c r="N22" s="15" t="s">
        <v>175</v>
      </c>
      <c r="P22" s="15"/>
      <c r="Q22" s="30"/>
      <c r="R22" s="15" t="s">
        <v>16</v>
      </c>
      <c r="S22" s="15" t="str">
        <f t="shared" ca="1" si="0"/>
        <v/>
      </c>
    </row>
    <row r="23" spans="1:19" x14ac:dyDescent="0.25">
      <c r="A23" s="15" t="str">
        <f t="shared" si="1"/>
        <v>121</v>
      </c>
      <c r="B23" s="15" t="str">
        <f t="shared" si="2"/>
        <v>121</v>
      </c>
      <c r="C23" s="15">
        <f t="shared" si="3"/>
        <v>121</v>
      </c>
      <c r="D23" s="30">
        <v>45334</v>
      </c>
      <c r="E23" s="15" t="s">
        <v>326</v>
      </c>
      <c r="F23" s="15" t="s">
        <v>118</v>
      </c>
      <c r="G23" s="15" t="s">
        <v>117</v>
      </c>
      <c r="H23" s="15" t="s">
        <v>325</v>
      </c>
      <c r="I23" s="15" t="s">
        <v>6</v>
      </c>
      <c r="J23" s="15">
        <v>1000</v>
      </c>
      <c r="K23" s="15" t="s">
        <v>9</v>
      </c>
      <c r="L23" s="15">
        <f>SUMIF($G$5:$G$140,G23,$J$5:$J$140)</f>
        <v>2000</v>
      </c>
      <c r="M23" s="15" t="s">
        <v>13</v>
      </c>
      <c r="N23" s="15" t="s">
        <v>175</v>
      </c>
      <c r="P23" s="15"/>
      <c r="Q23" s="30"/>
      <c r="R23" s="15" t="s">
        <v>16</v>
      </c>
      <c r="S23" s="15" t="str">
        <f t="shared" ca="1" si="0"/>
        <v/>
      </c>
    </row>
    <row r="24" spans="1:19" x14ac:dyDescent="0.25">
      <c r="A24" s="15" t="str">
        <f t="shared" si="1"/>
        <v>120</v>
      </c>
      <c r="B24" s="15" t="str">
        <f t="shared" si="2"/>
        <v>120</v>
      </c>
      <c r="C24" s="15">
        <f t="shared" si="3"/>
        <v>120</v>
      </c>
      <c r="D24" s="30">
        <v>45334</v>
      </c>
      <c r="E24" s="15" t="s">
        <v>324</v>
      </c>
      <c r="F24" s="15" t="s">
        <v>120</v>
      </c>
      <c r="G24" s="15" t="s">
        <v>119</v>
      </c>
      <c r="H24" s="15" t="s">
        <v>323</v>
      </c>
      <c r="I24" s="15" t="s">
        <v>6</v>
      </c>
      <c r="J24" s="15">
        <v>1000</v>
      </c>
      <c r="K24" s="15" t="s">
        <v>9</v>
      </c>
      <c r="L24" s="15">
        <f>SUMIF($G$5:$G$140,G24,$J$5:$J$140)</f>
        <v>6500</v>
      </c>
      <c r="M24" s="15" t="s">
        <v>13</v>
      </c>
      <c r="N24" s="15" t="s">
        <v>175</v>
      </c>
      <c r="P24" s="15"/>
      <c r="Q24" s="30"/>
      <c r="R24" s="15" t="s">
        <v>16</v>
      </c>
      <c r="S24" s="15" t="str">
        <f t="shared" ca="1" si="0"/>
        <v/>
      </c>
    </row>
    <row r="25" spans="1:19" x14ac:dyDescent="0.25">
      <c r="A25" s="15" t="str">
        <f t="shared" si="1"/>
        <v>119</v>
      </c>
      <c r="B25" s="15" t="str">
        <f t="shared" si="2"/>
        <v>119</v>
      </c>
      <c r="C25" s="15">
        <f t="shared" si="3"/>
        <v>119</v>
      </c>
      <c r="D25" s="30">
        <v>45334</v>
      </c>
      <c r="E25" s="15" t="s">
        <v>322</v>
      </c>
      <c r="F25" s="15" t="s">
        <v>317</v>
      </c>
      <c r="G25" s="15" t="s">
        <v>122</v>
      </c>
      <c r="H25" s="15">
        <v>10234058</v>
      </c>
      <c r="I25" s="15" t="s">
        <v>6</v>
      </c>
      <c r="J25" s="15">
        <v>500</v>
      </c>
      <c r="K25" s="15" t="s">
        <v>9</v>
      </c>
      <c r="L25" s="15">
        <f>SUMIF($G$5:$G$140,G25,$J$5:$J$140)</f>
        <v>500</v>
      </c>
      <c r="M25" s="15" t="s">
        <v>13</v>
      </c>
      <c r="N25" s="15" t="s">
        <v>175</v>
      </c>
      <c r="P25" s="15"/>
      <c r="Q25" s="30"/>
      <c r="R25" s="15" t="s">
        <v>16</v>
      </c>
      <c r="S25" s="15" t="str">
        <f t="shared" ca="1" si="0"/>
        <v/>
      </c>
    </row>
    <row r="26" spans="1:19" x14ac:dyDescent="0.25">
      <c r="A26" s="15" t="str">
        <f t="shared" si="1"/>
        <v>118</v>
      </c>
      <c r="B26" s="15" t="str">
        <f t="shared" si="2"/>
        <v>118</v>
      </c>
      <c r="C26" s="15">
        <f t="shared" si="3"/>
        <v>118</v>
      </c>
      <c r="D26" s="30">
        <v>45334</v>
      </c>
      <c r="E26" s="15" t="s">
        <v>321</v>
      </c>
      <c r="F26" s="15" t="s">
        <v>120</v>
      </c>
      <c r="G26" s="15" t="s">
        <v>119</v>
      </c>
      <c r="H26" s="15" t="s">
        <v>320</v>
      </c>
      <c r="I26" s="15" t="s">
        <v>6</v>
      </c>
      <c r="J26" s="15">
        <v>2500</v>
      </c>
      <c r="K26" s="15" t="s">
        <v>9</v>
      </c>
      <c r="L26" s="15">
        <f>SUMIF($G$5:$G$140,G26,$J$5:$J$140)</f>
        <v>6500</v>
      </c>
      <c r="M26" s="15" t="s">
        <v>13</v>
      </c>
      <c r="N26" s="15" t="s">
        <v>175</v>
      </c>
      <c r="P26" s="15"/>
      <c r="Q26" s="30"/>
      <c r="R26" s="15" t="s">
        <v>16</v>
      </c>
      <c r="S26" s="15" t="str">
        <f t="shared" ca="1" si="0"/>
        <v/>
      </c>
    </row>
    <row r="27" spans="1:19" x14ac:dyDescent="0.25">
      <c r="A27" s="15" t="str">
        <f t="shared" si="1"/>
        <v>117</v>
      </c>
      <c r="B27" s="15" t="str">
        <f t="shared" si="2"/>
        <v>117</v>
      </c>
      <c r="C27" s="15">
        <f t="shared" si="3"/>
        <v>117</v>
      </c>
      <c r="D27" s="30">
        <v>45334</v>
      </c>
      <c r="E27" s="15" t="s">
        <v>315</v>
      </c>
      <c r="F27" s="15" t="s">
        <v>316</v>
      </c>
      <c r="G27" s="15" t="s">
        <v>36</v>
      </c>
      <c r="H27" s="15" t="s">
        <v>319</v>
      </c>
      <c r="I27" s="15" t="s">
        <v>6</v>
      </c>
      <c r="J27" s="15">
        <v>1000</v>
      </c>
      <c r="K27" s="15" t="s">
        <v>9</v>
      </c>
      <c r="L27" s="15">
        <f>SUMIF($G$5:$G$140,G27,$J$5:$J$140)</f>
        <v>4500</v>
      </c>
      <c r="M27" s="15" t="s">
        <v>13</v>
      </c>
      <c r="N27" s="15" t="s">
        <v>175</v>
      </c>
      <c r="O27" s="30">
        <v>45189</v>
      </c>
      <c r="P27" s="15"/>
      <c r="Q27" s="30"/>
      <c r="R27" s="15" t="s">
        <v>16</v>
      </c>
      <c r="S27" s="15" t="str">
        <f t="shared" ca="1" si="0"/>
        <v/>
      </c>
    </row>
    <row r="28" spans="1:19" x14ac:dyDescent="0.25">
      <c r="A28" s="15" t="str">
        <f t="shared" si="1"/>
        <v>116</v>
      </c>
      <c r="B28" s="15" t="str">
        <f t="shared" si="2"/>
        <v>116</v>
      </c>
      <c r="C28" s="15">
        <f t="shared" si="3"/>
        <v>116</v>
      </c>
      <c r="D28" s="30">
        <v>45334</v>
      </c>
      <c r="E28" s="15" t="s">
        <v>314</v>
      </c>
      <c r="F28" s="15" t="s">
        <v>313</v>
      </c>
      <c r="G28" s="15" t="s">
        <v>312</v>
      </c>
      <c r="H28" s="15">
        <v>2216819</v>
      </c>
      <c r="I28" s="15" t="s">
        <v>6</v>
      </c>
      <c r="J28" s="15">
        <v>1000</v>
      </c>
      <c r="K28" s="15" t="s">
        <v>9</v>
      </c>
      <c r="L28" s="15">
        <f>SUMIF($G$5:$G$140,G28,$J$5:$J$140)</f>
        <v>2000</v>
      </c>
      <c r="M28" s="15" t="s">
        <v>13</v>
      </c>
      <c r="N28" s="15" t="s">
        <v>175</v>
      </c>
      <c r="P28" s="15"/>
      <c r="Q28" s="30"/>
      <c r="R28" s="15" t="s">
        <v>16</v>
      </c>
      <c r="S28" s="15" t="str">
        <f t="shared" ca="1" si="0"/>
        <v/>
      </c>
    </row>
    <row r="29" spans="1:19" x14ac:dyDescent="0.25">
      <c r="A29" s="15" t="str">
        <f t="shared" si="1"/>
        <v>115</v>
      </c>
      <c r="B29" s="15" t="str">
        <f t="shared" si="2"/>
        <v>115</v>
      </c>
      <c r="C29" s="15">
        <f t="shared" si="3"/>
        <v>115</v>
      </c>
      <c r="D29" s="30">
        <v>45334</v>
      </c>
      <c r="E29" s="15" t="s">
        <v>311</v>
      </c>
      <c r="F29" s="15" t="s">
        <v>316</v>
      </c>
      <c r="G29" s="15" t="s">
        <v>36</v>
      </c>
      <c r="H29" s="15" t="s">
        <v>310</v>
      </c>
      <c r="I29" s="15" t="s">
        <v>6</v>
      </c>
      <c r="J29" s="15">
        <v>2500</v>
      </c>
      <c r="K29" s="15" t="s">
        <v>9</v>
      </c>
      <c r="L29" s="15">
        <f>SUMIF($G$5:$G$140,G29,$J$5:$J$140)</f>
        <v>4500</v>
      </c>
      <c r="M29" s="15" t="s">
        <v>13</v>
      </c>
      <c r="N29" s="15" t="s">
        <v>175</v>
      </c>
      <c r="P29" s="15"/>
      <c r="Q29" s="30"/>
      <c r="R29" s="15" t="s">
        <v>16</v>
      </c>
      <c r="S29" s="15" t="str">
        <f t="shared" ca="1" si="0"/>
        <v/>
      </c>
    </row>
    <row r="30" spans="1:19" x14ac:dyDescent="0.25">
      <c r="A30" s="15" t="str">
        <f t="shared" si="1"/>
        <v>004</v>
      </c>
      <c r="B30" s="15" t="str">
        <f t="shared" si="2"/>
        <v>004</v>
      </c>
      <c r="C30" s="15">
        <f t="shared" si="3"/>
        <v>4</v>
      </c>
      <c r="D30" s="30">
        <v>45331</v>
      </c>
      <c r="E30" s="31" t="s">
        <v>348</v>
      </c>
      <c r="F30" s="19" t="s">
        <v>181</v>
      </c>
      <c r="G30" s="19" t="s">
        <v>39</v>
      </c>
      <c r="H30" s="15">
        <v>1200500</v>
      </c>
      <c r="I30" s="15" t="s">
        <v>11</v>
      </c>
      <c r="J30" s="15">
        <v>500</v>
      </c>
      <c r="K30" s="15" t="s">
        <v>8</v>
      </c>
      <c r="L30" s="15">
        <f>SUMIF($G$5:$G$140,G30,$J$5:$J$140)</f>
        <v>500</v>
      </c>
      <c r="M30" s="15" t="s">
        <v>13</v>
      </c>
      <c r="N30" s="15" t="s">
        <v>163</v>
      </c>
      <c r="Q30" s="30"/>
      <c r="R30" s="15" t="s">
        <v>16</v>
      </c>
      <c r="S30" s="15" t="str">
        <f t="shared" ca="1" si="0"/>
        <v/>
      </c>
    </row>
    <row r="31" spans="1:19" x14ac:dyDescent="0.25">
      <c r="A31" s="15" t="str">
        <f t="shared" si="1"/>
        <v>005</v>
      </c>
      <c r="B31" s="15" t="str">
        <f t="shared" si="2"/>
        <v>005</v>
      </c>
      <c r="C31" s="15">
        <f t="shared" si="3"/>
        <v>5</v>
      </c>
      <c r="D31" s="30">
        <v>45331</v>
      </c>
      <c r="E31" s="15" t="s">
        <v>194</v>
      </c>
      <c r="F31" s="15" t="s">
        <v>153</v>
      </c>
      <c r="G31" s="15" t="s">
        <v>34</v>
      </c>
      <c r="H31" s="15">
        <v>10237473</v>
      </c>
      <c r="I31" s="15" t="s">
        <v>11</v>
      </c>
      <c r="J31" s="15">
        <v>500</v>
      </c>
      <c r="K31" s="15" t="s">
        <v>8</v>
      </c>
      <c r="L31" s="15">
        <f>SUMIF($G$5:$G$140,G31,$J$5:$J$140)</f>
        <v>500</v>
      </c>
      <c r="M31" s="15" t="s">
        <v>13</v>
      </c>
      <c r="N31" s="15" t="s">
        <v>10</v>
      </c>
      <c r="P31" s="15"/>
      <c r="Q31" s="30"/>
      <c r="R31" s="15" t="s">
        <v>16</v>
      </c>
      <c r="S31" s="15" t="str">
        <f t="shared" ca="1" si="0"/>
        <v/>
      </c>
    </row>
    <row r="32" spans="1:19" x14ac:dyDescent="0.25">
      <c r="A32" s="15" t="str">
        <f t="shared" si="1"/>
        <v>006</v>
      </c>
      <c r="B32" s="15" t="str">
        <f t="shared" si="2"/>
        <v>006</v>
      </c>
      <c r="C32" s="15">
        <f t="shared" si="3"/>
        <v>6</v>
      </c>
      <c r="D32" s="30">
        <v>45331</v>
      </c>
      <c r="E32" s="15" t="s">
        <v>195</v>
      </c>
      <c r="F32" s="15" t="s">
        <v>154</v>
      </c>
      <c r="G32" s="15" t="s">
        <v>35</v>
      </c>
      <c r="H32" s="15">
        <v>2236681</v>
      </c>
      <c r="I32" s="15" t="s">
        <v>11</v>
      </c>
      <c r="J32" s="15">
        <v>500</v>
      </c>
      <c r="K32" s="15" t="s">
        <v>8</v>
      </c>
      <c r="L32" s="15">
        <f>SUMIF($G$5:$G$140,G32,$J$5:$J$140)</f>
        <v>750</v>
      </c>
      <c r="M32" s="15" t="s">
        <v>13</v>
      </c>
      <c r="N32" s="15" t="s">
        <v>127</v>
      </c>
      <c r="O32" s="30">
        <v>45132</v>
      </c>
      <c r="P32" s="15"/>
      <c r="Q32" s="30"/>
      <c r="R32" s="15" t="s">
        <v>16</v>
      </c>
      <c r="S32" s="15" t="str">
        <f t="shared" ca="1" si="0"/>
        <v/>
      </c>
    </row>
    <row r="33" spans="1:19" x14ac:dyDescent="0.25">
      <c r="A33" s="15" t="str">
        <f t="shared" si="1"/>
        <v>007</v>
      </c>
      <c r="B33" s="15" t="str">
        <f t="shared" si="2"/>
        <v>007</v>
      </c>
      <c r="C33" s="15">
        <f t="shared" si="3"/>
        <v>7</v>
      </c>
      <c r="D33" s="30">
        <v>45331</v>
      </c>
      <c r="E33" s="15" t="s">
        <v>196</v>
      </c>
      <c r="F33" s="15" t="s">
        <v>157</v>
      </c>
      <c r="G33" s="15" t="s">
        <v>30</v>
      </c>
      <c r="H33" s="15" t="s">
        <v>197</v>
      </c>
      <c r="I33" s="15" t="s">
        <v>11</v>
      </c>
      <c r="J33" s="15">
        <v>500</v>
      </c>
      <c r="K33" s="15" t="s">
        <v>8</v>
      </c>
      <c r="L33" s="15">
        <f>SUMIF($G$5:$G$140,G33,$J$5:$J$140)</f>
        <v>1025</v>
      </c>
      <c r="M33" s="15" t="s">
        <v>13</v>
      </c>
      <c r="N33" s="15" t="s">
        <v>127</v>
      </c>
      <c r="O33" s="30">
        <v>44782</v>
      </c>
      <c r="P33" s="15"/>
      <c r="Q33" s="30"/>
      <c r="R33" s="15" t="s">
        <v>16</v>
      </c>
      <c r="S33" s="15" t="str">
        <f t="shared" ca="1" si="0"/>
        <v/>
      </c>
    </row>
    <row r="34" spans="1:19" x14ac:dyDescent="0.25">
      <c r="A34" s="15" t="str">
        <f t="shared" si="1"/>
        <v>008</v>
      </c>
      <c r="B34" s="15" t="str">
        <f t="shared" si="2"/>
        <v>008</v>
      </c>
      <c r="C34" s="15">
        <f t="shared" si="3"/>
        <v>8</v>
      </c>
      <c r="D34" s="30">
        <v>45331</v>
      </c>
      <c r="E34" s="15" t="s">
        <v>198</v>
      </c>
      <c r="F34" s="15" t="s">
        <v>157</v>
      </c>
      <c r="G34" s="15" t="s">
        <v>30</v>
      </c>
      <c r="H34" s="15" t="s">
        <v>199</v>
      </c>
      <c r="I34" s="15" t="s">
        <v>11</v>
      </c>
      <c r="J34" s="15">
        <v>500</v>
      </c>
      <c r="K34" s="15" t="s">
        <v>8</v>
      </c>
      <c r="L34" s="15">
        <f>SUMIF($G$5:$G$140,G34,$J$5:$J$140)</f>
        <v>1025</v>
      </c>
      <c r="M34" s="15" t="s">
        <v>13</v>
      </c>
      <c r="N34" s="15" t="s">
        <v>127</v>
      </c>
      <c r="O34" s="30">
        <v>45061</v>
      </c>
      <c r="P34" s="15"/>
      <c r="Q34" s="30"/>
      <c r="R34" s="15" t="s">
        <v>16</v>
      </c>
      <c r="S34" s="15" t="str">
        <f t="shared" ca="1" si="0"/>
        <v/>
      </c>
    </row>
    <row r="35" spans="1:19" x14ac:dyDescent="0.25">
      <c r="A35" s="15" t="str">
        <f t="shared" si="1"/>
        <v>009</v>
      </c>
      <c r="B35" s="15" t="str">
        <f t="shared" si="2"/>
        <v>009</v>
      </c>
      <c r="C35" s="15">
        <f t="shared" si="3"/>
        <v>9</v>
      </c>
      <c r="D35" s="30">
        <v>45331</v>
      </c>
      <c r="E35" s="15" t="s">
        <v>200</v>
      </c>
      <c r="F35" s="15" t="s">
        <v>146</v>
      </c>
      <c r="G35" s="15" t="s">
        <v>23</v>
      </c>
      <c r="H35" s="15">
        <v>2182363</v>
      </c>
      <c r="I35" s="15" t="s">
        <v>11</v>
      </c>
      <c r="J35" s="15">
        <v>250</v>
      </c>
      <c r="K35" s="15" t="s">
        <v>8</v>
      </c>
      <c r="L35" s="15">
        <f>SUMIF($G$5:$G$140,G35,$J$5:$J$140)</f>
        <v>350</v>
      </c>
      <c r="M35" s="15" t="s">
        <v>13</v>
      </c>
      <c r="N35" s="15" t="s">
        <v>163</v>
      </c>
      <c r="O35" s="30">
        <v>45286</v>
      </c>
      <c r="P35" s="15"/>
      <c r="Q35" s="30"/>
      <c r="R35" s="15" t="s">
        <v>16</v>
      </c>
      <c r="S35" s="15" t="str">
        <f t="shared" ca="1" si="0"/>
        <v/>
      </c>
    </row>
    <row r="36" spans="1:19" x14ac:dyDescent="0.25">
      <c r="A36" s="15" t="str">
        <f t="shared" si="1"/>
        <v>010</v>
      </c>
      <c r="B36" s="15" t="str">
        <f t="shared" si="2"/>
        <v>010</v>
      </c>
      <c r="C36" s="15">
        <f t="shared" si="3"/>
        <v>10</v>
      </c>
      <c r="D36" s="30">
        <v>45331</v>
      </c>
      <c r="E36" s="15" t="s">
        <v>201</v>
      </c>
      <c r="F36" s="15" t="s">
        <v>159</v>
      </c>
      <c r="G36" s="15" t="s">
        <v>22</v>
      </c>
      <c r="H36" s="15" t="s">
        <v>202</v>
      </c>
      <c r="I36" s="15" t="s">
        <v>11</v>
      </c>
      <c r="J36" s="15">
        <v>100</v>
      </c>
      <c r="K36" s="15" t="s">
        <v>8</v>
      </c>
      <c r="L36" s="15">
        <f>SUMIF($G$5:$G$140,G36,$J$5:$J$140)</f>
        <v>100</v>
      </c>
      <c r="M36" s="15" t="s">
        <v>13</v>
      </c>
      <c r="N36" s="15" t="s">
        <v>10</v>
      </c>
      <c r="O36" s="30">
        <v>44487</v>
      </c>
      <c r="P36" s="15"/>
      <c r="Q36" s="30"/>
      <c r="R36" s="15" t="s">
        <v>16</v>
      </c>
      <c r="S36" s="15" t="str">
        <f t="shared" ca="1" si="0"/>
        <v/>
      </c>
    </row>
    <row r="37" spans="1:19" x14ac:dyDescent="0.25">
      <c r="A37" s="15" t="str">
        <f t="shared" si="1"/>
        <v>011</v>
      </c>
      <c r="B37" s="15" t="str">
        <f t="shared" si="2"/>
        <v>011</v>
      </c>
      <c r="C37" s="15">
        <f t="shared" si="3"/>
        <v>11</v>
      </c>
      <c r="D37" s="30">
        <v>45331</v>
      </c>
      <c r="E37" s="15" t="s">
        <v>413</v>
      </c>
      <c r="F37" s="19" t="s">
        <v>146</v>
      </c>
      <c r="G37" s="19" t="s">
        <v>23</v>
      </c>
      <c r="H37" s="15" t="s">
        <v>414</v>
      </c>
      <c r="I37" s="15" t="s">
        <v>11</v>
      </c>
      <c r="J37" s="15">
        <v>100</v>
      </c>
      <c r="K37" s="15" t="s">
        <v>8</v>
      </c>
      <c r="L37" s="15">
        <f>SUMIF($G$5:$G$140,G37,$J$5:$J$140)</f>
        <v>350</v>
      </c>
      <c r="M37" s="15" t="s">
        <v>13</v>
      </c>
      <c r="N37" s="15" t="s">
        <v>174</v>
      </c>
      <c r="O37" s="30"/>
      <c r="Q37" s="30">
        <v>43513</v>
      </c>
      <c r="R37" s="15" t="s">
        <v>16</v>
      </c>
      <c r="S37" s="15" t="str">
        <f ca="1">IF(ISBLANK(P37),"","vide")&amp;IF(Q37="","",IF(Q37&gt;TODAY(),"","vide"))</f>
        <v>vide</v>
      </c>
    </row>
    <row r="38" spans="1:19" x14ac:dyDescent="0.25">
      <c r="A38" s="15" t="str">
        <f t="shared" si="1"/>
        <v>012</v>
      </c>
      <c r="B38" s="15" t="str">
        <f t="shared" si="2"/>
        <v>012</v>
      </c>
      <c r="C38" s="15">
        <f t="shared" si="3"/>
        <v>12</v>
      </c>
      <c r="D38" s="30">
        <v>45331</v>
      </c>
      <c r="E38" s="15" t="s">
        <v>203</v>
      </c>
      <c r="F38" s="15" t="s">
        <v>29</v>
      </c>
      <c r="G38" s="15" t="s">
        <v>28</v>
      </c>
      <c r="H38" s="15" t="s">
        <v>204</v>
      </c>
      <c r="I38" s="15" t="s">
        <v>11</v>
      </c>
      <c r="J38" s="15">
        <v>100</v>
      </c>
      <c r="K38" s="15" t="s">
        <v>8</v>
      </c>
      <c r="L38" s="15">
        <f>SUMIF($G$5:$G$140,G38,$J$5:$J$140)</f>
        <v>100</v>
      </c>
      <c r="M38" s="15" t="s">
        <v>13</v>
      </c>
      <c r="N38" s="15" t="s">
        <v>10</v>
      </c>
      <c r="O38" s="30">
        <v>42095</v>
      </c>
      <c r="P38" s="15"/>
      <c r="Q38" s="30"/>
      <c r="R38" s="15" t="s">
        <v>16</v>
      </c>
      <c r="S38" s="15" t="str">
        <f t="shared" ca="1" si="0"/>
        <v/>
      </c>
    </row>
    <row r="39" spans="1:19" x14ac:dyDescent="0.25">
      <c r="A39" s="15" t="str">
        <f t="shared" si="1"/>
        <v>013</v>
      </c>
      <c r="B39" s="15" t="str">
        <f t="shared" si="2"/>
        <v>013</v>
      </c>
      <c r="C39" s="15">
        <f t="shared" si="3"/>
        <v>13</v>
      </c>
      <c r="D39" s="30">
        <v>45331</v>
      </c>
      <c r="E39" s="15" t="s">
        <v>205</v>
      </c>
      <c r="F39" s="15" t="s">
        <v>151</v>
      </c>
      <c r="G39" s="15" t="s">
        <v>21</v>
      </c>
      <c r="H39" s="15">
        <v>2053210</v>
      </c>
      <c r="I39" s="15" t="s">
        <v>11</v>
      </c>
      <c r="J39" s="15">
        <v>100</v>
      </c>
      <c r="K39" s="15" t="s">
        <v>8</v>
      </c>
      <c r="L39" s="15">
        <f>SUMIF($G$5:$G$140,G39,$J$5:$J$140)</f>
        <v>200</v>
      </c>
      <c r="M39" s="15" t="s">
        <v>13</v>
      </c>
      <c r="N39" s="15" t="s">
        <v>127</v>
      </c>
      <c r="O39" s="30">
        <v>44599</v>
      </c>
      <c r="P39" s="15"/>
      <c r="Q39" s="30"/>
      <c r="R39" s="15" t="s">
        <v>16</v>
      </c>
      <c r="S39" s="15" t="str">
        <f t="shared" ca="1" si="0"/>
        <v/>
      </c>
    </row>
    <row r="40" spans="1:19" x14ac:dyDescent="0.25">
      <c r="A40" s="15" t="str">
        <f t="shared" si="1"/>
        <v>014</v>
      </c>
      <c r="B40" s="15" t="str">
        <f t="shared" si="2"/>
        <v>014</v>
      </c>
      <c r="C40" s="15">
        <f t="shared" si="3"/>
        <v>14</v>
      </c>
      <c r="D40" s="30">
        <v>45331</v>
      </c>
      <c r="E40" s="15" t="s">
        <v>206</v>
      </c>
      <c r="F40" s="15" t="s">
        <v>151</v>
      </c>
      <c r="G40" s="15" t="s">
        <v>21</v>
      </c>
      <c r="H40" s="15">
        <v>2053210</v>
      </c>
      <c r="I40" s="15" t="s">
        <v>11</v>
      </c>
      <c r="J40" s="15">
        <v>100</v>
      </c>
      <c r="K40" s="15" t="s">
        <v>8</v>
      </c>
      <c r="L40" s="15">
        <f>SUMIF($G$5:$G$140,G40,$J$5:$J$140)</f>
        <v>200</v>
      </c>
      <c r="M40" s="15" t="s">
        <v>13</v>
      </c>
      <c r="N40" s="15" t="s">
        <v>127</v>
      </c>
      <c r="O40" s="30">
        <v>44859</v>
      </c>
      <c r="P40" s="15"/>
      <c r="Q40" s="30"/>
      <c r="R40" s="15" t="s">
        <v>16</v>
      </c>
      <c r="S40" s="15" t="str">
        <f t="shared" ca="1" si="0"/>
        <v/>
      </c>
    </row>
    <row r="41" spans="1:19" x14ac:dyDescent="0.25">
      <c r="A41" s="15" t="str">
        <f t="shared" si="1"/>
        <v>015</v>
      </c>
      <c r="B41" s="15" t="str">
        <f t="shared" si="2"/>
        <v>015</v>
      </c>
      <c r="C41" s="15">
        <f t="shared" si="3"/>
        <v>15</v>
      </c>
      <c r="D41" s="30">
        <v>45331</v>
      </c>
      <c r="E41" s="15" t="s">
        <v>207</v>
      </c>
      <c r="F41" s="15" t="s">
        <v>162</v>
      </c>
      <c r="G41" s="15" t="s">
        <v>33</v>
      </c>
      <c r="H41" s="15" t="s">
        <v>208</v>
      </c>
      <c r="I41" s="15" t="s">
        <v>11</v>
      </c>
      <c r="J41" s="15">
        <v>100</v>
      </c>
      <c r="K41" s="15" t="s">
        <v>8</v>
      </c>
      <c r="L41" s="15">
        <f>SUMIF($G$5:$G$140,G41,$J$5:$J$140)</f>
        <v>125</v>
      </c>
      <c r="M41" s="15" t="s">
        <v>13</v>
      </c>
      <c r="N41" s="15" t="s">
        <v>177</v>
      </c>
      <c r="O41" s="30">
        <v>44599</v>
      </c>
      <c r="P41" s="15"/>
      <c r="Q41" s="30"/>
      <c r="R41" s="15" t="s">
        <v>16</v>
      </c>
      <c r="S41" s="15" t="str">
        <f t="shared" ca="1" si="0"/>
        <v/>
      </c>
    </row>
    <row r="42" spans="1:19" x14ac:dyDescent="0.25">
      <c r="A42" s="15" t="str">
        <f t="shared" si="1"/>
        <v>016</v>
      </c>
      <c r="B42" s="15" t="str">
        <f t="shared" si="2"/>
        <v>016</v>
      </c>
      <c r="C42" s="15">
        <f t="shared" si="3"/>
        <v>16</v>
      </c>
      <c r="D42" s="30">
        <v>45331</v>
      </c>
      <c r="E42" s="15" t="s">
        <v>209</v>
      </c>
      <c r="F42" s="15" t="s">
        <v>157</v>
      </c>
      <c r="G42" s="15" t="s">
        <v>30</v>
      </c>
      <c r="H42" s="15" t="s">
        <v>210</v>
      </c>
      <c r="I42" s="15" t="s">
        <v>11</v>
      </c>
      <c r="J42" s="15">
        <v>25</v>
      </c>
      <c r="K42" s="15" t="s">
        <v>8</v>
      </c>
      <c r="L42" s="15">
        <f>SUMIF($G$5:$G$140,G42,$J$5:$J$140)</f>
        <v>1025</v>
      </c>
      <c r="M42" s="15" t="s">
        <v>13</v>
      </c>
      <c r="N42" s="15" t="s">
        <v>127</v>
      </c>
      <c r="O42" s="30">
        <v>44599</v>
      </c>
      <c r="P42" s="15"/>
      <c r="Q42" s="30"/>
      <c r="R42" s="15" t="s">
        <v>16</v>
      </c>
      <c r="S42" s="15" t="str">
        <f t="shared" ca="1" si="0"/>
        <v/>
      </c>
    </row>
    <row r="43" spans="1:19" x14ac:dyDescent="0.25">
      <c r="A43" s="15" t="str">
        <f t="shared" si="1"/>
        <v>017</v>
      </c>
      <c r="B43" s="15" t="str">
        <f t="shared" si="2"/>
        <v>017</v>
      </c>
      <c r="C43" s="15">
        <f t="shared" si="3"/>
        <v>17</v>
      </c>
      <c r="D43" s="30">
        <v>45331</v>
      </c>
      <c r="E43" s="15" t="s">
        <v>211</v>
      </c>
      <c r="F43" s="15" t="s">
        <v>162</v>
      </c>
      <c r="G43" s="15" t="s">
        <v>33</v>
      </c>
      <c r="H43" s="15" t="s">
        <v>212</v>
      </c>
      <c r="I43" s="15" t="s">
        <v>11</v>
      </c>
      <c r="J43" s="15">
        <v>25</v>
      </c>
      <c r="K43" s="15" t="s">
        <v>8</v>
      </c>
      <c r="L43" s="15">
        <f>SUMIF($G$5:$G$140,G43,$J$5:$J$140)</f>
        <v>125</v>
      </c>
      <c r="M43" s="15" t="s">
        <v>13</v>
      </c>
      <c r="N43" s="15" t="s">
        <v>177</v>
      </c>
      <c r="O43" s="30">
        <v>44859</v>
      </c>
      <c r="P43" s="15"/>
      <c r="Q43" s="30"/>
      <c r="R43" s="15" t="s">
        <v>16</v>
      </c>
      <c r="S43" s="15" t="str">
        <f t="shared" ca="1" si="0"/>
        <v/>
      </c>
    </row>
    <row r="44" spans="1:19" x14ac:dyDescent="0.25">
      <c r="A44" s="15" t="str">
        <f t="shared" si="1"/>
        <v>018</v>
      </c>
      <c r="B44" s="15" t="str">
        <f t="shared" si="2"/>
        <v>018</v>
      </c>
      <c r="C44" s="15">
        <f t="shared" si="3"/>
        <v>18</v>
      </c>
      <c r="D44" s="30">
        <v>45331</v>
      </c>
      <c r="E44" s="15" t="s">
        <v>213</v>
      </c>
      <c r="F44" s="15" t="s">
        <v>32</v>
      </c>
      <c r="G44" s="15" t="s">
        <v>31</v>
      </c>
      <c r="H44" s="15">
        <v>2215374</v>
      </c>
      <c r="I44" s="15" t="s">
        <v>11</v>
      </c>
      <c r="J44" s="15">
        <v>5</v>
      </c>
      <c r="K44" s="15" t="s">
        <v>8</v>
      </c>
      <c r="L44" s="15">
        <f>SUMIF($G$5:$G$140,G44,$J$5:$J$140)</f>
        <v>20</v>
      </c>
      <c r="M44" s="15" t="s">
        <v>13</v>
      </c>
      <c r="N44" s="15" t="s">
        <v>174</v>
      </c>
      <c r="O44" s="30">
        <v>45132</v>
      </c>
      <c r="P44" s="15"/>
      <c r="Q44" s="30"/>
      <c r="R44" s="15" t="s">
        <v>16</v>
      </c>
      <c r="S44" s="15" t="str">
        <f t="shared" ca="1" si="0"/>
        <v/>
      </c>
    </row>
    <row r="45" spans="1:19" x14ac:dyDescent="0.25">
      <c r="A45" s="15" t="str">
        <f t="shared" si="1"/>
        <v>019</v>
      </c>
      <c r="B45" s="15" t="str">
        <f t="shared" si="2"/>
        <v>019</v>
      </c>
      <c r="C45" s="15">
        <f t="shared" si="3"/>
        <v>19</v>
      </c>
      <c r="D45" s="30">
        <v>45331</v>
      </c>
      <c r="E45" s="15" t="s">
        <v>214</v>
      </c>
      <c r="F45" s="15" t="s">
        <v>32</v>
      </c>
      <c r="G45" s="15" t="s">
        <v>31</v>
      </c>
      <c r="H45" s="15">
        <v>2215374</v>
      </c>
      <c r="I45" s="15" t="s">
        <v>11</v>
      </c>
      <c r="J45" s="15">
        <v>5</v>
      </c>
      <c r="K45" s="15" t="s">
        <v>8</v>
      </c>
      <c r="L45" s="15">
        <f>SUMIF($G$5:$G$140,G45,$J$5:$J$140)</f>
        <v>20</v>
      </c>
      <c r="M45" s="15" t="s">
        <v>13</v>
      </c>
      <c r="N45" s="15" t="s">
        <v>174</v>
      </c>
      <c r="P45" s="15"/>
      <c r="Q45" s="30"/>
      <c r="R45" s="15" t="s">
        <v>16</v>
      </c>
      <c r="S45" s="15" t="str">
        <f t="shared" ca="1" si="0"/>
        <v/>
      </c>
    </row>
    <row r="46" spans="1:19" x14ac:dyDescent="0.25">
      <c r="A46" s="15" t="str">
        <f t="shared" si="1"/>
        <v>020</v>
      </c>
      <c r="B46" s="15" t="str">
        <f t="shared" si="2"/>
        <v>020</v>
      </c>
      <c r="C46" s="15">
        <f t="shared" si="3"/>
        <v>20</v>
      </c>
      <c r="D46" s="30">
        <v>45331</v>
      </c>
      <c r="E46" s="15" t="s">
        <v>215</v>
      </c>
      <c r="F46" s="15" t="s">
        <v>37</v>
      </c>
      <c r="G46" s="15" t="s">
        <v>38</v>
      </c>
      <c r="H46" s="15" t="s">
        <v>216</v>
      </c>
      <c r="I46" s="15" t="s">
        <v>11</v>
      </c>
      <c r="J46" s="15">
        <v>5</v>
      </c>
      <c r="K46" s="15" t="s">
        <v>8</v>
      </c>
      <c r="L46" s="15">
        <f>SUMIF($G$5:$G$140,G46,$J$5:$J$140)</f>
        <v>5</v>
      </c>
      <c r="M46" s="15" t="s">
        <v>13</v>
      </c>
      <c r="N46" s="15" t="s">
        <v>163</v>
      </c>
      <c r="O46" s="30">
        <v>44802</v>
      </c>
      <c r="P46" s="15"/>
      <c r="Q46" s="30"/>
      <c r="R46" s="15" t="s">
        <v>16</v>
      </c>
      <c r="S46" s="15" t="str">
        <f t="shared" ca="1" si="0"/>
        <v/>
      </c>
    </row>
    <row r="47" spans="1:19" x14ac:dyDescent="0.25">
      <c r="A47" s="15" t="str">
        <f t="shared" si="1"/>
        <v>021</v>
      </c>
      <c r="B47" s="15" t="str">
        <f t="shared" si="2"/>
        <v>021</v>
      </c>
      <c r="C47" s="15">
        <f t="shared" si="3"/>
        <v>21</v>
      </c>
      <c r="D47" s="30">
        <v>45331</v>
      </c>
      <c r="E47" s="15" t="s">
        <v>217</v>
      </c>
      <c r="F47" s="15" t="s">
        <v>147</v>
      </c>
      <c r="G47" s="15" t="s">
        <v>45</v>
      </c>
      <c r="H47" s="15">
        <v>10241942</v>
      </c>
      <c r="I47" s="15" t="s">
        <v>11</v>
      </c>
      <c r="J47" s="15">
        <v>1000</v>
      </c>
      <c r="K47" s="15" t="s">
        <v>8</v>
      </c>
      <c r="L47" s="15">
        <f>SUMIF($G$5:$G$140,G47,$J$5:$J$140)</f>
        <v>2000</v>
      </c>
      <c r="M47" s="15" t="s">
        <v>13</v>
      </c>
      <c r="N47" s="15" t="s">
        <v>163</v>
      </c>
      <c r="P47" s="15"/>
      <c r="Q47" s="30"/>
      <c r="R47" s="15" t="s">
        <v>16</v>
      </c>
      <c r="S47" s="15" t="str">
        <f t="shared" ca="1" si="0"/>
        <v/>
      </c>
    </row>
    <row r="48" spans="1:19" x14ac:dyDescent="0.25">
      <c r="A48" s="15" t="str">
        <f t="shared" si="1"/>
        <v>-22</v>
      </c>
      <c r="B48" s="15" t="str">
        <f t="shared" si="2"/>
        <v>-22</v>
      </c>
      <c r="C48" s="15">
        <f t="shared" si="3"/>
        <v>22</v>
      </c>
      <c r="D48" s="30">
        <v>45331</v>
      </c>
      <c r="E48" s="15" t="s">
        <v>221</v>
      </c>
      <c r="F48" s="15" t="s">
        <v>150</v>
      </c>
      <c r="G48" s="15" t="s">
        <v>44</v>
      </c>
      <c r="H48" s="15" t="s">
        <v>220</v>
      </c>
      <c r="I48" s="15" t="s">
        <v>11</v>
      </c>
      <c r="J48" s="15">
        <v>1000</v>
      </c>
      <c r="K48" s="15" t="s">
        <v>8</v>
      </c>
      <c r="L48" s="15">
        <f>SUMIF($G$5:$G$140,G48,$J$5:$J$140)</f>
        <v>1000</v>
      </c>
      <c r="M48" s="15" t="s">
        <v>13</v>
      </c>
      <c r="N48" s="15" t="s">
        <v>127</v>
      </c>
      <c r="P48" s="15"/>
      <c r="Q48" s="30"/>
      <c r="R48" s="15" t="s">
        <v>16</v>
      </c>
      <c r="S48" s="15" t="str">
        <f t="shared" ca="1" si="0"/>
        <v/>
      </c>
    </row>
    <row r="49" spans="1:19" x14ac:dyDescent="0.25">
      <c r="A49" s="15" t="str">
        <f t="shared" si="1"/>
        <v>023</v>
      </c>
      <c r="B49" s="15" t="str">
        <f t="shared" si="2"/>
        <v>023</v>
      </c>
      <c r="C49" s="15">
        <f t="shared" si="3"/>
        <v>23</v>
      </c>
      <c r="D49" s="30">
        <v>45331</v>
      </c>
      <c r="E49" s="15" t="s">
        <v>353</v>
      </c>
      <c r="F49" s="16" t="s">
        <v>160</v>
      </c>
      <c r="G49" s="1" t="s">
        <v>41</v>
      </c>
      <c r="H49" s="15" t="s">
        <v>412</v>
      </c>
      <c r="I49" s="15" t="s">
        <v>11</v>
      </c>
      <c r="J49" s="15">
        <v>50</v>
      </c>
      <c r="K49" s="15" t="s">
        <v>8</v>
      </c>
      <c r="L49" s="15">
        <f>SUMIF($G$5:$G$140,G49,$J$5:$J$140)</f>
        <v>850</v>
      </c>
      <c r="M49" s="15" t="s">
        <v>13</v>
      </c>
      <c r="N49" s="15" t="s">
        <v>127</v>
      </c>
      <c r="Q49" s="30">
        <v>45334</v>
      </c>
      <c r="R49" s="15" t="s">
        <v>16</v>
      </c>
      <c r="S49" s="15" t="str">
        <f ca="1">IF(ISBLANK(P49),"","vide")&amp;IF(Q49="","",IF(Q49&gt;TODAY(),"","vide"))</f>
        <v>vide</v>
      </c>
    </row>
    <row r="50" spans="1:19" x14ac:dyDescent="0.25">
      <c r="A50" s="15" t="str">
        <f t="shared" si="1"/>
        <v>024</v>
      </c>
      <c r="B50" s="15" t="str">
        <f t="shared" si="2"/>
        <v>024</v>
      </c>
      <c r="C50" s="15">
        <f t="shared" si="3"/>
        <v>24</v>
      </c>
      <c r="D50" s="30">
        <v>45331</v>
      </c>
      <c r="E50" s="15" t="s">
        <v>354</v>
      </c>
      <c r="F50" s="16" t="s">
        <v>160</v>
      </c>
      <c r="G50" s="1" t="s">
        <v>41</v>
      </c>
      <c r="H50" s="15" t="s">
        <v>412</v>
      </c>
      <c r="I50" s="15" t="s">
        <v>11</v>
      </c>
      <c r="J50" s="15">
        <v>50</v>
      </c>
      <c r="K50" s="15" t="s">
        <v>8</v>
      </c>
      <c r="L50" s="15">
        <f>SUMIF($G$5:$G$140,G50,$J$5:$J$140)</f>
        <v>850</v>
      </c>
      <c r="M50" s="15" t="s">
        <v>13</v>
      </c>
      <c r="N50" s="15" t="s">
        <v>127</v>
      </c>
      <c r="O50" s="30">
        <v>44960</v>
      </c>
      <c r="Q50" s="30">
        <v>45334</v>
      </c>
      <c r="R50" s="15" t="s">
        <v>16</v>
      </c>
      <c r="S50" s="15" t="str">
        <f ca="1">IF(ISBLANK(P50),"","vide")&amp;IF(Q50="","",IF(Q50&gt;TODAY(),"","vide"))</f>
        <v>vide</v>
      </c>
    </row>
    <row r="51" spans="1:19" x14ac:dyDescent="0.25">
      <c r="A51" s="15" t="str">
        <f t="shared" si="1"/>
        <v>025</v>
      </c>
      <c r="B51" s="15" t="str">
        <f t="shared" si="2"/>
        <v>025</v>
      </c>
      <c r="C51" s="15">
        <f t="shared" si="3"/>
        <v>25</v>
      </c>
      <c r="D51" s="30">
        <v>45331</v>
      </c>
      <c r="E51" s="15" t="s">
        <v>355</v>
      </c>
      <c r="F51" s="15" t="s">
        <v>123</v>
      </c>
      <c r="G51" s="15" t="s">
        <v>46</v>
      </c>
      <c r="H51" s="15">
        <v>2105675</v>
      </c>
      <c r="I51" s="15" t="s">
        <v>11</v>
      </c>
      <c r="J51" s="15">
        <v>1000</v>
      </c>
      <c r="K51" s="15" t="s">
        <v>8</v>
      </c>
      <c r="L51" s="15">
        <f>SUMIF($G$5:$G$140,G51,$J$5:$J$140)</f>
        <v>4500</v>
      </c>
      <c r="M51" s="15" t="s">
        <v>13</v>
      </c>
      <c r="N51" s="15" t="s">
        <v>175</v>
      </c>
      <c r="O51" s="30">
        <v>45169</v>
      </c>
      <c r="P51" s="15"/>
      <c r="Q51" s="30"/>
      <c r="R51" s="15" t="s">
        <v>16</v>
      </c>
      <c r="S51" s="15" t="str">
        <f t="shared" ca="1" si="0"/>
        <v/>
      </c>
    </row>
    <row r="52" spans="1:19" x14ac:dyDescent="0.25">
      <c r="A52" s="15" t="str">
        <f t="shared" si="1"/>
        <v>026</v>
      </c>
      <c r="B52" s="15" t="str">
        <f t="shared" si="2"/>
        <v>026</v>
      </c>
      <c r="C52" s="15">
        <f t="shared" si="3"/>
        <v>26</v>
      </c>
      <c r="D52" s="30">
        <v>45331</v>
      </c>
      <c r="E52" s="15" t="s">
        <v>356</v>
      </c>
      <c r="F52" s="15" t="s">
        <v>160</v>
      </c>
      <c r="G52" s="15" t="s">
        <v>41</v>
      </c>
      <c r="H52" s="15" t="s">
        <v>222</v>
      </c>
      <c r="I52" s="15" t="s">
        <v>11</v>
      </c>
      <c r="J52" s="15">
        <v>250</v>
      </c>
      <c r="K52" s="15" t="s">
        <v>8</v>
      </c>
      <c r="L52" s="15">
        <f>SUMIF($G$5:$G$140,G52,$J$5:$J$140)</f>
        <v>850</v>
      </c>
      <c r="M52" s="15" t="s">
        <v>13</v>
      </c>
      <c r="N52" s="15" t="s">
        <v>127</v>
      </c>
      <c r="P52" s="15"/>
      <c r="Q52" s="30">
        <v>46451</v>
      </c>
      <c r="R52" s="15" t="s">
        <v>16</v>
      </c>
      <c r="S52" s="15" t="str">
        <f t="shared" ca="1" si="0"/>
        <v/>
      </c>
    </row>
    <row r="53" spans="1:19" x14ac:dyDescent="0.25">
      <c r="A53" s="15" t="str">
        <f t="shared" si="1"/>
        <v>027</v>
      </c>
      <c r="B53" s="15" t="str">
        <f t="shared" si="2"/>
        <v>027</v>
      </c>
      <c r="C53" s="15">
        <f t="shared" si="3"/>
        <v>27</v>
      </c>
      <c r="D53" s="30">
        <v>45331</v>
      </c>
      <c r="E53" s="15" t="s">
        <v>357</v>
      </c>
      <c r="F53" s="15" t="s">
        <v>48</v>
      </c>
      <c r="G53" s="15" t="s">
        <v>47</v>
      </c>
      <c r="H53" s="15">
        <v>2050294</v>
      </c>
      <c r="I53" s="15" t="s">
        <v>11</v>
      </c>
      <c r="J53" s="15">
        <v>1000</v>
      </c>
      <c r="K53" s="15" t="s">
        <v>8</v>
      </c>
      <c r="L53" s="15">
        <f>SUMIF($G$5:$G$140,G53,$J$5:$J$140)</f>
        <v>1000</v>
      </c>
      <c r="M53" s="15" t="s">
        <v>13</v>
      </c>
      <c r="N53" s="15" t="s">
        <v>173</v>
      </c>
      <c r="O53" s="30">
        <v>44434</v>
      </c>
      <c r="P53" s="15"/>
      <c r="Q53" s="30"/>
      <c r="R53" s="15" t="s">
        <v>16</v>
      </c>
      <c r="S53" s="15" t="str">
        <f t="shared" ca="1" si="0"/>
        <v/>
      </c>
    </row>
    <row r="54" spans="1:19" x14ac:dyDescent="0.25">
      <c r="A54" s="15" t="str">
        <f t="shared" si="1"/>
        <v>028</v>
      </c>
      <c r="B54" s="15" t="str">
        <f t="shared" si="2"/>
        <v>028</v>
      </c>
      <c r="C54" s="15">
        <f t="shared" si="3"/>
        <v>28</v>
      </c>
      <c r="D54" s="30">
        <v>45331</v>
      </c>
      <c r="E54" s="15" t="s">
        <v>358</v>
      </c>
      <c r="F54" s="15" t="s">
        <v>123</v>
      </c>
      <c r="G54" s="15" t="s">
        <v>46</v>
      </c>
      <c r="H54" s="15">
        <v>2370844</v>
      </c>
      <c r="I54" s="15" t="s">
        <v>11</v>
      </c>
      <c r="J54" s="15">
        <v>1000</v>
      </c>
      <c r="K54" s="15" t="s">
        <v>8</v>
      </c>
      <c r="L54" s="15">
        <f>SUMIF($G$5:$G$140,G54,$J$5:$J$140)</f>
        <v>4500</v>
      </c>
      <c r="M54" s="15" t="s">
        <v>13</v>
      </c>
      <c r="N54" s="15" t="s">
        <v>175</v>
      </c>
      <c r="P54" s="15"/>
      <c r="Q54" s="30"/>
      <c r="R54" s="15" t="s">
        <v>16</v>
      </c>
      <c r="S54" s="15" t="str">
        <f t="shared" ca="1" si="0"/>
        <v/>
      </c>
    </row>
    <row r="55" spans="1:19" x14ac:dyDescent="0.25">
      <c r="A55" s="15" t="str">
        <f t="shared" si="1"/>
        <v>029</v>
      </c>
      <c r="B55" s="15" t="str">
        <f t="shared" si="2"/>
        <v>029</v>
      </c>
      <c r="C55" s="15">
        <f t="shared" si="3"/>
        <v>29</v>
      </c>
      <c r="D55" s="30">
        <v>45331</v>
      </c>
      <c r="E55" s="15" t="s">
        <v>359</v>
      </c>
      <c r="F55" s="19" t="s">
        <v>410</v>
      </c>
      <c r="G55" s="15" t="s">
        <v>223</v>
      </c>
      <c r="H55" s="15" t="s">
        <v>411</v>
      </c>
      <c r="I55" s="15" t="s">
        <v>11</v>
      </c>
      <c r="J55" s="15">
        <v>1000</v>
      </c>
      <c r="K55" s="15" t="s">
        <v>8</v>
      </c>
      <c r="L55" s="15">
        <f>SUMIF($G$5:$G$140,G55,$J$5:$J$140)</f>
        <v>1000</v>
      </c>
      <c r="M55" s="15" t="s">
        <v>13</v>
      </c>
      <c r="N55" s="15" t="s">
        <v>127</v>
      </c>
      <c r="O55" s="30">
        <v>45323</v>
      </c>
      <c r="Q55" s="30">
        <v>43709</v>
      </c>
      <c r="R55" s="15" t="s">
        <v>16</v>
      </c>
      <c r="S55" s="15" t="str">
        <f ca="1">IF(ISBLANK(P55),"","vide")&amp;IF(Q55="","",IF(Q55&gt;TODAY(),"","vide"))</f>
        <v>vide</v>
      </c>
    </row>
    <row r="56" spans="1:19" x14ac:dyDescent="0.25">
      <c r="A56" s="15" t="str">
        <f t="shared" si="1"/>
        <v>030</v>
      </c>
      <c r="B56" s="15" t="str">
        <f t="shared" si="2"/>
        <v>030</v>
      </c>
      <c r="C56" s="15">
        <f t="shared" si="3"/>
        <v>30</v>
      </c>
      <c r="D56" s="30">
        <v>45331</v>
      </c>
      <c r="E56" s="15" t="s">
        <v>360</v>
      </c>
      <c r="F56" s="15" t="s">
        <v>147</v>
      </c>
      <c r="G56" s="15" t="s">
        <v>45</v>
      </c>
      <c r="H56" s="15">
        <v>10226724</v>
      </c>
      <c r="I56" s="15" t="s">
        <v>11</v>
      </c>
      <c r="J56" s="15">
        <v>1000</v>
      </c>
      <c r="K56" s="15" t="s">
        <v>8</v>
      </c>
      <c r="L56" s="15">
        <f>SUMIF($G$5:$G$140,G56,$J$5:$J$140)</f>
        <v>2000</v>
      </c>
      <c r="M56" s="15" t="s">
        <v>13</v>
      </c>
      <c r="N56" s="15" t="s">
        <v>174</v>
      </c>
      <c r="O56" s="30">
        <v>44824</v>
      </c>
      <c r="P56" s="15"/>
      <c r="Q56" s="30"/>
      <c r="R56" s="15" t="s">
        <v>16</v>
      </c>
      <c r="S56" s="15" t="str">
        <f t="shared" ca="1" si="0"/>
        <v/>
      </c>
    </row>
    <row r="57" spans="1:19" x14ac:dyDescent="0.25">
      <c r="A57" s="15" t="str">
        <f t="shared" si="1"/>
        <v>031</v>
      </c>
      <c r="B57" s="15" t="str">
        <f t="shared" si="2"/>
        <v>031</v>
      </c>
      <c r="C57" s="15">
        <f t="shared" si="3"/>
        <v>31</v>
      </c>
      <c r="D57" s="30">
        <v>45331</v>
      </c>
      <c r="E57" s="15" t="s">
        <v>361</v>
      </c>
      <c r="F57" s="15" t="s">
        <v>145</v>
      </c>
      <c r="G57" s="15" t="s">
        <v>42</v>
      </c>
      <c r="H57" s="15">
        <v>10229326</v>
      </c>
      <c r="I57" s="15" t="s">
        <v>11</v>
      </c>
      <c r="J57" s="15">
        <v>100</v>
      </c>
      <c r="K57" s="15" t="s">
        <v>8</v>
      </c>
      <c r="L57" s="15">
        <f>SUMIF($G$5:$G$140,G57,$J$5:$J$140)</f>
        <v>100</v>
      </c>
      <c r="M57" s="15" t="s">
        <v>13</v>
      </c>
      <c r="N57" s="15" t="s">
        <v>10</v>
      </c>
      <c r="O57" s="30">
        <v>44357</v>
      </c>
      <c r="P57" s="15"/>
      <c r="Q57" s="30"/>
      <c r="R57" s="15" t="s">
        <v>16</v>
      </c>
      <c r="S57" s="15" t="str">
        <f t="shared" ca="1" si="0"/>
        <v/>
      </c>
    </row>
    <row r="58" spans="1:19" x14ac:dyDescent="0.25">
      <c r="A58" s="15" t="str">
        <f t="shared" si="1"/>
        <v>032</v>
      </c>
      <c r="B58" s="15" t="str">
        <f t="shared" si="2"/>
        <v>032</v>
      </c>
      <c r="C58" s="15">
        <f t="shared" si="3"/>
        <v>32</v>
      </c>
      <c r="D58" s="30">
        <v>45331</v>
      </c>
      <c r="E58" s="15" t="s">
        <v>362</v>
      </c>
      <c r="F58" s="15" t="s">
        <v>149</v>
      </c>
      <c r="G58" s="15" t="s">
        <v>43</v>
      </c>
      <c r="H58" s="15" t="s">
        <v>224</v>
      </c>
      <c r="I58" s="15" t="s">
        <v>11</v>
      </c>
      <c r="J58" s="15">
        <v>500</v>
      </c>
      <c r="K58" s="15" t="s">
        <v>8</v>
      </c>
      <c r="L58" s="15">
        <f>SUMIF($G$5:$G$140,G58,$J$5:$J$140)</f>
        <v>500</v>
      </c>
      <c r="M58" s="15" t="s">
        <v>13</v>
      </c>
      <c r="N58" s="15" t="s">
        <v>163</v>
      </c>
      <c r="O58" s="30">
        <v>44890</v>
      </c>
      <c r="P58" s="15"/>
      <c r="Q58" s="30"/>
      <c r="R58" s="15" t="s">
        <v>16</v>
      </c>
      <c r="S58" s="15" t="str">
        <f t="shared" ca="1" si="0"/>
        <v/>
      </c>
    </row>
    <row r="59" spans="1:19" x14ac:dyDescent="0.25">
      <c r="A59" s="15" t="str">
        <f t="shared" si="1"/>
        <v>033</v>
      </c>
      <c r="B59" s="15" t="str">
        <f t="shared" si="2"/>
        <v>033</v>
      </c>
      <c r="C59" s="15">
        <f t="shared" si="3"/>
        <v>33</v>
      </c>
      <c r="D59" s="30">
        <v>45331</v>
      </c>
      <c r="E59" s="15" t="s">
        <v>363</v>
      </c>
      <c r="F59" s="15" t="s">
        <v>160</v>
      </c>
      <c r="G59" s="15" t="s">
        <v>41</v>
      </c>
      <c r="H59" s="15" t="s">
        <v>225</v>
      </c>
      <c r="I59" s="15" t="s">
        <v>11</v>
      </c>
      <c r="J59" s="15">
        <v>500</v>
      </c>
      <c r="K59" s="15" t="s">
        <v>8</v>
      </c>
      <c r="L59" s="15">
        <f>SUMIF($G$5:$G$140,G59,$J$5:$J$140)</f>
        <v>850</v>
      </c>
      <c r="M59" s="15" t="s">
        <v>13</v>
      </c>
      <c r="N59" s="15" t="s">
        <v>127</v>
      </c>
      <c r="O59" s="30">
        <v>44483</v>
      </c>
      <c r="P59" s="15"/>
      <c r="Q59" s="30"/>
      <c r="R59" s="15" t="s">
        <v>16</v>
      </c>
      <c r="S59" s="15" t="str">
        <f t="shared" ca="1" si="0"/>
        <v/>
      </c>
    </row>
    <row r="60" spans="1:19" x14ac:dyDescent="0.25">
      <c r="A60" s="15" t="str">
        <f t="shared" si="1"/>
        <v>034</v>
      </c>
      <c r="B60" s="15" t="str">
        <f t="shared" si="2"/>
        <v>034</v>
      </c>
      <c r="C60" s="15">
        <f t="shared" si="3"/>
        <v>34</v>
      </c>
      <c r="D60" s="30">
        <v>45331</v>
      </c>
      <c r="E60" s="15" t="s">
        <v>364</v>
      </c>
      <c r="F60" s="15" t="s">
        <v>408</v>
      </c>
      <c r="G60" s="19" t="s">
        <v>226</v>
      </c>
      <c r="H60" s="15" t="s">
        <v>409</v>
      </c>
      <c r="I60" s="15" t="s">
        <v>6</v>
      </c>
      <c r="J60" s="15">
        <v>500</v>
      </c>
      <c r="K60" s="15" t="s">
        <v>9</v>
      </c>
      <c r="L60" s="15">
        <f>SUMIF($G$5:$G$140,G60,$J$5:$J$140)</f>
        <v>1000</v>
      </c>
      <c r="M60" s="15" t="s">
        <v>13</v>
      </c>
      <c r="N60" s="15" t="s">
        <v>127</v>
      </c>
      <c r="O60" s="30"/>
      <c r="Q60" s="30">
        <v>45139</v>
      </c>
      <c r="R60" s="15" t="s">
        <v>16</v>
      </c>
      <c r="S60" s="15" t="str">
        <f ca="1">IF(ISBLANK(P60),"","vide")&amp;IF(Q60="","",IF(Q60&gt;TODAY(),"","vide"))</f>
        <v>vide</v>
      </c>
    </row>
    <row r="61" spans="1:19" x14ac:dyDescent="0.25">
      <c r="A61" s="15" t="str">
        <f t="shared" si="1"/>
        <v>035</v>
      </c>
      <c r="B61" s="15" t="str">
        <f t="shared" si="2"/>
        <v>035</v>
      </c>
      <c r="C61" s="15">
        <f t="shared" si="3"/>
        <v>35</v>
      </c>
      <c r="D61" s="30">
        <v>45331</v>
      </c>
      <c r="E61" s="15" t="s">
        <v>365</v>
      </c>
      <c r="F61" s="15" t="s">
        <v>408</v>
      </c>
      <c r="G61" s="19" t="s">
        <v>226</v>
      </c>
      <c r="H61" s="15" t="s">
        <v>409</v>
      </c>
      <c r="I61" s="15" t="s">
        <v>6</v>
      </c>
      <c r="J61" s="15">
        <v>500</v>
      </c>
      <c r="K61" s="15" t="s">
        <v>9</v>
      </c>
      <c r="L61" s="15">
        <f>SUMIF($G$5:$G$140,G61,$J$5:$J$140)</f>
        <v>1000</v>
      </c>
      <c r="M61" s="15" t="s">
        <v>13</v>
      </c>
      <c r="N61" s="15" t="s">
        <v>127</v>
      </c>
      <c r="O61" s="30"/>
      <c r="Q61" s="30">
        <v>45139</v>
      </c>
      <c r="R61" s="15" t="s">
        <v>16</v>
      </c>
      <c r="S61" s="15" t="str">
        <f ca="1">IF(ISBLANK(P61),"","vide")&amp;IF(Q61="","",IF(Q61&gt;TODAY(),"","vide"))</f>
        <v>vide</v>
      </c>
    </row>
    <row r="62" spans="1:19" x14ac:dyDescent="0.25">
      <c r="A62" s="15" t="str">
        <f t="shared" si="1"/>
        <v>036</v>
      </c>
      <c r="B62" s="15" t="str">
        <f t="shared" si="2"/>
        <v>036</v>
      </c>
      <c r="C62" s="15">
        <f t="shared" si="3"/>
        <v>36</v>
      </c>
      <c r="D62" s="30">
        <v>45331</v>
      </c>
      <c r="E62" s="15" t="s">
        <v>366</v>
      </c>
      <c r="F62" s="15" t="s">
        <v>229</v>
      </c>
      <c r="G62" s="15" t="s">
        <v>228</v>
      </c>
      <c r="H62" s="15" t="s">
        <v>230</v>
      </c>
      <c r="I62" s="15" t="s">
        <v>6</v>
      </c>
      <c r="J62" s="15">
        <v>500</v>
      </c>
      <c r="K62" s="15" t="s">
        <v>9</v>
      </c>
      <c r="L62" s="15">
        <f>SUMIF($G$5:$G$140,G62,$J$5:$J$140)</f>
        <v>1000</v>
      </c>
      <c r="M62" s="15" t="s">
        <v>13</v>
      </c>
      <c r="N62" s="15" t="s">
        <v>127</v>
      </c>
      <c r="P62" s="15"/>
      <c r="Q62" s="30">
        <v>46174</v>
      </c>
      <c r="R62" s="15" t="s">
        <v>16</v>
      </c>
      <c r="S62" s="15" t="str">
        <f t="shared" ca="1" si="0"/>
        <v/>
      </c>
    </row>
    <row r="63" spans="1:19" x14ac:dyDescent="0.25">
      <c r="A63" s="15" t="str">
        <f t="shared" si="1"/>
        <v>037</v>
      </c>
      <c r="B63" s="15" t="str">
        <f t="shared" si="2"/>
        <v>037</v>
      </c>
      <c r="C63" s="15">
        <f t="shared" si="3"/>
        <v>37</v>
      </c>
      <c r="D63" s="30">
        <v>45331</v>
      </c>
      <c r="E63" s="15" t="s">
        <v>367</v>
      </c>
      <c r="F63" s="15" t="s">
        <v>229</v>
      </c>
      <c r="G63" s="15" t="s">
        <v>228</v>
      </c>
      <c r="H63" s="15" t="s">
        <v>231</v>
      </c>
      <c r="I63" s="15" t="s">
        <v>6</v>
      </c>
      <c r="J63" s="15">
        <v>500</v>
      </c>
      <c r="K63" s="15" t="s">
        <v>9</v>
      </c>
      <c r="L63" s="15">
        <f>SUMIF($G$5:$G$140,G63,$J$5:$J$140)</f>
        <v>1000</v>
      </c>
      <c r="M63" s="15" t="s">
        <v>13</v>
      </c>
      <c r="N63" s="15" t="s">
        <v>127</v>
      </c>
      <c r="P63" s="15"/>
      <c r="Q63" s="30">
        <v>45597</v>
      </c>
      <c r="R63" s="15" t="s">
        <v>16</v>
      </c>
      <c r="S63" s="15" t="str">
        <f t="shared" ca="1" si="0"/>
        <v/>
      </c>
    </row>
    <row r="64" spans="1:19" x14ac:dyDescent="0.25">
      <c r="A64" s="15" t="str">
        <f t="shared" si="1"/>
        <v>038</v>
      </c>
      <c r="B64" s="15" t="str">
        <f t="shared" si="2"/>
        <v>038</v>
      </c>
      <c r="C64" s="15">
        <f t="shared" si="3"/>
        <v>38</v>
      </c>
      <c r="D64" s="30">
        <v>45331</v>
      </c>
      <c r="E64" s="15" t="s">
        <v>368</v>
      </c>
      <c r="F64" s="15" t="s">
        <v>232</v>
      </c>
      <c r="G64" s="15" t="s">
        <v>52</v>
      </c>
      <c r="H64" s="15">
        <v>7094</v>
      </c>
      <c r="I64" s="15" t="s">
        <v>6</v>
      </c>
      <c r="J64" s="15">
        <v>500</v>
      </c>
      <c r="K64" s="15" t="s">
        <v>9</v>
      </c>
      <c r="L64" s="15">
        <f>SUMIF($G$5:$G$140,G64,$J$5:$J$140)</f>
        <v>1000</v>
      </c>
      <c r="M64" s="15" t="s">
        <v>13</v>
      </c>
      <c r="N64" s="15" t="s">
        <v>127</v>
      </c>
      <c r="O64" s="30">
        <v>45090</v>
      </c>
      <c r="P64" s="15"/>
      <c r="Q64" s="30">
        <v>46296</v>
      </c>
      <c r="R64" s="15" t="s">
        <v>16</v>
      </c>
      <c r="S64" s="15" t="str">
        <f t="shared" ca="1" si="0"/>
        <v/>
      </c>
    </row>
    <row r="65" spans="1:19" x14ac:dyDescent="0.25">
      <c r="A65" s="15" t="str">
        <f t="shared" si="1"/>
        <v>039</v>
      </c>
      <c r="B65" s="15" t="str">
        <f t="shared" si="2"/>
        <v>039</v>
      </c>
      <c r="C65" s="15">
        <f t="shared" si="3"/>
        <v>39</v>
      </c>
      <c r="D65" s="30">
        <v>45331</v>
      </c>
      <c r="E65" s="15" t="s">
        <v>369</v>
      </c>
      <c r="F65" s="15" t="s">
        <v>55</v>
      </c>
      <c r="G65" s="19" t="s">
        <v>54</v>
      </c>
      <c r="H65" s="15" t="s">
        <v>407</v>
      </c>
      <c r="I65" s="15" t="s">
        <v>6</v>
      </c>
      <c r="J65" s="15">
        <v>500</v>
      </c>
      <c r="K65" s="15" t="s">
        <v>9</v>
      </c>
      <c r="L65" s="15">
        <f>SUMIF($G$5:$G$140,G65,$J$5:$J$140)</f>
        <v>500</v>
      </c>
      <c r="M65" s="15" t="s">
        <v>13</v>
      </c>
      <c r="N65" s="15" t="s">
        <v>127</v>
      </c>
      <c r="O65" s="30"/>
      <c r="Q65" s="30">
        <v>44239</v>
      </c>
      <c r="R65" s="15" t="s">
        <v>16</v>
      </c>
      <c r="S65" s="15" t="str">
        <f ca="1">IF(ISBLANK(P65),"","vide")&amp;IF(Q65="","",IF(Q65&gt;TODAY(),"","vide"))</f>
        <v>vide</v>
      </c>
    </row>
    <row r="66" spans="1:19" x14ac:dyDescent="0.25">
      <c r="A66" s="15" t="str">
        <f t="shared" si="1"/>
        <v>040</v>
      </c>
      <c r="B66" s="15" t="str">
        <f t="shared" si="2"/>
        <v>040</v>
      </c>
      <c r="C66" s="15">
        <f t="shared" si="3"/>
        <v>40</v>
      </c>
      <c r="D66" s="30">
        <v>45331</v>
      </c>
      <c r="E66" s="15" t="s">
        <v>370</v>
      </c>
      <c r="F66" s="15" t="s">
        <v>51</v>
      </c>
      <c r="G66" s="15" t="s">
        <v>50</v>
      </c>
      <c r="H66" s="15">
        <v>6378</v>
      </c>
      <c r="I66" s="15" t="s">
        <v>6</v>
      </c>
      <c r="J66" s="15">
        <v>500</v>
      </c>
      <c r="K66" s="15" t="s">
        <v>9</v>
      </c>
      <c r="L66" s="15">
        <f>SUMIF($G$5:$G$140,G66,$J$5:$J$140)</f>
        <v>1000</v>
      </c>
      <c r="M66" s="15" t="s">
        <v>13</v>
      </c>
      <c r="N66" s="15" t="s">
        <v>127</v>
      </c>
      <c r="O66" s="30">
        <v>44781</v>
      </c>
      <c r="P66" s="15"/>
      <c r="Q66" s="30">
        <v>46113</v>
      </c>
      <c r="R66" s="15" t="s">
        <v>16</v>
      </c>
      <c r="S66" s="15" t="str">
        <f t="shared" ca="1" si="0"/>
        <v/>
      </c>
    </row>
    <row r="67" spans="1:19" x14ac:dyDescent="0.25">
      <c r="A67" s="15" t="str">
        <f t="shared" si="1"/>
        <v>041</v>
      </c>
      <c r="B67" s="15" t="str">
        <f t="shared" si="2"/>
        <v>041</v>
      </c>
      <c r="C67" s="15">
        <f t="shared" si="3"/>
        <v>41</v>
      </c>
      <c r="D67" s="30">
        <v>45331</v>
      </c>
      <c r="E67" s="15" t="s">
        <v>371</v>
      </c>
      <c r="F67" s="15" t="s">
        <v>232</v>
      </c>
      <c r="G67" s="15" t="s">
        <v>52</v>
      </c>
      <c r="H67" s="15">
        <v>8849</v>
      </c>
      <c r="I67" s="15" t="s">
        <v>6</v>
      </c>
      <c r="J67" s="15">
        <v>500</v>
      </c>
      <c r="K67" s="15" t="s">
        <v>9</v>
      </c>
      <c r="L67" s="15">
        <f>SUMIF($G$5:$G$140,G67,$J$5:$J$140)</f>
        <v>1000</v>
      </c>
      <c r="M67" s="15" t="s">
        <v>13</v>
      </c>
      <c r="N67" s="15" t="s">
        <v>127</v>
      </c>
      <c r="P67" s="15"/>
      <c r="Q67" s="30">
        <v>46844</v>
      </c>
      <c r="R67" s="15" t="s">
        <v>16</v>
      </c>
      <c r="S67" s="15" t="str">
        <f t="shared" ca="1" si="0"/>
        <v/>
      </c>
    </row>
    <row r="68" spans="1:19" x14ac:dyDescent="0.25">
      <c r="A68" s="15" t="str">
        <f t="shared" si="1"/>
        <v>042</v>
      </c>
      <c r="B68" s="15" t="str">
        <f t="shared" si="2"/>
        <v>042</v>
      </c>
      <c r="C68" s="15">
        <f t="shared" si="3"/>
        <v>42</v>
      </c>
      <c r="D68" s="30">
        <v>45331</v>
      </c>
      <c r="E68" s="15" t="s">
        <v>372</v>
      </c>
      <c r="F68" s="15" t="s">
        <v>61</v>
      </c>
      <c r="G68" s="15" t="s">
        <v>60</v>
      </c>
      <c r="H68" s="15">
        <v>8893</v>
      </c>
      <c r="I68" s="15" t="s">
        <v>6</v>
      </c>
      <c r="J68" s="15">
        <v>25</v>
      </c>
      <c r="L68" s="15">
        <f>SUMIF($G$5:$G$140,G68,$J$5:$J$140)</f>
        <v>50</v>
      </c>
      <c r="M68" s="15" t="s">
        <v>13</v>
      </c>
      <c r="N68" s="15" t="s">
        <v>127</v>
      </c>
      <c r="P68" s="15"/>
      <c r="Q68" s="30">
        <v>46844</v>
      </c>
      <c r="R68" s="15" t="s">
        <v>16</v>
      </c>
      <c r="S68" s="15" t="str">
        <f t="shared" ca="1" si="0"/>
        <v/>
      </c>
    </row>
    <row r="69" spans="1:19" x14ac:dyDescent="0.25">
      <c r="A69" s="15" t="str">
        <f t="shared" si="1"/>
        <v>043</v>
      </c>
      <c r="B69" s="15" t="str">
        <f t="shared" si="2"/>
        <v>043</v>
      </c>
      <c r="C69" s="15">
        <f t="shared" si="3"/>
        <v>43</v>
      </c>
      <c r="D69" s="30">
        <v>45331</v>
      </c>
      <c r="E69" s="15" t="s">
        <v>373</v>
      </c>
      <c r="F69" s="15" t="s">
        <v>61</v>
      </c>
      <c r="G69" s="15" t="s">
        <v>60</v>
      </c>
      <c r="H69" s="15">
        <v>8529</v>
      </c>
      <c r="I69" s="15" t="s">
        <v>6</v>
      </c>
      <c r="J69" s="15">
        <v>25</v>
      </c>
      <c r="L69" s="15">
        <f>SUMIF($G$5:$G$140,G69,$J$5:$J$140)</f>
        <v>50</v>
      </c>
      <c r="M69" s="15" t="s">
        <v>13</v>
      </c>
      <c r="N69" s="15" t="s">
        <v>127</v>
      </c>
      <c r="P69" s="15"/>
      <c r="Q69" s="30">
        <v>46753</v>
      </c>
      <c r="R69" s="15" t="s">
        <v>16</v>
      </c>
      <c r="S69" s="15" t="str">
        <f t="shared" ca="1" si="0"/>
        <v/>
      </c>
    </row>
    <row r="70" spans="1:19" x14ac:dyDescent="0.25">
      <c r="A70" s="15" t="str">
        <f t="shared" si="1"/>
        <v>044</v>
      </c>
      <c r="B70" s="15" t="str">
        <f t="shared" si="2"/>
        <v>044</v>
      </c>
      <c r="C70" s="15">
        <f t="shared" si="3"/>
        <v>44</v>
      </c>
      <c r="D70" s="30">
        <v>45331</v>
      </c>
      <c r="E70" s="15" t="s">
        <v>374</v>
      </c>
      <c r="F70" s="15" t="s">
        <v>59</v>
      </c>
      <c r="G70" s="19" t="s">
        <v>58</v>
      </c>
      <c r="H70" s="15">
        <v>5575</v>
      </c>
      <c r="I70" s="15" t="s">
        <v>6</v>
      </c>
      <c r="J70" s="15">
        <v>25</v>
      </c>
      <c r="L70" s="15">
        <f>SUMIF($G$5:$G$140,G70,$J$5:$J$140)</f>
        <v>25</v>
      </c>
      <c r="M70" s="15" t="s">
        <v>13</v>
      </c>
      <c r="N70" s="15" t="s">
        <v>127</v>
      </c>
      <c r="Q70" s="30">
        <v>44743</v>
      </c>
      <c r="R70" s="15" t="s">
        <v>16</v>
      </c>
      <c r="S70" s="15" t="str">
        <f ca="1">IF(ISBLANK(P70),"","vide")&amp;IF(Q70="","",IF(Q70&gt;TODAY(),"","vide"))</f>
        <v>vide</v>
      </c>
    </row>
    <row r="71" spans="1:19" x14ac:dyDescent="0.25">
      <c r="A71" s="15" t="str">
        <f t="shared" si="1"/>
        <v>045</v>
      </c>
      <c r="B71" s="15" t="str">
        <f t="shared" si="2"/>
        <v>045</v>
      </c>
      <c r="C71" s="15">
        <f t="shared" si="3"/>
        <v>45</v>
      </c>
      <c r="D71" s="30">
        <v>45331</v>
      </c>
      <c r="E71" s="15" t="s">
        <v>375</v>
      </c>
      <c r="F71" s="15" t="s">
        <v>53</v>
      </c>
      <c r="G71" s="15">
        <v>238935</v>
      </c>
      <c r="H71" s="15">
        <v>111280300</v>
      </c>
      <c r="I71" s="15" t="s">
        <v>6</v>
      </c>
      <c r="J71" s="15">
        <v>300</v>
      </c>
      <c r="K71" s="15" t="s">
        <v>9</v>
      </c>
      <c r="L71" s="15">
        <f>SUMIF($G$5:$G$140,G71,$J$5:$J$140)</f>
        <v>600</v>
      </c>
      <c r="M71" s="15" t="s">
        <v>13</v>
      </c>
      <c r="N71" s="15" t="s">
        <v>127</v>
      </c>
      <c r="P71" s="15"/>
      <c r="Q71" s="30">
        <v>45687</v>
      </c>
      <c r="R71" s="15" t="s">
        <v>16</v>
      </c>
      <c r="S71" s="15" t="str">
        <f t="shared" ref="S71:S133" ca="1" si="4">IF(ISBLANK(P71),"","vide")&amp;IF(Q71="","",IF(Q71&gt;TODAY(),"","vide"))</f>
        <v/>
      </c>
    </row>
    <row r="72" spans="1:19" x14ac:dyDescent="0.25">
      <c r="A72" s="15" t="str">
        <f t="shared" ref="A72:A135" si="5">RIGHT(E72,3)</f>
        <v>046</v>
      </c>
      <c r="B72" s="15" t="str">
        <f t="shared" ref="B72:B135" si="6">IF(_xlfn.NUMBERVALUE(A72),A72,0)</f>
        <v>046</v>
      </c>
      <c r="C72" s="15">
        <f t="shared" ref="C72:C135" si="7">ABS(B72)</f>
        <v>46</v>
      </c>
      <c r="D72" s="30">
        <v>45331</v>
      </c>
      <c r="E72" s="15" t="s">
        <v>376</v>
      </c>
      <c r="F72" s="15" t="s">
        <v>53</v>
      </c>
      <c r="G72" s="15">
        <v>238935</v>
      </c>
      <c r="H72" s="15">
        <v>111381829</v>
      </c>
      <c r="I72" s="15" t="s">
        <v>6</v>
      </c>
      <c r="J72" s="15">
        <v>300</v>
      </c>
      <c r="K72" s="15" t="s">
        <v>9</v>
      </c>
      <c r="L72" s="15">
        <f>SUMIF($G$5:$G$140,G72,$J$5:$J$140)</f>
        <v>600</v>
      </c>
      <c r="M72" s="15" t="s">
        <v>13</v>
      </c>
      <c r="N72" s="15" t="s">
        <v>127</v>
      </c>
      <c r="P72" s="15"/>
      <c r="Q72" s="30">
        <v>46251</v>
      </c>
      <c r="R72" s="15" t="s">
        <v>16</v>
      </c>
      <c r="S72" s="15" t="str">
        <f t="shared" ca="1" si="4"/>
        <v/>
      </c>
    </row>
    <row r="73" spans="1:19" x14ac:dyDescent="0.25">
      <c r="A73" s="15" t="str">
        <f t="shared" si="5"/>
        <v>047</v>
      </c>
      <c r="B73" s="15" t="str">
        <f t="shared" si="6"/>
        <v>047</v>
      </c>
      <c r="C73" s="15">
        <f t="shared" si="7"/>
        <v>47</v>
      </c>
      <c r="D73" s="30">
        <v>45331</v>
      </c>
      <c r="E73" s="15" t="s">
        <v>377</v>
      </c>
      <c r="F73" s="15" t="s">
        <v>57</v>
      </c>
      <c r="G73" s="19" t="s">
        <v>56</v>
      </c>
      <c r="H73" s="15" t="s">
        <v>406</v>
      </c>
      <c r="I73" s="15" t="s">
        <v>6</v>
      </c>
      <c r="J73" s="15">
        <v>500</v>
      </c>
      <c r="K73" s="15" t="s">
        <v>9</v>
      </c>
      <c r="L73" s="15">
        <f>SUMIF($G$5:$G$140,G73,$J$5:$J$140)</f>
        <v>500</v>
      </c>
      <c r="M73" s="15" t="s">
        <v>13</v>
      </c>
      <c r="N73" s="15" t="s">
        <v>127</v>
      </c>
      <c r="Q73" s="30">
        <v>45044</v>
      </c>
      <c r="R73" s="15" t="s">
        <v>16</v>
      </c>
      <c r="S73" s="15" t="str">
        <f ca="1">IF(ISBLANK(P73),"","vide")&amp;IF(Q73="","",IF(Q73&gt;TODAY(),"","vide"))</f>
        <v>vide</v>
      </c>
    </row>
    <row r="74" spans="1:19" x14ac:dyDescent="0.25">
      <c r="A74" s="15" t="str">
        <f t="shared" si="5"/>
        <v>048</v>
      </c>
      <c r="B74" s="15" t="str">
        <f t="shared" si="6"/>
        <v>048</v>
      </c>
      <c r="C74" s="15">
        <f t="shared" si="7"/>
        <v>48</v>
      </c>
      <c r="D74" s="30">
        <v>45331</v>
      </c>
      <c r="E74" s="15" t="s">
        <v>378</v>
      </c>
      <c r="F74" s="15" t="s">
        <v>233</v>
      </c>
      <c r="G74" s="15" t="s">
        <v>49</v>
      </c>
      <c r="H74" s="15" t="s">
        <v>234</v>
      </c>
      <c r="I74" s="15" t="s">
        <v>11</v>
      </c>
      <c r="J74" s="15">
        <v>500</v>
      </c>
      <c r="K74" s="15" t="s">
        <v>8</v>
      </c>
      <c r="L74" s="15">
        <f>SUMIF($G$5:$G$140,G74,$J$5:$J$140)</f>
        <v>500</v>
      </c>
      <c r="M74" s="15" t="s">
        <v>13</v>
      </c>
      <c r="N74" s="15" t="s">
        <v>163</v>
      </c>
      <c r="O74" s="30">
        <v>44295</v>
      </c>
      <c r="P74" s="15"/>
      <c r="Q74" s="30"/>
      <c r="R74" s="15" t="s">
        <v>16</v>
      </c>
      <c r="S74" s="15" t="str">
        <f t="shared" ca="1" si="4"/>
        <v/>
      </c>
    </row>
    <row r="75" spans="1:19" x14ac:dyDescent="0.25">
      <c r="A75" s="15" t="str">
        <f t="shared" si="5"/>
        <v>049</v>
      </c>
      <c r="B75" s="15" t="str">
        <f t="shared" si="6"/>
        <v>049</v>
      </c>
      <c r="C75" s="15">
        <f t="shared" si="7"/>
        <v>49</v>
      </c>
      <c r="D75" s="30">
        <v>45331</v>
      </c>
      <c r="E75" s="15" t="s">
        <v>379</v>
      </c>
      <c r="F75" s="19" t="s">
        <v>402</v>
      </c>
      <c r="G75" s="19">
        <v>2254249</v>
      </c>
      <c r="H75" s="15" t="s">
        <v>403</v>
      </c>
      <c r="I75" s="15" t="s">
        <v>6</v>
      </c>
      <c r="J75" s="15">
        <v>500</v>
      </c>
      <c r="K75" s="15" t="s">
        <v>9</v>
      </c>
      <c r="L75" s="15">
        <f>SUMIF($G$5:$G$140,G75,$J$5:$J$140)</f>
        <v>500</v>
      </c>
      <c r="M75" s="15" t="s">
        <v>13</v>
      </c>
      <c r="N75" s="15" t="s">
        <v>175</v>
      </c>
      <c r="O75" s="30"/>
      <c r="Q75" s="30">
        <v>44317</v>
      </c>
      <c r="R75" s="15" t="s">
        <v>16</v>
      </c>
      <c r="S75" s="15" t="str">
        <f ca="1">IF(ISBLANK(P75),"","vide")&amp;IF(Q75="","",IF(Q75&gt;TODAY(),"","vide"))</f>
        <v>vide</v>
      </c>
    </row>
    <row r="76" spans="1:19" x14ac:dyDescent="0.25">
      <c r="A76" s="15" t="str">
        <f t="shared" si="5"/>
        <v>050</v>
      </c>
      <c r="B76" s="15" t="str">
        <f t="shared" si="6"/>
        <v>050</v>
      </c>
      <c r="C76" s="15">
        <f t="shared" si="7"/>
        <v>50</v>
      </c>
      <c r="D76" s="30">
        <v>45331</v>
      </c>
      <c r="E76" s="15" t="s">
        <v>380</v>
      </c>
      <c r="F76" s="19" t="s">
        <v>65</v>
      </c>
      <c r="G76" s="19">
        <v>110649</v>
      </c>
      <c r="H76" s="15" t="s">
        <v>404</v>
      </c>
      <c r="I76" s="15" t="s">
        <v>6</v>
      </c>
      <c r="J76" s="15">
        <v>500</v>
      </c>
      <c r="K76" s="15" t="s">
        <v>9</v>
      </c>
      <c r="L76" s="15">
        <f>SUMIF($G$5:$G$140,G76,$J$5:$J$140)</f>
        <v>1500</v>
      </c>
      <c r="M76" s="15" t="s">
        <v>13</v>
      </c>
      <c r="N76" s="15" t="s">
        <v>127</v>
      </c>
      <c r="O76" s="30"/>
      <c r="Q76" s="30">
        <v>42948</v>
      </c>
      <c r="R76" s="15" t="s">
        <v>16</v>
      </c>
      <c r="S76" s="15" t="str">
        <f ca="1">IF(ISBLANK(P76),"","vide")&amp;IF(Q76="","",IF(Q76&gt;TODAY(),"","vide"))</f>
        <v>vide</v>
      </c>
    </row>
    <row r="77" spans="1:19" x14ac:dyDescent="0.25">
      <c r="A77" s="15" t="str">
        <f t="shared" si="5"/>
        <v>051</v>
      </c>
      <c r="B77" s="15" t="str">
        <f t="shared" si="6"/>
        <v>051</v>
      </c>
      <c r="C77" s="15">
        <f t="shared" si="7"/>
        <v>51</v>
      </c>
      <c r="D77" s="30">
        <v>45331</v>
      </c>
      <c r="E77" s="15" t="s">
        <v>381</v>
      </c>
      <c r="F77" s="19" t="s">
        <v>65</v>
      </c>
      <c r="G77" s="19">
        <v>110649</v>
      </c>
      <c r="H77" s="15" t="s">
        <v>405</v>
      </c>
      <c r="I77" s="15" t="s">
        <v>6</v>
      </c>
      <c r="J77" s="15">
        <v>500</v>
      </c>
      <c r="K77" s="15" t="s">
        <v>9</v>
      </c>
      <c r="L77" s="15">
        <f>SUMIF($G$5:$G$140,G77,$J$5:$J$140)</f>
        <v>1500</v>
      </c>
      <c r="M77" s="15" t="s">
        <v>13</v>
      </c>
      <c r="N77" s="15" t="s">
        <v>127</v>
      </c>
      <c r="O77" s="30"/>
      <c r="Q77" s="30">
        <v>43040</v>
      </c>
      <c r="R77" s="15" t="s">
        <v>16</v>
      </c>
      <c r="S77" s="15" t="str">
        <f ca="1">IF(ISBLANK(P77),"","vide")&amp;IF(Q77="","",IF(Q77&gt;TODAY(),"","vide"))</f>
        <v>vide</v>
      </c>
    </row>
    <row r="78" spans="1:19" x14ac:dyDescent="0.25">
      <c r="A78" s="15" t="str">
        <f t="shared" si="5"/>
        <v>052</v>
      </c>
      <c r="B78" s="15" t="str">
        <f t="shared" si="6"/>
        <v>052</v>
      </c>
      <c r="C78" s="15">
        <f t="shared" si="7"/>
        <v>52</v>
      </c>
      <c r="D78" s="30">
        <v>45331</v>
      </c>
      <c r="E78" s="15" t="s">
        <v>382</v>
      </c>
      <c r="F78" s="19" t="s">
        <v>65</v>
      </c>
      <c r="G78" s="19">
        <v>110649</v>
      </c>
      <c r="H78" s="15" t="s">
        <v>405</v>
      </c>
      <c r="I78" s="15" t="s">
        <v>6</v>
      </c>
      <c r="J78" s="15">
        <v>500</v>
      </c>
      <c r="K78" s="15" t="s">
        <v>9</v>
      </c>
      <c r="L78" s="15">
        <f>SUMIF($G$5:$G$140,G78,$J$5:$J$140)</f>
        <v>1500</v>
      </c>
      <c r="M78" s="15" t="s">
        <v>13</v>
      </c>
      <c r="N78" s="15" t="s">
        <v>127</v>
      </c>
      <c r="O78" s="30"/>
      <c r="Q78" s="30">
        <v>43040</v>
      </c>
      <c r="R78" s="15" t="s">
        <v>16</v>
      </c>
      <c r="S78" s="15" t="str">
        <f ca="1">IF(ISBLANK(P78),"","vide")&amp;IF(Q78="","",IF(Q78&gt;TODAY(),"","vide"))</f>
        <v>vide</v>
      </c>
    </row>
    <row r="79" spans="1:19" x14ac:dyDescent="0.25">
      <c r="A79" s="15" t="str">
        <f t="shared" si="5"/>
        <v>053</v>
      </c>
      <c r="B79" s="15" t="str">
        <f t="shared" si="6"/>
        <v>053</v>
      </c>
      <c r="C79" s="15">
        <f t="shared" si="7"/>
        <v>53</v>
      </c>
      <c r="D79" s="30">
        <v>45331</v>
      </c>
      <c r="E79" s="15" t="s">
        <v>383</v>
      </c>
      <c r="F79" s="15" t="s">
        <v>140</v>
      </c>
      <c r="G79" s="15" t="s">
        <v>235</v>
      </c>
      <c r="H79" s="15" t="s">
        <v>236</v>
      </c>
      <c r="I79" s="15" t="s">
        <v>6</v>
      </c>
      <c r="J79" s="15">
        <v>500</v>
      </c>
      <c r="K79" s="15" t="s">
        <v>9</v>
      </c>
      <c r="L79" s="15">
        <f>SUMIF($G$5:$G$140,G79,$J$5:$J$140)</f>
        <v>500</v>
      </c>
      <c r="M79" s="15" t="s">
        <v>13</v>
      </c>
      <c r="N79" s="15" t="s">
        <v>163</v>
      </c>
      <c r="P79" s="15"/>
      <c r="Q79" s="30"/>
      <c r="R79" s="15" t="s">
        <v>16</v>
      </c>
      <c r="S79" s="15" t="str">
        <f t="shared" ca="1" si="4"/>
        <v/>
      </c>
    </row>
    <row r="80" spans="1:19" x14ac:dyDescent="0.25">
      <c r="A80" s="15" t="str">
        <f t="shared" si="5"/>
        <v>054</v>
      </c>
      <c r="B80" s="15" t="str">
        <f t="shared" si="6"/>
        <v>054</v>
      </c>
      <c r="C80" s="15">
        <f t="shared" si="7"/>
        <v>54</v>
      </c>
      <c r="D80" s="30">
        <v>45331</v>
      </c>
      <c r="E80" s="15" t="s">
        <v>384</v>
      </c>
      <c r="F80" s="15" t="s">
        <v>79</v>
      </c>
      <c r="G80" s="15" t="s">
        <v>78</v>
      </c>
      <c r="H80" s="15" t="s">
        <v>237</v>
      </c>
      <c r="I80" s="15" t="s">
        <v>11</v>
      </c>
      <c r="J80" s="15">
        <v>500</v>
      </c>
      <c r="K80" s="15" t="s">
        <v>8</v>
      </c>
      <c r="L80" s="15">
        <f>SUMIF($G$5:$G$140,G80,$J$5:$J$140)</f>
        <v>500</v>
      </c>
      <c r="M80" s="15" t="s">
        <v>13</v>
      </c>
      <c r="N80" s="15" t="s">
        <v>163</v>
      </c>
      <c r="O80" s="30">
        <v>45323</v>
      </c>
      <c r="P80" s="15"/>
      <c r="Q80" s="30"/>
      <c r="R80" s="15" t="s">
        <v>16</v>
      </c>
      <c r="S80" s="15" t="str">
        <f t="shared" ca="1" si="4"/>
        <v/>
      </c>
    </row>
    <row r="81" spans="1:19" x14ac:dyDescent="0.25">
      <c r="A81" s="15" t="str">
        <f t="shared" si="5"/>
        <v>055</v>
      </c>
      <c r="B81" s="15" t="str">
        <f t="shared" si="6"/>
        <v>055</v>
      </c>
      <c r="C81" s="15">
        <f t="shared" si="7"/>
        <v>55</v>
      </c>
      <c r="D81" s="30">
        <v>45331</v>
      </c>
      <c r="E81" s="15" t="s">
        <v>385</v>
      </c>
      <c r="F81" s="15" t="s">
        <v>155</v>
      </c>
      <c r="G81" s="15" t="s">
        <v>62</v>
      </c>
      <c r="H81" s="15">
        <v>1222905</v>
      </c>
      <c r="I81" s="15" t="s">
        <v>11</v>
      </c>
      <c r="J81" s="15">
        <v>1000</v>
      </c>
      <c r="K81" s="15" t="s">
        <v>8</v>
      </c>
      <c r="L81" s="15">
        <f>SUMIF($G$5:$G$140,G81,$J$5:$J$140)</f>
        <v>1000</v>
      </c>
      <c r="M81" s="15" t="s">
        <v>13</v>
      </c>
      <c r="N81" s="15" t="s">
        <v>163</v>
      </c>
      <c r="P81" s="15"/>
      <c r="Q81" s="30"/>
      <c r="R81" s="15" t="s">
        <v>16</v>
      </c>
      <c r="S81" s="15" t="str">
        <f t="shared" ca="1" si="4"/>
        <v/>
      </c>
    </row>
    <row r="82" spans="1:19" x14ac:dyDescent="0.25">
      <c r="A82" s="15" t="str">
        <f t="shared" si="5"/>
        <v>056</v>
      </c>
      <c r="B82" s="15" t="str">
        <f t="shared" si="6"/>
        <v>056</v>
      </c>
      <c r="C82" s="15">
        <f t="shared" si="7"/>
        <v>56</v>
      </c>
      <c r="D82" s="30">
        <v>45331</v>
      </c>
      <c r="E82" s="15" t="s">
        <v>386</v>
      </c>
      <c r="F82" s="19" t="s">
        <v>156</v>
      </c>
      <c r="G82" s="19" t="s">
        <v>67</v>
      </c>
      <c r="H82" s="15" t="s">
        <v>352</v>
      </c>
      <c r="I82" s="15" t="s">
        <v>6</v>
      </c>
      <c r="J82" s="15">
        <v>100</v>
      </c>
      <c r="K82" s="15" t="s">
        <v>9</v>
      </c>
      <c r="L82" s="15">
        <f>SUMIF($G$5:$G$140,G82,$J$5:$J$140)</f>
        <v>200</v>
      </c>
      <c r="M82" s="15" t="s">
        <v>13</v>
      </c>
      <c r="N82" s="15" t="s">
        <v>127</v>
      </c>
      <c r="Q82" s="30">
        <v>43862</v>
      </c>
      <c r="R82" s="15" t="s">
        <v>16</v>
      </c>
      <c r="S82" s="15" t="str">
        <f t="shared" ref="S82:S87" ca="1" si="8">IF(ISBLANK(P82),"","vide")&amp;IF(Q82="","",IF(Q82&gt;TODAY(),"","vide"))</f>
        <v>vide</v>
      </c>
    </row>
    <row r="83" spans="1:19" x14ac:dyDescent="0.25">
      <c r="A83" s="15" t="str">
        <f t="shared" si="5"/>
        <v>057</v>
      </c>
      <c r="B83" s="15" t="str">
        <f t="shared" si="6"/>
        <v>057</v>
      </c>
      <c r="C83" s="15">
        <f t="shared" si="7"/>
        <v>57</v>
      </c>
      <c r="D83" s="30">
        <v>45331</v>
      </c>
      <c r="E83" s="15" t="s">
        <v>387</v>
      </c>
      <c r="F83" s="19" t="s">
        <v>156</v>
      </c>
      <c r="G83" s="19" t="s">
        <v>67</v>
      </c>
      <c r="H83" s="15" t="s">
        <v>394</v>
      </c>
      <c r="I83" s="15" t="s">
        <v>6</v>
      </c>
      <c r="J83" s="15">
        <v>100</v>
      </c>
      <c r="K83" s="15" t="s">
        <v>9</v>
      </c>
      <c r="L83" s="15">
        <f>SUMIF($G$5:$G$140,G83,$J$5:$J$140)</f>
        <v>200</v>
      </c>
      <c r="M83" s="15" t="s">
        <v>13</v>
      </c>
      <c r="N83" s="15" t="s">
        <v>127</v>
      </c>
      <c r="Q83" s="30">
        <v>43862</v>
      </c>
      <c r="R83" s="15" t="s">
        <v>16</v>
      </c>
      <c r="S83" s="15" t="str">
        <f t="shared" ca="1" si="8"/>
        <v>vide</v>
      </c>
    </row>
    <row r="84" spans="1:19" x14ac:dyDescent="0.25">
      <c r="A84" s="15" t="str">
        <f t="shared" si="5"/>
        <v>058</v>
      </c>
      <c r="B84" s="15" t="str">
        <f t="shared" si="6"/>
        <v>058</v>
      </c>
      <c r="C84" s="15">
        <f t="shared" si="7"/>
        <v>58</v>
      </c>
      <c r="D84" s="30">
        <v>45331</v>
      </c>
      <c r="E84" s="15" t="s">
        <v>388</v>
      </c>
      <c r="F84" s="35" t="s">
        <v>70</v>
      </c>
      <c r="G84" s="19" t="s">
        <v>69</v>
      </c>
      <c r="H84" s="15" t="s">
        <v>395</v>
      </c>
      <c r="I84" s="15" t="s">
        <v>6</v>
      </c>
      <c r="J84" s="15">
        <v>100</v>
      </c>
      <c r="K84" s="15" t="s">
        <v>9</v>
      </c>
      <c r="L84" s="15">
        <f>SUMIF($G$5:$G$140,G84,$J$5:$J$140)</f>
        <v>100</v>
      </c>
      <c r="M84" s="15" t="s">
        <v>13</v>
      </c>
      <c r="N84" s="15" t="s">
        <v>127</v>
      </c>
      <c r="Q84" s="30">
        <v>43313</v>
      </c>
      <c r="R84" s="15" t="s">
        <v>16</v>
      </c>
      <c r="S84" s="15" t="str">
        <f t="shared" ca="1" si="8"/>
        <v>vide</v>
      </c>
    </row>
    <row r="85" spans="1:19" x14ac:dyDescent="0.25">
      <c r="A85" s="15" t="str">
        <f t="shared" si="5"/>
        <v>059</v>
      </c>
      <c r="B85" s="15" t="str">
        <f t="shared" si="6"/>
        <v>059</v>
      </c>
      <c r="C85" s="15">
        <f t="shared" si="7"/>
        <v>59</v>
      </c>
      <c r="D85" s="30">
        <v>45331</v>
      </c>
      <c r="E85" s="15" t="s">
        <v>389</v>
      </c>
      <c r="F85" s="19" t="s">
        <v>396</v>
      </c>
      <c r="G85" s="19">
        <v>2651155</v>
      </c>
      <c r="H85" s="15" t="s">
        <v>397</v>
      </c>
      <c r="I85" s="15" t="s">
        <v>11</v>
      </c>
      <c r="J85" s="15">
        <v>55</v>
      </c>
      <c r="K85" s="15" t="s">
        <v>8</v>
      </c>
      <c r="L85" s="15">
        <f>SUMIF($G$5:$G$140,G85,$J$5:$J$140)</f>
        <v>55</v>
      </c>
      <c r="M85" s="15" t="s">
        <v>13</v>
      </c>
      <c r="N85" s="15" t="s">
        <v>10</v>
      </c>
      <c r="Q85" s="30">
        <v>44317</v>
      </c>
      <c r="R85" s="15" t="s">
        <v>16</v>
      </c>
      <c r="S85" s="15" t="str">
        <f t="shared" ca="1" si="8"/>
        <v>vide</v>
      </c>
    </row>
    <row r="86" spans="1:19" x14ac:dyDescent="0.25">
      <c r="A86" s="15" t="str">
        <f t="shared" si="5"/>
        <v>060</v>
      </c>
      <c r="B86" s="15" t="str">
        <f t="shared" si="6"/>
        <v>060</v>
      </c>
      <c r="C86" s="15">
        <f t="shared" si="7"/>
        <v>60</v>
      </c>
      <c r="D86" s="30">
        <v>45331</v>
      </c>
      <c r="E86" s="15" t="s">
        <v>390</v>
      </c>
      <c r="F86" s="19" t="s">
        <v>398</v>
      </c>
      <c r="G86" s="19">
        <v>2353011</v>
      </c>
      <c r="H86" s="19" t="s">
        <v>399</v>
      </c>
      <c r="I86" s="15" t="s">
        <v>6</v>
      </c>
      <c r="J86" s="15">
        <v>475</v>
      </c>
      <c r="K86" s="15" t="s">
        <v>9</v>
      </c>
      <c r="L86" s="15">
        <f>SUMIF($G$5:$G$140,G86,$J$5:$J$140)</f>
        <v>475</v>
      </c>
      <c r="M86" s="15" t="s">
        <v>13</v>
      </c>
      <c r="N86" s="15" t="s">
        <v>175</v>
      </c>
      <c r="Q86" s="30">
        <v>44317</v>
      </c>
      <c r="R86" s="15" t="s">
        <v>16</v>
      </c>
      <c r="S86" s="15" t="str">
        <f t="shared" ca="1" si="8"/>
        <v>vide</v>
      </c>
    </row>
    <row r="87" spans="1:19" x14ac:dyDescent="0.25">
      <c r="A87" s="15" t="str">
        <f t="shared" si="5"/>
        <v>061</v>
      </c>
      <c r="B87" s="15" t="str">
        <f t="shared" si="6"/>
        <v>061</v>
      </c>
      <c r="C87" s="15">
        <f t="shared" si="7"/>
        <v>61</v>
      </c>
      <c r="D87" s="30">
        <v>45331</v>
      </c>
      <c r="E87" s="15" t="s">
        <v>391</v>
      </c>
      <c r="F87" s="19" t="s">
        <v>400</v>
      </c>
      <c r="G87" s="19">
        <v>199549</v>
      </c>
      <c r="H87" s="15" t="s">
        <v>401</v>
      </c>
      <c r="I87" s="15" t="s">
        <v>6</v>
      </c>
      <c r="J87" s="15">
        <v>500</v>
      </c>
      <c r="K87" s="15" t="s">
        <v>9</v>
      </c>
      <c r="L87" s="15">
        <f>SUMIF($G$5:$G$140,G87,$J$5:$J$140)</f>
        <v>500</v>
      </c>
      <c r="M87" s="15" t="s">
        <v>13</v>
      </c>
      <c r="N87" s="15" t="s">
        <v>10</v>
      </c>
      <c r="Q87" s="30">
        <v>44317</v>
      </c>
      <c r="R87" s="15" t="s">
        <v>16</v>
      </c>
      <c r="S87" s="15" t="str">
        <f t="shared" ca="1" si="8"/>
        <v>vide</v>
      </c>
    </row>
    <row r="88" spans="1:19" x14ac:dyDescent="0.25">
      <c r="A88" s="15" t="str">
        <f t="shared" si="5"/>
        <v>062</v>
      </c>
      <c r="B88" s="15" t="str">
        <f t="shared" si="6"/>
        <v>062</v>
      </c>
      <c r="C88" s="15">
        <f t="shared" si="7"/>
        <v>62</v>
      </c>
      <c r="D88" s="30">
        <v>45331</v>
      </c>
      <c r="E88" s="15" t="s">
        <v>392</v>
      </c>
      <c r="F88" s="15" t="s">
        <v>66</v>
      </c>
      <c r="G88" s="15">
        <v>246149</v>
      </c>
      <c r="H88" s="15" t="s">
        <v>238</v>
      </c>
      <c r="I88" s="15" t="s">
        <v>6</v>
      </c>
      <c r="J88" s="15">
        <v>500</v>
      </c>
      <c r="K88" s="15" t="s">
        <v>9</v>
      </c>
      <c r="L88" s="15">
        <f>SUMIF($G$5:$G$140,G88,$J$5:$J$140)</f>
        <v>3000</v>
      </c>
      <c r="M88" s="15" t="s">
        <v>13</v>
      </c>
      <c r="N88" s="15" t="s">
        <v>10</v>
      </c>
      <c r="P88" s="15"/>
      <c r="Q88" s="30">
        <v>45566</v>
      </c>
      <c r="R88" s="15" t="s">
        <v>16</v>
      </c>
      <c r="S88" s="15" t="str">
        <f t="shared" ca="1" si="4"/>
        <v/>
      </c>
    </row>
    <row r="89" spans="1:19" x14ac:dyDescent="0.25">
      <c r="A89" s="15" t="str">
        <f t="shared" si="5"/>
        <v>063</v>
      </c>
      <c r="B89" s="15" t="str">
        <f t="shared" si="6"/>
        <v>063</v>
      </c>
      <c r="C89" s="15">
        <f t="shared" si="7"/>
        <v>63</v>
      </c>
      <c r="D89" s="30">
        <v>45331</v>
      </c>
      <c r="E89" s="15" t="s">
        <v>393</v>
      </c>
      <c r="F89" s="15" t="s">
        <v>66</v>
      </c>
      <c r="G89" s="19">
        <v>246149</v>
      </c>
      <c r="H89" s="15" t="s">
        <v>351</v>
      </c>
      <c r="I89" s="15" t="s">
        <v>6</v>
      </c>
      <c r="J89" s="15">
        <v>500</v>
      </c>
      <c r="K89" s="15" t="s">
        <v>9</v>
      </c>
      <c r="L89" s="15">
        <f>SUMIF($G$5:$G$140,G89,$J$5:$J$140)</f>
        <v>3000</v>
      </c>
      <c r="M89" s="15" t="s">
        <v>13</v>
      </c>
      <c r="N89" s="15" t="s">
        <v>10</v>
      </c>
      <c r="Q89" s="30">
        <v>44958</v>
      </c>
      <c r="R89" s="15" t="s">
        <v>16</v>
      </c>
      <c r="S89" s="15" t="str">
        <f ca="1">IF(ISBLANK(P89),"","vide")&amp;IF(Q89="","",IF(Q89&gt;TODAY(),"","vide"))</f>
        <v>vide</v>
      </c>
    </row>
    <row r="90" spans="1:19" x14ac:dyDescent="0.25">
      <c r="A90" s="15" t="str">
        <f t="shared" si="5"/>
        <v>-64</v>
      </c>
      <c r="B90" s="15" t="str">
        <f t="shared" si="6"/>
        <v>-64</v>
      </c>
      <c r="C90" s="15">
        <f t="shared" si="7"/>
        <v>64</v>
      </c>
      <c r="D90" s="30">
        <v>45331</v>
      </c>
      <c r="E90" s="15" t="s">
        <v>239</v>
      </c>
      <c r="F90" s="15" t="s">
        <v>66</v>
      </c>
      <c r="G90" s="15">
        <v>246149</v>
      </c>
      <c r="H90" s="15" t="s">
        <v>238</v>
      </c>
      <c r="I90" s="15" t="s">
        <v>6</v>
      </c>
      <c r="J90" s="15">
        <v>500</v>
      </c>
      <c r="K90" s="15" t="s">
        <v>9</v>
      </c>
      <c r="L90" s="15">
        <f>SUMIF($G$5:$G$140,G90,$J$5:$J$140)</f>
        <v>3000</v>
      </c>
      <c r="M90" s="15" t="s">
        <v>13</v>
      </c>
      <c r="N90" s="15" t="s">
        <v>10</v>
      </c>
      <c r="O90" s="30">
        <v>45037</v>
      </c>
      <c r="P90" s="15"/>
      <c r="Q90" s="30">
        <v>45566</v>
      </c>
      <c r="R90" s="15" t="s">
        <v>16</v>
      </c>
      <c r="S90" s="15" t="str">
        <f t="shared" ca="1" si="4"/>
        <v/>
      </c>
    </row>
    <row r="91" spans="1:19" x14ac:dyDescent="0.25">
      <c r="A91" s="15" t="str">
        <f t="shared" si="5"/>
        <v>-65</v>
      </c>
      <c r="B91" s="15" t="str">
        <f t="shared" si="6"/>
        <v>-65</v>
      </c>
      <c r="C91" s="15">
        <f t="shared" si="7"/>
        <v>65</v>
      </c>
      <c r="D91" s="30">
        <v>45331</v>
      </c>
      <c r="E91" s="15" t="s">
        <v>240</v>
      </c>
      <c r="F91" s="15" t="s">
        <v>66</v>
      </c>
      <c r="G91" s="15">
        <v>246149</v>
      </c>
      <c r="H91" s="15" t="s">
        <v>238</v>
      </c>
      <c r="I91" s="15" t="s">
        <v>6</v>
      </c>
      <c r="J91" s="15">
        <v>500</v>
      </c>
      <c r="K91" s="15" t="s">
        <v>9</v>
      </c>
      <c r="L91" s="15">
        <f>SUMIF($G$5:$G$140,G91,$J$5:$J$140)</f>
        <v>3000</v>
      </c>
      <c r="M91" s="15" t="s">
        <v>13</v>
      </c>
      <c r="N91" s="15" t="s">
        <v>10</v>
      </c>
      <c r="P91" s="15"/>
      <c r="Q91" s="30">
        <v>45566</v>
      </c>
      <c r="R91" s="15" t="s">
        <v>16</v>
      </c>
      <c r="S91" s="15" t="str">
        <f t="shared" ca="1" si="4"/>
        <v/>
      </c>
    </row>
    <row r="92" spans="1:19" x14ac:dyDescent="0.25">
      <c r="A92" s="15" t="str">
        <f t="shared" si="5"/>
        <v>-66</v>
      </c>
      <c r="B92" s="15" t="str">
        <f t="shared" si="6"/>
        <v>-66</v>
      </c>
      <c r="C92" s="15">
        <f t="shared" si="7"/>
        <v>66</v>
      </c>
      <c r="D92" s="30">
        <v>45331</v>
      </c>
      <c r="E92" s="15" t="s">
        <v>241</v>
      </c>
      <c r="F92" s="15" t="s">
        <v>66</v>
      </c>
      <c r="G92" s="15">
        <v>246149</v>
      </c>
      <c r="H92" s="15" t="s">
        <v>238</v>
      </c>
      <c r="I92" s="15" t="s">
        <v>6</v>
      </c>
      <c r="J92" s="15">
        <v>500</v>
      </c>
      <c r="K92" s="15" t="s">
        <v>9</v>
      </c>
      <c r="L92" s="15">
        <f>SUMIF($G$5:$G$140,G92,$J$5:$J$140)</f>
        <v>3000</v>
      </c>
      <c r="M92" s="15" t="s">
        <v>13</v>
      </c>
      <c r="N92" s="15" t="s">
        <v>10</v>
      </c>
      <c r="P92" s="15"/>
      <c r="Q92" s="30">
        <v>45566</v>
      </c>
      <c r="R92" s="15" t="s">
        <v>16</v>
      </c>
      <c r="S92" s="15" t="str">
        <f t="shared" ca="1" si="4"/>
        <v/>
      </c>
    </row>
    <row r="93" spans="1:19" x14ac:dyDescent="0.25">
      <c r="A93" s="15" t="str">
        <f t="shared" si="5"/>
        <v>-67</v>
      </c>
      <c r="B93" s="15" t="str">
        <f t="shared" si="6"/>
        <v>-67</v>
      </c>
      <c r="C93" s="15">
        <f t="shared" si="7"/>
        <v>67</v>
      </c>
      <c r="D93" s="30">
        <v>45331</v>
      </c>
      <c r="E93" s="15" t="s">
        <v>242</v>
      </c>
      <c r="F93" s="15" t="s">
        <v>66</v>
      </c>
      <c r="G93" s="15">
        <v>246149</v>
      </c>
      <c r="H93" s="15" t="s">
        <v>238</v>
      </c>
      <c r="I93" s="15" t="s">
        <v>6</v>
      </c>
      <c r="J93" s="15">
        <v>500</v>
      </c>
      <c r="K93" s="15" t="s">
        <v>9</v>
      </c>
      <c r="L93" s="15">
        <f>SUMIF($G$5:$G$140,G93,$J$5:$J$140)</f>
        <v>3000</v>
      </c>
      <c r="M93" s="15" t="s">
        <v>13</v>
      </c>
      <c r="N93" s="15" t="s">
        <v>10</v>
      </c>
      <c r="P93" s="15"/>
      <c r="Q93" s="30">
        <v>45566</v>
      </c>
      <c r="R93" s="15" t="s">
        <v>16</v>
      </c>
      <c r="S93" s="15" t="str">
        <f t="shared" ca="1" si="4"/>
        <v/>
      </c>
    </row>
    <row r="94" spans="1:19" x14ac:dyDescent="0.25">
      <c r="A94" s="15" t="str">
        <f t="shared" si="5"/>
        <v>-68</v>
      </c>
      <c r="B94" s="15" t="str">
        <f t="shared" si="6"/>
        <v>-68</v>
      </c>
      <c r="C94" s="15">
        <f t="shared" si="7"/>
        <v>68</v>
      </c>
      <c r="D94" s="30">
        <v>45331</v>
      </c>
      <c r="E94" s="15" t="s">
        <v>244</v>
      </c>
      <c r="F94" s="15" t="s">
        <v>64</v>
      </c>
      <c r="G94" s="15" t="s">
        <v>63</v>
      </c>
      <c r="H94" s="15" t="s">
        <v>243</v>
      </c>
      <c r="I94" s="15" t="s">
        <v>6</v>
      </c>
      <c r="J94" s="15">
        <v>1000</v>
      </c>
      <c r="K94" s="15" t="s">
        <v>9</v>
      </c>
      <c r="L94" s="15">
        <f>SUMIF($G$5:$G$140,G94,$J$5:$J$140)</f>
        <v>7000</v>
      </c>
      <c r="M94" s="15" t="s">
        <v>13</v>
      </c>
      <c r="N94" s="15" t="s">
        <v>10</v>
      </c>
      <c r="P94" s="15"/>
      <c r="Q94" s="30">
        <v>45380</v>
      </c>
      <c r="R94" s="15" t="s">
        <v>16</v>
      </c>
      <c r="S94" s="15" t="str">
        <f t="shared" ca="1" si="4"/>
        <v/>
      </c>
    </row>
    <row r="95" spans="1:19" x14ac:dyDescent="0.25">
      <c r="A95" s="15" t="str">
        <f t="shared" si="5"/>
        <v>-69</v>
      </c>
      <c r="B95" s="15" t="str">
        <f t="shared" si="6"/>
        <v>-69</v>
      </c>
      <c r="C95" s="15">
        <f t="shared" si="7"/>
        <v>69</v>
      </c>
      <c r="D95" s="30">
        <v>45331</v>
      </c>
      <c r="E95" s="15" t="s">
        <v>245</v>
      </c>
      <c r="F95" s="15" t="s">
        <v>64</v>
      </c>
      <c r="G95" s="15" t="s">
        <v>63</v>
      </c>
      <c r="H95" s="15" t="s">
        <v>243</v>
      </c>
      <c r="I95" s="15" t="s">
        <v>6</v>
      </c>
      <c r="J95" s="15">
        <v>1000</v>
      </c>
      <c r="K95" s="15" t="s">
        <v>9</v>
      </c>
      <c r="L95" s="15">
        <f>SUMIF($G$5:$G$140,G95,$J$5:$J$140)</f>
        <v>7000</v>
      </c>
      <c r="M95" s="15" t="s">
        <v>13</v>
      </c>
      <c r="N95" s="15" t="s">
        <v>10</v>
      </c>
      <c r="P95" s="15"/>
      <c r="Q95" s="30">
        <v>45380</v>
      </c>
      <c r="R95" s="15" t="s">
        <v>16</v>
      </c>
      <c r="S95" s="15" t="str">
        <f t="shared" ca="1" si="4"/>
        <v/>
      </c>
    </row>
    <row r="96" spans="1:19" x14ac:dyDescent="0.25">
      <c r="A96" s="15" t="str">
        <f t="shared" si="5"/>
        <v>-70</v>
      </c>
      <c r="B96" s="15" t="str">
        <f t="shared" si="6"/>
        <v>-70</v>
      </c>
      <c r="C96" s="15">
        <f t="shared" si="7"/>
        <v>70</v>
      </c>
      <c r="D96" s="30">
        <v>45331</v>
      </c>
      <c r="E96" s="15" t="s">
        <v>247</v>
      </c>
      <c r="F96" s="15" t="s">
        <v>64</v>
      </c>
      <c r="G96" s="15" t="s">
        <v>63</v>
      </c>
      <c r="H96" s="15" t="s">
        <v>246</v>
      </c>
      <c r="I96" s="15" t="s">
        <v>6</v>
      </c>
      <c r="J96" s="15">
        <v>1000</v>
      </c>
      <c r="K96" s="15" t="s">
        <v>9</v>
      </c>
      <c r="L96" s="15">
        <f>SUMIF($G$5:$G$140,G96,$J$5:$J$140)</f>
        <v>7000</v>
      </c>
      <c r="M96" s="15" t="s">
        <v>13</v>
      </c>
      <c r="N96" s="15" t="s">
        <v>10</v>
      </c>
      <c r="P96" s="15"/>
      <c r="Q96" s="30">
        <v>45683</v>
      </c>
      <c r="R96" s="15" t="s">
        <v>16</v>
      </c>
      <c r="S96" s="15" t="str">
        <f t="shared" ca="1" si="4"/>
        <v/>
      </c>
    </row>
    <row r="97" spans="1:19" x14ac:dyDescent="0.25">
      <c r="A97" s="15" t="str">
        <f t="shared" si="5"/>
        <v>-71</v>
      </c>
      <c r="B97" s="15" t="str">
        <f t="shared" si="6"/>
        <v>-71</v>
      </c>
      <c r="C97" s="15">
        <f t="shared" si="7"/>
        <v>71</v>
      </c>
      <c r="D97" s="30">
        <v>45331</v>
      </c>
      <c r="E97" s="15" t="s">
        <v>248</v>
      </c>
      <c r="F97" s="15" t="s">
        <v>64</v>
      </c>
      <c r="G97" s="15" t="s">
        <v>63</v>
      </c>
      <c r="H97" s="15" t="s">
        <v>246</v>
      </c>
      <c r="I97" s="15" t="s">
        <v>6</v>
      </c>
      <c r="J97" s="15">
        <v>1000</v>
      </c>
      <c r="K97" s="15" t="s">
        <v>9</v>
      </c>
      <c r="L97" s="15">
        <f>SUMIF($G$5:$G$140,G97,$J$5:$J$140)</f>
        <v>7000</v>
      </c>
      <c r="M97" s="15" t="s">
        <v>13</v>
      </c>
      <c r="N97" s="15" t="s">
        <v>10</v>
      </c>
      <c r="P97" s="15"/>
      <c r="Q97" s="30">
        <v>45683</v>
      </c>
      <c r="R97" s="15" t="s">
        <v>16</v>
      </c>
      <c r="S97" s="15" t="str">
        <f t="shared" ca="1" si="4"/>
        <v/>
      </c>
    </row>
    <row r="98" spans="1:19" x14ac:dyDescent="0.25">
      <c r="A98" s="15" t="str">
        <f t="shared" si="5"/>
        <v>-72</v>
      </c>
      <c r="B98" s="15" t="str">
        <f t="shared" si="6"/>
        <v>-72</v>
      </c>
      <c r="C98" s="15">
        <f t="shared" si="7"/>
        <v>72</v>
      </c>
      <c r="D98" s="30">
        <v>45331</v>
      </c>
      <c r="E98" s="15" t="s">
        <v>249</v>
      </c>
      <c r="F98" s="15" t="s">
        <v>64</v>
      </c>
      <c r="G98" s="15" t="s">
        <v>63</v>
      </c>
      <c r="H98" s="15" t="s">
        <v>246</v>
      </c>
      <c r="I98" s="15" t="s">
        <v>6</v>
      </c>
      <c r="J98" s="15">
        <v>1000</v>
      </c>
      <c r="K98" s="15" t="s">
        <v>9</v>
      </c>
      <c r="L98" s="15">
        <f>SUMIF($G$5:$G$140,G98,$J$5:$J$140)</f>
        <v>7000</v>
      </c>
      <c r="M98" s="15" t="s">
        <v>13</v>
      </c>
      <c r="N98" s="15" t="s">
        <v>10</v>
      </c>
      <c r="P98" s="15"/>
      <c r="Q98" s="30">
        <v>45683</v>
      </c>
      <c r="R98" s="15" t="s">
        <v>16</v>
      </c>
      <c r="S98" s="15" t="str">
        <f t="shared" ca="1" si="4"/>
        <v/>
      </c>
    </row>
    <row r="99" spans="1:19" x14ac:dyDescent="0.25">
      <c r="A99" s="15" t="str">
        <f t="shared" si="5"/>
        <v>-73</v>
      </c>
      <c r="B99" s="15" t="str">
        <f t="shared" si="6"/>
        <v>-73</v>
      </c>
      <c r="C99" s="15">
        <f t="shared" si="7"/>
        <v>73</v>
      </c>
      <c r="D99" s="30">
        <v>45331</v>
      </c>
      <c r="E99" s="15" t="s">
        <v>250</v>
      </c>
      <c r="F99" s="15" t="s">
        <v>64</v>
      </c>
      <c r="G99" s="15" t="s">
        <v>63</v>
      </c>
      <c r="H99" s="15" t="s">
        <v>246</v>
      </c>
      <c r="I99" s="15" t="s">
        <v>6</v>
      </c>
      <c r="J99" s="15">
        <v>1000</v>
      </c>
      <c r="K99" s="15" t="s">
        <v>9</v>
      </c>
      <c r="L99" s="15">
        <f>SUMIF($G$5:$G$140,G99,$J$5:$J$140)</f>
        <v>7000</v>
      </c>
      <c r="M99" s="15" t="s">
        <v>13</v>
      </c>
      <c r="N99" s="15" t="s">
        <v>10</v>
      </c>
      <c r="P99" s="15"/>
      <c r="Q99" s="30">
        <v>45683</v>
      </c>
      <c r="R99" s="15" t="s">
        <v>16</v>
      </c>
      <c r="S99" s="15" t="str">
        <f t="shared" ca="1" si="4"/>
        <v/>
      </c>
    </row>
    <row r="100" spans="1:19" x14ac:dyDescent="0.25">
      <c r="A100" s="15" t="str">
        <f t="shared" si="5"/>
        <v>-74</v>
      </c>
      <c r="B100" s="15" t="str">
        <f t="shared" si="6"/>
        <v>-74</v>
      </c>
      <c r="C100" s="15">
        <f t="shared" si="7"/>
        <v>74</v>
      </c>
      <c r="D100" s="30">
        <v>45331</v>
      </c>
      <c r="E100" s="15" t="s">
        <v>251</v>
      </c>
      <c r="F100" s="15" t="s">
        <v>64</v>
      </c>
      <c r="G100" s="15" t="s">
        <v>63</v>
      </c>
      <c r="H100" s="15" t="s">
        <v>246</v>
      </c>
      <c r="I100" s="15" t="s">
        <v>6</v>
      </c>
      <c r="J100" s="15">
        <v>1000</v>
      </c>
      <c r="K100" s="15" t="s">
        <v>9</v>
      </c>
      <c r="L100" s="15">
        <f>SUMIF($G$5:$G$140,G100,$J$5:$J$140)</f>
        <v>7000</v>
      </c>
      <c r="M100" s="15" t="s">
        <v>13</v>
      </c>
      <c r="N100" s="15" t="s">
        <v>10</v>
      </c>
      <c r="P100" s="15"/>
      <c r="Q100" s="30">
        <v>45683</v>
      </c>
      <c r="R100" s="15" t="s">
        <v>16</v>
      </c>
      <c r="S100" s="15" t="str">
        <f t="shared" ca="1" si="4"/>
        <v/>
      </c>
    </row>
    <row r="101" spans="1:19" x14ac:dyDescent="0.25">
      <c r="A101" s="15" t="str">
        <f t="shared" si="5"/>
        <v>-75</v>
      </c>
      <c r="B101" s="15" t="str">
        <f t="shared" si="6"/>
        <v>-75</v>
      </c>
      <c r="C101" s="15">
        <f t="shared" si="7"/>
        <v>75</v>
      </c>
      <c r="D101" s="30">
        <v>45331</v>
      </c>
      <c r="E101" s="15" t="s">
        <v>253</v>
      </c>
      <c r="F101" s="15" t="s">
        <v>144</v>
      </c>
      <c r="G101" s="15" t="s">
        <v>102</v>
      </c>
      <c r="H101" s="15" t="s">
        <v>252</v>
      </c>
      <c r="I101" s="15" t="s">
        <v>11</v>
      </c>
      <c r="J101" s="15">
        <v>1000</v>
      </c>
      <c r="K101" s="15" t="s">
        <v>8</v>
      </c>
      <c r="L101" s="15">
        <f>SUMIF($G$5:$G$140,G101,$J$5:$J$140)</f>
        <v>1000</v>
      </c>
      <c r="M101" s="15" t="s">
        <v>13</v>
      </c>
      <c r="N101" s="15" t="s">
        <v>127</v>
      </c>
      <c r="O101" s="30">
        <v>43713</v>
      </c>
      <c r="P101" s="15"/>
      <c r="Q101" s="30"/>
      <c r="R101" s="15" t="s">
        <v>16</v>
      </c>
      <c r="S101" s="15" t="str">
        <f t="shared" ca="1" si="4"/>
        <v/>
      </c>
    </row>
    <row r="102" spans="1:19" x14ac:dyDescent="0.25">
      <c r="A102" s="15" t="str">
        <f t="shared" si="5"/>
        <v>-76</v>
      </c>
      <c r="B102" s="15" t="str">
        <f t="shared" si="6"/>
        <v>-76</v>
      </c>
      <c r="C102" s="15">
        <f t="shared" si="7"/>
        <v>76</v>
      </c>
      <c r="D102" s="30">
        <v>45331</v>
      </c>
      <c r="E102" s="15" t="s">
        <v>254</v>
      </c>
      <c r="F102" s="15" t="s">
        <v>99</v>
      </c>
      <c r="G102" s="15" t="s">
        <v>98</v>
      </c>
      <c r="H102" s="15">
        <v>10220553</v>
      </c>
      <c r="I102" s="15" t="s">
        <v>11</v>
      </c>
      <c r="J102" s="15">
        <v>250</v>
      </c>
      <c r="K102" s="15" t="s">
        <v>8</v>
      </c>
      <c r="L102" s="15">
        <f>SUMIF($G$5:$G$140,G102,$J$5:$J$140)</f>
        <v>1250</v>
      </c>
      <c r="M102" s="15" t="s">
        <v>13</v>
      </c>
      <c r="N102" s="15" t="s">
        <v>163</v>
      </c>
      <c r="O102" s="30">
        <v>44112</v>
      </c>
      <c r="P102" s="15"/>
      <c r="Q102" s="30"/>
      <c r="R102" s="15" t="s">
        <v>16</v>
      </c>
      <c r="S102" s="15" t="str">
        <f t="shared" ca="1" si="4"/>
        <v/>
      </c>
    </row>
    <row r="103" spans="1:19" x14ac:dyDescent="0.25">
      <c r="A103" s="15" t="str">
        <f t="shared" si="5"/>
        <v>-77</v>
      </c>
      <c r="B103" s="15" t="str">
        <f t="shared" si="6"/>
        <v>-77</v>
      </c>
      <c r="C103" s="15">
        <f t="shared" si="7"/>
        <v>77</v>
      </c>
      <c r="D103" s="30">
        <v>45331</v>
      </c>
      <c r="E103" s="15" t="s">
        <v>255</v>
      </c>
      <c r="F103" s="15" t="s">
        <v>158</v>
      </c>
      <c r="G103" s="15" t="s">
        <v>27</v>
      </c>
      <c r="H103" s="15">
        <v>10232191</v>
      </c>
      <c r="I103" s="15" t="s">
        <v>11</v>
      </c>
      <c r="J103" s="15">
        <v>500</v>
      </c>
      <c r="K103" s="15" t="s">
        <v>8</v>
      </c>
      <c r="L103" s="15">
        <f>SUMIF($G$5:$G$140,G103,$J$5:$J$140)</f>
        <v>1000</v>
      </c>
      <c r="M103" s="15" t="s">
        <v>13</v>
      </c>
      <c r="N103" s="15" t="s">
        <v>163</v>
      </c>
      <c r="P103" s="15"/>
      <c r="Q103" s="30"/>
      <c r="R103" s="15" t="s">
        <v>16</v>
      </c>
      <c r="S103" s="15" t="str">
        <f t="shared" ca="1" si="4"/>
        <v/>
      </c>
    </row>
    <row r="104" spans="1:19" x14ac:dyDescent="0.25">
      <c r="A104" s="15" t="str">
        <f t="shared" si="5"/>
        <v>-78</v>
      </c>
      <c r="B104" s="15" t="str">
        <f t="shared" si="6"/>
        <v>-78</v>
      </c>
      <c r="C104" s="15">
        <f t="shared" si="7"/>
        <v>78</v>
      </c>
      <c r="D104" s="30">
        <v>45334</v>
      </c>
      <c r="E104" s="15" t="s">
        <v>257</v>
      </c>
      <c r="F104" s="15" t="s">
        <v>82</v>
      </c>
      <c r="G104" s="15" t="s">
        <v>81</v>
      </c>
      <c r="H104" s="15" t="s">
        <v>256</v>
      </c>
      <c r="I104" s="15" t="s">
        <v>11</v>
      </c>
      <c r="J104" s="15">
        <v>250</v>
      </c>
      <c r="K104" s="15" t="s">
        <v>8</v>
      </c>
      <c r="L104" s="15">
        <f>SUMIF($G$5:$G$140,G104,$J$5:$J$140)</f>
        <v>1250</v>
      </c>
      <c r="M104" s="15" t="s">
        <v>13</v>
      </c>
      <c r="N104" s="15" t="s">
        <v>127</v>
      </c>
      <c r="P104" s="15"/>
      <c r="Q104" s="30"/>
      <c r="R104" s="15" t="s">
        <v>16</v>
      </c>
      <c r="S104" s="15" t="str">
        <f t="shared" ca="1" si="4"/>
        <v/>
      </c>
    </row>
    <row r="105" spans="1:19" x14ac:dyDescent="0.25">
      <c r="A105" s="15" t="str">
        <f t="shared" si="5"/>
        <v>-79</v>
      </c>
      <c r="B105" s="15" t="str">
        <f t="shared" si="6"/>
        <v>-79</v>
      </c>
      <c r="C105" s="15">
        <f t="shared" si="7"/>
        <v>79</v>
      </c>
      <c r="D105" s="30">
        <v>45334</v>
      </c>
      <c r="E105" s="15" t="s">
        <v>259</v>
      </c>
      <c r="F105" s="15" t="s">
        <v>156</v>
      </c>
      <c r="G105" s="15" t="s">
        <v>20</v>
      </c>
      <c r="H105" s="15" t="s">
        <v>258</v>
      </c>
      <c r="I105" s="15" t="s">
        <v>11</v>
      </c>
      <c r="J105" s="15">
        <v>250</v>
      </c>
      <c r="K105" s="15" t="s">
        <v>8</v>
      </c>
      <c r="L105" s="15">
        <f>SUMIF($G$5:$G$140,G105,$J$5:$J$140)</f>
        <v>250</v>
      </c>
      <c r="M105" s="15" t="s">
        <v>13</v>
      </c>
      <c r="N105" s="15" t="s">
        <v>163</v>
      </c>
      <c r="P105" s="15"/>
      <c r="Q105" s="30"/>
      <c r="R105" s="15" t="s">
        <v>16</v>
      </c>
      <c r="S105" s="15" t="str">
        <f t="shared" ca="1" si="4"/>
        <v/>
      </c>
    </row>
    <row r="106" spans="1:19" x14ac:dyDescent="0.25">
      <c r="A106" s="15" t="str">
        <f t="shared" si="5"/>
        <v>-80</v>
      </c>
      <c r="B106" s="15" t="str">
        <f t="shared" si="6"/>
        <v>-80</v>
      </c>
      <c r="C106" s="15">
        <f t="shared" si="7"/>
        <v>80</v>
      </c>
      <c r="D106" s="30">
        <v>45334</v>
      </c>
      <c r="E106" s="15" t="s">
        <v>261</v>
      </c>
      <c r="F106" s="15" t="s">
        <v>89</v>
      </c>
      <c r="G106" s="15" t="s">
        <v>88</v>
      </c>
      <c r="H106" s="15" t="s">
        <v>260</v>
      </c>
      <c r="I106" s="15" t="s">
        <v>11</v>
      </c>
      <c r="J106" s="15">
        <v>100</v>
      </c>
      <c r="K106" s="15" t="s">
        <v>8</v>
      </c>
      <c r="L106" s="15">
        <f>SUMIF($G$5:$G$140,G106,$J$5:$J$140)</f>
        <v>100</v>
      </c>
      <c r="M106" s="15" t="s">
        <v>13</v>
      </c>
      <c r="N106" s="15" t="s">
        <v>127</v>
      </c>
      <c r="P106" s="15"/>
      <c r="Q106" s="30"/>
      <c r="R106" s="15" t="s">
        <v>16</v>
      </c>
      <c r="S106" s="15" t="str">
        <f t="shared" ca="1" si="4"/>
        <v/>
      </c>
    </row>
    <row r="107" spans="1:19" x14ac:dyDescent="0.25">
      <c r="A107" s="15" t="str">
        <f t="shared" si="5"/>
        <v>-81</v>
      </c>
      <c r="B107" s="15" t="str">
        <f t="shared" si="6"/>
        <v>-81</v>
      </c>
      <c r="C107" s="15">
        <f t="shared" si="7"/>
        <v>81</v>
      </c>
      <c r="D107" s="30">
        <v>45334</v>
      </c>
      <c r="E107" s="15" t="s">
        <v>263</v>
      </c>
      <c r="F107" s="15" t="s">
        <v>101</v>
      </c>
      <c r="G107" s="15" t="s">
        <v>100</v>
      </c>
      <c r="H107" s="15" t="s">
        <v>262</v>
      </c>
      <c r="I107" s="15" t="s">
        <v>11</v>
      </c>
      <c r="J107" s="15">
        <v>250</v>
      </c>
      <c r="K107" s="15" t="s">
        <v>8</v>
      </c>
      <c r="L107" s="15">
        <f>SUMIF($G$5:$G$140,G107,$J$5:$J$140)</f>
        <v>250</v>
      </c>
      <c r="M107" s="15" t="s">
        <v>13</v>
      </c>
      <c r="N107" s="15" t="s">
        <v>127</v>
      </c>
      <c r="O107" s="30">
        <v>44855</v>
      </c>
      <c r="P107" s="15"/>
      <c r="Q107" s="30"/>
      <c r="R107" s="15" t="s">
        <v>16</v>
      </c>
      <c r="S107" s="15" t="str">
        <f t="shared" ca="1" si="4"/>
        <v/>
      </c>
    </row>
    <row r="108" spans="1:19" x14ac:dyDescent="0.25">
      <c r="A108" s="15" t="str">
        <f t="shared" si="5"/>
        <v>-82</v>
      </c>
      <c r="B108" s="15" t="str">
        <f t="shared" si="6"/>
        <v>-82</v>
      </c>
      <c r="C108" s="15">
        <f t="shared" si="7"/>
        <v>82</v>
      </c>
      <c r="D108" s="30">
        <v>45334</v>
      </c>
      <c r="E108" s="15" t="s">
        <v>264</v>
      </c>
      <c r="F108" s="15" t="s">
        <v>143</v>
      </c>
      <c r="G108" s="15" t="s">
        <v>71</v>
      </c>
      <c r="H108" s="15">
        <v>10232448</v>
      </c>
      <c r="I108" s="15" t="s">
        <v>11</v>
      </c>
      <c r="J108" s="15">
        <v>250</v>
      </c>
      <c r="K108" s="15" t="s">
        <v>8</v>
      </c>
      <c r="L108" s="15">
        <f>SUMIF($G$5:$G$140,G108,$J$5:$J$140)</f>
        <v>250</v>
      </c>
      <c r="M108" s="15" t="s">
        <v>13</v>
      </c>
      <c r="N108" s="15" t="s">
        <v>10</v>
      </c>
      <c r="O108" s="30">
        <v>44385</v>
      </c>
      <c r="P108" s="15"/>
      <c r="Q108" s="30"/>
      <c r="R108" s="15" t="s">
        <v>16</v>
      </c>
      <c r="S108" s="15" t="str">
        <f t="shared" ca="1" si="4"/>
        <v/>
      </c>
    </row>
    <row r="109" spans="1:19" x14ac:dyDescent="0.25">
      <c r="A109" s="15" t="str">
        <f t="shared" si="5"/>
        <v>-83</v>
      </c>
      <c r="B109" s="15" t="str">
        <f t="shared" si="6"/>
        <v>-83</v>
      </c>
      <c r="C109" s="15">
        <f t="shared" si="7"/>
        <v>83</v>
      </c>
      <c r="D109" s="30">
        <v>45334</v>
      </c>
      <c r="E109" s="15" t="s">
        <v>265</v>
      </c>
      <c r="F109" s="15" t="s">
        <v>141</v>
      </c>
      <c r="G109" s="15" t="s">
        <v>75</v>
      </c>
      <c r="H109" s="15">
        <v>10239136</v>
      </c>
      <c r="I109" s="15" t="s">
        <v>11</v>
      </c>
      <c r="J109" s="15">
        <v>250</v>
      </c>
      <c r="K109" s="15" t="s">
        <v>8</v>
      </c>
      <c r="L109" s="15">
        <f>SUMIF($G$5:$G$140,G109,$J$5:$J$140)</f>
        <v>500</v>
      </c>
      <c r="M109" s="15" t="s">
        <v>13</v>
      </c>
      <c r="N109" s="15" t="s">
        <v>10</v>
      </c>
      <c r="P109" s="15"/>
      <c r="Q109" s="30"/>
      <c r="R109" s="15" t="s">
        <v>16</v>
      </c>
      <c r="S109" s="15" t="str">
        <f t="shared" ca="1" si="4"/>
        <v/>
      </c>
    </row>
    <row r="110" spans="1:19" x14ac:dyDescent="0.25">
      <c r="A110" s="15" t="str">
        <f t="shared" si="5"/>
        <v>-84</v>
      </c>
      <c r="B110" s="15" t="str">
        <f t="shared" si="6"/>
        <v>-84</v>
      </c>
      <c r="C110" s="15">
        <f t="shared" si="7"/>
        <v>84</v>
      </c>
      <c r="D110" s="30">
        <v>45334</v>
      </c>
      <c r="E110" s="15" t="s">
        <v>267</v>
      </c>
      <c r="F110" s="15" t="s">
        <v>87</v>
      </c>
      <c r="G110" s="15" t="s">
        <v>86</v>
      </c>
      <c r="H110" s="15" t="s">
        <v>266</v>
      </c>
      <c r="I110" s="15" t="s">
        <v>11</v>
      </c>
      <c r="J110" s="15">
        <v>100</v>
      </c>
      <c r="K110" s="15" t="s">
        <v>8</v>
      </c>
      <c r="L110" s="15">
        <f>SUMIF($G$5:$G$140,G110,$J$5:$J$140)</f>
        <v>100</v>
      </c>
      <c r="M110" s="15" t="s">
        <v>13</v>
      </c>
      <c r="N110" s="15" t="s">
        <v>10</v>
      </c>
      <c r="P110" s="15"/>
      <c r="Q110" s="30"/>
      <c r="R110" s="15" t="s">
        <v>16</v>
      </c>
      <c r="S110" s="15" t="str">
        <f t="shared" ca="1" si="4"/>
        <v/>
      </c>
    </row>
    <row r="111" spans="1:19" x14ac:dyDescent="0.25">
      <c r="A111" s="15" t="str">
        <f t="shared" si="5"/>
        <v>-85</v>
      </c>
      <c r="B111" s="15" t="str">
        <f t="shared" si="6"/>
        <v>-85</v>
      </c>
      <c r="C111" s="15">
        <f t="shared" si="7"/>
        <v>85</v>
      </c>
      <c r="D111" s="30">
        <v>45334</v>
      </c>
      <c r="E111" s="15" t="s">
        <v>268</v>
      </c>
      <c r="F111" s="15" t="s">
        <v>77</v>
      </c>
      <c r="G111" s="15" t="s">
        <v>76</v>
      </c>
      <c r="H111" s="15">
        <v>10211959</v>
      </c>
      <c r="I111" s="15" t="s">
        <v>11</v>
      </c>
      <c r="J111" s="15">
        <v>50</v>
      </c>
      <c r="K111" s="15" t="s">
        <v>8</v>
      </c>
      <c r="L111" s="15">
        <f>SUMIF($G$5:$G$140,G111,$J$5:$J$140)</f>
        <v>50.5</v>
      </c>
      <c r="M111" s="15" t="s">
        <v>13</v>
      </c>
      <c r="N111" s="15" t="s">
        <v>177</v>
      </c>
      <c r="P111" s="15"/>
      <c r="Q111" s="30"/>
      <c r="R111" s="15" t="s">
        <v>16</v>
      </c>
      <c r="S111" s="15" t="str">
        <f t="shared" ca="1" si="4"/>
        <v/>
      </c>
    </row>
    <row r="112" spans="1:19" x14ac:dyDescent="0.25">
      <c r="A112" s="15" t="str">
        <f t="shared" si="5"/>
        <v>-86</v>
      </c>
      <c r="B112" s="15" t="str">
        <f t="shared" si="6"/>
        <v>-86</v>
      </c>
      <c r="C112" s="15">
        <f t="shared" si="7"/>
        <v>86</v>
      </c>
      <c r="D112" s="30">
        <v>45334</v>
      </c>
      <c r="E112" s="15" t="s">
        <v>270</v>
      </c>
      <c r="F112" s="15" t="s">
        <v>95</v>
      </c>
      <c r="G112" s="15" t="s">
        <v>94</v>
      </c>
      <c r="H112" s="15" t="s">
        <v>269</v>
      </c>
      <c r="I112" s="15" t="s">
        <v>11</v>
      </c>
      <c r="J112" s="15">
        <v>25</v>
      </c>
      <c r="K112" s="15" t="s">
        <v>8</v>
      </c>
      <c r="L112" s="15">
        <f>SUMIF($G$5:$G$140,G112,$J$5:$J$140)</f>
        <v>25</v>
      </c>
      <c r="M112" s="15" t="s">
        <v>13</v>
      </c>
      <c r="N112" s="15" t="s">
        <v>10</v>
      </c>
      <c r="O112" s="30">
        <v>44723</v>
      </c>
      <c r="P112" s="15"/>
      <c r="Q112" s="30"/>
      <c r="R112" s="15" t="s">
        <v>16</v>
      </c>
      <c r="S112" s="15" t="str">
        <f t="shared" ca="1" si="4"/>
        <v/>
      </c>
    </row>
    <row r="113" spans="1:19" x14ac:dyDescent="0.25">
      <c r="A113" s="15" t="str">
        <f t="shared" si="5"/>
        <v>-87</v>
      </c>
      <c r="B113" s="15" t="str">
        <f t="shared" si="6"/>
        <v>-87</v>
      </c>
      <c r="C113" s="15">
        <f t="shared" si="7"/>
        <v>87</v>
      </c>
      <c r="D113" s="30">
        <v>45334</v>
      </c>
      <c r="E113" s="15" t="s">
        <v>272</v>
      </c>
      <c r="F113" s="15" t="s">
        <v>141</v>
      </c>
      <c r="G113" s="15" t="s">
        <v>75</v>
      </c>
      <c r="H113" s="15" t="s">
        <v>271</v>
      </c>
      <c r="I113" s="15" t="s">
        <v>11</v>
      </c>
      <c r="J113" s="15">
        <v>250</v>
      </c>
      <c r="K113" s="15" t="s">
        <v>8</v>
      </c>
      <c r="L113" s="15">
        <f>SUMIF($G$5:$G$140,G113,$J$5:$J$140)</f>
        <v>500</v>
      </c>
      <c r="M113" s="15" t="s">
        <v>13</v>
      </c>
      <c r="N113" s="15" t="s">
        <v>10</v>
      </c>
      <c r="O113" s="30">
        <v>45323</v>
      </c>
      <c r="P113" s="15"/>
      <c r="Q113" s="30"/>
      <c r="R113" s="15" t="s">
        <v>16</v>
      </c>
      <c r="S113" s="15" t="str">
        <f t="shared" ca="1" si="4"/>
        <v/>
      </c>
    </row>
    <row r="114" spans="1:19" x14ac:dyDescent="0.25">
      <c r="A114" s="15" t="str">
        <f t="shared" si="5"/>
        <v>-88</v>
      </c>
      <c r="B114" s="15" t="str">
        <f t="shared" si="6"/>
        <v>-88</v>
      </c>
      <c r="C114" s="15">
        <f t="shared" si="7"/>
        <v>88</v>
      </c>
      <c r="D114" s="30">
        <v>45334</v>
      </c>
      <c r="E114" s="15" t="s">
        <v>273</v>
      </c>
      <c r="F114" s="15" t="s">
        <v>106</v>
      </c>
      <c r="G114" s="15" t="s">
        <v>105</v>
      </c>
      <c r="H114" s="15">
        <v>1860716</v>
      </c>
      <c r="I114" s="15" t="s">
        <v>11</v>
      </c>
      <c r="J114" s="15">
        <v>500</v>
      </c>
      <c r="K114" s="15" t="s">
        <v>8</v>
      </c>
      <c r="L114" s="15">
        <f>SUMIF($G$5:$G$140,G114,$J$5:$J$140)</f>
        <v>500</v>
      </c>
      <c r="M114" s="15" t="s">
        <v>13</v>
      </c>
      <c r="N114" s="15" t="s">
        <v>127</v>
      </c>
      <c r="O114" s="30">
        <v>43717</v>
      </c>
      <c r="P114" s="15"/>
      <c r="Q114" s="30"/>
      <c r="R114" s="15" t="s">
        <v>16</v>
      </c>
      <c r="S114" s="15" t="str">
        <f t="shared" ca="1" si="4"/>
        <v/>
      </c>
    </row>
    <row r="115" spans="1:19" x14ac:dyDescent="0.25">
      <c r="A115" s="15" t="str">
        <f t="shared" si="5"/>
        <v>-89</v>
      </c>
      <c r="B115" s="15" t="str">
        <f t="shared" si="6"/>
        <v>-89</v>
      </c>
      <c r="C115" s="15">
        <f t="shared" si="7"/>
        <v>89</v>
      </c>
      <c r="D115" s="30">
        <v>45334</v>
      </c>
      <c r="E115" s="15" t="s">
        <v>275</v>
      </c>
      <c r="F115" s="15" t="s">
        <v>97</v>
      </c>
      <c r="G115" s="15" t="s">
        <v>96</v>
      </c>
      <c r="H115" s="15" t="s">
        <v>274</v>
      </c>
      <c r="I115" s="15" t="s">
        <v>11</v>
      </c>
      <c r="J115" s="15">
        <v>50</v>
      </c>
      <c r="K115" s="15" t="s">
        <v>8</v>
      </c>
      <c r="L115" s="15">
        <f>SUMIF($G$5:$G$140,G115,$J$5:$J$140)</f>
        <v>50</v>
      </c>
      <c r="M115" s="15" t="s">
        <v>13</v>
      </c>
      <c r="N115" s="15" t="s">
        <v>10</v>
      </c>
      <c r="P115" s="15"/>
      <c r="Q115" s="30"/>
      <c r="R115" s="15" t="s">
        <v>16</v>
      </c>
      <c r="S115" s="15" t="str">
        <f t="shared" ca="1" si="4"/>
        <v/>
      </c>
    </row>
    <row r="116" spans="1:19" x14ac:dyDescent="0.25">
      <c r="A116" s="15" t="str">
        <f t="shared" si="5"/>
        <v>-90</v>
      </c>
      <c r="B116" s="15" t="str">
        <f t="shared" si="6"/>
        <v>-90</v>
      </c>
      <c r="C116" s="15">
        <f t="shared" si="7"/>
        <v>90</v>
      </c>
      <c r="D116" s="30">
        <v>45334</v>
      </c>
      <c r="E116" s="15" t="s">
        <v>276</v>
      </c>
      <c r="F116" s="15" t="s">
        <v>82</v>
      </c>
      <c r="G116" s="15" t="s">
        <v>81</v>
      </c>
      <c r="H116" s="15">
        <v>2241424</v>
      </c>
      <c r="I116" s="15" t="s">
        <v>11</v>
      </c>
      <c r="J116" s="15">
        <v>1000</v>
      </c>
      <c r="K116" s="15" t="s">
        <v>8</v>
      </c>
      <c r="L116" s="15">
        <f>SUMIF($G$5:$G$140,G116,$J$5:$J$140)</f>
        <v>1250</v>
      </c>
      <c r="M116" s="15" t="s">
        <v>13</v>
      </c>
      <c r="N116" s="15" t="s">
        <v>127</v>
      </c>
      <c r="O116" s="30">
        <v>45100</v>
      </c>
      <c r="P116" s="15"/>
      <c r="Q116" s="30"/>
      <c r="R116" s="15" t="s">
        <v>16</v>
      </c>
      <c r="S116" s="15" t="str">
        <f t="shared" ca="1" si="4"/>
        <v/>
      </c>
    </row>
    <row r="117" spans="1:19" x14ac:dyDescent="0.25">
      <c r="A117" s="15" t="str">
        <f t="shared" si="5"/>
        <v>-91</v>
      </c>
      <c r="B117" s="15" t="str">
        <f t="shared" si="6"/>
        <v>-91</v>
      </c>
      <c r="C117" s="15">
        <f t="shared" si="7"/>
        <v>91</v>
      </c>
      <c r="D117" s="30">
        <v>45334</v>
      </c>
      <c r="E117" s="15" t="s">
        <v>277</v>
      </c>
      <c r="F117" s="15" t="s">
        <v>104</v>
      </c>
      <c r="G117" s="15" t="s">
        <v>103</v>
      </c>
      <c r="H117" s="15">
        <v>61700269</v>
      </c>
      <c r="I117" s="15" t="s">
        <v>11</v>
      </c>
      <c r="J117" s="15">
        <v>500</v>
      </c>
      <c r="K117" s="15" t="s">
        <v>8</v>
      </c>
      <c r="L117" s="15">
        <f>SUMIF($G$5:$G$140,G117,$J$5:$J$140)</f>
        <v>500</v>
      </c>
      <c r="M117" s="15" t="s">
        <v>13</v>
      </c>
      <c r="N117" s="15" t="s">
        <v>127</v>
      </c>
      <c r="O117" s="30">
        <v>43720</v>
      </c>
      <c r="P117" s="15"/>
      <c r="Q117" s="30"/>
      <c r="R117" s="15" t="s">
        <v>16</v>
      </c>
      <c r="S117" s="15" t="str">
        <f t="shared" ca="1" si="4"/>
        <v/>
      </c>
    </row>
    <row r="118" spans="1:19" x14ac:dyDescent="0.25">
      <c r="A118" s="15" t="str">
        <f t="shared" si="5"/>
        <v>-92</v>
      </c>
      <c r="B118" s="15" t="str">
        <f t="shared" si="6"/>
        <v>-92</v>
      </c>
      <c r="C118" s="15">
        <f t="shared" si="7"/>
        <v>92</v>
      </c>
      <c r="D118" s="30">
        <v>45334</v>
      </c>
      <c r="E118" s="15" t="s">
        <v>278</v>
      </c>
      <c r="F118" s="15" t="s">
        <v>154</v>
      </c>
      <c r="G118" s="15" t="s">
        <v>35</v>
      </c>
      <c r="H118" s="15">
        <v>10234987</v>
      </c>
      <c r="I118" s="15" t="s">
        <v>11</v>
      </c>
      <c r="J118" s="15">
        <v>250</v>
      </c>
      <c r="K118" s="15" t="s">
        <v>8</v>
      </c>
      <c r="L118" s="15">
        <f>SUMIF($G$5:$G$140,G118,$J$5:$J$140)</f>
        <v>750</v>
      </c>
      <c r="M118" s="15" t="s">
        <v>13</v>
      </c>
      <c r="N118" s="15" t="s">
        <v>127</v>
      </c>
      <c r="P118" s="15"/>
      <c r="Q118" s="30"/>
      <c r="R118" s="15" t="s">
        <v>16</v>
      </c>
      <c r="S118" s="15" t="str">
        <f t="shared" ca="1" si="4"/>
        <v/>
      </c>
    </row>
    <row r="119" spans="1:19" x14ac:dyDescent="0.25">
      <c r="A119" s="15" t="str">
        <f t="shared" si="5"/>
        <v>-93</v>
      </c>
      <c r="B119" s="15" t="str">
        <f t="shared" si="6"/>
        <v>-93</v>
      </c>
      <c r="C119" s="15">
        <f t="shared" si="7"/>
        <v>93</v>
      </c>
      <c r="D119" s="30">
        <v>45334</v>
      </c>
      <c r="E119" s="15" t="s">
        <v>279</v>
      </c>
      <c r="F119" s="15" t="s">
        <v>99</v>
      </c>
      <c r="G119" s="15" t="s">
        <v>98</v>
      </c>
      <c r="H119" s="15">
        <v>10228659</v>
      </c>
      <c r="I119" s="15" t="s">
        <v>11</v>
      </c>
      <c r="J119" s="15">
        <v>1000</v>
      </c>
      <c r="K119" s="15" t="s">
        <v>8</v>
      </c>
      <c r="L119" s="15">
        <f>SUMIF($G$5:$G$140,G119,$J$5:$J$140)</f>
        <v>1250</v>
      </c>
      <c r="M119" s="15" t="s">
        <v>13</v>
      </c>
      <c r="N119" s="15" t="s">
        <v>163</v>
      </c>
      <c r="O119" s="30">
        <v>44404</v>
      </c>
      <c r="P119" s="15"/>
      <c r="Q119" s="30"/>
      <c r="R119" s="15" t="s">
        <v>16</v>
      </c>
      <c r="S119" s="15" t="str">
        <f t="shared" ca="1" si="4"/>
        <v/>
      </c>
    </row>
    <row r="120" spans="1:19" x14ac:dyDescent="0.25">
      <c r="A120" s="15" t="str">
        <f t="shared" si="5"/>
        <v>-94</v>
      </c>
      <c r="B120" s="15" t="str">
        <f t="shared" si="6"/>
        <v>-94</v>
      </c>
      <c r="C120" s="15">
        <f t="shared" si="7"/>
        <v>94</v>
      </c>
      <c r="D120" s="30">
        <v>45334</v>
      </c>
      <c r="E120" s="15" t="s">
        <v>281</v>
      </c>
      <c r="F120" s="15" t="s">
        <v>80</v>
      </c>
      <c r="G120" s="15">
        <v>11205</v>
      </c>
      <c r="H120" s="15" t="s">
        <v>280</v>
      </c>
      <c r="I120" s="15" t="s">
        <v>6</v>
      </c>
      <c r="J120" s="15">
        <v>500</v>
      </c>
      <c r="K120" s="15" t="s">
        <v>9</v>
      </c>
      <c r="L120" s="15">
        <f>SUMIF($G$5:$G$140,G120,$J$5:$J$140)</f>
        <v>2000</v>
      </c>
      <c r="M120" s="15" t="s">
        <v>13</v>
      </c>
      <c r="N120" s="15" t="s">
        <v>127</v>
      </c>
      <c r="P120" s="15"/>
      <c r="Q120" s="30"/>
      <c r="R120" s="15" t="s">
        <v>16</v>
      </c>
      <c r="S120" s="15" t="str">
        <f t="shared" ca="1" si="4"/>
        <v/>
      </c>
    </row>
    <row r="121" spans="1:19" x14ac:dyDescent="0.25">
      <c r="A121" s="15" t="str">
        <f t="shared" si="5"/>
        <v>-95</v>
      </c>
      <c r="B121" s="15" t="str">
        <f t="shared" si="6"/>
        <v>-95</v>
      </c>
      <c r="C121" s="15">
        <f t="shared" si="7"/>
        <v>95</v>
      </c>
      <c r="D121" s="30">
        <v>45334</v>
      </c>
      <c r="E121" s="15" t="s">
        <v>282</v>
      </c>
      <c r="F121" s="15" t="s">
        <v>152</v>
      </c>
      <c r="G121" s="15" t="s">
        <v>72</v>
      </c>
      <c r="H121" s="15" t="s">
        <v>280</v>
      </c>
      <c r="I121" s="15" t="s">
        <v>6</v>
      </c>
      <c r="J121" s="15">
        <v>50</v>
      </c>
      <c r="K121" s="15" t="s">
        <v>9</v>
      </c>
      <c r="L121" s="15">
        <f>SUMIF($G$5:$G$140,G121,$J$5:$J$140)</f>
        <v>50</v>
      </c>
      <c r="M121" s="15" t="s">
        <v>13</v>
      </c>
      <c r="N121" s="15" t="s">
        <v>10</v>
      </c>
      <c r="P121" s="15"/>
      <c r="Q121" s="30"/>
      <c r="R121" s="15" t="s">
        <v>16</v>
      </c>
      <c r="S121" s="15" t="str">
        <f t="shared" ca="1" si="4"/>
        <v/>
      </c>
    </row>
    <row r="122" spans="1:19" x14ac:dyDescent="0.25">
      <c r="A122" s="15" t="str">
        <f t="shared" si="5"/>
        <v>-96</v>
      </c>
      <c r="B122" s="15" t="str">
        <f t="shared" si="6"/>
        <v>-96</v>
      </c>
      <c r="C122" s="15">
        <f t="shared" si="7"/>
        <v>96</v>
      </c>
      <c r="D122" s="30">
        <v>45334</v>
      </c>
      <c r="E122" s="15" t="s">
        <v>284</v>
      </c>
      <c r="F122" s="15" t="s">
        <v>91</v>
      </c>
      <c r="G122" s="15" t="s">
        <v>90</v>
      </c>
      <c r="H122" s="15" t="s">
        <v>283</v>
      </c>
      <c r="I122" s="15" t="s">
        <v>11</v>
      </c>
      <c r="J122" s="15">
        <v>10</v>
      </c>
      <c r="K122" s="15" t="s">
        <v>8</v>
      </c>
      <c r="L122" s="15">
        <f>SUMIF($G$5:$G$140,G122,$J$5:$J$140)</f>
        <v>10</v>
      </c>
      <c r="M122" s="15" t="s">
        <v>13</v>
      </c>
      <c r="N122" s="15" t="s">
        <v>127</v>
      </c>
      <c r="O122" s="30">
        <v>43689</v>
      </c>
      <c r="P122" s="15"/>
      <c r="Q122" s="30"/>
      <c r="R122" s="15" t="s">
        <v>16</v>
      </c>
      <c r="S122" s="15" t="str">
        <f t="shared" ca="1" si="4"/>
        <v/>
      </c>
    </row>
    <row r="123" spans="1:19" x14ac:dyDescent="0.25">
      <c r="A123" s="15" t="str">
        <f t="shared" si="5"/>
        <v>-97</v>
      </c>
      <c r="B123" s="15" t="str">
        <f t="shared" si="6"/>
        <v>-97</v>
      </c>
      <c r="C123" s="15">
        <f t="shared" si="7"/>
        <v>97</v>
      </c>
      <c r="D123" s="30">
        <v>45334</v>
      </c>
      <c r="E123" s="15" t="s">
        <v>286</v>
      </c>
      <c r="F123" s="15" t="s">
        <v>110</v>
      </c>
      <c r="G123" s="15" t="s">
        <v>109</v>
      </c>
      <c r="H123" s="15" t="s">
        <v>285</v>
      </c>
      <c r="I123" s="15" t="s">
        <v>11</v>
      </c>
      <c r="J123" s="15">
        <v>500</v>
      </c>
      <c r="K123" s="15" t="s">
        <v>8</v>
      </c>
      <c r="L123" s="15">
        <f>SUMIF($G$5:$G$140,G123,$J$5:$J$140)</f>
        <v>500</v>
      </c>
      <c r="M123" s="15" t="s">
        <v>13</v>
      </c>
      <c r="N123" s="15" t="s">
        <v>127</v>
      </c>
      <c r="P123" s="15"/>
      <c r="Q123" s="30"/>
      <c r="R123" s="15" t="s">
        <v>16</v>
      </c>
      <c r="S123" s="15" t="str">
        <f t="shared" ca="1" si="4"/>
        <v/>
      </c>
    </row>
    <row r="124" spans="1:19" x14ac:dyDescent="0.25">
      <c r="A124" s="15" t="str">
        <f t="shared" si="5"/>
        <v>-98</v>
      </c>
      <c r="B124" s="15" t="str">
        <f t="shared" si="6"/>
        <v>-98</v>
      </c>
      <c r="C124" s="15">
        <f t="shared" si="7"/>
        <v>98</v>
      </c>
      <c r="D124" s="30">
        <v>45334</v>
      </c>
      <c r="E124" s="15" t="s">
        <v>287</v>
      </c>
      <c r="F124" s="15" t="s">
        <v>108</v>
      </c>
      <c r="G124" s="15" t="s">
        <v>107</v>
      </c>
      <c r="H124" s="15">
        <v>1903541</v>
      </c>
      <c r="I124" s="15" t="s">
        <v>11</v>
      </c>
      <c r="J124" s="15">
        <v>500</v>
      </c>
      <c r="K124" s="15" t="s">
        <v>8</v>
      </c>
      <c r="L124" s="15">
        <f>SUMIF($G$5:$G$140,G124,$J$5:$J$140)</f>
        <v>500</v>
      </c>
      <c r="M124" s="15" t="s">
        <v>13</v>
      </c>
      <c r="N124" s="15" t="s">
        <v>127</v>
      </c>
      <c r="O124" s="30">
        <v>44117</v>
      </c>
      <c r="P124" s="15"/>
      <c r="Q124" s="30"/>
      <c r="R124" s="15" t="s">
        <v>16</v>
      </c>
      <c r="S124" s="15" t="str">
        <f t="shared" ca="1" si="4"/>
        <v/>
      </c>
    </row>
    <row r="125" spans="1:19" x14ac:dyDescent="0.25">
      <c r="A125" s="15" t="str">
        <f t="shared" si="5"/>
        <v>-99</v>
      </c>
      <c r="B125" s="15" t="str">
        <f t="shared" si="6"/>
        <v>-99</v>
      </c>
      <c r="C125" s="15">
        <f t="shared" si="7"/>
        <v>99</v>
      </c>
      <c r="D125" s="30">
        <v>45334</v>
      </c>
      <c r="E125" s="15" t="s">
        <v>289</v>
      </c>
      <c r="F125" s="15" t="s">
        <v>74</v>
      </c>
      <c r="G125" s="15" t="s">
        <v>73</v>
      </c>
      <c r="H125" s="15" t="s">
        <v>288</v>
      </c>
      <c r="I125" s="15" t="s">
        <v>11</v>
      </c>
      <c r="J125" s="15">
        <v>5</v>
      </c>
      <c r="K125" s="15" t="s">
        <v>8</v>
      </c>
      <c r="L125" s="15">
        <f>SUMIF($G$5:$G$140,G125,$J$5:$J$140)</f>
        <v>5</v>
      </c>
      <c r="M125" s="15" t="s">
        <v>13</v>
      </c>
      <c r="N125" s="15" t="s">
        <v>163</v>
      </c>
      <c r="P125" s="15"/>
      <c r="Q125" s="30"/>
      <c r="R125" s="15" t="s">
        <v>16</v>
      </c>
      <c r="S125" s="15" t="str">
        <f t="shared" ca="1" si="4"/>
        <v/>
      </c>
    </row>
    <row r="126" spans="1:19" x14ac:dyDescent="0.25">
      <c r="A126" s="15" t="str">
        <f t="shared" si="5"/>
        <v>100</v>
      </c>
      <c r="B126" s="15" t="str">
        <f t="shared" si="6"/>
        <v>100</v>
      </c>
      <c r="C126" s="15">
        <f t="shared" si="7"/>
        <v>100</v>
      </c>
      <c r="D126" s="30">
        <v>45334</v>
      </c>
      <c r="E126" s="15" t="s">
        <v>291</v>
      </c>
      <c r="F126" s="15" t="s">
        <v>85</v>
      </c>
      <c r="G126" s="15" t="s">
        <v>84</v>
      </c>
      <c r="H126" s="15" t="s">
        <v>290</v>
      </c>
      <c r="I126" s="15" t="s">
        <v>11</v>
      </c>
      <c r="J126" s="15">
        <v>100</v>
      </c>
      <c r="K126" s="15" t="s">
        <v>8</v>
      </c>
      <c r="L126" s="15">
        <f>SUMIF($G$5:$G$140,G126,$J$5:$J$140)</f>
        <v>100</v>
      </c>
      <c r="M126" s="15" t="s">
        <v>13</v>
      </c>
      <c r="N126" s="15" t="s">
        <v>10</v>
      </c>
      <c r="O126" s="30">
        <v>45021</v>
      </c>
      <c r="P126" s="15"/>
      <c r="Q126" s="30"/>
      <c r="R126" s="15" t="s">
        <v>16</v>
      </c>
      <c r="S126" s="15" t="str">
        <f t="shared" ca="1" si="4"/>
        <v/>
      </c>
    </row>
    <row r="127" spans="1:19" x14ac:dyDescent="0.25">
      <c r="A127" s="15" t="str">
        <f t="shared" si="5"/>
        <v>101</v>
      </c>
      <c r="B127" s="15" t="str">
        <f t="shared" si="6"/>
        <v>101</v>
      </c>
      <c r="C127" s="15">
        <f t="shared" si="7"/>
        <v>101</v>
      </c>
      <c r="D127" s="30">
        <v>45334</v>
      </c>
      <c r="E127" s="15" t="s">
        <v>293</v>
      </c>
      <c r="F127" s="15" t="s">
        <v>32</v>
      </c>
      <c r="G127" s="15" t="s">
        <v>31</v>
      </c>
      <c r="H127" s="15" t="s">
        <v>292</v>
      </c>
      <c r="I127" s="15" t="s">
        <v>11</v>
      </c>
      <c r="J127" s="15">
        <v>10</v>
      </c>
      <c r="K127" s="15" t="s">
        <v>8</v>
      </c>
      <c r="L127" s="15">
        <f>SUMIF($G$5:$G$140,G127,$J$5:$J$140)</f>
        <v>20</v>
      </c>
      <c r="M127" s="15" t="s">
        <v>13</v>
      </c>
      <c r="N127" s="15" t="s">
        <v>174</v>
      </c>
      <c r="P127" s="15"/>
      <c r="Q127" s="30"/>
      <c r="R127" s="15" t="s">
        <v>16</v>
      </c>
      <c r="S127" s="15" t="str">
        <f t="shared" ca="1" si="4"/>
        <v/>
      </c>
    </row>
    <row r="128" spans="1:19" x14ac:dyDescent="0.25">
      <c r="A128" s="15" t="str">
        <f t="shared" si="5"/>
        <v>102</v>
      </c>
      <c r="B128" s="15" t="str">
        <f t="shared" si="6"/>
        <v>102</v>
      </c>
      <c r="C128" s="15">
        <f t="shared" si="7"/>
        <v>102</v>
      </c>
      <c r="D128" s="30">
        <v>45334</v>
      </c>
      <c r="E128" s="15" t="s">
        <v>295</v>
      </c>
      <c r="F128" s="15" t="s">
        <v>93</v>
      </c>
      <c r="G128" s="15" t="s">
        <v>92</v>
      </c>
      <c r="H128" s="15" t="s">
        <v>294</v>
      </c>
      <c r="I128" s="15" t="s">
        <v>11</v>
      </c>
      <c r="J128" s="15">
        <v>5</v>
      </c>
      <c r="K128" s="15" t="s">
        <v>8</v>
      </c>
      <c r="L128" s="15">
        <f>SUMIF($G$5:$G$140,G128,$J$5:$J$140)</f>
        <v>5</v>
      </c>
      <c r="M128" s="15" t="s">
        <v>13</v>
      </c>
      <c r="N128" s="15" t="s">
        <v>10</v>
      </c>
      <c r="O128" s="30">
        <v>45088</v>
      </c>
      <c r="P128" s="15"/>
      <c r="Q128" s="30"/>
      <c r="R128" s="15" t="s">
        <v>16</v>
      </c>
      <c r="S128" s="15" t="str">
        <f t="shared" ca="1" si="4"/>
        <v/>
      </c>
    </row>
    <row r="129" spans="1:19" x14ac:dyDescent="0.25">
      <c r="A129" s="15" t="str">
        <f t="shared" si="5"/>
        <v>103</v>
      </c>
      <c r="B129" s="15" t="str">
        <f t="shared" si="6"/>
        <v>103</v>
      </c>
      <c r="C129" s="15">
        <f t="shared" si="7"/>
        <v>103</v>
      </c>
      <c r="D129" s="30">
        <v>45334</v>
      </c>
      <c r="E129" s="15" t="s">
        <v>297</v>
      </c>
      <c r="F129" s="15" t="s">
        <v>77</v>
      </c>
      <c r="G129" s="15" t="s">
        <v>76</v>
      </c>
      <c r="H129" s="15" t="s">
        <v>296</v>
      </c>
      <c r="I129" s="15" t="s">
        <v>11</v>
      </c>
      <c r="J129" s="15">
        <v>0.5</v>
      </c>
      <c r="K129" s="15" t="s">
        <v>8</v>
      </c>
      <c r="L129" s="15">
        <f>SUMIF($G$5:$G$140,G129,$J$5:$J$140)</f>
        <v>50.5</v>
      </c>
      <c r="M129" s="15" t="s">
        <v>13</v>
      </c>
      <c r="N129" s="15" t="s">
        <v>10</v>
      </c>
      <c r="P129" s="15"/>
      <c r="Q129" s="30"/>
      <c r="R129" s="15" t="s">
        <v>16</v>
      </c>
      <c r="S129" s="15" t="str">
        <f t="shared" ca="1" si="4"/>
        <v/>
      </c>
    </row>
    <row r="130" spans="1:19" x14ac:dyDescent="0.25">
      <c r="A130" s="15" t="str">
        <f t="shared" si="5"/>
        <v>104</v>
      </c>
      <c r="B130" s="15" t="str">
        <f t="shared" si="6"/>
        <v>104</v>
      </c>
      <c r="C130" s="15">
        <f t="shared" si="7"/>
        <v>104</v>
      </c>
      <c r="D130" s="30">
        <v>45334</v>
      </c>
      <c r="E130" s="15" t="s">
        <v>298</v>
      </c>
      <c r="F130" s="15" t="s">
        <v>80</v>
      </c>
      <c r="G130" s="15">
        <v>11205</v>
      </c>
      <c r="H130" s="15" t="s">
        <v>280</v>
      </c>
      <c r="I130" s="15" t="s">
        <v>6</v>
      </c>
      <c r="J130" s="15">
        <v>500</v>
      </c>
      <c r="K130" s="15" t="s">
        <v>9</v>
      </c>
      <c r="L130" s="15">
        <f>SUMIF($G$5:$G$140,G130,$J$5:$J$140)</f>
        <v>2000</v>
      </c>
      <c r="M130" s="15" t="s">
        <v>13</v>
      </c>
      <c r="N130" s="15" t="s">
        <v>127</v>
      </c>
      <c r="P130" s="15"/>
      <c r="Q130" s="30"/>
      <c r="R130" s="15" t="s">
        <v>16</v>
      </c>
      <c r="S130" s="15" t="str">
        <f t="shared" ca="1" si="4"/>
        <v/>
      </c>
    </row>
    <row r="131" spans="1:19" x14ac:dyDescent="0.25">
      <c r="A131" s="15" t="str">
        <f t="shared" si="5"/>
        <v>105</v>
      </c>
      <c r="B131" s="15" t="str">
        <f t="shared" si="6"/>
        <v>105</v>
      </c>
      <c r="C131" s="15">
        <f t="shared" si="7"/>
        <v>105</v>
      </c>
      <c r="D131" s="30">
        <v>45334</v>
      </c>
      <c r="E131" s="15" t="s">
        <v>299</v>
      </c>
      <c r="F131" s="15" t="s">
        <v>80</v>
      </c>
      <c r="G131" s="15">
        <v>11205</v>
      </c>
      <c r="H131" s="15" t="s">
        <v>280</v>
      </c>
      <c r="I131" s="15" t="s">
        <v>6</v>
      </c>
      <c r="J131" s="15">
        <v>500</v>
      </c>
      <c r="K131" s="15" t="s">
        <v>9</v>
      </c>
      <c r="L131" s="15">
        <f>SUMIF($G$5:$G$140,G131,$J$5:$J$140)</f>
        <v>2000</v>
      </c>
      <c r="M131" s="15" t="s">
        <v>13</v>
      </c>
      <c r="N131" s="15" t="s">
        <v>127</v>
      </c>
      <c r="P131" s="15"/>
      <c r="Q131" s="30"/>
      <c r="R131" s="15" t="s">
        <v>16</v>
      </c>
      <c r="S131" s="15" t="str">
        <f t="shared" ca="1" si="4"/>
        <v/>
      </c>
    </row>
    <row r="132" spans="1:19" x14ac:dyDescent="0.25">
      <c r="A132" s="15" t="str">
        <f t="shared" si="5"/>
        <v>106</v>
      </c>
      <c r="B132" s="15" t="str">
        <f t="shared" si="6"/>
        <v>106</v>
      </c>
      <c r="C132" s="15">
        <f t="shared" si="7"/>
        <v>106</v>
      </c>
      <c r="D132" s="30">
        <v>45334</v>
      </c>
      <c r="E132" s="15" t="s">
        <v>300</v>
      </c>
      <c r="F132" s="15" t="s">
        <v>80</v>
      </c>
      <c r="G132" s="15">
        <v>11205</v>
      </c>
      <c r="H132" s="15" t="s">
        <v>280</v>
      </c>
      <c r="I132" s="15" t="s">
        <v>6</v>
      </c>
      <c r="J132" s="15">
        <v>500</v>
      </c>
      <c r="K132" s="15" t="s">
        <v>9</v>
      </c>
      <c r="L132" s="15">
        <f>SUMIF($G$5:$G$140,G132,$J$5:$J$140)</f>
        <v>2000</v>
      </c>
      <c r="M132" s="15" t="s">
        <v>13</v>
      </c>
      <c r="N132" s="15" t="s">
        <v>127</v>
      </c>
      <c r="P132" s="15"/>
      <c r="Q132" s="30"/>
      <c r="R132" s="15" t="s">
        <v>16</v>
      </c>
      <c r="S132" s="15" t="str">
        <f t="shared" ca="1" si="4"/>
        <v/>
      </c>
    </row>
    <row r="133" spans="1:19" x14ac:dyDescent="0.25">
      <c r="A133" s="15" t="str">
        <f t="shared" si="5"/>
        <v>107</v>
      </c>
      <c r="B133" s="15" t="str">
        <f t="shared" si="6"/>
        <v>107</v>
      </c>
      <c r="C133" s="15">
        <f t="shared" si="7"/>
        <v>107</v>
      </c>
      <c r="D133" s="30">
        <v>45334</v>
      </c>
      <c r="E133" s="15" t="s">
        <v>302</v>
      </c>
      <c r="F133" s="15" t="s">
        <v>83</v>
      </c>
      <c r="G133" s="15">
        <v>1130</v>
      </c>
      <c r="H133" s="15" t="s">
        <v>301</v>
      </c>
      <c r="I133" s="15" t="s">
        <v>6</v>
      </c>
      <c r="J133" s="15">
        <v>1000</v>
      </c>
      <c r="K133" s="15" t="s">
        <v>9</v>
      </c>
      <c r="L133" s="15">
        <f>SUMIF($G$5:$G$140,G133,$J$5:$J$140)</f>
        <v>2000</v>
      </c>
      <c r="M133" s="15" t="s">
        <v>13</v>
      </c>
      <c r="N133" s="15" t="s">
        <v>127</v>
      </c>
      <c r="P133" s="15"/>
      <c r="Q133" s="30"/>
      <c r="R133" s="15" t="s">
        <v>16</v>
      </c>
      <c r="S133" s="15" t="str">
        <f t="shared" ca="1" si="4"/>
        <v/>
      </c>
    </row>
    <row r="134" spans="1:19" x14ac:dyDescent="0.25">
      <c r="A134" s="15" t="str">
        <f t="shared" si="5"/>
        <v>108</v>
      </c>
      <c r="B134" s="15" t="str">
        <f t="shared" si="6"/>
        <v>108</v>
      </c>
      <c r="C134" s="15">
        <f t="shared" si="7"/>
        <v>108</v>
      </c>
      <c r="D134" s="30">
        <v>45334</v>
      </c>
      <c r="E134" s="15" t="s">
        <v>303</v>
      </c>
      <c r="F134" s="15" t="s">
        <v>83</v>
      </c>
      <c r="G134" s="15">
        <v>1130</v>
      </c>
      <c r="H134" s="15" t="s">
        <v>301</v>
      </c>
      <c r="I134" s="15" t="s">
        <v>6</v>
      </c>
      <c r="J134" s="15">
        <v>1000</v>
      </c>
      <c r="K134" s="15" t="s">
        <v>9</v>
      </c>
      <c r="L134" s="15">
        <f>SUMIF($G$5:$G$140,G134,$J$5:$J$140)</f>
        <v>2000</v>
      </c>
      <c r="M134" s="15" t="s">
        <v>13</v>
      </c>
      <c r="N134" s="15" t="s">
        <v>127</v>
      </c>
      <c r="P134" s="15"/>
      <c r="Q134" s="30"/>
      <c r="R134" s="15" t="s">
        <v>16</v>
      </c>
      <c r="S134" s="15" t="str">
        <f t="shared" ref="S134:S140" ca="1" si="9">IF(ISBLANK(P134),"","vide")&amp;IF(Q134="","",IF(Q134&gt;TODAY(),"","vide"))</f>
        <v/>
      </c>
    </row>
    <row r="135" spans="1:19" x14ac:dyDescent="0.25">
      <c r="A135" s="15" t="str">
        <f t="shared" si="5"/>
        <v>109</v>
      </c>
      <c r="B135" s="15" t="str">
        <f t="shared" si="6"/>
        <v>109</v>
      </c>
      <c r="C135" s="15">
        <f t="shared" si="7"/>
        <v>109</v>
      </c>
      <c r="D135" s="30">
        <v>45334</v>
      </c>
      <c r="E135" s="15" t="s">
        <v>304</v>
      </c>
      <c r="F135" s="15" t="s">
        <v>116</v>
      </c>
      <c r="G135" s="15" t="s">
        <v>115</v>
      </c>
      <c r="H135" s="15">
        <v>10229711</v>
      </c>
      <c r="I135" s="15" t="s">
        <v>6</v>
      </c>
      <c r="J135" s="15">
        <v>1000</v>
      </c>
      <c r="K135" s="15" t="s">
        <v>9</v>
      </c>
      <c r="L135" s="15">
        <f>SUMIF($G$5:$G$140,G135,$J$5:$J$140)</f>
        <v>2000</v>
      </c>
      <c r="M135" s="15" t="s">
        <v>13</v>
      </c>
      <c r="N135" s="15" t="s">
        <v>163</v>
      </c>
      <c r="P135" s="15"/>
      <c r="Q135" s="30"/>
      <c r="R135" s="15" t="s">
        <v>16</v>
      </c>
      <c r="S135" s="15" t="str">
        <f t="shared" ca="1" si="9"/>
        <v/>
      </c>
    </row>
    <row r="136" spans="1:19" x14ac:dyDescent="0.25">
      <c r="A136" s="15" t="str">
        <f t="shared" ref="A136:A140" si="10">RIGHT(E136,3)</f>
        <v>110</v>
      </c>
      <c r="B136" s="15" t="str">
        <f t="shared" ref="B136:B140" si="11">IF(_xlfn.NUMBERVALUE(A136),A136,0)</f>
        <v>110</v>
      </c>
      <c r="C136" s="15">
        <f t="shared" ref="C136:C140" si="12">ABS(B136)</f>
        <v>110</v>
      </c>
      <c r="D136" s="30">
        <v>45334</v>
      </c>
      <c r="E136" s="15" t="s">
        <v>305</v>
      </c>
      <c r="F136" s="15" t="s">
        <v>116</v>
      </c>
      <c r="G136" s="15" t="s">
        <v>115</v>
      </c>
      <c r="H136" s="15">
        <v>10229711</v>
      </c>
      <c r="I136" s="15" t="s">
        <v>6</v>
      </c>
      <c r="J136" s="15">
        <v>1000</v>
      </c>
      <c r="K136" s="15" t="s">
        <v>9</v>
      </c>
      <c r="L136" s="15">
        <f>SUMIF($G$5:$G$140,G136,$J$5:$J$140)</f>
        <v>2000</v>
      </c>
      <c r="M136" s="15" t="s">
        <v>13</v>
      </c>
      <c r="N136" s="15" t="s">
        <v>163</v>
      </c>
      <c r="P136" s="15"/>
      <c r="Q136" s="30"/>
      <c r="R136" s="15" t="s">
        <v>16</v>
      </c>
      <c r="S136" s="15" t="str">
        <f t="shared" ca="1" si="9"/>
        <v/>
      </c>
    </row>
    <row r="137" spans="1:19" x14ac:dyDescent="0.25">
      <c r="A137" s="15" t="str">
        <f t="shared" si="10"/>
        <v>111</v>
      </c>
      <c r="B137" s="15" t="str">
        <f t="shared" si="11"/>
        <v>111</v>
      </c>
      <c r="C137" s="15">
        <f t="shared" si="12"/>
        <v>111</v>
      </c>
      <c r="D137" s="30">
        <v>45334</v>
      </c>
      <c r="E137" s="15" t="s">
        <v>306</v>
      </c>
      <c r="F137" s="15" t="s">
        <v>114</v>
      </c>
      <c r="G137" s="15" t="s">
        <v>113</v>
      </c>
      <c r="H137" s="15">
        <v>2199912</v>
      </c>
      <c r="I137" s="15" t="s">
        <v>6</v>
      </c>
      <c r="J137" s="15">
        <v>2500</v>
      </c>
      <c r="K137" s="15" t="s">
        <v>9</v>
      </c>
      <c r="L137" s="15">
        <f>SUMIF($G$5:$G$140,G137,$J$5:$J$140)</f>
        <v>7500</v>
      </c>
      <c r="M137" s="15" t="s">
        <v>13</v>
      </c>
      <c r="N137" s="15" t="s">
        <v>10</v>
      </c>
      <c r="P137" s="15"/>
      <c r="Q137" s="30"/>
      <c r="R137" s="15" t="s">
        <v>16</v>
      </c>
      <c r="S137" s="15" t="str">
        <f t="shared" ca="1" si="9"/>
        <v/>
      </c>
    </row>
    <row r="138" spans="1:19" x14ac:dyDescent="0.25">
      <c r="A138" s="15" t="str">
        <f t="shared" si="10"/>
        <v>112</v>
      </c>
      <c r="B138" s="15" t="str">
        <f t="shared" si="11"/>
        <v>112</v>
      </c>
      <c r="C138" s="15">
        <f t="shared" si="12"/>
        <v>112</v>
      </c>
      <c r="D138" s="30">
        <v>45334</v>
      </c>
      <c r="E138" s="15" t="s">
        <v>307</v>
      </c>
      <c r="F138" s="15" t="s">
        <v>114</v>
      </c>
      <c r="G138" s="15" t="s">
        <v>113</v>
      </c>
      <c r="H138" s="15">
        <v>2199912</v>
      </c>
      <c r="I138" s="15" t="s">
        <v>6</v>
      </c>
      <c r="J138" s="15">
        <v>2500</v>
      </c>
      <c r="K138" s="15" t="s">
        <v>9</v>
      </c>
      <c r="L138" s="15">
        <f>SUMIF($G$5:$G$140,G138,$J$5:$J$140)</f>
        <v>7500</v>
      </c>
      <c r="M138" s="15" t="s">
        <v>13</v>
      </c>
      <c r="N138" s="15" t="s">
        <v>10</v>
      </c>
      <c r="P138" s="15"/>
      <c r="Q138" s="30"/>
      <c r="R138" s="15" t="s">
        <v>16</v>
      </c>
      <c r="S138" s="15" t="str">
        <f t="shared" ca="1" si="9"/>
        <v/>
      </c>
    </row>
    <row r="139" spans="1:19" x14ac:dyDescent="0.25">
      <c r="A139" s="15" t="str">
        <f t="shared" si="10"/>
        <v>113</v>
      </c>
      <c r="B139" s="15" t="str">
        <f t="shared" si="11"/>
        <v>113</v>
      </c>
      <c r="C139" s="15">
        <f t="shared" si="12"/>
        <v>113</v>
      </c>
      <c r="D139" s="30">
        <v>45334</v>
      </c>
      <c r="E139" s="15" t="s">
        <v>308</v>
      </c>
      <c r="F139" s="15" t="s">
        <v>114</v>
      </c>
      <c r="G139" s="15" t="s">
        <v>113</v>
      </c>
      <c r="H139" s="15">
        <v>2199912</v>
      </c>
      <c r="I139" s="15" t="s">
        <v>6</v>
      </c>
      <c r="J139" s="15">
        <v>2500</v>
      </c>
      <c r="K139" s="15" t="s">
        <v>9</v>
      </c>
      <c r="L139" s="15">
        <f>SUMIF($G$5:$G$140,G139,$J$5:$J$140)</f>
        <v>7500</v>
      </c>
      <c r="M139" s="15" t="s">
        <v>13</v>
      </c>
      <c r="N139" s="15" t="s">
        <v>10</v>
      </c>
      <c r="P139" s="15"/>
      <c r="Q139" s="30"/>
      <c r="R139" s="15" t="s">
        <v>16</v>
      </c>
      <c r="S139" s="15" t="str">
        <f t="shared" ca="1" si="9"/>
        <v/>
      </c>
    </row>
    <row r="140" spans="1:19" x14ac:dyDescent="0.25">
      <c r="A140" s="15" t="str">
        <f t="shared" si="10"/>
        <v>114</v>
      </c>
      <c r="B140" s="15" t="str">
        <f t="shared" si="11"/>
        <v>114</v>
      </c>
      <c r="C140" s="15">
        <f t="shared" si="12"/>
        <v>114</v>
      </c>
      <c r="D140" s="30">
        <v>45334</v>
      </c>
      <c r="E140" s="15" t="s">
        <v>309</v>
      </c>
      <c r="F140" s="15" t="s">
        <v>112</v>
      </c>
      <c r="G140" s="15" t="s">
        <v>111</v>
      </c>
      <c r="H140" s="15">
        <v>2243715</v>
      </c>
      <c r="I140" s="15" t="s">
        <v>6</v>
      </c>
      <c r="J140" s="15">
        <v>2500</v>
      </c>
      <c r="K140" s="15" t="s">
        <v>9</v>
      </c>
      <c r="L140" s="15">
        <f>SUMIF($G$5:$G$140,G140,$J$5:$J$140)</f>
        <v>2500</v>
      </c>
      <c r="M140" s="15" t="s">
        <v>13</v>
      </c>
      <c r="N140" s="15" t="s">
        <v>163</v>
      </c>
      <c r="P140" s="15"/>
      <c r="Q140" s="30"/>
      <c r="R140" s="15" t="s">
        <v>16</v>
      </c>
      <c r="S140" s="15" t="str">
        <f t="shared" ca="1" si="9"/>
        <v/>
      </c>
    </row>
  </sheetData>
  <mergeCells count="2">
    <mergeCell ref="N3:O3"/>
    <mergeCell ref="R3:S3"/>
  </mergeCells>
  <phoneticPr fontId="2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archivage">
                <anchor moveWithCells="1" sizeWithCells="1">
                  <from>
                    <xdr:col>6</xdr:col>
                    <xdr:colOff>914400</xdr:colOff>
                    <xdr:row>0</xdr:row>
                    <xdr:rowOff>95250</xdr:rowOff>
                  </from>
                  <to>
                    <xdr:col>9</xdr:col>
                    <xdr:colOff>323850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813FD-B94C-482D-81D4-4A96D646E5E1}">
  <sheetPr codeName="Feuil3"/>
  <dimension ref="C2:S5"/>
  <sheetViews>
    <sheetView tabSelected="1" zoomScale="80" zoomScaleNormal="80" workbookViewId="0">
      <selection activeCell="D15" sqref="D15"/>
    </sheetView>
  </sheetViews>
  <sheetFormatPr defaultColWidth="11.42578125" defaultRowHeight="15" x14ac:dyDescent="0.25"/>
  <cols>
    <col min="1" max="1" width="3" customWidth="1"/>
    <col min="2" max="2" width="3.42578125" customWidth="1"/>
    <col min="3" max="3" width="17.5703125" style="4" customWidth="1"/>
    <col min="4" max="4" width="12.7109375" customWidth="1"/>
    <col min="5" max="5" width="17.42578125" customWidth="1"/>
    <col min="6" max="6" width="11.5703125" customWidth="1"/>
    <col min="7" max="7" width="13.7109375" customWidth="1"/>
    <col min="10" max="11" width="10" customWidth="1"/>
    <col min="12" max="12" width="14" customWidth="1"/>
    <col min="14" max="14" width="15.42578125" style="4" customWidth="1"/>
    <col min="15" max="15" width="15.7109375" style="4" customWidth="1"/>
    <col min="16" max="16" width="16.7109375" style="4" customWidth="1"/>
    <col min="17" max="17" width="12.28515625" customWidth="1"/>
  </cols>
  <sheetData>
    <row r="2" spans="3:19" x14ac:dyDescent="0.25"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</row>
    <row r="3" spans="3:19" x14ac:dyDescent="0.25">
      <c r="D3" s="4"/>
    </row>
    <row r="4" spans="3:19" x14ac:dyDescent="0.25">
      <c r="C4" s="4" t="s">
        <v>189</v>
      </c>
      <c r="D4" s="15" t="s">
        <v>350</v>
      </c>
      <c r="E4" t="s">
        <v>168</v>
      </c>
      <c r="F4" t="s">
        <v>169</v>
      </c>
      <c r="G4" t="s">
        <v>170</v>
      </c>
      <c r="H4" t="s">
        <v>190</v>
      </c>
      <c r="I4" t="s">
        <v>186</v>
      </c>
      <c r="J4" t="s">
        <v>187</v>
      </c>
      <c r="K4" t="s">
        <v>132</v>
      </c>
      <c r="L4" t="s">
        <v>188</v>
      </c>
      <c r="M4" t="s">
        <v>191</v>
      </c>
      <c r="N4" s="4" t="s">
        <v>184</v>
      </c>
      <c r="O4" s="4" t="s">
        <v>185</v>
      </c>
      <c r="P4" s="4" t="s">
        <v>192</v>
      </c>
      <c r="Q4" t="s">
        <v>193</v>
      </c>
      <c r="R4" s="30" t="s">
        <v>349</v>
      </c>
    </row>
    <row r="5" spans="3:19" x14ac:dyDescent="0.25">
      <c r="D5" s="15" t="str">
        <f t="shared" ref="D5" ca="1" si="0">IF(ISBLANK(A5),"","vide")&amp;IF(B5="","",IF(B5&gt;TODAY(),"","vide"))</f>
        <v/>
      </c>
      <c r="R5" s="4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criptIds xmlns="http://schemas.microsoft.com/office/extensibility/maker/v1.0" id="script-ids-node-id">
  <scriptId id="ms-officescript%3A%2F%2Fonedrive_business_itemlink%2F01SREMK2V7G44VXXSVHFH23SR77TUKZPZ4:ms-officescript%3A%2F%2Fonedrive_business_sharinglink%2Fu!aHR0cHM6Ly9ob3JpYmEtbXkuc2hhcmVwb2ludC5jb20vOnU6L3AvcmljaGFyZF9vbW9udC9FYjgzT1Z2ZVZUbFByY29fX09pc3Z6d0JzMzJuR1huR3Z4bzdma2J3MTNuc0ln"/>
</scriptIds>
</file>

<file path=customXml/itemProps1.xml><?xml version="1.0" encoding="utf-8"?>
<ds:datastoreItem xmlns:ds="http://schemas.openxmlformats.org/officeDocument/2006/customXml" ds:itemID="{12FA7663-82FD-4E01-A1C6-65435DC7F38C}">
  <ds:schemaRefs>
    <ds:schemaRef ds:uri="http://schemas.microsoft.com/office/extensibility/maker/v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enregistrement</vt:lpstr>
      <vt:lpstr>consultation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OMONT</dc:creator>
  <cp:lastModifiedBy>Bart Strubbe</cp:lastModifiedBy>
  <dcterms:created xsi:type="dcterms:W3CDTF">2024-02-01T10:51:44Z</dcterms:created>
  <dcterms:modified xsi:type="dcterms:W3CDTF">2024-02-14T07:58:22Z</dcterms:modified>
</cp:coreProperties>
</file>