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C8E6C000-0D71-4F0A-859C-6A1A4CCBAE26}" xr6:coauthVersionLast="47" xr6:coauthVersionMax="47" xr10:uidLastSave="{00000000-0000-0000-0000-000000000000}"/>
  <bookViews>
    <workbookView xWindow="-120" yWindow="-120" windowWidth="29040" windowHeight="15855" xr2:uid="{00000000-000D-0000-FFFF-FFFF00000000}"/>
  </bookViews>
  <sheets>
    <sheet name="Squelette" sheetId="2" r:id="rId1"/>
    <sheet name="Statistique" sheetId="3" r:id="rId2"/>
    <sheet name="Type" sheetId="4" r:id="rId3"/>
    <sheet name="Squelette Base Kaladesh" sheetId="1" r:id="rId4"/>
    <sheet name="Outils" sheetId="5" r:id="rId5"/>
  </sheets>
  <definedNames>
    <definedName name="_xlnm._FilterDatabase" localSheetId="0" hidden="1">Squelette!$A$1:$P$255</definedName>
    <definedName name="_xlnm._FilterDatabase" localSheetId="3" hidden="1">'Squelette Base Kaladesh'!$C$1:$D$259</definedName>
    <definedName name="blanc">Squelette!$A$2:$O$40</definedName>
    <definedName name="bleu">Squelette!$A$41:$O$79</definedName>
    <definedName name="Btype">Squelette!$D$80:$D$118</definedName>
    <definedName name="Concu">Squelette!$O:$O</definedName>
    <definedName name="Ctype">Squelette!$D$212:$D$253</definedName>
    <definedName name="Gtype">Squelette!$D$159:$D$196</definedName>
    <definedName name="Incolore">Squelette!$A$212:$O$253</definedName>
    <definedName name="keyword">Squelette!$I$2:$K$253</definedName>
    <definedName name="ListeType">Type!$D$6:$D$105</definedName>
    <definedName name="Mtype">Squelette!$D$197:$D$211</definedName>
    <definedName name="Multicolore">Squelette!$A$197:$O$211</definedName>
    <definedName name="noir">Squelette!$A$80:$O$118</definedName>
    <definedName name="rouge">Squelette!$A$119:$O$157</definedName>
    <definedName name="Rtype">Squelette!$D$119:$D$158</definedName>
    <definedName name="SousType">Squelette!$E$2:$E$253</definedName>
    <definedName name="Trier">Squelette!$A:$P</definedName>
    <definedName name="Types">Squelette!$D$1:$E$253</definedName>
    <definedName name="Utype">Squelette!$D$42:$D$79</definedName>
    <definedName name="vert">Squelette!$A$158:$O$196</definedName>
    <definedName name="Wtype">Squelette!$D$2:$D$41</definedName>
    <definedName name="YN">Outils!$A$1:$A$2</definedName>
    <definedName name="YNM">Outils!$A$1:$A$3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" i="4" l="1"/>
  <c r="E4" i="4"/>
  <c r="E2" i="4"/>
  <c r="O20" i="3" l="1"/>
  <c r="P20" i="3"/>
  <c r="Q20" i="3" l="1"/>
  <c r="C11" i="3"/>
  <c r="C32" i="3" s="1"/>
  <c r="P16" i="3"/>
  <c r="P17" i="3"/>
  <c r="O16" i="3"/>
  <c r="O17" i="3"/>
  <c r="O15" i="3"/>
  <c r="P15" i="3"/>
  <c r="K35" i="3"/>
  <c r="L8" i="3"/>
  <c r="K8" i="3"/>
  <c r="H8" i="3"/>
  <c r="G8" i="3"/>
  <c r="F8" i="3"/>
  <c r="E8" i="3"/>
  <c r="D8" i="3"/>
  <c r="C8" i="3"/>
  <c r="C7" i="3"/>
  <c r="C6" i="3"/>
  <c r="C5" i="3"/>
  <c r="C4" i="3"/>
  <c r="C3" i="3"/>
  <c r="C2" i="3"/>
  <c r="P9" i="3"/>
  <c r="P10" i="3"/>
  <c r="P11" i="3"/>
  <c r="P12" i="3"/>
  <c r="P3" i="3"/>
  <c r="P2" i="3"/>
  <c r="P4" i="3"/>
  <c r="P5" i="3"/>
  <c r="P6" i="3"/>
  <c r="L7" i="3"/>
  <c r="K7" i="3"/>
  <c r="H7" i="3"/>
  <c r="G7" i="3"/>
  <c r="F7" i="3"/>
  <c r="E7" i="3"/>
  <c r="D7" i="3"/>
  <c r="L6" i="3"/>
  <c r="K6" i="3"/>
  <c r="H6" i="3"/>
  <c r="G6" i="3"/>
  <c r="F6" i="3"/>
  <c r="E6" i="3"/>
  <c r="D6" i="3"/>
  <c r="L5" i="3"/>
  <c r="K5" i="3"/>
  <c r="H5" i="3"/>
  <c r="G5" i="3"/>
  <c r="F5" i="3"/>
  <c r="E5" i="3"/>
  <c r="D5" i="3"/>
  <c r="L4" i="3"/>
  <c r="K4" i="3"/>
  <c r="H4" i="3"/>
  <c r="G4" i="3"/>
  <c r="F4" i="3"/>
  <c r="E4" i="3"/>
  <c r="D4" i="3"/>
  <c r="L3" i="3"/>
  <c r="K3" i="3"/>
  <c r="H3" i="3"/>
  <c r="G3" i="3"/>
  <c r="F3" i="3"/>
  <c r="E3" i="3"/>
  <c r="D3" i="3"/>
  <c r="L2" i="3"/>
  <c r="K2" i="3"/>
  <c r="H2" i="3"/>
  <c r="G2" i="3"/>
  <c r="F2" i="3"/>
  <c r="E2" i="3"/>
  <c r="D2" i="3"/>
  <c r="I5" i="3" l="1"/>
  <c r="G9" i="3"/>
  <c r="I7" i="3"/>
  <c r="I2" i="3"/>
  <c r="I3" i="3"/>
  <c r="I4" i="3"/>
  <c r="I6" i="3"/>
  <c r="I8" i="3"/>
  <c r="C17" i="3"/>
  <c r="C19" i="3"/>
  <c r="C25" i="3"/>
  <c r="C33" i="3"/>
  <c r="C9" i="3"/>
  <c r="C18" i="3"/>
  <c r="C26" i="3"/>
  <c r="C34" i="3"/>
  <c r="C27" i="3"/>
  <c r="C12" i="3"/>
  <c r="C20" i="3"/>
  <c r="C28" i="3"/>
  <c r="C36" i="3"/>
  <c r="C13" i="3"/>
  <c r="C21" i="3"/>
  <c r="C29" i="3"/>
  <c r="C37" i="3"/>
  <c r="C14" i="3"/>
  <c r="C22" i="3"/>
  <c r="C30" i="3"/>
  <c r="C38" i="3"/>
  <c r="E9" i="3"/>
  <c r="C15" i="3"/>
  <c r="C23" i="3"/>
  <c r="C31" i="3"/>
  <c r="C39" i="3"/>
  <c r="L9" i="3"/>
  <c r="C16" i="3"/>
  <c r="C24" i="3"/>
  <c r="H9" i="3"/>
  <c r="K9" i="3"/>
  <c r="I9" i="3" s="1"/>
  <c r="F9" i="3"/>
  <c r="D9" i="3"/>
  <c r="C40" i="3" l="1"/>
  <c r="C41" i="3" l="1"/>
  <c r="D11" i="3" s="1"/>
  <c r="D39" i="3" l="1"/>
  <c r="D31" i="3"/>
  <c r="D23" i="3"/>
  <c r="D15" i="3"/>
  <c r="D38" i="3"/>
  <c r="D30" i="3"/>
  <c r="D22" i="3"/>
  <c r="D14" i="3"/>
  <c r="D37" i="3"/>
  <c r="D29" i="3"/>
  <c r="D21" i="3"/>
  <c r="D13" i="3"/>
  <c r="D36" i="3"/>
  <c r="D28" i="3"/>
  <c r="D20" i="3"/>
  <c r="D12" i="3"/>
  <c r="D27" i="3"/>
  <c r="D19" i="3"/>
  <c r="D34" i="3"/>
  <c r="D26" i="3"/>
  <c r="D18" i="3"/>
  <c r="D33" i="3"/>
  <c r="D25" i="3"/>
  <c r="D17" i="3"/>
  <c r="D32" i="3"/>
  <c r="D24" i="3"/>
  <c r="D16" i="3"/>
  <c r="D40" i="3" l="1"/>
  <c r="D41" i="3" l="1"/>
  <c r="E11" i="3" l="1"/>
  <c r="E36" i="3" s="1"/>
  <c r="E28" i="3" l="1"/>
  <c r="E24" i="3"/>
  <c r="E37" i="3"/>
  <c r="E16" i="3"/>
  <c r="E32" i="3"/>
  <c r="E21" i="3"/>
  <c r="E33" i="3"/>
  <c r="E34" i="3"/>
  <c r="E13" i="3"/>
  <c r="E29" i="3"/>
  <c r="E18" i="3"/>
  <c r="E38" i="3"/>
  <c r="E20" i="3"/>
  <c r="E17" i="3"/>
  <c r="E25" i="3"/>
  <c r="E14" i="3"/>
  <c r="E26" i="3"/>
  <c r="E22" i="3"/>
  <c r="E15" i="3"/>
  <c r="E30" i="3"/>
  <c r="E23" i="3"/>
  <c r="E19" i="3"/>
  <c r="E31" i="3"/>
  <c r="E27" i="3"/>
  <c r="E39" i="3"/>
  <c r="E12" i="3"/>
  <c r="E40" i="3" l="1"/>
  <c r="E41" i="3" s="1"/>
  <c r="F11" i="3" s="1"/>
  <c r="F37" i="3" l="1"/>
  <c r="F29" i="3"/>
  <c r="F21" i="3"/>
  <c r="F13" i="3"/>
  <c r="F36" i="3"/>
  <c r="F28" i="3"/>
  <c r="F20" i="3"/>
  <c r="F12" i="3"/>
  <c r="F27" i="3"/>
  <c r="F19" i="3"/>
  <c r="F34" i="3"/>
  <c r="F26" i="3"/>
  <c r="F18" i="3"/>
  <c r="F33" i="3"/>
  <c r="F25" i="3"/>
  <c r="F17" i="3"/>
  <c r="F32" i="3"/>
  <c r="F24" i="3"/>
  <c r="F16" i="3"/>
  <c r="F39" i="3"/>
  <c r="F31" i="3"/>
  <c r="F23" i="3"/>
  <c r="F15" i="3"/>
  <c r="F38" i="3"/>
  <c r="F30" i="3"/>
  <c r="F22" i="3"/>
  <c r="F14" i="3"/>
  <c r="F40" i="3" l="1"/>
  <c r="F41" i="3" l="1"/>
  <c r="G11" i="3" s="1"/>
  <c r="G36" i="3" l="1"/>
  <c r="G28" i="3"/>
  <c r="G20" i="3"/>
  <c r="G12" i="3"/>
  <c r="G27" i="3"/>
  <c r="G19" i="3"/>
  <c r="G34" i="3"/>
  <c r="G26" i="3"/>
  <c r="G18" i="3"/>
  <c r="G33" i="3"/>
  <c r="G25" i="3"/>
  <c r="G17" i="3"/>
  <c r="G32" i="3"/>
  <c r="G24" i="3"/>
  <c r="G16" i="3"/>
  <c r="G39" i="3"/>
  <c r="G31" i="3"/>
  <c r="G23" i="3"/>
  <c r="G15" i="3"/>
  <c r="G38" i="3"/>
  <c r="G30" i="3"/>
  <c r="G22" i="3"/>
  <c r="G14" i="3"/>
  <c r="G37" i="3"/>
  <c r="G29" i="3"/>
  <c r="G21" i="3"/>
  <c r="G13" i="3"/>
  <c r="G40" i="3" l="1"/>
  <c r="G41" i="3" l="1"/>
  <c r="H11" i="3" s="1"/>
  <c r="H27" i="3" l="1"/>
  <c r="H19" i="3"/>
  <c r="H34" i="3"/>
  <c r="H26" i="3"/>
  <c r="H18" i="3"/>
  <c r="H33" i="3"/>
  <c r="H25" i="3"/>
  <c r="H17" i="3"/>
  <c r="H32" i="3"/>
  <c r="H24" i="3"/>
  <c r="H16" i="3"/>
  <c r="H39" i="3"/>
  <c r="H31" i="3"/>
  <c r="H23" i="3"/>
  <c r="H15" i="3"/>
  <c r="H38" i="3"/>
  <c r="H30" i="3"/>
  <c r="H22" i="3"/>
  <c r="H14" i="3"/>
  <c r="H37" i="3"/>
  <c r="H29" i="3"/>
  <c r="H21" i="3"/>
  <c r="H13" i="3"/>
  <c r="H36" i="3"/>
  <c r="H28" i="3"/>
  <c r="H20" i="3"/>
  <c r="H12" i="3"/>
  <c r="H40" i="3" l="1"/>
  <c r="H41" i="3" s="1"/>
  <c r="I11" i="3" l="1"/>
  <c r="I34" i="3" s="1"/>
  <c r="I15" i="3" l="1"/>
  <c r="I24" i="3"/>
  <c r="I23" i="3"/>
  <c r="I18" i="3"/>
  <c r="I31" i="3"/>
  <c r="I17" i="3"/>
  <c r="I30" i="3"/>
  <c r="I26" i="3"/>
  <c r="I37" i="3"/>
  <c r="I25" i="3"/>
  <c r="I13" i="3"/>
  <c r="I22" i="3"/>
  <c r="I27" i="3"/>
  <c r="I21" i="3"/>
  <c r="I36" i="3"/>
  <c r="I29" i="3"/>
  <c r="I19" i="3"/>
  <c r="I38" i="3"/>
  <c r="I16" i="3"/>
  <c r="I32" i="3"/>
  <c r="I14" i="3"/>
  <c r="I28" i="3"/>
  <c r="I12" i="3"/>
  <c r="I20" i="3"/>
  <c r="I39" i="3"/>
  <c r="I33" i="3"/>
  <c r="I40" i="3" l="1"/>
  <c r="I41" i="3" s="1"/>
  <c r="J11" i="3" s="1"/>
  <c r="J33" i="3" s="1"/>
  <c r="K33" i="3" s="1"/>
  <c r="J25" i="3" l="1"/>
  <c r="K25" i="3" s="1"/>
  <c r="J19" i="3"/>
  <c r="K19" i="3" s="1"/>
  <c r="J12" i="3"/>
  <c r="K12" i="3" s="1"/>
  <c r="J14" i="3"/>
  <c r="K14" i="3" s="1"/>
  <c r="J31" i="3"/>
  <c r="K31" i="3" s="1"/>
  <c r="J16" i="3"/>
  <c r="K16" i="3" s="1"/>
  <c r="J20" i="3"/>
  <c r="K20" i="3" s="1"/>
  <c r="J32" i="3"/>
  <c r="K32" i="3" s="1"/>
  <c r="J26" i="3"/>
  <c r="K26" i="3" s="1"/>
  <c r="J30" i="3"/>
  <c r="K30" i="3" s="1"/>
  <c r="J27" i="3"/>
  <c r="K27" i="3" s="1"/>
  <c r="J15" i="3"/>
  <c r="K15" i="3" s="1"/>
  <c r="J13" i="3"/>
  <c r="K13" i="3" s="1"/>
  <c r="J24" i="3"/>
  <c r="K24" i="3" s="1"/>
  <c r="J29" i="3"/>
  <c r="K29" i="3" s="1"/>
  <c r="J17" i="3"/>
  <c r="K17" i="3" s="1"/>
  <c r="J39" i="3"/>
  <c r="K39" i="3" s="1"/>
  <c r="J23" i="3"/>
  <c r="K23" i="3" s="1"/>
  <c r="J38" i="3"/>
  <c r="K38" i="3" s="1"/>
  <c r="J37" i="3"/>
  <c r="K37" i="3" s="1"/>
  <c r="J21" i="3"/>
  <c r="K21" i="3" s="1"/>
  <c r="J36" i="3"/>
  <c r="K36" i="3" s="1"/>
  <c r="J34" i="3"/>
  <c r="K34" i="3" s="1"/>
  <c r="J18" i="3"/>
  <c r="K18" i="3" s="1"/>
  <c r="J28" i="3"/>
  <c r="K28" i="3" s="1"/>
  <c r="J22" i="3"/>
  <c r="K22" i="3" s="1"/>
  <c r="J40" i="3" l="1"/>
  <c r="J41" i="3" s="1"/>
</calcChain>
</file>

<file path=xl/sharedStrings.xml><?xml version="1.0" encoding="utf-8"?>
<sst xmlns="http://schemas.openxmlformats.org/spreadsheetml/2006/main" count="2079" uniqueCount="204">
  <si>
    <t>7</t>
  </si>
  <si>
    <t>5</t>
  </si>
  <si>
    <t>3</t>
  </si>
  <si>
    <t>Instant</t>
  </si>
  <si>
    <t>1</t>
  </si>
  <si>
    <t>W</t>
  </si>
  <si>
    <t>2</t>
  </si>
  <si>
    <t>4</t>
  </si>
  <si>
    <t>B</t>
  </si>
  <si>
    <t>Artifact</t>
  </si>
  <si>
    <t>0</t>
  </si>
  <si>
    <t>Land</t>
  </si>
  <si>
    <t>C</t>
  </si>
  <si>
    <t>G</t>
  </si>
  <si>
    <t>R</t>
  </si>
  <si>
    <t>U</t>
  </si>
  <si>
    <t>6</t>
  </si>
  <si>
    <t>Legendary Artifact</t>
  </si>
  <si>
    <t>Sorcery</t>
  </si>
  <si>
    <t>Enchantment</t>
  </si>
  <si>
    <t>11</t>
  </si>
  <si>
    <t>Legendary Land</t>
  </si>
  <si>
    <t>Couleur</t>
  </si>
  <si>
    <t>Type</t>
  </si>
  <si>
    <t>Rareté</t>
  </si>
  <si>
    <t>M</t>
  </si>
  <si>
    <t>BG</t>
  </si>
  <si>
    <t>GU</t>
  </si>
  <si>
    <t>UW</t>
  </si>
  <si>
    <t>BW</t>
  </si>
  <si>
    <t>BU</t>
  </si>
  <si>
    <t>RW</t>
  </si>
  <si>
    <t>GW</t>
  </si>
  <si>
    <t>RU</t>
  </si>
  <si>
    <t>BR</t>
  </si>
  <si>
    <t>GR</t>
  </si>
  <si>
    <t>Creature</t>
  </si>
  <si>
    <t>Artifact Creature</t>
  </si>
  <si>
    <t>Conçu</t>
  </si>
  <si>
    <t>Nom</t>
  </si>
  <si>
    <t>Sous-Type</t>
  </si>
  <si>
    <t>Basic Land</t>
  </si>
  <si>
    <t>Plaine</t>
  </si>
  <si>
    <t>Mana Cost</t>
  </si>
  <si>
    <t>CCM</t>
  </si>
  <si>
    <t>Texte</t>
  </si>
  <si>
    <t>Keword 1</t>
  </si>
  <si>
    <t>Keyword 2</t>
  </si>
  <si>
    <t>Keyword 3</t>
  </si>
  <si>
    <t>Force</t>
  </si>
  <si>
    <t>Endurance</t>
  </si>
  <si>
    <t>Fonction</t>
  </si>
  <si>
    <t xml:space="preserve">Artifact Creature </t>
  </si>
  <si>
    <t>Legendary Creature</t>
  </si>
  <si>
    <t>Legendary Planeswalker</t>
  </si>
  <si>
    <t>Marais</t>
  </si>
  <si>
    <t>Île</t>
  </si>
  <si>
    <t>Montagne</t>
  </si>
  <si>
    <t>Forêt</t>
  </si>
  <si>
    <t>véhicule</t>
  </si>
  <si>
    <t>Véhicule</t>
  </si>
  <si>
    <t>RWB</t>
  </si>
  <si>
    <t>GUR</t>
  </si>
  <si>
    <t>URW</t>
  </si>
  <si>
    <t>WBG</t>
  </si>
  <si>
    <t>BGU</t>
  </si>
  <si>
    <t>Cycle</t>
  </si>
  <si>
    <t>Artefact</t>
  </si>
  <si>
    <t>Conseil</t>
  </si>
  <si>
    <t>WU</t>
  </si>
  <si>
    <t>WB</t>
  </si>
  <si>
    <t>WR</t>
  </si>
  <si>
    <t>WG</t>
  </si>
  <si>
    <t>UB</t>
  </si>
  <si>
    <t>UR</t>
  </si>
  <si>
    <t>UG</t>
  </si>
  <si>
    <t>RG</t>
  </si>
  <si>
    <t>humain et pilote</t>
  </si>
  <si>
    <t>Lydia, capitaine de l’Aéronef</t>
  </si>
  <si>
    <t>1UU</t>
  </si>
  <si>
    <t>Si {cardname} est votre commandant, choisissez un véhicule légendaire avant le début de la partie. Il gagne « Partenariat avec {cardname} ». {shortname} pilote les véhicules comme si sa force était supérieure de 2.{i}Navigation —{/i} À chaque fois que {shortname} pilote seule un véhicule non-créature, piochez une carte.</t>
  </si>
  <si>
    <t>Navigation</t>
  </si>
  <si>
    <t>Pilote</t>
  </si>
  <si>
    <t>Terrain de base</t>
  </si>
  <si>
    <t>Créature artefact</t>
  </si>
  <si>
    <t>Éphémère</t>
  </si>
  <si>
    <t>Rituel</t>
  </si>
  <si>
    <t>Créature</t>
  </si>
  <si>
    <t>Enchantement</t>
  </si>
  <si>
    <t>Artefact légendaire</t>
  </si>
  <si>
    <t>Terrain</t>
  </si>
  <si>
    <t>Créature légendaire</t>
  </si>
  <si>
    <t>1B</t>
  </si>
  <si>
    <t>Contrebandier des ports</t>
  </si>
  <si>
    <t>humain et gredin</t>
  </si>
  <si>
    <t>Menace A chaque fois qu’un adversaire lance un sort, il peut payer {2} de moins pour le lancer. Si il fait ainsi, créez X jetons trésors, X étant le mana dépensé pour lancer ce sort.</t>
  </si>
  <si>
    <t>Menace</t>
  </si>
  <si>
    <t>ramp/politique</t>
  </si>
  <si>
    <t>Multicolore</t>
  </si>
  <si>
    <t>Incolore</t>
  </si>
  <si>
    <t>*Créature*</t>
  </si>
  <si>
    <t>blanc</t>
  </si>
  <si>
    <t>bleu</t>
  </si>
  <si>
    <t>noir</t>
  </si>
  <si>
    <t>rouge</t>
  </si>
  <si>
    <t>vert</t>
  </si>
  <si>
    <t>*Terrain*</t>
  </si>
  <si>
    <t>*Enchantement*</t>
  </si>
  <si>
    <t>*Artefact*</t>
  </si>
  <si>
    <t>*Légendaire*</t>
  </si>
  <si>
    <t>Total</t>
  </si>
  <si>
    <t>*Créature artefact*</t>
  </si>
  <si>
    <t>*Éphémère*</t>
  </si>
  <si>
    <t>*Rituel*</t>
  </si>
  <si>
    <t>CMC</t>
  </si>
  <si>
    <t>ECC</t>
  </si>
  <si>
    <t>TOTAL RARETE/COULEUR</t>
  </si>
  <si>
    <t>TOTAL par CMC</t>
  </si>
  <si>
    <t>Repartition des types/couleurs</t>
  </si>
  <si>
    <t>Répartition des CMC/Couleur&amp;Rareté</t>
  </si>
  <si>
    <t>*Reforger*</t>
  </si>
  <si>
    <t>*Terrassement*</t>
  </si>
  <si>
    <t>texte</t>
  </si>
  <si>
    <t>Effectif</t>
  </si>
  <si>
    <t>Nombre d'occurrence des mot clé :</t>
  </si>
  <si>
    <t>Nombre de carte/Rareté :</t>
  </si>
  <si>
    <t>Mot Clé</t>
  </si>
  <si>
    <t>Fréquence</t>
  </si>
  <si>
    <t>F/E :</t>
  </si>
  <si>
    <t>Moyenne</t>
  </si>
  <si>
    <t>Min</t>
  </si>
  <si>
    <t>Max</t>
  </si>
  <si>
    <t>*Trafiquer*</t>
  </si>
  <si>
    <t>*Amasser*</t>
  </si>
  <si>
    <t>*Navigation*</t>
  </si>
  <si>
    <t>Nombre de carte design :</t>
  </si>
  <si>
    <t>Design</t>
  </si>
  <si>
    <t>Non Design</t>
  </si>
  <si>
    <t>Panneau de Contrôle des Macros</t>
  </si>
  <si>
    <t>Type Proposé</t>
  </si>
  <si>
    <t>Oui</t>
  </si>
  <si>
    <t>Non</t>
  </si>
  <si>
    <t>Maybe</t>
  </si>
  <si>
    <t>Oui/Non</t>
  </si>
  <si>
    <t>Oui/Non/Maybe</t>
  </si>
  <si>
    <t>Validation</t>
  </si>
  <si>
    <t>Humain</t>
  </si>
  <si>
    <t>Gobelin</t>
  </si>
  <si>
    <t>Nain</t>
  </si>
  <si>
    <t>Kobold</t>
  </si>
  <si>
    <t>Elfe</t>
  </si>
  <si>
    <t>Ange</t>
  </si>
  <si>
    <t>Kor</t>
  </si>
  <si>
    <t>Soltari</t>
  </si>
  <si>
    <t>Dauthi</t>
  </si>
  <si>
    <t>Thalakos</t>
  </si>
  <si>
    <t>Vedalken</t>
  </si>
  <si>
    <t>Chassenuit</t>
  </si>
  <si>
    <t>Etherien</t>
  </si>
  <si>
    <t>Condition</t>
  </si>
  <si>
    <t>Reskin Vapeur</t>
  </si>
  <si>
    <t>Minotaure</t>
  </si>
  <si>
    <t>Gnoll</t>
  </si>
  <si>
    <t>Gnome</t>
  </si>
  <si>
    <t>Fumée</t>
  </si>
  <si>
    <t>Golem</t>
  </si>
  <si>
    <t>Construction</t>
  </si>
  <si>
    <t>Hippogriphe</t>
  </si>
  <si>
    <t>Elemental</t>
  </si>
  <si>
    <t>Homoncule</t>
  </si>
  <si>
    <t>Faune Marine</t>
  </si>
  <si>
    <t>Version Aérienne</t>
  </si>
  <si>
    <t>Phenix</t>
  </si>
  <si>
    <t>Dans les fourneaux</t>
  </si>
  <si>
    <t>Gremlin</t>
  </si>
  <si>
    <t>Diablotin</t>
  </si>
  <si>
    <t>Castor</t>
  </si>
  <si>
    <t>Bucherons</t>
  </si>
  <si>
    <t>Ballon</t>
  </si>
  <si>
    <t>Pinceur</t>
  </si>
  <si>
    <t>Bibule</t>
  </si>
  <si>
    <t>Ornithoptère</t>
  </si>
  <si>
    <t>Vehicule</t>
  </si>
  <si>
    <t>Artificier</t>
  </si>
  <si>
    <t>Barde</t>
  </si>
  <si>
    <t>Pirate du ciel</t>
  </si>
  <si>
    <t>Instrument Mecanique / vapeur</t>
  </si>
  <si>
    <t>Conseiller</t>
  </si>
  <si>
    <t>Mercenaire</t>
  </si>
  <si>
    <t>Sortisan</t>
  </si>
  <si>
    <t>Crafter de magie</t>
  </si>
  <si>
    <t>Convertisseur</t>
  </si>
  <si>
    <t>Gréeurs</t>
  </si>
  <si>
    <t>Orc</t>
  </si>
  <si>
    <t>Azra</t>
  </si>
  <si>
    <t>Pégase</t>
  </si>
  <si>
    <t>Griffon</t>
  </si>
  <si>
    <t>Servo</t>
  </si>
  <si>
    <t>Liste de Type</t>
  </si>
  <si>
    <t>Guide des vaisseaux</t>
  </si>
  <si>
    <t>Organique</t>
  </si>
  <si>
    <t>humain</t>
  </si>
  <si>
    <t>pilote</t>
  </si>
  <si>
    <t>gredin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</si>
</sst>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name val="Calibri"/>
      <family val="2"/>
      <scheme val="minor"/>
    </font>
    <font>
      <sz val="1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8"/>
      <name val="Courier New"/>
      <family val="3"/>
    </font>
    <font>
      <b/>
      <sz val="12"/>
      <color rgb="FF000000"/>
      <name val="Calibri"/>
      <family val="2"/>
    </font>
    <font>
      <u/>
      <sz val="12"/>
      <color theme="10"/>
      <name val="Calibri"/>
      <family val="2"/>
      <scheme val="minor"/>
    </font>
    <font>
      <i/>
      <sz val="12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6F00A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8F6D8"/>
        <bgColor indexed="64"/>
      </patternFill>
    </fill>
    <fill>
      <patternFill patternType="solid">
        <fgColor rgb="FFC1D7E9"/>
        <bgColor indexed="64"/>
      </patternFill>
    </fill>
    <fill>
      <patternFill patternType="solid">
        <fgColor rgb="FFCAC5C0"/>
        <bgColor indexed="64"/>
      </patternFill>
    </fill>
    <fill>
      <patternFill patternType="solid">
        <fgColor rgb="FFE49977"/>
        <bgColor indexed="64"/>
      </patternFill>
    </fill>
    <fill>
      <patternFill patternType="solid">
        <fgColor rgb="FFA3C095"/>
        <bgColor indexed="64"/>
      </patternFill>
    </fill>
    <fill>
      <patternFill patternType="solid">
        <fgColor rgb="FFCDA85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rgb="FF707883"/>
        <bgColor indexed="64"/>
      </patternFill>
    </fill>
    <fill>
      <patternFill patternType="solid">
        <fgColor rgb="FFA88C4C"/>
        <bgColor indexed="64"/>
      </patternFill>
    </fill>
    <fill>
      <patternFill patternType="solid">
        <fgColor rgb="FFC04424"/>
        <bgColor indexed="64"/>
      </patternFill>
    </fill>
    <fill>
      <patternFill patternType="solid">
        <fgColor rgb="FF63BE7B"/>
        <bgColor indexed="64"/>
      </patternFill>
    </fill>
    <fill>
      <patternFill patternType="solid">
        <fgColor rgb="FFF8696B"/>
        <bgColor indexed="64"/>
      </patternFill>
    </fill>
  </fills>
  <borders count="5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thick">
        <color auto="1"/>
      </bottom>
      <diagonal/>
    </border>
    <border>
      <left style="thick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ck">
        <color auto="1"/>
      </right>
      <top/>
      <bottom style="medium">
        <color auto="1"/>
      </bottom>
      <diagonal/>
    </border>
    <border>
      <left style="thick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3">
    <xf numFmtId="0" fontId="0" fillId="0" borderId="0"/>
    <xf numFmtId="9" fontId="2" fillId="0" borderId="0" applyFont="0" applyFill="0" applyBorder="0" applyAlignment="0" applyProtection="0"/>
    <xf numFmtId="0" fontId="17" fillId="0" borderId="0" applyNumberFormat="0" applyFill="0" applyBorder="0" applyAlignment="0" applyProtection="0"/>
  </cellStyleXfs>
  <cellXfs count="181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0" fillId="2" borderId="0" xfId="0" applyFill="1"/>
    <xf numFmtId="0" fontId="4" fillId="3" borderId="0" xfId="0" applyFont="1" applyFill="1"/>
    <xf numFmtId="0" fontId="0" fillId="3" borderId="0" xfId="0" applyFill="1"/>
    <xf numFmtId="0" fontId="0" fillId="4" borderId="0" xfId="0" applyFill="1"/>
    <xf numFmtId="0" fontId="0" fillId="5" borderId="0" xfId="0" applyFill="1"/>
    <xf numFmtId="9" fontId="0" fillId="0" borderId="0" xfId="1" applyFont="1"/>
    <xf numFmtId="9" fontId="0" fillId="0" borderId="0" xfId="1" applyFont="1" applyFill="1"/>
    <xf numFmtId="0" fontId="3" fillId="6" borderId="0" xfId="0" applyFont="1" applyFill="1" applyAlignment="1">
      <alignment vertical="center"/>
    </xf>
    <xf numFmtId="0" fontId="3" fillId="7" borderId="0" xfId="0" applyFont="1" applyFill="1" applyAlignment="1">
      <alignment vertical="center"/>
    </xf>
    <xf numFmtId="0" fontId="3" fillId="8" borderId="0" xfId="0" applyFont="1" applyFill="1" applyAlignment="1">
      <alignment vertical="center"/>
    </xf>
    <xf numFmtId="0" fontId="3" fillId="9" borderId="0" xfId="0" applyFont="1" applyFill="1" applyAlignment="1">
      <alignment vertical="center"/>
    </xf>
    <xf numFmtId="0" fontId="3" fillId="10" borderId="0" xfId="0" applyFont="1" applyFill="1" applyAlignment="1">
      <alignment vertical="center"/>
    </xf>
    <xf numFmtId="0" fontId="5" fillId="8" borderId="0" xfId="0" applyFont="1" applyFill="1"/>
    <xf numFmtId="0" fontId="3" fillId="11" borderId="0" xfId="0" applyFont="1" applyFill="1" applyAlignment="1">
      <alignment vertical="center"/>
    </xf>
    <xf numFmtId="0" fontId="0" fillId="12" borderId="0" xfId="0" applyFill="1"/>
    <xf numFmtId="0" fontId="0" fillId="0" borderId="2" xfId="0" applyBorder="1"/>
    <xf numFmtId="0" fontId="0" fillId="0" borderId="1" xfId="0" applyBorder="1"/>
    <xf numFmtId="0" fontId="0" fillId="0" borderId="5" xfId="0" applyBorder="1"/>
    <xf numFmtId="0" fontId="0" fillId="0" borderId="8" xfId="0" applyBorder="1"/>
    <xf numFmtId="0" fontId="0" fillId="0" borderId="18" xfId="0" applyBorder="1"/>
    <xf numFmtId="0" fontId="0" fillId="0" borderId="21" xfId="0" applyBorder="1"/>
    <xf numFmtId="0" fontId="0" fillId="0" borderId="17" xfId="0" applyBorder="1"/>
    <xf numFmtId="0" fontId="0" fillId="0" borderId="19" xfId="0" applyBorder="1"/>
    <xf numFmtId="0" fontId="0" fillId="0" borderId="34" xfId="0" applyBorder="1"/>
    <xf numFmtId="0" fontId="0" fillId="0" borderId="4" xfId="0" applyBorder="1"/>
    <xf numFmtId="0" fontId="0" fillId="6" borderId="14" xfId="0" applyFill="1" applyBorder="1"/>
    <xf numFmtId="0" fontId="0" fillId="6" borderId="15" xfId="0" applyFill="1" applyBorder="1"/>
    <xf numFmtId="0" fontId="0" fillId="6" borderId="26" xfId="0" applyFill="1" applyBorder="1"/>
    <xf numFmtId="0" fontId="0" fillId="6" borderId="16" xfId="0" applyFill="1" applyBorder="1"/>
    <xf numFmtId="0" fontId="0" fillId="7" borderId="17" xfId="0" applyFill="1" applyBorder="1"/>
    <xf numFmtId="0" fontId="0" fillId="7" borderId="13" xfId="0" applyFill="1" applyBorder="1"/>
    <xf numFmtId="0" fontId="0" fillId="7" borderId="27" xfId="0" applyFill="1" applyBorder="1"/>
    <xf numFmtId="0" fontId="0" fillId="7" borderId="18" xfId="0" applyFill="1" applyBorder="1"/>
    <xf numFmtId="0" fontId="4" fillId="8" borderId="17" xfId="0" applyFont="1" applyFill="1" applyBorder="1"/>
    <xf numFmtId="0" fontId="4" fillId="8" borderId="13" xfId="0" applyFont="1" applyFill="1" applyBorder="1"/>
    <xf numFmtId="0" fontId="4" fillId="8" borderId="27" xfId="0" applyFont="1" applyFill="1" applyBorder="1"/>
    <xf numFmtId="0" fontId="4" fillId="8" borderId="18" xfId="0" applyFont="1" applyFill="1" applyBorder="1"/>
    <xf numFmtId="0" fontId="0" fillId="9" borderId="17" xfId="0" applyFill="1" applyBorder="1"/>
    <xf numFmtId="0" fontId="0" fillId="9" borderId="13" xfId="0" applyFill="1" applyBorder="1"/>
    <xf numFmtId="0" fontId="0" fillId="9" borderId="27" xfId="0" applyFill="1" applyBorder="1"/>
    <xf numFmtId="0" fontId="0" fillId="9" borderId="18" xfId="0" applyFill="1" applyBorder="1"/>
    <xf numFmtId="0" fontId="0" fillId="10" borderId="17" xfId="0" applyFill="1" applyBorder="1"/>
    <xf numFmtId="0" fontId="0" fillId="10" borderId="13" xfId="0" applyFill="1" applyBorder="1"/>
    <xf numFmtId="0" fontId="0" fillId="10" borderId="27" xfId="0" applyFill="1" applyBorder="1"/>
    <xf numFmtId="0" fontId="0" fillId="10" borderId="18" xfId="0" applyFill="1" applyBorder="1"/>
    <xf numFmtId="0" fontId="0" fillId="11" borderId="17" xfId="0" applyFill="1" applyBorder="1"/>
    <xf numFmtId="0" fontId="0" fillId="11" borderId="13" xfId="0" applyFill="1" applyBorder="1"/>
    <xf numFmtId="0" fontId="0" fillId="11" borderId="27" xfId="0" applyFill="1" applyBorder="1"/>
    <xf numFmtId="0" fontId="0" fillId="11" borderId="18" xfId="0" applyFill="1" applyBorder="1"/>
    <xf numFmtId="0" fontId="0" fillId="14" borderId="19" xfId="0" applyFill="1" applyBorder="1"/>
    <xf numFmtId="0" fontId="0" fillId="14" borderId="20" xfId="0" applyFill="1" applyBorder="1"/>
    <xf numFmtId="0" fontId="0" fillId="14" borderId="28" xfId="0" applyFill="1" applyBorder="1"/>
    <xf numFmtId="0" fontId="7" fillId="0" borderId="0" xfId="0" applyFont="1"/>
    <xf numFmtId="0" fontId="6" fillId="0" borderId="19" xfId="0" applyFont="1" applyBorder="1"/>
    <xf numFmtId="0" fontId="6" fillId="0" borderId="20" xfId="0" applyFont="1" applyBorder="1"/>
    <xf numFmtId="0" fontId="6" fillId="0" borderId="21" xfId="0" applyFont="1" applyBorder="1"/>
    <xf numFmtId="0" fontId="0" fillId="0" borderId="40" xfId="0" applyBorder="1"/>
    <xf numFmtId="0" fontId="7" fillId="0" borderId="41" xfId="0" applyFont="1" applyBorder="1"/>
    <xf numFmtId="0" fontId="7" fillId="0" borderId="31" xfId="0" applyFont="1" applyBorder="1"/>
    <xf numFmtId="0" fontId="7" fillId="0" borderId="32" xfId="0" applyFont="1" applyBorder="1"/>
    <xf numFmtId="0" fontId="7" fillId="0" borderId="33" xfId="0" applyFont="1" applyBorder="1"/>
    <xf numFmtId="0" fontId="7" fillId="6" borderId="23" xfId="0" applyFont="1" applyFill="1" applyBorder="1"/>
    <xf numFmtId="0" fontId="7" fillId="6" borderId="24" xfId="0" applyFont="1" applyFill="1" applyBorder="1"/>
    <xf numFmtId="0" fontId="7" fillId="7" borderId="24" xfId="0" applyFont="1" applyFill="1" applyBorder="1"/>
    <xf numFmtId="0" fontId="7" fillId="8" borderId="24" xfId="0" applyFont="1" applyFill="1" applyBorder="1"/>
    <xf numFmtId="0" fontId="7" fillId="9" borderId="24" xfId="0" applyFont="1" applyFill="1" applyBorder="1"/>
    <xf numFmtId="0" fontId="7" fillId="10" borderId="24" xfId="0" applyFont="1" applyFill="1" applyBorder="1"/>
    <xf numFmtId="0" fontId="7" fillId="11" borderId="24" xfId="0" applyFont="1" applyFill="1" applyBorder="1"/>
    <xf numFmtId="0" fontId="7" fillId="14" borderId="24" xfId="0" applyFont="1" applyFill="1" applyBorder="1"/>
    <xf numFmtId="0" fontId="7" fillId="14" borderId="25" xfId="0" applyFont="1" applyFill="1" applyBorder="1"/>
    <xf numFmtId="0" fontId="0" fillId="0" borderId="3" xfId="0" applyBorder="1"/>
    <xf numFmtId="0" fontId="0" fillId="0" borderId="0" xfId="0" applyAlignment="1">
      <alignment horizontal="center"/>
    </xf>
    <xf numFmtId="0" fontId="8" fillId="0" borderId="0" xfId="0" applyFont="1"/>
    <xf numFmtId="49" fontId="7" fillId="6" borderId="23" xfId="0" applyNumberFormat="1" applyFont="1" applyFill="1" applyBorder="1"/>
    <xf numFmtId="49" fontId="7" fillId="7" borderId="24" xfId="0" applyNumberFormat="1" applyFont="1" applyFill="1" applyBorder="1"/>
    <xf numFmtId="49" fontId="9" fillId="8" borderId="24" xfId="0" applyNumberFormat="1" applyFont="1" applyFill="1" applyBorder="1"/>
    <xf numFmtId="49" fontId="7" fillId="9" borderId="24" xfId="0" applyNumberFormat="1" applyFont="1" applyFill="1" applyBorder="1"/>
    <xf numFmtId="49" fontId="7" fillId="10" borderId="24" xfId="0" applyNumberFormat="1" applyFont="1" applyFill="1" applyBorder="1"/>
    <xf numFmtId="49" fontId="7" fillId="11" borderId="24" xfId="0" applyNumberFormat="1" applyFont="1" applyFill="1" applyBorder="1"/>
    <xf numFmtId="49" fontId="7" fillId="14" borderId="29" xfId="0" applyNumberFormat="1" applyFont="1" applyFill="1" applyBorder="1"/>
    <xf numFmtId="0" fontId="7" fillId="13" borderId="19" xfId="0" applyFont="1" applyFill="1" applyBorder="1" applyAlignment="1">
      <alignment horizontal="center"/>
    </xf>
    <xf numFmtId="0" fontId="7" fillId="13" borderId="35" xfId="0" applyFont="1" applyFill="1" applyBorder="1"/>
    <xf numFmtId="0" fontId="7" fillId="13" borderId="21" xfId="0" applyFont="1" applyFill="1" applyBorder="1"/>
    <xf numFmtId="0" fontId="7" fillId="13" borderId="37" xfId="0" applyFont="1" applyFill="1" applyBorder="1"/>
    <xf numFmtId="0" fontId="0" fillId="14" borderId="42" xfId="0" applyFill="1" applyBorder="1"/>
    <xf numFmtId="0" fontId="0" fillId="14" borderId="39" xfId="0" applyFill="1" applyBorder="1"/>
    <xf numFmtId="0" fontId="7" fillId="13" borderId="36" xfId="0" applyFont="1" applyFill="1" applyBorder="1"/>
    <xf numFmtId="0" fontId="7" fillId="13" borderId="33" xfId="0" applyFont="1" applyFill="1" applyBorder="1"/>
    <xf numFmtId="0" fontId="7" fillId="0" borderId="14" xfId="0" applyFont="1" applyBorder="1"/>
    <xf numFmtId="0" fontId="7" fillId="6" borderId="37" xfId="0" applyFont="1" applyFill="1" applyBorder="1"/>
    <xf numFmtId="0" fontId="9" fillId="7" borderId="24" xfId="0" applyFont="1" applyFill="1" applyBorder="1"/>
    <xf numFmtId="0" fontId="0" fillId="0" borderId="22" xfId="0" applyBorder="1"/>
    <xf numFmtId="49" fontId="7" fillId="0" borderId="9" xfId="0" applyNumberFormat="1" applyFont="1" applyBorder="1"/>
    <xf numFmtId="0" fontId="7" fillId="0" borderId="0" xfId="0" applyFont="1" applyAlignment="1">
      <alignment horizontal="right"/>
    </xf>
    <xf numFmtId="0" fontId="7" fillId="0" borderId="30" xfId="0" applyFont="1" applyBorder="1"/>
    <xf numFmtId="0" fontId="7" fillId="0" borderId="12" xfId="0" applyFont="1" applyBorder="1" applyAlignment="1">
      <alignment horizontal="right"/>
    </xf>
    <xf numFmtId="49" fontId="7" fillId="0" borderId="30" xfId="0" applyNumberFormat="1" applyFont="1" applyBorder="1" applyAlignment="1">
      <alignment horizontal="center"/>
    </xf>
    <xf numFmtId="49" fontId="7" fillId="0" borderId="31" xfId="0" applyNumberFormat="1" applyFont="1" applyBorder="1" applyAlignment="1">
      <alignment horizontal="center"/>
    </xf>
    <xf numFmtId="49" fontId="7" fillId="0" borderId="32" xfId="0" applyNumberFormat="1" applyFont="1" applyBorder="1" applyAlignment="1">
      <alignment horizontal="center"/>
    </xf>
    <xf numFmtId="49" fontId="7" fillId="13" borderId="16" xfId="0" applyNumberFormat="1" applyFont="1" applyFill="1" applyBorder="1" applyAlignment="1">
      <alignment horizontal="center"/>
    </xf>
    <xf numFmtId="0" fontId="7" fillId="0" borderId="15" xfId="0" applyFont="1" applyBorder="1"/>
    <xf numFmtId="0" fontId="7" fillId="0" borderId="16" xfId="0" applyFont="1" applyBorder="1"/>
    <xf numFmtId="0" fontId="0" fillId="0" borderId="43" xfId="0" applyBorder="1"/>
    <xf numFmtId="0" fontId="7" fillId="0" borderId="37" xfId="0" applyFont="1" applyBorder="1" applyAlignment="1">
      <alignment horizontal="right"/>
    </xf>
    <xf numFmtId="0" fontId="7" fillId="0" borderId="24" xfId="0" applyFont="1" applyBorder="1" applyAlignment="1">
      <alignment horizontal="right"/>
    </xf>
    <xf numFmtId="0" fontId="7" fillId="0" borderId="25" xfId="0" applyFont="1" applyBorder="1" applyAlignment="1">
      <alignment horizontal="right"/>
    </xf>
    <xf numFmtId="0" fontId="8" fillId="0" borderId="8" xfId="0" applyFont="1" applyBorder="1" applyAlignment="1">
      <alignment horizontal="left" vertical="top"/>
    </xf>
    <xf numFmtId="0" fontId="0" fillId="0" borderId="14" xfId="0" applyBorder="1" applyAlignment="1">
      <alignment horizontal="left"/>
    </xf>
    <xf numFmtId="0" fontId="0" fillId="0" borderId="22" xfId="0" applyBorder="1" applyAlignment="1">
      <alignment horizontal="left"/>
    </xf>
    <xf numFmtId="0" fontId="0" fillId="0" borderId="38" xfId="0" applyBorder="1" applyAlignment="1">
      <alignment horizontal="left"/>
    </xf>
    <xf numFmtId="0" fontId="0" fillId="0" borderId="0" xfId="0" applyProtection="1">
      <protection locked="0"/>
    </xf>
    <xf numFmtId="0" fontId="12" fillId="0" borderId="1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/>
      <protection locked="0"/>
    </xf>
    <xf numFmtId="0" fontId="7" fillId="0" borderId="2" xfId="1" applyNumberFormat="1" applyFont="1" applyBorder="1" applyAlignment="1" applyProtection="1">
      <alignment horizontal="center"/>
      <protection locked="0"/>
    </xf>
    <xf numFmtId="0" fontId="0" fillId="0" borderId="2" xfId="0" applyBorder="1" applyProtection="1">
      <protection locked="0"/>
    </xf>
    <xf numFmtId="0" fontId="0" fillId="0" borderId="2" xfId="0" applyBorder="1" applyAlignment="1" applyProtection="1">
      <alignment horizontal="fill"/>
      <protection locked="0"/>
    </xf>
    <xf numFmtId="0" fontId="12" fillId="0" borderId="4" xfId="0" applyFont="1" applyBorder="1" applyAlignment="1" applyProtection="1">
      <alignment horizontal="center" vertical="center"/>
      <protection locked="0"/>
    </xf>
    <xf numFmtId="0" fontId="7" fillId="0" borderId="0" xfId="0" applyFont="1" applyAlignment="1" applyProtection="1">
      <alignment horizontal="center"/>
      <protection locked="0"/>
    </xf>
    <xf numFmtId="0" fontId="7" fillId="0" borderId="0" xfId="1" applyNumberFormat="1" applyFont="1" applyFill="1" applyBorder="1" applyAlignment="1" applyProtection="1">
      <alignment horizontal="center"/>
      <protection locked="0"/>
    </xf>
    <xf numFmtId="0" fontId="0" fillId="0" borderId="0" xfId="0" applyAlignment="1" applyProtection="1">
      <alignment horizontal="fill"/>
      <protection locked="0"/>
    </xf>
    <xf numFmtId="0" fontId="7" fillId="0" borderId="0" xfId="1" applyNumberFormat="1" applyFont="1" applyBorder="1" applyAlignment="1" applyProtection="1">
      <alignment horizontal="center"/>
      <protection locked="0"/>
    </xf>
    <xf numFmtId="4" fontId="0" fillId="0" borderId="0" xfId="0" applyNumberFormat="1" applyProtection="1">
      <protection locked="0"/>
    </xf>
    <xf numFmtId="0" fontId="9" fillId="0" borderId="0" xfId="0" applyFont="1" applyAlignment="1" applyProtection="1">
      <alignment horizontal="center"/>
      <protection locked="0"/>
    </xf>
    <xf numFmtId="0" fontId="12" fillId="0" borderId="6" xfId="0" applyFont="1" applyBorder="1" applyAlignment="1" applyProtection="1">
      <alignment horizontal="center" vertical="center"/>
      <protection locked="0"/>
    </xf>
    <xf numFmtId="0" fontId="7" fillId="0" borderId="7" xfId="0" applyFont="1" applyBorder="1" applyAlignment="1" applyProtection="1">
      <alignment horizontal="center"/>
      <protection locked="0"/>
    </xf>
    <xf numFmtId="0" fontId="7" fillId="0" borderId="7" xfId="1" applyNumberFormat="1" applyFont="1" applyBorder="1" applyAlignment="1" applyProtection="1">
      <alignment horizontal="center"/>
      <protection locked="0"/>
    </xf>
    <xf numFmtId="0" fontId="0" fillId="0" borderId="7" xfId="0" applyBorder="1" applyProtection="1">
      <protection locked="0"/>
    </xf>
    <xf numFmtId="0" fontId="0" fillId="0" borderId="7" xfId="0" applyBorder="1" applyAlignment="1" applyProtection="1">
      <alignment horizontal="fill"/>
      <protection locked="0"/>
    </xf>
    <xf numFmtId="0" fontId="7" fillId="0" borderId="7" xfId="1" applyNumberFormat="1" applyFont="1" applyFill="1" applyBorder="1" applyAlignment="1" applyProtection="1">
      <alignment horizontal="center"/>
      <protection locked="0"/>
    </xf>
    <xf numFmtId="0" fontId="7" fillId="0" borderId="2" xfId="1" applyNumberFormat="1" applyFont="1" applyFill="1" applyBorder="1" applyAlignment="1" applyProtection="1">
      <alignment horizontal="center"/>
      <protection locked="0"/>
    </xf>
    <xf numFmtId="0" fontId="0" fillId="5" borderId="9" xfId="0" applyFill="1" applyBorder="1" applyProtection="1">
      <protection locked="0"/>
    </xf>
    <xf numFmtId="0" fontId="0" fillId="5" borderId="10" xfId="0" applyFill="1" applyBorder="1" applyProtection="1">
      <protection locked="0"/>
    </xf>
    <xf numFmtId="0" fontId="0" fillId="0" borderId="10" xfId="0" applyBorder="1" applyProtection="1">
      <protection locked="0"/>
    </xf>
    <xf numFmtId="0" fontId="0" fillId="5" borderId="11" xfId="0" applyFill="1" applyBorder="1" applyProtection="1">
      <protection locked="0"/>
    </xf>
    <xf numFmtId="0" fontId="13" fillId="0" borderId="4" xfId="0" applyFont="1" applyBorder="1" applyAlignment="1" applyProtection="1">
      <alignment horizontal="center"/>
      <protection locked="0"/>
    </xf>
    <xf numFmtId="9" fontId="0" fillId="0" borderId="0" xfId="1" applyFont="1" applyBorder="1" applyProtection="1">
      <protection locked="0"/>
    </xf>
    <xf numFmtId="0" fontId="13" fillId="0" borderId="6" xfId="0" applyFont="1" applyBorder="1" applyAlignment="1" applyProtection="1">
      <alignment horizontal="center"/>
      <protection locked="0"/>
    </xf>
    <xf numFmtId="0" fontId="11" fillId="0" borderId="0" xfId="0" applyFont="1" applyAlignment="1" applyProtection="1">
      <alignment horizontal="center" vertical="center"/>
      <protection locked="0"/>
    </xf>
    <xf numFmtId="0" fontId="7" fillId="0" borderId="0" xfId="1" applyNumberFormat="1" applyFont="1" applyAlignment="1" applyProtection="1">
      <alignment horizontal="center"/>
      <protection locked="0"/>
    </xf>
    <xf numFmtId="0" fontId="14" fillId="15" borderId="22" xfId="0" applyFont="1" applyFill="1" applyBorder="1"/>
    <xf numFmtId="0" fontId="14" fillId="16" borderId="17" xfId="0" applyFont="1" applyFill="1" applyBorder="1"/>
    <xf numFmtId="0" fontId="14" fillId="17" borderId="17" xfId="0" applyFont="1" applyFill="1" applyBorder="1"/>
    <xf numFmtId="0" fontId="14" fillId="18" borderId="19" xfId="0" applyFont="1" applyFill="1" applyBorder="1"/>
    <xf numFmtId="0" fontId="5" fillId="0" borderId="1" xfId="0" applyFont="1" applyBorder="1" applyAlignment="1" applyProtection="1">
      <alignment horizontal="center"/>
      <protection locked="0"/>
    </xf>
    <xf numFmtId="0" fontId="6" fillId="0" borderId="0" xfId="0" applyFont="1" applyProtection="1">
      <protection locked="0"/>
    </xf>
    <xf numFmtId="0" fontId="15" fillId="0" borderId="0" xfId="0" applyFont="1"/>
    <xf numFmtId="0" fontId="7" fillId="19" borderId="30" xfId="0" applyFont="1" applyFill="1" applyBorder="1"/>
    <xf numFmtId="0" fontId="7" fillId="20" borderId="31" xfId="0" applyFont="1" applyFill="1" applyBorder="1"/>
    <xf numFmtId="0" fontId="0" fillId="0" borderId="44" xfId="0" applyBorder="1"/>
    <xf numFmtId="0" fontId="0" fillId="0" borderId="45" xfId="0" applyBorder="1"/>
    <xf numFmtId="0" fontId="8" fillId="0" borderId="46" xfId="0" applyFont="1" applyBorder="1" applyAlignment="1">
      <alignment horizontal="center"/>
    </xf>
    <xf numFmtId="0" fontId="0" fillId="14" borderId="0" xfId="0" applyFill="1"/>
    <xf numFmtId="0" fontId="18" fillId="0" borderId="0" xfId="2" applyFont="1"/>
    <xf numFmtId="0" fontId="19" fillId="0" borderId="0" xfId="0" applyFont="1"/>
    <xf numFmtId="0" fontId="12" fillId="0" borderId="0" xfId="0" applyFont="1" applyAlignment="1" applyProtection="1">
      <alignment horizontal="left" vertical="center"/>
      <protection locked="0"/>
    </xf>
    <xf numFmtId="0" fontId="7" fillId="0" borderId="0" xfId="0" applyFont="1" applyAlignment="1" applyProtection="1">
      <alignment horizontal="left"/>
      <protection locked="0"/>
    </xf>
    <xf numFmtId="0" fontId="7" fillId="0" borderId="0" xfId="1" applyNumberFormat="1" applyFont="1" applyAlignment="1" applyProtection="1">
      <alignment horizontal="left"/>
      <protection locked="0"/>
    </xf>
    <xf numFmtId="0" fontId="7" fillId="0" borderId="0" xfId="0" applyFont="1" applyProtection="1">
      <protection locked="0"/>
    </xf>
    <xf numFmtId="0" fontId="20" fillId="0" borderId="0" xfId="0" applyFont="1" applyProtection="1">
      <protection locked="0"/>
    </xf>
    <xf numFmtId="0" fontId="9" fillId="0" borderId="1" xfId="0" applyFont="1" applyBorder="1" applyAlignment="1" applyProtection="1">
      <alignment horizontal="center" vertical="center"/>
      <protection locked="0"/>
    </xf>
    <xf numFmtId="0" fontId="9" fillId="0" borderId="2" xfId="0" applyFont="1" applyBorder="1" applyAlignment="1" applyProtection="1">
      <alignment horizontal="center"/>
      <protection locked="0"/>
    </xf>
    <xf numFmtId="0" fontId="9" fillId="0" borderId="2" xfId="1" applyNumberFormat="1" applyFont="1" applyFill="1" applyBorder="1" applyAlignment="1" applyProtection="1">
      <alignment horizontal="center"/>
      <protection locked="0"/>
    </xf>
    <xf numFmtId="0" fontId="4" fillId="0" borderId="2" xfId="0" applyFont="1" applyBorder="1" applyProtection="1">
      <protection locked="0"/>
    </xf>
    <xf numFmtId="0" fontId="4" fillId="0" borderId="2" xfId="0" applyFont="1" applyBorder="1" applyAlignment="1" applyProtection="1">
      <alignment horizontal="fill"/>
      <protection locked="0"/>
    </xf>
    <xf numFmtId="0" fontId="4" fillId="0" borderId="3" xfId="0" applyFont="1" applyBorder="1"/>
    <xf numFmtId="0" fontId="6" fillId="0" borderId="2" xfId="0" applyFont="1" applyBorder="1" applyProtection="1">
      <protection locked="0"/>
    </xf>
    <xf numFmtId="0" fontId="18" fillId="0" borderId="0" xfId="2" applyFont="1" applyFill="1"/>
    <xf numFmtId="0" fontId="4" fillId="0" borderId="0" xfId="0" applyFont="1"/>
    <xf numFmtId="0" fontId="4" fillId="0" borderId="0" xfId="2" applyFont="1"/>
    <xf numFmtId="0" fontId="0" fillId="0" borderId="47" xfId="0" applyBorder="1"/>
    <xf numFmtId="0" fontId="0" fillId="0" borderId="48" xfId="0" applyBorder="1"/>
    <xf numFmtId="0" fontId="0" fillId="0" borderId="49" xfId="0" applyBorder="1"/>
    <xf numFmtId="0" fontId="0" fillId="0" borderId="50" xfId="0" applyBorder="1"/>
    <xf numFmtId="0" fontId="0" fillId="0" borderId="51" xfId="0" applyBorder="1"/>
    <xf numFmtId="0" fontId="0" fillId="0" borderId="52" xfId="0" applyBorder="1"/>
    <xf numFmtId="0" fontId="7" fillId="0" borderId="0" xfId="0" applyFont="1" applyAlignment="1">
      <alignment horizontal="center"/>
    </xf>
    <xf numFmtId="0" fontId="7" fillId="0" borderId="53" xfId="0" applyFont="1" applyBorder="1" applyAlignment="1">
      <alignment horizontal="center"/>
    </xf>
    <xf numFmtId="0" fontId="7" fillId="0" borderId="54" xfId="0" applyFont="1" applyBorder="1" applyAlignment="1">
      <alignment horizontal="center"/>
    </xf>
  </cellXfs>
  <cellStyles count="3">
    <cellStyle name="Hyperlink" xfId="2" builtinId="8"/>
    <cellStyle name="Procent" xfId="1" builtinId="5"/>
    <cellStyle name="Standaard" xfId="0" builtinId="0"/>
  </cellStyles>
  <dxfs count="18"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9"/>
        </patternFill>
      </fill>
    </dxf>
    <dxf>
      <fill>
        <patternFill>
          <bgColor rgb="FF009900"/>
        </patternFill>
      </fill>
    </dxf>
    <dxf>
      <fill>
        <patternFill>
          <bgColor rgb="FFD028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</font>
      <fill>
        <patternFill>
          <bgColor rgb="FFCCAC54"/>
        </patternFill>
      </fill>
    </dxf>
    <dxf>
      <font>
        <b/>
        <i val="0"/>
      </font>
      <fill>
        <patternFill>
          <bgColor rgb="FFFFFBD5"/>
        </patternFill>
      </fill>
    </dxf>
    <dxf>
      <font>
        <b/>
        <i val="0"/>
      </font>
      <fill>
        <patternFill>
          <bgColor rgb="FFAAE0FA"/>
        </patternFill>
      </fill>
    </dxf>
    <dxf>
      <font>
        <b/>
        <i val="0"/>
      </font>
      <fill>
        <patternFill>
          <bgColor rgb="FFCBC2BF"/>
        </patternFill>
      </fill>
    </dxf>
    <dxf>
      <font>
        <b/>
        <i val="0"/>
      </font>
      <fill>
        <patternFill>
          <bgColor rgb="FFF9AA8F"/>
        </patternFill>
      </fill>
    </dxf>
    <dxf>
      <font>
        <b/>
        <i val="0"/>
      </font>
      <fill>
        <patternFill>
          <bgColor rgb="FF9BD3AE"/>
        </patternFill>
      </fill>
    </dxf>
    <dxf>
      <font>
        <b/>
        <i val="0"/>
        <strike val="0"/>
      </font>
      <fill>
        <patternFill>
          <bgColor rgb="FFDAD9D9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707883"/>
        </patternFill>
      </fill>
    </dxf>
    <dxf>
      <font>
        <color theme="0"/>
      </font>
      <fill>
        <patternFill>
          <bgColor rgb="FFA88C4C"/>
        </patternFill>
      </fill>
    </dxf>
    <dxf>
      <font>
        <color theme="0"/>
      </font>
      <fill>
        <patternFill>
          <bgColor rgb="FFC04424"/>
        </patternFill>
      </fill>
    </dxf>
  </dxfs>
  <tableStyles count="0" defaultTableStyle="TableStyleMedium9" defaultPivotStyle="PivotStyleMedium4"/>
  <colors>
    <mruColors>
      <color rgb="FFF8696B"/>
      <color rgb="FF63BE7B"/>
      <color rgb="FFC04424"/>
      <color rgb="FFA88C4C"/>
      <color rgb="FF707883"/>
      <color rgb="FF000000"/>
      <color rgb="FFCCAC54"/>
      <color rgb="FFD02800"/>
      <color rgb="FF009900"/>
      <color rgb="FFFACD2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7692842553330509E-2"/>
          <c:y val="2.4884893239516037E-2"/>
          <c:w val="0.89027198499667037"/>
          <c:h val="0.89369248116560451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Statistique!$C$11:$J$11</c:f>
              <c:numCache>
                <c:formatCode>General</c:formatCode>
                <c:ptCount val="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</c:numCache>
            </c:numRef>
          </c:cat>
          <c:val>
            <c:numRef>
              <c:f>Statistique!$C$40:$J$40</c:f>
              <c:numCache>
                <c:formatCode>General</c:formatCode>
                <c:ptCount val="8"/>
                <c:pt idx="0">
                  <c:v>9</c:v>
                </c:pt>
                <c:pt idx="1">
                  <c:v>28</c:v>
                </c:pt>
                <c:pt idx="2">
                  <c:v>59</c:v>
                </c:pt>
                <c:pt idx="3">
                  <c:v>59</c:v>
                </c:pt>
                <c:pt idx="4">
                  <c:v>56</c:v>
                </c:pt>
                <c:pt idx="5">
                  <c:v>26</c:v>
                </c:pt>
                <c:pt idx="6">
                  <c:v>12</c:v>
                </c:pt>
                <c:pt idx="7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380-40EF-9A27-B78069B63FD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1218996656"/>
        <c:axId val="781558848"/>
      </c:barChart>
      <c:catAx>
        <c:axId val="12189966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781558848"/>
        <c:crosses val="autoZero"/>
        <c:auto val="1"/>
        <c:lblAlgn val="ctr"/>
        <c:lblOffset val="100"/>
        <c:noMultiLvlLbl val="0"/>
      </c:catAx>
      <c:valAx>
        <c:axId val="7815588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12189966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605118</xdr:colOff>
      <xdr:row>41</xdr:row>
      <xdr:rowOff>1120</xdr:rowOff>
    </xdr:from>
    <xdr:to>
      <xdr:col>10</xdr:col>
      <xdr:colOff>336176</xdr:colOff>
      <xdr:row>58</xdr:row>
      <xdr:rowOff>190500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6</xdr:row>
          <xdr:rowOff>0</xdr:rowOff>
        </xdr:from>
        <xdr:to>
          <xdr:col>7</xdr:col>
          <xdr:colOff>2324100</xdr:colOff>
          <xdr:row>7</xdr:row>
          <xdr:rowOff>0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4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nl-BE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Trier le Squelette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4</xdr:row>
          <xdr:rowOff>0</xdr:rowOff>
        </xdr:from>
        <xdr:to>
          <xdr:col>7</xdr:col>
          <xdr:colOff>2333625</xdr:colOff>
          <xdr:row>5</xdr:row>
          <xdr:rowOff>0</xdr:rowOff>
        </xdr:to>
        <xdr:sp macro="" textlink="">
          <xdr:nvSpPr>
            <xdr:cNvPr id="2054" name="Button 6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4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nl-BE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Zoom Statistique adapté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https://scryfall.com/search?q=t%3ASoltari" TargetMode="External"/><Relationship Id="rId13" Type="http://schemas.openxmlformats.org/officeDocument/2006/relationships/hyperlink" Target="https://scryfall.com/search?extras=true&amp;lang=any&amp;q=t%3A%C3%A9th%C3%A9rien" TargetMode="External"/><Relationship Id="rId18" Type="http://schemas.openxmlformats.org/officeDocument/2006/relationships/hyperlink" Target="https://scryfall.com/search?q=t%3AGnoll" TargetMode="External"/><Relationship Id="rId26" Type="http://schemas.openxmlformats.org/officeDocument/2006/relationships/hyperlink" Target="https://scryfall.com/search?q=t%3APhoenix" TargetMode="External"/><Relationship Id="rId39" Type="http://schemas.openxmlformats.org/officeDocument/2006/relationships/hyperlink" Target="https://scryfall.com/search?extras=true&amp;lang=any&amp;q=t%3AArtificier" TargetMode="External"/><Relationship Id="rId3" Type="http://schemas.openxmlformats.org/officeDocument/2006/relationships/hyperlink" Target="https://scryfall.com/search?extras=true&amp;lang=any&amp;q=t%3Anain" TargetMode="External"/><Relationship Id="rId21" Type="http://schemas.openxmlformats.org/officeDocument/2006/relationships/hyperlink" Target="https://scryfall.com/search?extras=true&amp;lang=any&amp;q=t%3AP%C3%A9gase" TargetMode="External"/><Relationship Id="rId34" Type="http://schemas.openxmlformats.org/officeDocument/2006/relationships/hyperlink" Target="https://scryfall.com/search?extras=true&amp;q=t%3Aballoon" TargetMode="External"/><Relationship Id="rId42" Type="http://schemas.openxmlformats.org/officeDocument/2006/relationships/hyperlink" Target="https://scryfall.com/search?q=t%3ARigger" TargetMode="External"/><Relationship Id="rId7" Type="http://schemas.openxmlformats.org/officeDocument/2006/relationships/hyperlink" Target="https://scryfall.com/search?q=t%3Akor" TargetMode="External"/><Relationship Id="rId12" Type="http://schemas.openxmlformats.org/officeDocument/2006/relationships/hyperlink" Target="https://scryfall.com/search?q=t%3ANightstalker" TargetMode="External"/><Relationship Id="rId17" Type="http://schemas.openxmlformats.org/officeDocument/2006/relationships/hyperlink" Target="https://scryfall.com/search?q=t%3AAzra" TargetMode="External"/><Relationship Id="rId25" Type="http://schemas.openxmlformats.org/officeDocument/2006/relationships/hyperlink" Target="https://scryfall.com/search?extras=true&amp;lang=any&amp;q=t%3AConstruction" TargetMode="External"/><Relationship Id="rId33" Type="http://schemas.openxmlformats.org/officeDocument/2006/relationships/hyperlink" Target="https://scryfall.com/search?extras=true&amp;q=t%3AServo" TargetMode="External"/><Relationship Id="rId38" Type="http://schemas.openxmlformats.org/officeDocument/2006/relationships/hyperlink" Target="https://scryfall.com/search?extras=true&amp;lang=any&amp;q=t%3AMercenaire" TargetMode="External"/><Relationship Id="rId2" Type="http://schemas.openxmlformats.org/officeDocument/2006/relationships/hyperlink" Target="https://scryfall.com/search?extras=true&amp;lang=any&amp;q=t%3Agobelin" TargetMode="External"/><Relationship Id="rId16" Type="http://schemas.openxmlformats.org/officeDocument/2006/relationships/hyperlink" Target="https://scryfall.com/search?q=t%3AOrc" TargetMode="External"/><Relationship Id="rId20" Type="http://schemas.openxmlformats.org/officeDocument/2006/relationships/hyperlink" Target="https://scryfall.com/search?q=t%3AElemental" TargetMode="External"/><Relationship Id="rId29" Type="http://schemas.openxmlformats.org/officeDocument/2006/relationships/hyperlink" Target="https://scryfall.com/search?q=t%3Abeaver" TargetMode="External"/><Relationship Id="rId41" Type="http://schemas.openxmlformats.org/officeDocument/2006/relationships/hyperlink" Target="https://scryfall.com/search?extras=true&amp;lang=any&amp;q=t%3AConvertisseur" TargetMode="External"/><Relationship Id="rId1" Type="http://schemas.openxmlformats.org/officeDocument/2006/relationships/hyperlink" Target="https://scryfall.com/search?extras=true&amp;lang=any&amp;q=t%3Ahumain" TargetMode="External"/><Relationship Id="rId6" Type="http://schemas.openxmlformats.org/officeDocument/2006/relationships/hyperlink" Target="https://scryfall.com/search?q=t%3Aange" TargetMode="External"/><Relationship Id="rId11" Type="http://schemas.openxmlformats.org/officeDocument/2006/relationships/hyperlink" Target="https://scryfall.com/search?q=t%3AVedalken" TargetMode="External"/><Relationship Id="rId24" Type="http://schemas.openxmlformats.org/officeDocument/2006/relationships/hyperlink" Target="https://scryfall.com/search?q=t%3AGolem" TargetMode="External"/><Relationship Id="rId32" Type="http://schemas.openxmlformats.org/officeDocument/2006/relationships/hyperlink" Target="https://scryfall.com/search?extras=true&amp;lang=any&amp;q=t%3APirate" TargetMode="External"/><Relationship Id="rId37" Type="http://schemas.openxmlformats.org/officeDocument/2006/relationships/hyperlink" Target="https://scryfall.com/search?extras=true&amp;lang=any&amp;q=t%3AConseiller" TargetMode="External"/><Relationship Id="rId40" Type="http://schemas.openxmlformats.org/officeDocument/2006/relationships/hyperlink" Target="https://scryfall.com/search?extras=true&amp;lang=any&amp;q=t%3Av%C3%A9hicule" TargetMode="External"/><Relationship Id="rId5" Type="http://schemas.openxmlformats.org/officeDocument/2006/relationships/hyperlink" Target="https://scryfall.com/search?q=t%3AElfe" TargetMode="External"/><Relationship Id="rId15" Type="http://schemas.openxmlformats.org/officeDocument/2006/relationships/hyperlink" Target="https://scryfall.com/search?q=t%3AMinotaur" TargetMode="External"/><Relationship Id="rId23" Type="http://schemas.openxmlformats.org/officeDocument/2006/relationships/hyperlink" Target="https://scryfall.com/search?q=t%3AHippogriff" TargetMode="External"/><Relationship Id="rId28" Type="http://schemas.openxmlformats.org/officeDocument/2006/relationships/hyperlink" Target="https://scryfall.com/search?q=t%3AGremlin" TargetMode="External"/><Relationship Id="rId36" Type="http://schemas.openxmlformats.org/officeDocument/2006/relationships/hyperlink" Target="https://scryfall.com/search?q=o%3Apincher" TargetMode="External"/><Relationship Id="rId10" Type="http://schemas.openxmlformats.org/officeDocument/2006/relationships/hyperlink" Target="https://scryfall.com/search?q=t%3AThalakos" TargetMode="External"/><Relationship Id="rId19" Type="http://schemas.openxmlformats.org/officeDocument/2006/relationships/hyperlink" Target="https://scryfall.com/search?q=t%3AGnome" TargetMode="External"/><Relationship Id="rId31" Type="http://schemas.openxmlformats.org/officeDocument/2006/relationships/hyperlink" Target="https://scryfall.com/search?extras=true&amp;lang=any&amp;q=t%3ABarde" TargetMode="External"/><Relationship Id="rId44" Type="http://schemas.openxmlformats.org/officeDocument/2006/relationships/printerSettings" Target="../printerSettings/printerSettings3.bin"/><Relationship Id="rId4" Type="http://schemas.openxmlformats.org/officeDocument/2006/relationships/hyperlink" Target="https://scryfall.com/search?q=t%3Akobold" TargetMode="External"/><Relationship Id="rId9" Type="http://schemas.openxmlformats.org/officeDocument/2006/relationships/hyperlink" Target="https://scryfall.com/search?q=t%3ADauthi" TargetMode="External"/><Relationship Id="rId14" Type="http://schemas.openxmlformats.org/officeDocument/2006/relationships/hyperlink" Target="https://scryfall.com/search?extras=true&amp;lang=any&amp;q=t%3AHomoncule" TargetMode="External"/><Relationship Id="rId22" Type="http://schemas.openxmlformats.org/officeDocument/2006/relationships/hyperlink" Target="https://scryfall.com/search?extras=true&amp;lang=any&amp;q=t%3AGriffon" TargetMode="External"/><Relationship Id="rId27" Type="http://schemas.openxmlformats.org/officeDocument/2006/relationships/hyperlink" Target="https://scryfall.com/search?q=t%3AGremlin" TargetMode="External"/><Relationship Id="rId30" Type="http://schemas.openxmlformats.org/officeDocument/2006/relationships/hyperlink" Target="https://scryfall.com/search?extras=true&amp;lang=any&amp;q=t%3ASortisan" TargetMode="External"/><Relationship Id="rId35" Type="http://schemas.openxmlformats.org/officeDocument/2006/relationships/hyperlink" Target="https://scryfall.com/search?q=t%3Athopter" TargetMode="External"/><Relationship Id="rId43" Type="http://schemas.openxmlformats.org/officeDocument/2006/relationships/hyperlink" Target="https://scryfall.com/search?q=t%3Abeeble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1F6ED5-38B5-4BC6-94BD-BC733BAF2082}">
  <sheetPr codeName="Feuil1"/>
  <dimension ref="A1:Q254"/>
  <sheetViews>
    <sheetView tabSelected="1" zoomScale="72" zoomScaleNormal="100" workbookViewId="0">
      <selection activeCell="F2" sqref="F2"/>
    </sheetView>
  </sheetViews>
  <sheetFormatPr defaultColWidth="11.25" defaultRowHeight="15.75" x14ac:dyDescent="0.25"/>
  <cols>
    <col min="1" max="1" width="9.375" style="120" customWidth="1"/>
    <col min="2" max="2" width="8.625" style="120" customWidth="1"/>
    <col min="3" max="3" width="6.875" style="141" customWidth="1"/>
    <col min="4" max="4" width="33.75" style="113" customWidth="1"/>
    <col min="5" max="5" width="16" style="113" customWidth="1"/>
    <col min="6" max="6" width="25" style="113" customWidth="1"/>
    <col min="7" max="7" width="12.25" style="113" customWidth="1"/>
    <col min="8" max="8" width="11.25" style="122" customWidth="1"/>
    <col min="9" max="9" width="11.25" style="113"/>
    <col min="10" max="10" width="12.625" style="113" customWidth="1"/>
    <col min="11" max="11" width="12.25" style="113" customWidth="1"/>
    <col min="12" max="12" width="11.25" style="113"/>
    <col min="13" max="13" width="12.625" style="113" customWidth="1"/>
    <col min="14" max="14" width="14.625" style="113" customWidth="1"/>
    <col min="16" max="16" width="22.75" style="113" customWidth="1"/>
    <col min="17" max="17" width="14.75" style="147" customWidth="1"/>
    <col min="18" max="20" width="11.25" style="113"/>
    <col min="21" max="23" width="14.25" style="113" customWidth="1"/>
    <col min="24" max="26" width="11.25" style="113"/>
    <col min="27" max="27" width="21.25" style="113" customWidth="1"/>
    <col min="28" max="28" width="13.5" style="113" customWidth="1"/>
    <col min="29" max="16384" width="11.25" style="113"/>
  </cols>
  <sheetData>
    <row r="1" spans="1:17" s="160" customFormat="1" ht="16.5" thickBot="1" x14ac:dyDescent="0.3">
      <c r="A1" s="157" t="s">
        <v>22</v>
      </c>
      <c r="B1" s="158" t="s">
        <v>24</v>
      </c>
      <c r="C1" s="159" t="s">
        <v>44</v>
      </c>
      <c r="D1" s="160" t="s">
        <v>23</v>
      </c>
      <c r="E1" s="160" t="s">
        <v>40</v>
      </c>
      <c r="F1" s="160" t="s">
        <v>39</v>
      </c>
      <c r="G1" s="160" t="s">
        <v>43</v>
      </c>
      <c r="H1" s="160" t="s">
        <v>122</v>
      </c>
      <c r="I1" s="160" t="s">
        <v>46</v>
      </c>
      <c r="J1" s="160" t="s">
        <v>47</v>
      </c>
      <c r="K1" s="160" t="s">
        <v>48</v>
      </c>
      <c r="L1" s="160" t="s">
        <v>49</v>
      </c>
      <c r="M1" s="160" t="s">
        <v>50</v>
      </c>
      <c r="N1" s="160" t="s">
        <v>51</v>
      </c>
      <c r="O1" s="55" t="s">
        <v>38</v>
      </c>
      <c r="P1" s="160" t="s">
        <v>66</v>
      </c>
      <c r="Q1" s="161"/>
    </row>
    <row r="2" spans="1:17" x14ac:dyDescent="0.25">
      <c r="A2" s="114" t="s">
        <v>5</v>
      </c>
      <c r="B2" s="115" t="s">
        <v>12</v>
      </c>
      <c r="C2" s="116">
        <v>0</v>
      </c>
      <c r="D2" s="117" t="s">
        <v>83</v>
      </c>
      <c r="E2" s="117" t="s">
        <v>42</v>
      </c>
      <c r="F2" s="117" t="s">
        <v>42</v>
      </c>
      <c r="G2" s="117"/>
      <c r="H2" s="118"/>
      <c r="I2" s="117"/>
      <c r="J2" s="117"/>
      <c r="K2" s="117"/>
      <c r="L2" s="117"/>
      <c r="M2" s="117"/>
      <c r="N2" s="117"/>
      <c r="O2" s="73"/>
      <c r="Q2" s="148"/>
    </row>
    <row r="3" spans="1:17" x14ac:dyDescent="0.25">
      <c r="A3" s="119" t="s">
        <v>5</v>
      </c>
      <c r="B3" s="120" t="s">
        <v>12</v>
      </c>
      <c r="C3" s="121">
        <v>1</v>
      </c>
      <c r="D3" s="113" t="s">
        <v>84</v>
      </c>
      <c r="O3" s="20"/>
    </row>
    <row r="4" spans="1:17" x14ac:dyDescent="0.25">
      <c r="A4" s="119" t="s">
        <v>5</v>
      </c>
      <c r="B4" s="120" t="s">
        <v>12</v>
      </c>
      <c r="C4" s="123">
        <v>1</v>
      </c>
      <c r="D4" s="113" t="s">
        <v>85</v>
      </c>
      <c r="O4" s="20"/>
    </row>
    <row r="5" spans="1:17" x14ac:dyDescent="0.25">
      <c r="A5" s="119" t="s">
        <v>5</v>
      </c>
      <c r="B5" s="120" t="s">
        <v>12</v>
      </c>
      <c r="C5" s="123">
        <v>1</v>
      </c>
      <c r="D5" s="113" t="s">
        <v>86</v>
      </c>
      <c r="O5" s="20"/>
    </row>
    <row r="6" spans="1:17" x14ac:dyDescent="0.25">
      <c r="A6" s="119" t="s">
        <v>5</v>
      </c>
      <c r="B6" s="120" t="s">
        <v>12</v>
      </c>
      <c r="C6" s="121">
        <v>1</v>
      </c>
      <c r="D6" s="113" t="s">
        <v>86</v>
      </c>
      <c r="O6" s="20"/>
    </row>
    <row r="7" spans="1:17" x14ac:dyDescent="0.25">
      <c r="A7" s="119" t="s">
        <v>5</v>
      </c>
      <c r="B7" s="120" t="s">
        <v>12</v>
      </c>
      <c r="C7" s="123">
        <v>2</v>
      </c>
      <c r="D7" s="113" t="s">
        <v>67</v>
      </c>
      <c r="O7" s="20"/>
    </row>
    <row r="8" spans="1:17" x14ac:dyDescent="0.25">
      <c r="A8" s="119" t="s">
        <v>5</v>
      </c>
      <c r="B8" s="120" t="s">
        <v>12</v>
      </c>
      <c r="C8" s="123">
        <v>2</v>
      </c>
      <c r="D8" s="113" t="s">
        <v>84</v>
      </c>
      <c r="O8" s="20"/>
    </row>
    <row r="9" spans="1:17" x14ac:dyDescent="0.25">
      <c r="A9" s="119" t="s">
        <v>5</v>
      </c>
      <c r="B9" s="120" t="s">
        <v>12</v>
      </c>
      <c r="C9" s="123">
        <v>2</v>
      </c>
      <c r="D9" s="113" t="s">
        <v>84</v>
      </c>
      <c r="O9" s="20"/>
    </row>
    <row r="10" spans="1:17" x14ac:dyDescent="0.25">
      <c r="A10" s="119" t="s">
        <v>5</v>
      </c>
      <c r="B10" s="120" t="s">
        <v>12</v>
      </c>
      <c r="C10" s="123">
        <v>2</v>
      </c>
      <c r="D10" s="113" t="s">
        <v>87</v>
      </c>
      <c r="O10" s="20"/>
    </row>
    <row r="11" spans="1:17" x14ac:dyDescent="0.25">
      <c r="A11" s="119" t="s">
        <v>5</v>
      </c>
      <c r="B11" s="120" t="s">
        <v>12</v>
      </c>
      <c r="C11" s="123">
        <v>2</v>
      </c>
      <c r="D11" s="113" t="s">
        <v>85</v>
      </c>
      <c r="O11" s="20"/>
    </row>
    <row r="12" spans="1:17" x14ac:dyDescent="0.25">
      <c r="A12" s="119" t="s">
        <v>5</v>
      </c>
      <c r="B12" s="120" t="s">
        <v>12</v>
      </c>
      <c r="C12" s="123">
        <v>3</v>
      </c>
      <c r="D12" s="113" t="s">
        <v>87</v>
      </c>
      <c r="O12" s="20"/>
    </row>
    <row r="13" spans="1:17" x14ac:dyDescent="0.25">
      <c r="A13" s="119" t="s">
        <v>5</v>
      </c>
      <c r="B13" s="120" t="s">
        <v>12</v>
      </c>
      <c r="C13" s="123">
        <v>3</v>
      </c>
      <c r="D13" s="113" t="s">
        <v>84</v>
      </c>
      <c r="O13" s="20"/>
      <c r="P13" s="124"/>
    </row>
    <row r="14" spans="1:17" x14ac:dyDescent="0.25">
      <c r="A14" s="119" t="s">
        <v>5</v>
      </c>
      <c r="B14" s="120" t="s">
        <v>12</v>
      </c>
      <c r="C14" s="121">
        <v>3</v>
      </c>
      <c r="D14" s="113" t="s">
        <v>88</v>
      </c>
      <c r="O14" s="20"/>
    </row>
    <row r="15" spans="1:17" x14ac:dyDescent="0.25">
      <c r="A15" s="119" t="s">
        <v>5</v>
      </c>
      <c r="B15" s="120" t="s">
        <v>12</v>
      </c>
      <c r="C15" s="123">
        <v>3</v>
      </c>
      <c r="D15" s="113" t="s">
        <v>85</v>
      </c>
      <c r="O15" s="20"/>
    </row>
    <row r="16" spans="1:17" x14ac:dyDescent="0.25">
      <c r="A16" s="119" t="s">
        <v>5</v>
      </c>
      <c r="B16" s="120" t="s">
        <v>12</v>
      </c>
      <c r="C16" s="121">
        <v>4</v>
      </c>
      <c r="D16" s="113" t="s">
        <v>84</v>
      </c>
      <c r="O16" s="20"/>
    </row>
    <row r="17" spans="1:15" x14ac:dyDescent="0.25">
      <c r="A17" s="119" t="s">
        <v>5</v>
      </c>
      <c r="B17" s="120" t="s">
        <v>12</v>
      </c>
      <c r="C17" s="121">
        <v>4</v>
      </c>
      <c r="D17" s="113" t="s">
        <v>87</v>
      </c>
      <c r="O17" s="20"/>
    </row>
    <row r="18" spans="1:15" x14ac:dyDescent="0.25">
      <c r="A18" s="119" t="s">
        <v>5</v>
      </c>
      <c r="B18" s="120" t="s">
        <v>12</v>
      </c>
      <c r="C18" s="123">
        <v>4</v>
      </c>
      <c r="D18" s="113" t="s">
        <v>87</v>
      </c>
      <c r="O18" s="20"/>
    </row>
    <row r="19" spans="1:15" x14ac:dyDescent="0.25">
      <c r="A19" s="119" t="s">
        <v>5</v>
      </c>
      <c r="B19" s="120" t="s">
        <v>12</v>
      </c>
      <c r="C19" s="123">
        <v>5</v>
      </c>
      <c r="D19" s="113" t="s">
        <v>84</v>
      </c>
      <c r="O19" s="20"/>
    </row>
    <row r="20" spans="1:15" x14ac:dyDescent="0.25">
      <c r="A20" s="119" t="s">
        <v>5</v>
      </c>
      <c r="B20" s="120" t="s">
        <v>12</v>
      </c>
      <c r="C20" s="121">
        <v>5</v>
      </c>
      <c r="D20" s="113" t="s">
        <v>87</v>
      </c>
      <c r="O20" s="20"/>
    </row>
    <row r="21" spans="1:15" x14ac:dyDescent="0.25">
      <c r="A21" s="119" t="s">
        <v>5</v>
      </c>
      <c r="B21" s="125" t="s">
        <v>15</v>
      </c>
      <c r="C21" s="123">
        <v>2</v>
      </c>
      <c r="D21" s="113" t="s">
        <v>84</v>
      </c>
      <c r="O21" s="20"/>
    </row>
    <row r="22" spans="1:15" x14ac:dyDescent="0.25">
      <c r="A22" s="119" t="s">
        <v>5</v>
      </c>
      <c r="B22" s="125" t="s">
        <v>15</v>
      </c>
      <c r="C22" s="121">
        <v>2</v>
      </c>
      <c r="D22" s="113" t="s">
        <v>87</v>
      </c>
      <c r="O22" s="20"/>
    </row>
    <row r="23" spans="1:15" x14ac:dyDescent="0.25">
      <c r="A23" s="119" t="s">
        <v>5</v>
      </c>
      <c r="B23" s="125" t="s">
        <v>15</v>
      </c>
      <c r="C23" s="121">
        <v>2</v>
      </c>
      <c r="D23" s="113" t="s">
        <v>86</v>
      </c>
      <c r="O23" s="20"/>
    </row>
    <row r="24" spans="1:15" x14ac:dyDescent="0.25">
      <c r="A24" s="119" t="s">
        <v>5</v>
      </c>
      <c r="B24" s="125" t="s">
        <v>15</v>
      </c>
      <c r="C24" s="123">
        <v>3</v>
      </c>
      <c r="D24" s="113" t="s">
        <v>84</v>
      </c>
      <c r="O24" s="20"/>
    </row>
    <row r="25" spans="1:15" x14ac:dyDescent="0.25">
      <c r="A25" s="119" t="s">
        <v>5</v>
      </c>
      <c r="B25" s="125" t="s">
        <v>15</v>
      </c>
      <c r="C25" s="123">
        <v>3</v>
      </c>
      <c r="D25" s="113" t="s">
        <v>87</v>
      </c>
      <c r="O25" s="20"/>
    </row>
    <row r="26" spans="1:15" x14ac:dyDescent="0.25">
      <c r="A26" s="119" t="s">
        <v>5</v>
      </c>
      <c r="B26" s="125" t="s">
        <v>15</v>
      </c>
      <c r="C26" s="121">
        <v>3</v>
      </c>
      <c r="D26" s="113" t="s">
        <v>85</v>
      </c>
      <c r="O26" s="20"/>
    </row>
    <row r="27" spans="1:15" x14ac:dyDescent="0.25">
      <c r="A27" s="119" t="s">
        <v>5</v>
      </c>
      <c r="B27" s="125" t="s">
        <v>15</v>
      </c>
      <c r="C27" s="121">
        <v>4</v>
      </c>
      <c r="D27" s="113" t="s">
        <v>84</v>
      </c>
      <c r="O27" s="20"/>
    </row>
    <row r="28" spans="1:15" x14ac:dyDescent="0.25">
      <c r="A28" s="119" t="s">
        <v>5</v>
      </c>
      <c r="B28" s="125" t="s">
        <v>15</v>
      </c>
      <c r="C28" s="123">
        <v>4</v>
      </c>
      <c r="D28" s="113" t="s">
        <v>87</v>
      </c>
      <c r="O28" s="20"/>
    </row>
    <row r="29" spans="1:15" x14ac:dyDescent="0.25">
      <c r="A29" s="119" t="s">
        <v>5</v>
      </c>
      <c r="B29" s="125" t="s">
        <v>15</v>
      </c>
      <c r="C29" s="123">
        <v>4</v>
      </c>
      <c r="D29" s="113" t="s">
        <v>88</v>
      </c>
      <c r="O29" s="20"/>
    </row>
    <row r="30" spans="1:15" x14ac:dyDescent="0.25">
      <c r="A30" s="119" t="s">
        <v>5</v>
      </c>
      <c r="B30" s="125" t="s">
        <v>15</v>
      </c>
      <c r="C30" s="121">
        <v>4</v>
      </c>
      <c r="D30" s="113" t="s">
        <v>86</v>
      </c>
      <c r="O30" s="20"/>
    </row>
    <row r="31" spans="1:15" x14ac:dyDescent="0.25">
      <c r="A31" s="119" t="s">
        <v>5</v>
      </c>
      <c r="B31" s="125" t="s">
        <v>15</v>
      </c>
      <c r="C31" s="121">
        <v>6</v>
      </c>
      <c r="D31" s="113" t="s">
        <v>87</v>
      </c>
      <c r="O31" s="20"/>
    </row>
    <row r="32" spans="1:15" x14ac:dyDescent="0.25">
      <c r="A32" s="119" t="s">
        <v>5</v>
      </c>
      <c r="B32" s="120" t="s">
        <v>14</v>
      </c>
      <c r="C32" s="123">
        <v>0</v>
      </c>
      <c r="D32" s="113" t="s">
        <v>90</v>
      </c>
      <c r="O32" s="20"/>
    </row>
    <row r="33" spans="1:17" x14ac:dyDescent="0.25">
      <c r="A33" s="119" t="s">
        <v>5</v>
      </c>
      <c r="B33" s="120" t="s">
        <v>14</v>
      </c>
      <c r="C33" s="121">
        <v>1</v>
      </c>
      <c r="D33" s="113" t="s">
        <v>84</v>
      </c>
      <c r="O33" s="20"/>
    </row>
    <row r="34" spans="1:17" x14ac:dyDescent="0.25">
      <c r="A34" s="119" t="s">
        <v>5</v>
      </c>
      <c r="B34" s="120" t="s">
        <v>14</v>
      </c>
      <c r="C34" s="123">
        <v>1</v>
      </c>
      <c r="D34" s="113" t="s">
        <v>88</v>
      </c>
      <c r="O34" s="20"/>
    </row>
    <row r="35" spans="1:17" x14ac:dyDescent="0.25">
      <c r="A35" s="119" t="s">
        <v>5</v>
      </c>
      <c r="B35" s="120" t="s">
        <v>14</v>
      </c>
      <c r="C35" s="123">
        <v>3</v>
      </c>
      <c r="D35" s="113" t="s">
        <v>87</v>
      </c>
      <c r="O35" s="20"/>
    </row>
    <row r="36" spans="1:17" x14ac:dyDescent="0.25">
      <c r="A36" s="119" t="s">
        <v>5</v>
      </c>
      <c r="B36" s="120" t="s">
        <v>14</v>
      </c>
      <c r="C36" s="123">
        <v>4</v>
      </c>
      <c r="D36" s="113" t="s">
        <v>91</v>
      </c>
      <c r="O36" s="20"/>
    </row>
    <row r="37" spans="1:17" x14ac:dyDescent="0.25">
      <c r="A37" s="119" t="s">
        <v>5</v>
      </c>
      <c r="B37" s="120" t="s">
        <v>14</v>
      </c>
      <c r="C37" s="123">
        <v>4</v>
      </c>
      <c r="D37" s="113" t="s">
        <v>88</v>
      </c>
      <c r="O37" s="20"/>
    </row>
    <row r="38" spans="1:17" x14ac:dyDescent="0.25">
      <c r="A38" s="119" t="s">
        <v>5</v>
      </c>
      <c r="B38" s="120" t="s">
        <v>14</v>
      </c>
      <c r="C38" s="123">
        <v>5</v>
      </c>
      <c r="D38" s="113" t="s">
        <v>86</v>
      </c>
      <c r="O38" s="20"/>
    </row>
    <row r="39" spans="1:17" x14ac:dyDescent="0.25">
      <c r="A39" s="119" t="s">
        <v>5</v>
      </c>
      <c r="B39" s="120" t="s">
        <v>25</v>
      </c>
      <c r="C39" s="123">
        <v>5</v>
      </c>
      <c r="D39" s="113" t="s">
        <v>89</v>
      </c>
      <c r="O39" s="20"/>
    </row>
    <row r="40" spans="1:17" ht="16.5" thickBot="1" x14ac:dyDescent="0.3">
      <c r="A40" s="119" t="s">
        <v>5</v>
      </c>
      <c r="B40" s="120" t="s">
        <v>25</v>
      </c>
      <c r="C40" s="123">
        <v>5</v>
      </c>
      <c r="D40" s="113" t="s">
        <v>87</v>
      </c>
      <c r="O40" s="20"/>
    </row>
    <row r="41" spans="1:17" s="117" customFormat="1" x14ac:dyDescent="0.25">
      <c r="A41" s="114" t="s">
        <v>15</v>
      </c>
      <c r="B41" s="115" t="s">
        <v>12</v>
      </c>
      <c r="C41" s="116">
        <v>0</v>
      </c>
      <c r="D41" s="117" t="s">
        <v>83</v>
      </c>
      <c r="E41" s="117" t="s">
        <v>56</v>
      </c>
      <c r="F41" s="117" t="s">
        <v>56</v>
      </c>
      <c r="H41" s="118"/>
      <c r="O41" s="73"/>
      <c r="Q41" s="168"/>
    </row>
    <row r="42" spans="1:17" x14ac:dyDescent="0.25">
      <c r="A42" s="119" t="s">
        <v>15</v>
      </c>
      <c r="B42" s="120" t="s">
        <v>12</v>
      </c>
      <c r="C42" s="121">
        <v>1</v>
      </c>
      <c r="D42" s="113" t="s">
        <v>87</v>
      </c>
      <c r="O42" s="20"/>
    </row>
    <row r="43" spans="1:17" x14ac:dyDescent="0.25">
      <c r="A43" s="119" t="s">
        <v>15</v>
      </c>
      <c r="B43" s="120" t="s">
        <v>12</v>
      </c>
      <c r="C43" s="121">
        <v>1</v>
      </c>
      <c r="D43" s="113" t="s">
        <v>85</v>
      </c>
      <c r="O43" s="20"/>
    </row>
    <row r="44" spans="1:17" x14ac:dyDescent="0.25">
      <c r="A44" s="119" t="s">
        <v>15</v>
      </c>
      <c r="B44" s="120" t="s">
        <v>12</v>
      </c>
      <c r="C44" s="123">
        <v>2</v>
      </c>
      <c r="D44" s="113" t="s">
        <v>85</v>
      </c>
      <c r="O44" s="20"/>
    </row>
    <row r="45" spans="1:17" x14ac:dyDescent="0.25">
      <c r="A45" s="119" t="s">
        <v>15</v>
      </c>
      <c r="B45" s="120" t="s">
        <v>12</v>
      </c>
      <c r="C45" s="123">
        <v>2</v>
      </c>
      <c r="D45" s="113" t="s">
        <v>67</v>
      </c>
      <c r="E45" s="113" t="s">
        <v>59</v>
      </c>
      <c r="O45" s="20"/>
    </row>
    <row r="46" spans="1:17" x14ac:dyDescent="0.25">
      <c r="A46" s="119" t="s">
        <v>15</v>
      </c>
      <c r="B46" s="120" t="s">
        <v>12</v>
      </c>
      <c r="C46" s="123">
        <v>2</v>
      </c>
      <c r="D46" s="113" t="s">
        <v>67</v>
      </c>
      <c r="E46" s="113" t="s">
        <v>59</v>
      </c>
      <c r="O46" s="20"/>
    </row>
    <row r="47" spans="1:17" x14ac:dyDescent="0.25">
      <c r="A47" s="119" t="s">
        <v>15</v>
      </c>
      <c r="B47" s="120" t="s">
        <v>12</v>
      </c>
      <c r="C47" s="123">
        <v>2</v>
      </c>
      <c r="D47" s="113" t="s">
        <v>87</v>
      </c>
      <c r="O47" s="20"/>
    </row>
    <row r="48" spans="1:17" x14ac:dyDescent="0.25">
      <c r="A48" s="119" t="s">
        <v>15</v>
      </c>
      <c r="B48" s="120" t="s">
        <v>12</v>
      </c>
      <c r="C48" s="121">
        <v>2</v>
      </c>
      <c r="D48" s="113" t="s">
        <v>85</v>
      </c>
      <c r="O48" s="20"/>
    </row>
    <row r="49" spans="1:15" x14ac:dyDescent="0.25">
      <c r="A49" s="119" t="s">
        <v>15</v>
      </c>
      <c r="B49" s="120" t="s">
        <v>12</v>
      </c>
      <c r="C49" s="121">
        <v>3</v>
      </c>
      <c r="D49" s="113" t="s">
        <v>67</v>
      </c>
      <c r="E49" s="113" t="s">
        <v>60</v>
      </c>
      <c r="O49" s="20"/>
    </row>
    <row r="50" spans="1:15" x14ac:dyDescent="0.25">
      <c r="A50" s="119" t="s">
        <v>15</v>
      </c>
      <c r="B50" s="120" t="s">
        <v>12</v>
      </c>
      <c r="C50" s="121">
        <v>3</v>
      </c>
      <c r="D50" s="113" t="s">
        <v>87</v>
      </c>
      <c r="O50" s="20"/>
    </row>
    <row r="51" spans="1:15" x14ac:dyDescent="0.25">
      <c r="A51" s="119" t="s">
        <v>15</v>
      </c>
      <c r="B51" s="120" t="s">
        <v>12</v>
      </c>
      <c r="C51" s="123">
        <v>3</v>
      </c>
      <c r="D51" s="113" t="s">
        <v>85</v>
      </c>
      <c r="O51" s="20"/>
    </row>
    <row r="52" spans="1:15" x14ac:dyDescent="0.25">
      <c r="A52" s="119" t="s">
        <v>15</v>
      </c>
      <c r="B52" s="120" t="s">
        <v>12</v>
      </c>
      <c r="C52" s="123">
        <v>4</v>
      </c>
      <c r="D52" s="113" t="s">
        <v>85</v>
      </c>
      <c r="O52" s="20"/>
    </row>
    <row r="53" spans="1:15" x14ac:dyDescent="0.25">
      <c r="A53" s="119" t="s">
        <v>15</v>
      </c>
      <c r="B53" s="120" t="s">
        <v>12</v>
      </c>
      <c r="C53" s="123">
        <v>4</v>
      </c>
      <c r="D53" s="113" t="s">
        <v>67</v>
      </c>
      <c r="O53" s="20"/>
    </row>
    <row r="54" spans="1:15" x14ac:dyDescent="0.25">
      <c r="A54" s="119" t="s">
        <v>15</v>
      </c>
      <c r="B54" s="120" t="s">
        <v>12</v>
      </c>
      <c r="C54" s="121">
        <v>4</v>
      </c>
      <c r="D54" s="113" t="s">
        <v>67</v>
      </c>
      <c r="E54" s="113" t="s">
        <v>60</v>
      </c>
      <c r="O54" s="20"/>
    </row>
    <row r="55" spans="1:15" x14ac:dyDescent="0.25">
      <c r="A55" s="119" t="s">
        <v>15</v>
      </c>
      <c r="B55" s="120" t="s">
        <v>12</v>
      </c>
      <c r="C55" s="123">
        <v>4</v>
      </c>
      <c r="D55" s="113" t="s">
        <v>87</v>
      </c>
      <c r="O55" s="20"/>
    </row>
    <row r="56" spans="1:15" x14ac:dyDescent="0.25">
      <c r="A56" s="119" t="s">
        <v>15</v>
      </c>
      <c r="B56" s="120" t="s">
        <v>12</v>
      </c>
      <c r="C56" s="123">
        <v>4</v>
      </c>
      <c r="D56" s="113" t="s">
        <v>88</v>
      </c>
      <c r="O56" s="20"/>
    </row>
    <row r="57" spans="1:15" x14ac:dyDescent="0.25">
      <c r="A57" s="119" t="s">
        <v>15</v>
      </c>
      <c r="B57" s="120" t="s">
        <v>12</v>
      </c>
      <c r="C57" s="123">
        <v>4</v>
      </c>
      <c r="D57" s="113" t="s">
        <v>85</v>
      </c>
      <c r="O57" s="20"/>
    </row>
    <row r="58" spans="1:15" x14ac:dyDescent="0.25">
      <c r="A58" s="119" t="s">
        <v>15</v>
      </c>
      <c r="B58" s="120" t="s">
        <v>12</v>
      </c>
      <c r="C58" s="123">
        <v>5</v>
      </c>
      <c r="D58" s="113" t="s">
        <v>67</v>
      </c>
      <c r="E58" s="113" t="s">
        <v>60</v>
      </c>
      <c r="O58" s="20"/>
    </row>
    <row r="59" spans="1:15" x14ac:dyDescent="0.25">
      <c r="A59" s="119" t="s">
        <v>15</v>
      </c>
      <c r="B59" s="120" t="s">
        <v>12</v>
      </c>
      <c r="C59" s="121">
        <v>5</v>
      </c>
      <c r="D59" s="113" t="s">
        <v>86</v>
      </c>
      <c r="O59" s="20"/>
    </row>
    <row r="60" spans="1:15" x14ac:dyDescent="0.25">
      <c r="A60" s="119" t="s">
        <v>15</v>
      </c>
      <c r="B60" s="120" t="s">
        <v>12</v>
      </c>
      <c r="C60" s="123">
        <v>7</v>
      </c>
      <c r="D60" s="113" t="s">
        <v>87</v>
      </c>
      <c r="O60" s="20"/>
    </row>
    <row r="61" spans="1:15" x14ac:dyDescent="0.25">
      <c r="A61" s="119" t="s">
        <v>15</v>
      </c>
      <c r="B61" s="120" t="s">
        <v>15</v>
      </c>
      <c r="C61" s="123">
        <v>1</v>
      </c>
      <c r="D61" s="113" t="s">
        <v>67</v>
      </c>
      <c r="E61" s="113" t="s">
        <v>60</v>
      </c>
      <c r="O61" s="20"/>
    </row>
    <row r="62" spans="1:15" x14ac:dyDescent="0.25">
      <c r="A62" s="119" t="s">
        <v>15</v>
      </c>
      <c r="B62" s="120" t="s">
        <v>15</v>
      </c>
      <c r="C62" s="123">
        <v>1</v>
      </c>
      <c r="D62" s="113" t="s">
        <v>85</v>
      </c>
      <c r="O62" s="20"/>
    </row>
    <row r="63" spans="1:15" x14ac:dyDescent="0.25">
      <c r="A63" s="119" t="s">
        <v>15</v>
      </c>
      <c r="B63" s="120" t="s">
        <v>15</v>
      </c>
      <c r="C63" s="123">
        <v>2</v>
      </c>
      <c r="D63" s="113" t="s">
        <v>87</v>
      </c>
      <c r="O63" s="20"/>
    </row>
    <row r="64" spans="1:15" x14ac:dyDescent="0.25">
      <c r="A64" s="119" t="s">
        <v>15</v>
      </c>
      <c r="B64" s="120" t="s">
        <v>15</v>
      </c>
      <c r="C64" s="123">
        <v>2</v>
      </c>
      <c r="D64" s="113" t="s">
        <v>88</v>
      </c>
      <c r="O64" s="20"/>
    </row>
    <row r="65" spans="1:15" x14ac:dyDescent="0.25">
      <c r="A65" s="119" t="s">
        <v>15</v>
      </c>
      <c r="B65" s="120" t="s">
        <v>15</v>
      </c>
      <c r="C65" s="123">
        <v>2</v>
      </c>
      <c r="D65" s="113" t="s">
        <v>88</v>
      </c>
      <c r="O65" s="20"/>
    </row>
    <row r="66" spans="1:15" x14ac:dyDescent="0.25">
      <c r="A66" s="119" t="s">
        <v>15</v>
      </c>
      <c r="B66" s="120" t="s">
        <v>15</v>
      </c>
      <c r="C66" s="123">
        <v>3</v>
      </c>
      <c r="D66" s="113" t="s">
        <v>67</v>
      </c>
      <c r="O66" s="20"/>
    </row>
    <row r="67" spans="1:15" x14ac:dyDescent="0.25">
      <c r="A67" s="119" t="s">
        <v>15</v>
      </c>
      <c r="B67" s="120" t="s">
        <v>15</v>
      </c>
      <c r="C67" s="123">
        <v>3</v>
      </c>
      <c r="D67" s="113" t="s">
        <v>85</v>
      </c>
      <c r="O67" s="20"/>
    </row>
    <row r="68" spans="1:15" x14ac:dyDescent="0.25">
      <c r="A68" s="119" t="s">
        <v>15</v>
      </c>
      <c r="B68" s="120" t="s">
        <v>15</v>
      </c>
      <c r="C68" s="123">
        <v>4</v>
      </c>
      <c r="D68" s="113" t="s">
        <v>87</v>
      </c>
      <c r="O68" s="20"/>
    </row>
    <row r="69" spans="1:15" x14ac:dyDescent="0.25">
      <c r="A69" s="119" t="s">
        <v>15</v>
      </c>
      <c r="B69" s="120" t="s">
        <v>15</v>
      </c>
      <c r="C69" s="123">
        <v>4</v>
      </c>
      <c r="D69" s="113" t="s">
        <v>85</v>
      </c>
      <c r="O69" s="20"/>
    </row>
    <row r="70" spans="1:15" x14ac:dyDescent="0.25">
      <c r="A70" s="119" t="s">
        <v>15</v>
      </c>
      <c r="B70" s="120" t="s">
        <v>15</v>
      </c>
      <c r="C70" s="123">
        <v>5</v>
      </c>
      <c r="D70" s="113" t="s">
        <v>67</v>
      </c>
      <c r="E70" s="113" t="s">
        <v>60</v>
      </c>
      <c r="O70" s="20"/>
    </row>
    <row r="71" spans="1:15" x14ac:dyDescent="0.25">
      <c r="A71" s="119" t="s">
        <v>15</v>
      </c>
      <c r="B71" s="120" t="s">
        <v>15</v>
      </c>
      <c r="C71" s="121">
        <v>5</v>
      </c>
      <c r="D71" s="113" t="s">
        <v>86</v>
      </c>
      <c r="O71" s="20"/>
    </row>
    <row r="72" spans="1:15" x14ac:dyDescent="0.25">
      <c r="A72" s="119" t="s">
        <v>15</v>
      </c>
      <c r="B72" s="120" t="s">
        <v>14</v>
      </c>
      <c r="C72" s="123">
        <v>3</v>
      </c>
      <c r="D72" s="113" t="s">
        <v>91</v>
      </c>
      <c r="E72" s="113" t="s">
        <v>77</v>
      </c>
      <c r="F72" s="113" t="s">
        <v>78</v>
      </c>
      <c r="G72" s="113" t="s">
        <v>79</v>
      </c>
      <c r="H72" s="122" t="s">
        <v>80</v>
      </c>
      <c r="I72" s="113" t="s">
        <v>81</v>
      </c>
      <c r="L72" s="113">
        <v>1</v>
      </c>
      <c r="M72" s="113">
        <v>1</v>
      </c>
      <c r="N72" s="113" t="s">
        <v>82</v>
      </c>
      <c r="O72" s="20"/>
    </row>
    <row r="73" spans="1:15" x14ac:dyDescent="0.25">
      <c r="A73" s="119" t="s">
        <v>15</v>
      </c>
      <c r="B73" s="120" t="s">
        <v>14</v>
      </c>
      <c r="C73" s="123">
        <v>4</v>
      </c>
      <c r="D73" s="113" t="s">
        <v>85</v>
      </c>
      <c r="O73" s="20"/>
    </row>
    <row r="74" spans="1:15" x14ac:dyDescent="0.25">
      <c r="A74" s="119" t="s">
        <v>15</v>
      </c>
      <c r="B74" s="120" t="s">
        <v>14</v>
      </c>
      <c r="C74" s="123">
        <v>4</v>
      </c>
      <c r="D74" s="113" t="s">
        <v>85</v>
      </c>
      <c r="O74" s="20"/>
    </row>
    <row r="75" spans="1:15" x14ac:dyDescent="0.25">
      <c r="A75" s="119" t="s">
        <v>15</v>
      </c>
      <c r="B75" s="120" t="s">
        <v>14</v>
      </c>
      <c r="C75" s="123">
        <v>5</v>
      </c>
      <c r="D75" s="113" t="s">
        <v>67</v>
      </c>
      <c r="E75" s="113" t="s">
        <v>60</v>
      </c>
      <c r="O75" s="20"/>
    </row>
    <row r="76" spans="1:15" x14ac:dyDescent="0.25">
      <c r="A76" s="119" t="s">
        <v>15</v>
      </c>
      <c r="B76" s="120" t="s">
        <v>14</v>
      </c>
      <c r="C76" s="121">
        <v>6</v>
      </c>
      <c r="D76" s="113" t="s">
        <v>86</v>
      </c>
      <c r="O76" s="20"/>
    </row>
    <row r="77" spans="1:15" x14ac:dyDescent="0.25">
      <c r="A77" s="119" t="s">
        <v>15</v>
      </c>
      <c r="B77" s="120" t="s">
        <v>14</v>
      </c>
      <c r="C77" s="123">
        <v>7</v>
      </c>
      <c r="D77" s="113" t="s">
        <v>67</v>
      </c>
      <c r="O77" s="20"/>
    </row>
    <row r="78" spans="1:15" x14ac:dyDescent="0.25">
      <c r="A78" s="119" t="s">
        <v>15</v>
      </c>
      <c r="B78" s="120" t="s">
        <v>25</v>
      </c>
      <c r="C78" s="123">
        <v>5</v>
      </c>
      <c r="D78" s="113" t="s">
        <v>89</v>
      </c>
      <c r="E78" s="113" t="s">
        <v>60</v>
      </c>
      <c r="O78" s="20"/>
    </row>
    <row r="79" spans="1:15" ht="16.5" thickBot="1" x14ac:dyDescent="0.3">
      <c r="A79" s="126" t="s">
        <v>15</v>
      </c>
      <c r="B79" s="127" t="s">
        <v>25</v>
      </c>
      <c r="C79" s="131">
        <v>6</v>
      </c>
      <c r="D79" s="129" t="s">
        <v>87</v>
      </c>
      <c r="E79" s="129"/>
      <c r="F79" s="129"/>
      <c r="G79" s="129"/>
      <c r="H79" s="130"/>
      <c r="I79" s="129"/>
      <c r="J79" s="129"/>
      <c r="K79" s="129"/>
      <c r="L79" s="129"/>
      <c r="M79" s="129"/>
      <c r="N79" s="129"/>
      <c r="O79" s="21"/>
    </row>
    <row r="80" spans="1:15" x14ac:dyDescent="0.25">
      <c r="A80" s="114" t="s">
        <v>8</v>
      </c>
      <c r="B80" s="115" t="s">
        <v>12</v>
      </c>
      <c r="C80" s="132">
        <v>0</v>
      </c>
      <c r="D80" s="117" t="s">
        <v>83</v>
      </c>
      <c r="E80" s="117" t="s">
        <v>55</v>
      </c>
      <c r="F80" s="117" t="s">
        <v>55</v>
      </c>
      <c r="G80" s="117"/>
      <c r="H80" s="118"/>
      <c r="I80" s="117"/>
      <c r="J80" s="117"/>
      <c r="K80" s="117"/>
      <c r="L80" s="117"/>
      <c r="M80" s="117"/>
      <c r="N80" s="117"/>
      <c r="O80" s="73"/>
    </row>
    <row r="81" spans="1:15" x14ac:dyDescent="0.25">
      <c r="A81" s="119" t="s">
        <v>8</v>
      </c>
      <c r="B81" s="120" t="s">
        <v>12</v>
      </c>
      <c r="C81" s="123">
        <v>1</v>
      </c>
      <c r="D81" s="113" t="s">
        <v>87</v>
      </c>
      <c r="O81" s="20"/>
    </row>
    <row r="82" spans="1:15" x14ac:dyDescent="0.25">
      <c r="A82" s="119" t="s">
        <v>8</v>
      </c>
      <c r="B82" s="120" t="s">
        <v>12</v>
      </c>
      <c r="C82" s="121">
        <v>2</v>
      </c>
      <c r="D82" s="113" t="s">
        <v>85</v>
      </c>
      <c r="O82" s="20"/>
    </row>
    <row r="83" spans="1:15" x14ac:dyDescent="0.25">
      <c r="A83" s="119" t="s">
        <v>8</v>
      </c>
      <c r="B83" s="120" t="s">
        <v>12</v>
      </c>
      <c r="C83" s="123">
        <v>2</v>
      </c>
      <c r="D83" s="113" t="s">
        <v>67</v>
      </c>
      <c r="O83" s="20"/>
    </row>
    <row r="84" spans="1:15" x14ac:dyDescent="0.25">
      <c r="A84" s="119" t="s">
        <v>8</v>
      </c>
      <c r="B84" s="120" t="s">
        <v>12</v>
      </c>
      <c r="C84" s="123">
        <v>2</v>
      </c>
      <c r="D84" s="113" t="s">
        <v>87</v>
      </c>
      <c r="O84" s="20"/>
    </row>
    <row r="85" spans="1:15" x14ac:dyDescent="0.25">
      <c r="A85" s="119" t="s">
        <v>8</v>
      </c>
      <c r="B85" s="120" t="s">
        <v>12</v>
      </c>
      <c r="C85" s="121">
        <v>2</v>
      </c>
      <c r="D85" s="113" t="s">
        <v>87</v>
      </c>
      <c r="O85" s="20"/>
    </row>
    <row r="86" spans="1:15" x14ac:dyDescent="0.25">
      <c r="A86" s="119" t="s">
        <v>8</v>
      </c>
      <c r="B86" s="120" t="s">
        <v>12</v>
      </c>
      <c r="C86" s="121">
        <v>2</v>
      </c>
      <c r="D86" s="113" t="s">
        <v>85</v>
      </c>
      <c r="O86" s="20"/>
    </row>
    <row r="87" spans="1:15" x14ac:dyDescent="0.25">
      <c r="A87" s="119" t="s">
        <v>8</v>
      </c>
      <c r="B87" s="120" t="s">
        <v>12</v>
      </c>
      <c r="C87" s="121">
        <v>2</v>
      </c>
      <c r="D87" s="113" t="s">
        <v>85</v>
      </c>
      <c r="O87" s="20"/>
    </row>
    <row r="88" spans="1:15" x14ac:dyDescent="0.25">
      <c r="A88" s="119" t="s">
        <v>8</v>
      </c>
      <c r="B88" s="120" t="s">
        <v>12</v>
      </c>
      <c r="C88" s="123">
        <v>2</v>
      </c>
      <c r="D88" s="113" t="s">
        <v>86</v>
      </c>
      <c r="O88" s="20"/>
    </row>
    <row r="89" spans="1:15" x14ac:dyDescent="0.25">
      <c r="A89" s="119" t="s">
        <v>8</v>
      </c>
      <c r="B89" s="120" t="s">
        <v>12</v>
      </c>
      <c r="C89" s="121">
        <v>3</v>
      </c>
      <c r="D89" s="113" t="s">
        <v>84</v>
      </c>
      <c r="O89" s="20"/>
    </row>
    <row r="90" spans="1:15" x14ac:dyDescent="0.25">
      <c r="A90" s="119" t="s">
        <v>8</v>
      </c>
      <c r="B90" s="120" t="s">
        <v>12</v>
      </c>
      <c r="C90" s="123">
        <v>3</v>
      </c>
      <c r="D90" s="113" t="s">
        <v>87</v>
      </c>
      <c r="O90" s="20"/>
    </row>
    <row r="91" spans="1:15" x14ac:dyDescent="0.25">
      <c r="A91" s="119" t="s">
        <v>8</v>
      </c>
      <c r="B91" s="120" t="s">
        <v>12</v>
      </c>
      <c r="C91" s="123">
        <v>3</v>
      </c>
      <c r="D91" s="113" t="s">
        <v>87</v>
      </c>
      <c r="O91" s="20"/>
    </row>
    <row r="92" spans="1:15" x14ac:dyDescent="0.25">
      <c r="A92" s="119" t="s">
        <v>8</v>
      </c>
      <c r="B92" s="120" t="s">
        <v>12</v>
      </c>
      <c r="C92" s="123">
        <v>3</v>
      </c>
      <c r="D92" s="113" t="s">
        <v>86</v>
      </c>
      <c r="O92" s="20"/>
    </row>
    <row r="93" spans="1:15" x14ac:dyDescent="0.25">
      <c r="A93" s="119" t="s">
        <v>8</v>
      </c>
      <c r="B93" s="120" t="s">
        <v>12</v>
      </c>
      <c r="C93" s="123">
        <v>3</v>
      </c>
      <c r="D93" s="113" t="s">
        <v>86</v>
      </c>
      <c r="O93" s="20"/>
    </row>
    <row r="94" spans="1:15" x14ac:dyDescent="0.25">
      <c r="A94" s="119" t="s">
        <v>8</v>
      </c>
      <c r="B94" s="120" t="s">
        <v>12</v>
      </c>
      <c r="C94" s="121">
        <v>4</v>
      </c>
      <c r="D94" s="113" t="s">
        <v>87</v>
      </c>
      <c r="O94" s="20"/>
    </row>
    <row r="95" spans="1:15" x14ac:dyDescent="0.25">
      <c r="A95" s="119" t="s">
        <v>8</v>
      </c>
      <c r="B95" s="120" t="s">
        <v>12</v>
      </c>
      <c r="C95" s="123">
        <v>4</v>
      </c>
      <c r="D95" s="113" t="s">
        <v>87</v>
      </c>
      <c r="O95" s="20"/>
    </row>
    <row r="96" spans="1:15" x14ac:dyDescent="0.25">
      <c r="A96" s="119" t="s">
        <v>8</v>
      </c>
      <c r="B96" s="120" t="s">
        <v>12</v>
      </c>
      <c r="C96" s="123">
        <v>5</v>
      </c>
      <c r="D96" s="113" t="s">
        <v>87</v>
      </c>
      <c r="O96" s="20"/>
    </row>
    <row r="97" spans="1:15" x14ac:dyDescent="0.25">
      <c r="A97" s="119" t="s">
        <v>8</v>
      </c>
      <c r="B97" s="120" t="s">
        <v>12</v>
      </c>
      <c r="C97" s="121">
        <v>5</v>
      </c>
      <c r="D97" s="113" t="s">
        <v>85</v>
      </c>
      <c r="O97" s="20"/>
    </row>
    <row r="98" spans="1:15" x14ac:dyDescent="0.25">
      <c r="A98" s="119" t="s">
        <v>8</v>
      </c>
      <c r="B98" s="120" t="s">
        <v>12</v>
      </c>
      <c r="C98" s="123">
        <v>6</v>
      </c>
      <c r="D98" s="113" t="s">
        <v>87</v>
      </c>
      <c r="O98" s="20"/>
    </row>
    <row r="99" spans="1:15" x14ac:dyDescent="0.25">
      <c r="A99" s="119" t="s">
        <v>8</v>
      </c>
      <c r="B99" s="120" t="s">
        <v>15</v>
      </c>
      <c r="C99" s="123">
        <v>1</v>
      </c>
      <c r="D99" s="113" t="s">
        <v>86</v>
      </c>
      <c r="O99" s="20"/>
    </row>
    <row r="100" spans="1:15" x14ac:dyDescent="0.25">
      <c r="A100" s="119" t="s">
        <v>8</v>
      </c>
      <c r="B100" s="120" t="s">
        <v>15</v>
      </c>
      <c r="C100" s="123">
        <v>2</v>
      </c>
      <c r="D100" s="113" t="s">
        <v>87</v>
      </c>
      <c r="O100" s="20"/>
    </row>
    <row r="101" spans="1:15" x14ac:dyDescent="0.25">
      <c r="A101" s="119" t="s">
        <v>8</v>
      </c>
      <c r="B101" s="120" t="s">
        <v>15</v>
      </c>
      <c r="C101" s="123">
        <v>2</v>
      </c>
      <c r="D101" s="113" t="s">
        <v>67</v>
      </c>
      <c r="O101" s="20"/>
    </row>
    <row r="102" spans="1:15" x14ac:dyDescent="0.25">
      <c r="A102" s="119" t="s">
        <v>8</v>
      </c>
      <c r="B102" s="120" t="s">
        <v>15</v>
      </c>
      <c r="C102" s="121">
        <v>2</v>
      </c>
      <c r="D102" s="113" t="s">
        <v>88</v>
      </c>
      <c r="O102" s="20"/>
    </row>
    <row r="103" spans="1:15" x14ac:dyDescent="0.25">
      <c r="A103" s="119" t="s">
        <v>8</v>
      </c>
      <c r="B103" s="120" t="s">
        <v>15</v>
      </c>
      <c r="C103" s="121">
        <v>3</v>
      </c>
      <c r="D103" s="113" t="s">
        <v>87</v>
      </c>
      <c r="O103" s="20"/>
    </row>
    <row r="104" spans="1:15" x14ac:dyDescent="0.25">
      <c r="A104" s="119" t="s">
        <v>8</v>
      </c>
      <c r="B104" s="120" t="s">
        <v>15</v>
      </c>
      <c r="C104" s="123">
        <v>3</v>
      </c>
      <c r="D104" s="113" t="s">
        <v>85</v>
      </c>
      <c r="O104" s="20"/>
    </row>
    <row r="105" spans="1:15" x14ac:dyDescent="0.25">
      <c r="A105" s="119" t="s">
        <v>8</v>
      </c>
      <c r="B105" s="120" t="s">
        <v>15</v>
      </c>
      <c r="C105" s="123">
        <v>3</v>
      </c>
      <c r="D105" s="113" t="s">
        <v>85</v>
      </c>
      <c r="O105" s="20"/>
    </row>
    <row r="106" spans="1:15" x14ac:dyDescent="0.25">
      <c r="A106" s="119" t="s">
        <v>8</v>
      </c>
      <c r="B106" s="120" t="s">
        <v>15</v>
      </c>
      <c r="C106" s="123">
        <v>3</v>
      </c>
      <c r="D106" s="113" t="s">
        <v>86</v>
      </c>
      <c r="O106" s="20"/>
    </row>
    <row r="107" spans="1:15" x14ac:dyDescent="0.25">
      <c r="A107" s="119" t="s">
        <v>8</v>
      </c>
      <c r="B107" s="120" t="s">
        <v>15</v>
      </c>
      <c r="C107" s="123">
        <v>4</v>
      </c>
      <c r="D107" s="113" t="s">
        <v>87</v>
      </c>
      <c r="O107" s="20"/>
    </row>
    <row r="108" spans="1:15" x14ac:dyDescent="0.25">
      <c r="A108" s="119" t="s">
        <v>8</v>
      </c>
      <c r="B108" s="120" t="s">
        <v>15</v>
      </c>
      <c r="C108" s="123">
        <v>4</v>
      </c>
      <c r="D108" s="113" t="s">
        <v>87</v>
      </c>
      <c r="O108" s="20"/>
    </row>
    <row r="109" spans="1:15" x14ac:dyDescent="0.25">
      <c r="A109" s="119" t="s">
        <v>8</v>
      </c>
      <c r="B109" s="120" t="s">
        <v>15</v>
      </c>
      <c r="C109" s="123">
        <v>4</v>
      </c>
      <c r="D109" s="113" t="s">
        <v>86</v>
      </c>
      <c r="O109" s="20"/>
    </row>
    <row r="110" spans="1:15" x14ac:dyDescent="0.25">
      <c r="A110" s="119" t="s">
        <v>8</v>
      </c>
      <c r="B110" s="120" t="s">
        <v>14</v>
      </c>
      <c r="C110" s="121">
        <v>2</v>
      </c>
      <c r="D110" s="113" t="s">
        <v>84</v>
      </c>
      <c r="O110" s="20"/>
    </row>
    <row r="111" spans="1:15" x14ac:dyDescent="0.25">
      <c r="A111" s="119" t="s">
        <v>8</v>
      </c>
      <c r="B111" s="120" t="s">
        <v>14</v>
      </c>
      <c r="C111" s="121">
        <v>2</v>
      </c>
      <c r="D111" s="113" t="s">
        <v>87</v>
      </c>
      <c r="E111" s="113" t="s">
        <v>94</v>
      </c>
      <c r="F111" s="113" t="s">
        <v>93</v>
      </c>
      <c r="G111" s="113" t="s">
        <v>92</v>
      </c>
      <c r="H111" s="122" t="s">
        <v>95</v>
      </c>
      <c r="I111" s="113" t="s">
        <v>96</v>
      </c>
      <c r="L111" s="113">
        <v>2</v>
      </c>
      <c r="M111" s="113">
        <v>1</v>
      </c>
      <c r="N111" s="113" t="s">
        <v>97</v>
      </c>
      <c r="O111" s="20"/>
    </row>
    <row r="112" spans="1:15" x14ac:dyDescent="0.25">
      <c r="A112" s="119" t="s">
        <v>8</v>
      </c>
      <c r="B112" s="120" t="s">
        <v>14</v>
      </c>
      <c r="C112" s="123">
        <v>3</v>
      </c>
      <c r="D112" s="113" t="s">
        <v>86</v>
      </c>
      <c r="O112" s="20"/>
    </row>
    <row r="113" spans="1:15" x14ac:dyDescent="0.25">
      <c r="A113" s="119" t="s">
        <v>8</v>
      </c>
      <c r="B113" s="120" t="s">
        <v>14</v>
      </c>
      <c r="C113" s="123">
        <v>4</v>
      </c>
      <c r="D113" s="113" t="s">
        <v>88</v>
      </c>
      <c r="O113" s="20"/>
    </row>
    <row r="114" spans="1:15" x14ac:dyDescent="0.25">
      <c r="A114" s="119" t="s">
        <v>8</v>
      </c>
      <c r="B114" s="120" t="s">
        <v>14</v>
      </c>
      <c r="C114" s="123">
        <v>4</v>
      </c>
      <c r="D114" s="113" t="s">
        <v>91</v>
      </c>
      <c r="O114" s="20"/>
    </row>
    <row r="115" spans="1:15" x14ac:dyDescent="0.25">
      <c r="A115" s="119" t="s">
        <v>8</v>
      </c>
      <c r="B115" s="120" t="s">
        <v>14</v>
      </c>
      <c r="C115" s="123">
        <v>5</v>
      </c>
      <c r="D115" s="113" t="s">
        <v>86</v>
      </c>
      <c r="O115" s="20"/>
    </row>
    <row r="116" spans="1:15" x14ac:dyDescent="0.25">
      <c r="A116" s="119" t="s">
        <v>8</v>
      </c>
      <c r="B116" s="120" t="s">
        <v>14</v>
      </c>
      <c r="C116" s="123">
        <v>6</v>
      </c>
      <c r="D116" s="113" t="s">
        <v>87</v>
      </c>
      <c r="O116" s="20"/>
    </row>
    <row r="117" spans="1:15" x14ac:dyDescent="0.25">
      <c r="A117" s="119" t="s">
        <v>8</v>
      </c>
      <c r="B117" s="120" t="s">
        <v>25</v>
      </c>
      <c r="C117" s="123">
        <v>6</v>
      </c>
      <c r="D117" s="113" t="s">
        <v>89</v>
      </c>
      <c r="O117" s="20"/>
    </row>
    <row r="118" spans="1:15" ht="16.5" thickBot="1" x14ac:dyDescent="0.3">
      <c r="A118" s="126" t="s">
        <v>8</v>
      </c>
      <c r="B118" s="127" t="s">
        <v>25</v>
      </c>
      <c r="C118" s="128">
        <v>6</v>
      </c>
      <c r="D118" s="129" t="s">
        <v>87</v>
      </c>
      <c r="E118" s="129"/>
      <c r="F118" s="129"/>
      <c r="G118" s="129"/>
      <c r="H118" s="130"/>
      <c r="I118" s="129"/>
      <c r="J118" s="129"/>
      <c r="K118" s="129"/>
      <c r="L118" s="129"/>
      <c r="M118" s="129"/>
      <c r="N118" s="129"/>
      <c r="O118" s="21"/>
    </row>
    <row r="119" spans="1:15" x14ac:dyDescent="0.25">
      <c r="A119" s="114" t="s">
        <v>14</v>
      </c>
      <c r="B119" s="115" t="s">
        <v>12</v>
      </c>
      <c r="C119" s="116">
        <v>0</v>
      </c>
      <c r="D119" s="117" t="s">
        <v>83</v>
      </c>
      <c r="E119" s="117" t="s">
        <v>57</v>
      </c>
      <c r="F119" s="117" t="s">
        <v>57</v>
      </c>
      <c r="G119" s="117"/>
      <c r="H119" s="118"/>
      <c r="I119" s="117"/>
      <c r="J119" s="117"/>
      <c r="K119" s="117"/>
      <c r="L119" s="117"/>
      <c r="M119" s="117"/>
      <c r="N119" s="117"/>
      <c r="O119" s="73"/>
    </row>
    <row r="120" spans="1:15" x14ac:dyDescent="0.25">
      <c r="A120" s="119" t="s">
        <v>14</v>
      </c>
      <c r="B120" s="120" t="s">
        <v>12</v>
      </c>
      <c r="C120" s="121">
        <v>1</v>
      </c>
      <c r="D120" s="113" t="s">
        <v>87</v>
      </c>
      <c r="O120" s="20"/>
    </row>
    <row r="121" spans="1:15" x14ac:dyDescent="0.25">
      <c r="A121" s="119" t="s">
        <v>14</v>
      </c>
      <c r="B121" s="120" t="s">
        <v>12</v>
      </c>
      <c r="C121" s="123">
        <v>1</v>
      </c>
      <c r="D121" s="113" t="s">
        <v>85</v>
      </c>
      <c r="O121" s="20"/>
    </row>
    <row r="122" spans="1:15" x14ac:dyDescent="0.25">
      <c r="A122" s="119" t="s">
        <v>14</v>
      </c>
      <c r="B122" s="120" t="s">
        <v>12</v>
      </c>
      <c r="C122" s="121">
        <v>1</v>
      </c>
      <c r="D122" s="113" t="s">
        <v>86</v>
      </c>
      <c r="O122" s="20"/>
    </row>
    <row r="123" spans="1:15" x14ac:dyDescent="0.25">
      <c r="A123" s="119" t="s">
        <v>14</v>
      </c>
      <c r="B123" s="120" t="s">
        <v>12</v>
      </c>
      <c r="C123" s="123">
        <v>2</v>
      </c>
      <c r="D123" s="113" t="s">
        <v>67</v>
      </c>
      <c r="O123" s="20"/>
    </row>
    <row r="124" spans="1:15" x14ac:dyDescent="0.25">
      <c r="A124" s="119" t="s">
        <v>14</v>
      </c>
      <c r="B124" s="120" t="s">
        <v>12</v>
      </c>
      <c r="C124" s="121">
        <v>2</v>
      </c>
      <c r="D124" s="113" t="s">
        <v>67</v>
      </c>
      <c r="O124" s="20"/>
    </row>
    <row r="125" spans="1:15" x14ac:dyDescent="0.25">
      <c r="A125" s="119" t="s">
        <v>14</v>
      </c>
      <c r="B125" s="120" t="s">
        <v>12</v>
      </c>
      <c r="C125" s="121">
        <v>2</v>
      </c>
      <c r="D125" s="113" t="s">
        <v>87</v>
      </c>
      <c r="O125" s="20"/>
    </row>
    <row r="126" spans="1:15" x14ac:dyDescent="0.25">
      <c r="A126" s="119" t="s">
        <v>14</v>
      </c>
      <c r="B126" s="120" t="s">
        <v>12</v>
      </c>
      <c r="C126" s="123">
        <v>2</v>
      </c>
      <c r="D126" s="113" t="s">
        <v>88</v>
      </c>
      <c r="O126" s="20"/>
    </row>
    <row r="127" spans="1:15" x14ac:dyDescent="0.25">
      <c r="A127" s="119" t="s">
        <v>14</v>
      </c>
      <c r="B127" s="120" t="s">
        <v>12</v>
      </c>
      <c r="C127" s="123">
        <v>2</v>
      </c>
      <c r="D127" s="113" t="s">
        <v>85</v>
      </c>
      <c r="O127" s="20"/>
    </row>
    <row r="128" spans="1:15" x14ac:dyDescent="0.25">
      <c r="A128" s="119" t="s">
        <v>14</v>
      </c>
      <c r="B128" s="120" t="s">
        <v>12</v>
      </c>
      <c r="C128" s="123">
        <v>2</v>
      </c>
      <c r="D128" s="113" t="s">
        <v>86</v>
      </c>
      <c r="O128" s="20"/>
    </row>
    <row r="129" spans="1:15" x14ac:dyDescent="0.25">
      <c r="A129" s="119" t="s">
        <v>14</v>
      </c>
      <c r="B129" s="120" t="s">
        <v>12</v>
      </c>
      <c r="C129" s="123">
        <v>3</v>
      </c>
      <c r="D129" s="113" t="s">
        <v>86</v>
      </c>
      <c r="O129" s="20"/>
    </row>
    <row r="130" spans="1:15" x14ac:dyDescent="0.25">
      <c r="A130" s="119" t="s">
        <v>14</v>
      </c>
      <c r="B130" s="120" t="s">
        <v>12</v>
      </c>
      <c r="C130" s="121">
        <v>3</v>
      </c>
      <c r="D130" s="113" t="s">
        <v>84</v>
      </c>
      <c r="O130" s="20"/>
    </row>
    <row r="131" spans="1:15" x14ac:dyDescent="0.25">
      <c r="A131" s="119" t="s">
        <v>14</v>
      </c>
      <c r="B131" s="120" t="s">
        <v>12</v>
      </c>
      <c r="C131" s="121">
        <v>3</v>
      </c>
      <c r="D131" s="113" t="s">
        <v>87</v>
      </c>
      <c r="O131" s="20"/>
    </row>
    <row r="132" spans="1:15" x14ac:dyDescent="0.25">
      <c r="A132" s="119" t="s">
        <v>14</v>
      </c>
      <c r="B132" s="120" t="s">
        <v>12</v>
      </c>
      <c r="C132" s="121">
        <v>3</v>
      </c>
      <c r="D132" s="113" t="s">
        <v>85</v>
      </c>
      <c r="O132" s="20"/>
    </row>
    <row r="133" spans="1:15" x14ac:dyDescent="0.25">
      <c r="A133" s="119" t="s">
        <v>14</v>
      </c>
      <c r="B133" s="120" t="s">
        <v>12</v>
      </c>
      <c r="C133" s="123">
        <v>3</v>
      </c>
      <c r="D133" s="113" t="s">
        <v>86</v>
      </c>
      <c r="O133" s="20"/>
    </row>
    <row r="134" spans="1:15" x14ac:dyDescent="0.25">
      <c r="A134" s="119" t="s">
        <v>14</v>
      </c>
      <c r="B134" s="120" t="s">
        <v>12</v>
      </c>
      <c r="C134" s="121">
        <v>4</v>
      </c>
      <c r="D134" s="113" t="s">
        <v>87</v>
      </c>
      <c r="O134" s="20"/>
    </row>
    <row r="135" spans="1:15" x14ac:dyDescent="0.25">
      <c r="A135" s="119" t="s">
        <v>14</v>
      </c>
      <c r="B135" s="120" t="s">
        <v>12</v>
      </c>
      <c r="C135" s="121">
        <v>4</v>
      </c>
      <c r="D135" s="113" t="s">
        <v>87</v>
      </c>
      <c r="O135" s="20"/>
    </row>
    <row r="136" spans="1:15" x14ac:dyDescent="0.25">
      <c r="A136" s="119" t="s">
        <v>14</v>
      </c>
      <c r="B136" s="120" t="s">
        <v>12</v>
      </c>
      <c r="C136" s="123">
        <v>4</v>
      </c>
      <c r="D136" s="113" t="s">
        <v>85</v>
      </c>
      <c r="O136" s="20"/>
    </row>
    <row r="137" spans="1:15" x14ac:dyDescent="0.25">
      <c r="A137" s="119" t="s">
        <v>14</v>
      </c>
      <c r="B137" s="120" t="s">
        <v>12</v>
      </c>
      <c r="C137" s="121">
        <v>5</v>
      </c>
      <c r="D137" s="113" t="s">
        <v>87</v>
      </c>
      <c r="O137" s="20"/>
    </row>
    <row r="138" spans="1:15" x14ac:dyDescent="0.25">
      <c r="A138" s="119" t="s">
        <v>14</v>
      </c>
      <c r="B138" s="120" t="s">
        <v>15</v>
      </c>
      <c r="C138" s="123">
        <v>1</v>
      </c>
      <c r="D138" s="113" t="s">
        <v>87</v>
      </c>
      <c r="O138" s="20"/>
    </row>
    <row r="139" spans="1:15" x14ac:dyDescent="0.25">
      <c r="A139" s="119" t="s">
        <v>14</v>
      </c>
      <c r="B139" s="120" t="s">
        <v>15</v>
      </c>
      <c r="C139" s="121">
        <v>1</v>
      </c>
      <c r="D139" s="113" t="s">
        <v>86</v>
      </c>
      <c r="O139" s="20"/>
    </row>
    <row r="140" spans="1:15" x14ac:dyDescent="0.25">
      <c r="A140" s="119" t="s">
        <v>14</v>
      </c>
      <c r="B140" s="120" t="s">
        <v>15</v>
      </c>
      <c r="C140" s="121">
        <v>2</v>
      </c>
      <c r="D140" s="113" t="s">
        <v>87</v>
      </c>
      <c r="O140" s="20"/>
    </row>
    <row r="141" spans="1:15" x14ac:dyDescent="0.25">
      <c r="A141" s="119" t="s">
        <v>14</v>
      </c>
      <c r="B141" s="120" t="s">
        <v>15</v>
      </c>
      <c r="C141" s="123">
        <v>2</v>
      </c>
      <c r="D141" s="113" t="s">
        <v>85</v>
      </c>
      <c r="O141" s="20"/>
    </row>
    <row r="142" spans="1:15" x14ac:dyDescent="0.25">
      <c r="A142" s="119" t="s">
        <v>14</v>
      </c>
      <c r="B142" s="120" t="s">
        <v>15</v>
      </c>
      <c r="C142" s="123">
        <v>3</v>
      </c>
      <c r="D142" s="113" t="s">
        <v>67</v>
      </c>
      <c r="O142" s="20"/>
    </row>
    <row r="143" spans="1:15" x14ac:dyDescent="0.25">
      <c r="A143" s="119" t="s">
        <v>14</v>
      </c>
      <c r="B143" s="120" t="s">
        <v>15</v>
      </c>
      <c r="C143" s="121">
        <v>3</v>
      </c>
      <c r="D143" s="113" t="s">
        <v>67</v>
      </c>
      <c r="O143" s="20"/>
    </row>
    <row r="144" spans="1:15" x14ac:dyDescent="0.25">
      <c r="A144" s="119" t="s">
        <v>14</v>
      </c>
      <c r="B144" s="120" t="s">
        <v>15</v>
      </c>
      <c r="C144" s="123">
        <v>3</v>
      </c>
      <c r="D144" s="113" t="s">
        <v>87</v>
      </c>
      <c r="O144" s="20"/>
    </row>
    <row r="145" spans="1:17" x14ac:dyDescent="0.25">
      <c r="A145" s="119" t="s">
        <v>14</v>
      </c>
      <c r="B145" s="120" t="s">
        <v>15</v>
      </c>
      <c r="C145" s="123">
        <v>4</v>
      </c>
      <c r="D145" s="113" t="s">
        <v>87</v>
      </c>
      <c r="O145" s="20"/>
    </row>
    <row r="146" spans="1:17" x14ac:dyDescent="0.25">
      <c r="A146" s="119" t="s">
        <v>14</v>
      </c>
      <c r="B146" s="120" t="s">
        <v>15</v>
      </c>
      <c r="C146" s="123">
        <v>4</v>
      </c>
      <c r="D146" s="113" t="s">
        <v>85</v>
      </c>
      <c r="O146" s="20"/>
    </row>
    <row r="147" spans="1:17" x14ac:dyDescent="0.25">
      <c r="A147" s="119" t="s">
        <v>14</v>
      </c>
      <c r="B147" s="120" t="s">
        <v>15</v>
      </c>
      <c r="C147" s="123">
        <v>4</v>
      </c>
      <c r="D147" s="113" t="s">
        <v>86</v>
      </c>
      <c r="O147" s="20"/>
    </row>
    <row r="148" spans="1:17" x14ac:dyDescent="0.25">
      <c r="A148" s="119" t="s">
        <v>14</v>
      </c>
      <c r="B148" s="120" t="s">
        <v>15</v>
      </c>
      <c r="C148" s="121">
        <v>4</v>
      </c>
      <c r="D148" s="113" t="s">
        <v>86</v>
      </c>
      <c r="O148" s="20"/>
    </row>
    <row r="149" spans="1:17" x14ac:dyDescent="0.25">
      <c r="A149" s="119" t="s">
        <v>14</v>
      </c>
      <c r="B149" s="120" t="s">
        <v>14</v>
      </c>
      <c r="C149" s="123">
        <v>1</v>
      </c>
      <c r="D149" s="113" t="s">
        <v>84</v>
      </c>
      <c r="O149" s="20"/>
    </row>
    <row r="150" spans="1:17" x14ac:dyDescent="0.25">
      <c r="A150" s="119" t="s">
        <v>14</v>
      </c>
      <c r="B150" s="120" t="s">
        <v>14</v>
      </c>
      <c r="C150" s="123">
        <v>3</v>
      </c>
      <c r="D150" s="113" t="s">
        <v>87</v>
      </c>
      <c r="O150" s="20"/>
    </row>
    <row r="151" spans="1:17" x14ac:dyDescent="0.25">
      <c r="A151" s="119" t="s">
        <v>14</v>
      </c>
      <c r="B151" s="120" t="s">
        <v>14</v>
      </c>
      <c r="C151" s="123">
        <v>3</v>
      </c>
      <c r="D151" s="113" t="s">
        <v>91</v>
      </c>
      <c r="O151" s="20"/>
    </row>
    <row r="152" spans="1:17" x14ac:dyDescent="0.25">
      <c r="A152" s="119" t="s">
        <v>14</v>
      </c>
      <c r="B152" s="120" t="s">
        <v>14</v>
      </c>
      <c r="C152" s="121">
        <v>4</v>
      </c>
      <c r="D152" s="113" t="s">
        <v>87</v>
      </c>
      <c r="O152" s="20"/>
    </row>
    <row r="153" spans="1:17" x14ac:dyDescent="0.25">
      <c r="A153" s="119" t="s">
        <v>14</v>
      </c>
      <c r="B153" s="120" t="s">
        <v>14</v>
      </c>
      <c r="C153" s="121">
        <v>4</v>
      </c>
      <c r="D153" s="113" t="s">
        <v>87</v>
      </c>
      <c r="O153" s="20"/>
    </row>
    <row r="154" spans="1:17" x14ac:dyDescent="0.25">
      <c r="A154" s="119" t="s">
        <v>14</v>
      </c>
      <c r="B154" s="120" t="s">
        <v>14</v>
      </c>
      <c r="C154" s="123">
        <v>4</v>
      </c>
      <c r="D154" s="113" t="s">
        <v>85</v>
      </c>
      <c r="O154" s="20"/>
    </row>
    <row r="155" spans="1:17" x14ac:dyDescent="0.25">
      <c r="A155" s="119" t="s">
        <v>14</v>
      </c>
      <c r="B155" s="120" t="s">
        <v>14</v>
      </c>
      <c r="C155" s="123">
        <v>4</v>
      </c>
      <c r="D155" s="113" t="s">
        <v>86</v>
      </c>
      <c r="O155" s="20"/>
    </row>
    <row r="156" spans="1:17" x14ac:dyDescent="0.25">
      <c r="A156" s="119" t="s">
        <v>14</v>
      </c>
      <c r="B156" s="120" t="s">
        <v>25</v>
      </c>
      <c r="C156" s="123">
        <v>4</v>
      </c>
      <c r="D156" s="113" t="s">
        <v>89</v>
      </c>
      <c r="O156" s="20"/>
    </row>
    <row r="157" spans="1:17" ht="16.5" thickBot="1" x14ac:dyDescent="0.3">
      <c r="A157" s="119" t="s">
        <v>14</v>
      </c>
      <c r="B157" s="120" t="s">
        <v>25</v>
      </c>
      <c r="C157" s="123">
        <v>6</v>
      </c>
      <c r="D157" s="113" t="s">
        <v>87</v>
      </c>
      <c r="O157" s="20"/>
    </row>
    <row r="158" spans="1:17" s="117" customFormat="1" x14ac:dyDescent="0.25">
      <c r="A158" s="162" t="s">
        <v>13</v>
      </c>
      <c r="B158" s="163" t="s">
        <v>12</v>
      </c>
      <c r="C158" s="164">
        <v>0</v>
      </c>
      <c r="D158" s="165" t="s">
        <v>83</v>
      </c>
      <c r="E158" s="165" t="s">
        <v>58</v>
      </c>
      <c r="F158" s="165" t="s">
        <v>58</v>
      </c>
      <c r="G158" s="165"/>
      <c r="H158" s="166"/>
      <c r="I158" s="165"/>
      <c r="J158" s="165"/>
      <c r="K158" s="165"/>
      <c r="L158" s="165"/>
      <c r="M158" s="165"/>
      <c r="N158" s="165"/>
      <c r="O158" s="167"/>
      <c r="Q158" s="168"/>
    </row>
    <row r="159" spans="1:17" x14ac:dyDescent="0.25">
      <c r="A159" s="119" t="s">
        <v>13</v>
      </c>
      <c r="B159" s="120" t="s">
        <v>12</v>
      </c>
      <c r="C159" s="121">
        <v>1</v>
      </c>
      <c r="D159" s="113" t="s">
        <v>87</v>
      </c>
      <c r="O159" s="20"/>
    </row>
    <row r="160" spans="1:17" x14ac:dyDescent="0.25">
      <c r="A160" s="119" t="s">
        <v>13</v>
      </c>
      <c r="B160" s="120" t="s">
        <v>12</v>
      </c>
      <c r="C160" s="123">
        <v>1</v>
      </c>
      <c r="D160" s="113" t="s">
        <v>85</v>
      </c>
      <c r="O160" s="20"/>
    </row>
    <row r="161" spans="1:15" x14ac:dyDescent="0.25">
      <c r="A161" s="119" t="s">
        <v>13</v>
      </c>
      <c r="B161" s="120" t="s">
        <v>12</v>
      </c>
      <c r="C161" s="123">
        <v>1</v>
      </c>
      <c r="D161" s="113" t="s">
        <v>86</v>
      </c>
      <c r="O161" s="20"/>
    </row>
    <row r="162" spans="1:15" x14ac:dyDescent="0.25">
      <c r="A162" s="119" t="s">
        <v>13</v>
      </c>
      <c r="B162" s="120" t="s">
        <v>12</v>
      </c>
      <c r="C162" s="121">
        <v>2</v>
      </c>
      <c r="D162" s="113" t="s">
        <v>67</v>
      </c>
      <c r="O162" s="20"/>
    </row>
    <row r="163" spans="1:15" x14ac:dyDescent="0.25">
      <c r="A163" s="119" t="s">
        <v>13</v>
      </c>
      <c r="B163" s="120" t="s">
        <v>12</v>
      </c>
      <c r="C163" s="123">
        <v>2</v>
      </c>
      <c r="D163" s="113" t="s">
        <v>84</v>
      </c>
      <c r="O163" s="20"/>
    </row>
    <row r="164" spans="1:15" x14ac:dyDescent="0.25">
      <c r="A164" s="119" t="s">
        <v>13</v>
      </c>
      <c r="B164" s="120" t="s">
        <v>12</v>
      </c>
      <c r="C164" s="121">
        <v>2</v>
      </c>
      <c r="D164" s="113" t="s">
        <v>87</v>
      </c>
      <c r="O164" s="20"/>
    </row>
    <row r="165" spans="1:15" x14ac:dyDescent="0.25">
      <c r="A165" s="119" t="s">
        <v>13</v>
      </c>
      <c r="B165" s="120" t="s">
        <v>12</v>
      </c>
      <c r="C165" s="123">
        <v>2</v>
      </c>
      <c r="D165" s="113" t="s">
        <v>87</v>
      </c>
      <c r="O165" s="20"/>
    </row>
    <row r="166" spans="1:15" x14ac:dyDescent="0.25">
      <c r="A166" s="119" t="s">
        <v>13</v>
      </c>
      <c r="B166" s="120" t="s">
        <v>12</v>
      </c>
      <c r="C166" s="121">
        <v>2</v>
      </c>
      <c r="D166" s="113" t="s">
        <v>87</v>
      </c>
      <c r="O166" s="20"/>
    </row>
    <row r="167" spans="1:15" x14ac:dyDescent="0.25">
      <c r="A167" s="119" t="s">
        <v>13</v>
      </c>
      <c r="B167" s="120" t="s">
        <v>12</v>
      </c>
      <c r="C167" s="123">
        <v>2</v>
      </c>
      <c r="D167" s="113" t="s">
        <v>85</v>
      </c>
      <c r="O167" s="20"/>
    </row>
    <row r="168" spans="1:15" x14ac:dyDescent="0.25">
      <c r="A168" s="119" t="s">
        <v>13</v>
      </c>
      <c r="B168" s="120" t="s">
        <v>12</v>
      </c>
      <c r="C168" s="123">
        <v>2</v>
      </c>
      <c r="D168" s="113" t="s">
        <v>86</v>
      </c>
      <c r="O168" s="20"/>
    </row>
    <row r="169" spans="1:15" x14ac:dyDescent="0.25">
      <c r="A169" s="119" t="s">
        <v>13</v>
      </c>
      <c r="B169" s="120" t="s">
        <v>12</v>
      </c>
      <c r="C169" s="121">
        <v>3</v>
      </c>
      <c r="D169" s="113" t="s">
        <v>67</v>
      </c>
      <c r="O169" s="20"/>
    </row>
    <row r="170" spans="1:15" x14ac:dyDescent="0.25">
      <c r="A170" s="119" t="s">
        <v>13</v>
      </c>
      <c r="B170" s="120" t="s">
        <v>12</v>
      </c>
      <c r="C170" s="123">
        <v>3</v>
      </c>
      <c r="D170" s="113" t="s">
        <v>87</v>
      </c>
      <c r="O170" s="20"/>
    </row>
    <row r="171" spans="1:15" x14ac:dyDescent="0.25">
      <c r="A171" s="119" t="s">
        <v>13</v>
      </c>
      <c r="B171" s="120" t="s">
        <v>12</v>
      </c>
      <c r="C171" s="121">
        <v>3</v>
      </c>
      <c r="D171" s="113" t="s">
        <v>87</v>
      </c>
      <c r="O171" s="20"/>
    </row>
    <row r="172" spans="1:15" x14ac:dyDescent="0.25">
      <c r="A172" s="119" t="s">
        <v>13</v>
      </c>
      <c r="B172" s="120" t="s">
        <v>12</v>
      </c>
      <c r="C172" s="123">
        <v>3</v>
      </c>
      <c r="D172" s="113" t="s">
        <v>85</v>
      </c>
      <c r="O172" s="20"/>
    </row>
    <row r="173" spans="1:15" x14ac:dyDescent="0.25">
      <c r="A173" s="119" t="s">
        <v>13</v>
      </c>
      <c r="B173" s="120" t="s">
        <v>12</v>
      </c>
      <c r="C173" s="123">
        <v>4</v>
      </c>
      <c r="D173" s="113" t="s">
        <v>86</v>
      </c>
      <c r="O173" s="20"/>
    </row>
    <row r="174" spans="1:15" x14ac:dyDescent="0.25">
      <c r="A174" s="119" t="s">
        <v>13</v>
      </c>
      <c r="B174" s="120" t="s">
        <v>12</v>
      </c>
      <c r="C174" s="123">
        <v>4</v>
      </c>
      <c r="D174" s="113" t="s">
        <v>86</v>
      </c>
      <c r="O174" s="20"/>
    </row>
    <row r="175" spans="1:15" x14ac:dyDescent="0.25">
      <c r="A175" s="119" t="s">
        <v>13</v>
      </c>
      <c r="B175" s="120" t="s">
        <v>12</v>
      </c>
      <c r="C175" s="121">
        <v>4</v>
      </c>
      <c r="D175" s="113" t="s">
        <v>87</v>
      </c>
      <c r="O175" s="20"/>
    </row>
    <row r="176" spans="1:15" x14ac:dyDescent="0.25">
      <c r="A176" s="119" t="s">
        <v>13</v>
      </c>
      <c r="B176" s="120" t="s">
        <v>12</v>
      </c>
      <c r="C176" s="121">
        <v>5</v>
      </c>
      <c r="D176" s="113" t="s">
        <v>87</v>
      </c>
      <c r="O176" s="20"/>
    </row>
    <row r="177" spans="1:15" x14ac:dyDescent="0.25">
      <c r="A177" s="119" t="s">
        <v>13</v>
      </c>
      <c r="B177" s="120" t="s">
        <v>12</v>
      </c>
      <c r="C177" s="123">
        <v>6</v>
      </c>
      <c r="D177" s="113" t="s">
        <v>87</v>
      </c>
      <c r="O177" s="20"/>
    </row>
    <row r="178" spans="1:15" x14ac:dyDescent="0.25">
      <c r="A178" s="119" t="s">
        <v>13</v>
      </c>
      <c r="B178" s="120" t="s">
        <v>15</v>
      </c>
      <c r="C178" s="123">
        <v>1</v>
      </c>
      <c r="D178" s="113" t="s">
        <v>85</v>
      </c>
      <c r="O178" s="20"/>
    </row>
    <row r="179" spans="1:15" x14ac:dyDescent="0.25">
      <c r="A179" s="119" t="s">
        <v>13</v>
      </c>
      <c r="B179" s="120" t="s">
        <v>15</v>
      </c>
      <c r="C179" s="123">
        <v>2</v>
      </c>
      <c r="D179" s="113" t="s">
        <v>87</v>
      </c>
      <c r="O179" s="20"/>
    </row>
    <row r="180" spans="1:15" x14ac:dyDescent="0.25">
      <c r="A180" s="119" t="s">
        <v>13</v>
      </c>
      <c r="B180" s="120" t="s">
        <v>15</v>
      </c>
      <c r="C180" s="121">
        <v>2</v>
      </c>
      <c r="D180" s="113" t="s">
        <v>87</v>
      </c>
      <c r="O180" s="20"/>
    </row>
    <row r="181" spans="1:15" x14ac:dyDescent="0.25">
      <c r="A181" s="119" t="s">
        <v>13</v>
      </c>
      <c r="B181" s="120" t="s">
        <v>15</v>
      </c>
      <c r="C181" s="123">
        <v>2</v>
      </c>
      <c r="D181" s="113" t="s">
        <v>88</v>
      </c>
      <c r="O181" s="20"/>
    </row>
    <row r="182" spans="1:15" x14ac:dyDescent="0.25">
      <c r="A182" s="119" t="s">
        <v>13</v>
      </c>
      <c r="B182" s="120" t="s">
        <v>15</v>
      </c>
      <c r="C182" s="123">
        <v>2</v>
      </c>
      <c r="D182" s="113" t="s">
        <v>86</v>
      </c>
      <c r="O182" s="20"/>
    </row>
    <row r="183" spans="1:15" x14ac:dyDescent="0.25">
      <c r="A183" s="119" t="s">
        <v>13</v>
      </c>
      <c r="B183" s="120" t="s">
        <v>15</v>
      </c>
      <c r="C183" s="123">
        <v>3</v>
      </c>
      <c r="D183" s="113" t="s">
        <v>87</v>
      </c>
      <c r="O183" s="20"/>
    </row>
    <row r="184" spans="1:15" x14ac:dyDescent="0.25">
      <c r="A184" s="119" t="s">
        <v>13</v>
      </c>
      <c r="B184" s="120" t="s">
        <v>15</v>
      </c>
      <c r="C184" s="123">
        <v>3</v>
      </c>
      <c r="D184" s="113" t="s">
        <v>87</v>
      </c>
      <c r="O184" s="20"/>
    </row>
    <row r="185" spans="1:15" x14ac:dyDescent="0.25">
      <c r="A185" s="119" t="s">
        <v>13</v>
      </c>
      <c r="B185" s="120" t="s">
        <v>15</v>
      </c>
      <c r="C185" s="123">
        <v>4</v>
      </c>
      <c r="D185" s="113" t="s">
        <v>87</v>
      </c>
      <c r="O185" s="20"/>
    </row>
    <row r="186" spans="1:15" x14ac:dyDescent="0.25">
      <c r="A186" s="119" t="s">
        <v>13</v>
      </c>
      <c r="B186" s="120" t="s">
        <v>15</v>
      </c>
      <c r="C186" s="123">
        <v>4</v>
      </c>
      <c r="D186" s="113" t="s">
        <v>86</v>
      </c>
      <c r="O186" s="20"/>
    </row>
    <row r="187" spans="1:15" x14ac:dyDescent="0.25">
      <c r="A187" s="119" t="s">
        <v>13</v>
      </c>
      <c r="B187" s="120" t="s">
        <v>15</v>
      </c>
      <c r="C187" s="123">
        <v>5</v>
      </c>
      <c r="D187" s="113" t="s">
        <v>87</v>
      </c>
      <c r="O187" s="20"/>
    </row>
    <row r="188" spans="1:15" x14ac:dyDescent="0.25">
      <c r="A188" s="119" t="s">
        <v>13</v>
      </c>
      <c r="B188" s="120" t="s">
        <v>15</v>
      </c>
      <c r="C188" s="123">
        <v>6</v>
      </c>
      <c r="D188" s="113" t="s">
        <v>87</v>
      </c>
      <c r="O188" s="20"/>
    </row>
    <row r="189" spans="1:15" x14ac:dyDescent="0.25">
      <c r="A189" s="119" t="s">
        <v>13</v>
      </c>
      <c r="B189" s="120" t="s">
        <v>14</v>
      </c>
      <c r="C189" s="123">
        <v>1</v>
      </c>
      <c r="D189" s="113" t="s">
        <v>87</v>
      </c>
      <c r="O189" s="20"/>
    </row>
    <row r="190" spans="1:15" x14ac:dyDescent="0.25">
      <c r="A190" s="119" t="s">
        <v>13</v>
      </c>
      <c r="B190" s="120" t="s">
        <v>14</v>
      </c>
      <c r="C190" s="121">
        <v>1</v>
      </c>
      <c r="D190" s="113" t="s">
        <v>86</v>
      </c>
      <c r="O190" s="20"/>
    </row>
    <row r="191" spans="1:15" x14ac:dyDescent="0.25">
      <c r="A191" s="119" t="s">
        <v>13</v>
      </c>
      <c r="B191" s="120" t="s">
        <v>14</v>
      </c>
      <c r="C191" s="123">
        <v>3</v>
      </c>
      <c r="D191" s="113" t="s">
        <v>87</v>
      </c>
      <c r="O191" s="20"/>
    </row>
    <row r="192" spans="1:15" x14ac:dyDescent="0.25">
      <c r="A192" s="119" t="s">
        <v>13</v>
      </c>
      <c r="B192" s="120" t="s">
        <v>14</v>
      </c>
      <c r="C192" s="123">
        <v>4</v>
      </c>
      <c r="D192" s="113" t="s">
        <v>91</v>
      </c>
      <c r="O192" s="20"/>
    </row>
    <row r="193" spans="1:16" x14ac:dyDescent="0.25">
      <c r="A193" s="119" t="s">
        <v>13</v>
      </c>
      <c r="B193" s="120" t="s">
        <v>14</v>
      </c>
      <c r="C193" s="123">
        <v>4</v>
      </c>
      <c r="D193" s="113" t="s">
        <v>86</v>
      </c>
      <c r="O193" s="20"/>
    </row>
    <row r="194" spans="1:16" x14ac:dyDescent="0.25">
      <c r="A194" s="119" t="s">
        <v>13</v>
      </c>
      <c r="B194" s="120" t="s">
        <v>14</v>
      </c>
      <c r="C194" s="123">
        <v>5</v>
      </c>
      <c r="D194" s="113" t="s">
        <v>87</v>
      </c>
      <c r="O194" s="20"/>
    </row>
    <row r="195" spans="1:16" x14ac:dyDescent="0.25">
      <c r="A195" s="119" t="s">
        <v>13</v>
      </c>
      <c r="B195" s="120" t="s">
        <v>25</v>
      </c>
      <c r="C195" s="121">
        <v>5</v>
      </c>
      <c r="D195" s="113" t="s">
        <v>87</v>
      </c>
      <c r="O195" s="20"/>
    </row>
    <row r="196" spans="1:16" ht="16.5" thickBot="1" x14ac:dyDescent="0.3">
      <c r="A196" s="119" t="s">
        <v>13</v>
      </c>
      <c r="B196" s="120" t="s">
        <v>25</v>
      </c>
      <c r="C196" s="123">
        <v>5</v>
      </c>
      <c r="D196" s="113" t="s">
        <v>89</v>
      </c>
      <c r="O196" s="20"/>
    </row>
    <row r="197" spans="1:16" x14ac:dyDescent="0.25">
      <c r="A197" s="114" t="s">
        <v>69</v>
      </c>
      <c r="B197" s="115" t="s">
        <v>15</v>
      </c>
      <c r="C197" s="116">
        <v>1</v>
      </c>
      <c r="D197" s="117" t="s">
        <v>67</v>
      </c>
      <c r="E197" s="117"/>
      <c r="F197" s="117"/>
      <c r="G197" s="117"/>
      <c r="H197" s="118"/>
      <c r="I197" s="117"/>
      <c r="J197" s="117"/>
      <c r="K197" s="117"/>
      <c r="L197" s="117"/>
      <c r="M197" s="117"/>
      <c r="N197" s="117"/>
      <c r="O197" s="18"/>
      <c r="P197" s="133" t="s">
        <v>68</v>
      </c>
    </row>
    <row r="198" spans="1:16" x14ac:dyDescent="0.25">
      <c r="A198" s="119" t="s">
        <v>70</v>
      </c>
      <c r="B198" s="120" t="s">
        <v>15</v>
      </c>
      <c r="C198" s="123">
        <v>1</v>
      </c>
      <c r="D198" s="113" t="s">
        <v>87</v>
      </c>
      <c r="P198" s="134" t="s">
        <v>68</v>
      </c>
    </row>
    <row r="199" spans="1:16" x14ac:dyDescent="0.25">
      <c r="A199" s="119" t="s">
        <v>71</v>
      </c>
      <c r="B199" s="120" t="s">
        <v>15</v>
      </c>
      <c r="C199" s="121">
        <v>2</v>
      </c>
      <c r="D199" s="113" t="s">
        <v>67</v>
      </c>
      <c r="P199" s="134" t="s">
        <v>68</v>
      </c>
    </row>
    <row r="200" spans="1:16" x14ac:dyDescent="0.25">
      <c r="A200" s="119" t="s">
        <v>72</v>
      </c>
      <c r="B200" s="120" t="s">
        <v>12</v>
      </c>
      <c r="C200" s="123">
        <v>2</v>
      </c>
      <c r="D200" s="113" t="s">
        <v>87</v>
      </c>
      <c r="P200" s="134" t="s">
        <v>68</v>
      </c>
    </row>
    <row r="201" spans="1:16" x14ac:dyDescent="0.25">
      <c r="A201" s="119" t="s">
        <v>73</v>
      </c>
      <c r="B201" s="120" t="s">
        <v>12</v>
      </c>
      <c r="C201" s="123">
        <v>2</v>
      </c>
      <c r="D201" s="113" t="s">
        <v>87</v>
      </c>
      <c r="P201" s="134" t="s">
        <v>68</v>
      </c>
    </row>
    <row r="202" spans="1:16" x14ac:dyDescent="0.25">
      <c r="A202" s="119" t="s">
        <v>74</v>
      </c>
      <c r="B202" s="120" t="s">
        <v>12</v>
      </c>
      <c r="C202" s="123">
        <v>3</v>
      </c>
      <c r="D202" s="113" t="s">
        <v>87</v>
      </c>
      <c r="P202" s="134" t="s">
        <v>68</v>
      </c>
    </row>
    <row r="203" spans="1:16" x14ac:dyDescent="0.25">
      <c r="A203" s="119" t="s">
        <v>75</v>
      </c>
      <c r="B203" s="120" t="s">
        <v>12</v>
      </c>
      <c r="C203" s="121">
        <v>3</v>
      </c>
      <c r="D203" s="113" t="s">
        <v>85</v>
      </c>
      <c r="P203" s="134" t="s">
        <v>68</v>
      </c>
    </row>
    <row r="204" spans="1:16" x14ac:dyDescent="0.25">
      <c r="A204" s="119" t="s">
        <v>34</v>
      </c>
      <c r="B204" s="120" t="s">
        <v>12</v>
      </c>
      <c r="C204" s="123">
        <v>4</v>
      </c>
      <c r="D204" s="113" t="s">
        <v>86</v>
      </c>
      <c r="P204" s="134" t="s">
        <v>68</v>
      </c>
    </row>
    <row r="205" spans="1:16" x14ac:dyDescent="0.25">
      <c r="A205" s="119" t="s">
        <v>26</v>
      </c>
      <c r="B205" s="120" t="s">
        <v>15</v>
      </c>
      <c r="C205" s="123">
        <v>4</v>
      </c>
      <c r="D205" s="113" t="s">
        <v>67</v>
      </c>
      <c r="P205" s="134" t="s">
        <v>68</v>
      </c>
    </row>
    <row r="206" spans="1:16" x14ac:dyDescent="0.25">
      <c r="A206" s="119" t="s">
        <v>76</v>
      </c>
      <c r="B206" s="120" t="s">
        <v>15</v>
      </c>
      <c r="C206" s="123">
        <v>5</v>
      </c>
      <c r="D206" s="113" t="s">
        <v>86</v>
      </c>
      <c r="P206" s="134" t="s">
        <v>68</v>
      </c>
    </row>
    <row r="207" spans="1:16" x14ac:dyDescent="0.25">
      <c r="A207" s="119" t="s">
        <v>64</v>
      </c>
      <c r="B207" s="120" t="s">
        <v>14</v>
      </c>
      <c r="C207" s="121">
        <v>3</v>
      </c>
      <c r="D207" s="113" t="s">
        <v>85</v>
      </c>
      <c r="P207" s="135" t="s">
        <v>68</v>
      </c>
    </row>
    <row r="208" spans="1:16" x14ac:dyDescent="0.25">
      <c r="A208" s="119" t="s">
        <v>63</v>
      </c>
      <c r="B208" s="120" t="s">
        <v>14</v>
      </c>
      <c r="C208" s="121">
        <v>3</v>
      </c>
      <c r="D208" s="113" t="s">
        <v>85</v>
      </c>
      <c r="P208" s="134" t="s">
        <v>68</v>
      </c>
    </row>
    <row r="209" spans="1:16" x14ac:dyDescent="0.25">
      <c r="A209" s="119" t="s">
        <v>65</v>
      </c>
      <c r="B209" s="120" t="s">
        <v>14</v>
      </c>
      <c r="C209" s="123">
        <v>3</v>
      </c>
      <c r="D209" s="113" t="s">
        <v>85</v>
      </c>
      <c r="P209" s="134" t="s">
        <v>68</v>
      </c>
    </row>
    <row r="210" spans="1:16" x14ac:dyDescent="0.25">
      <c r="A210" s="119" t="s">
        <v>61</v>
      </c>
      <c r="B210" s="120" t="s">
        <v>14</v>
      </c>
      <c r="C210" s="121">
        <v>3</v>
      </c>
      <c r="D210" s="113" t="s">
        <v>85</v>
      </c>
      <c r="P210" s="134" t="s">
        <v>68</v>
      </c>
    </row>
    <row r="211" spans="1:16" ht="16.5" thickBot="1" x14ac:dyDescent="0.3">
      <c r="A211" s="119" t="s">
        <v>62</v>
      </c>
      <c r="B211" s="120" t="s">
        <v>14</v>
      </c>
      <c r="C211" s="121">
        <v>3</v>
      </c>
      <c r="D211" s="113" t="s">
        <v>85</v>
      </c>
      <c r="P211" s="136" t="s">
        <v>68</v>
      </c>
    </row>
    <row r="212" spans="1:16" x14ac:dyDescent="0.25">
      <c r="A212" s="146" t="s">
        <v>12</v>
      </c>
      <c r="B212" s="115" t="s">
        <v>12</v>
      </c>
      <c r="C212" s="116">
        <v>1</v>
      </c>
      <c r="D212" s="117" t="s">
        <v>67</v>
      </c>
      <c r="E212" s="117" t="s">
        <v>60</v>
      </c>
      <c r="F212" s="117"/>
      <c r="G212" s="117"/>
      <c r="H212" s="118"/>
      <c r="I212" s="117"/>
      <c r="J212" s="117"/>
      <c r="K212" s="117"/>
      <c r="L212" s="117"/>
      <c r="M212" s="117"/>
      <c r="N212" s="117"/>
      <c r="O212" s="73"/>
    </row>
    <row r="213" spans="1:16" x14ac:dyDescent="0.25">
      <c r="A213" s="137" t="s">
        <v>12</v>
      </c>
      <c r="B213" s="120" t="s">
        <v>12</v>
      </c>
      <c r="C213" s="121">
        <v>2</v>
      </c>
      <c r="D213" s="113" t="s">
        <v>67</v>
      </c>
      <c r="E213" s="138" t="s">
        <v>60</v>
      </c>
      <c r="O213" s="20"/>
    </row>
    <row r="214" spans="1:16" x14ac:dyDescent="0.25">
      <c r="A214" s="137" t="s">
        <v>12</v>
      </c>
      <c r="B214" s="120" t="s">
        <v>12</v>
      </c>
      <c r="C214" s="121">
        <v>2</v>
      </c>
      <c r="D214" s="113" t="s">
        <v>67</v>
      </c>
      <c r="E214" s="138"/>
      <c r="O214" s="20"/>
    </row>
    <row r="215" spans="1:16" x14ac:dyDescent="0.25">
      <c r="A215" s="137" t="s">
        <v>12</v>
      </c>
      <c r="B215" s="120" t="s">
        <v>12</v>
      </c>
      <c r="C215" s="121">
        <v>2</v>
      </c>
      <c r="D215" s="113" t="s">
        <v>67</v>
      </c>
      <c r="E215" s="138"/>
      <c r="O215" s="20"/>
    </row>
    <row r="216" spans="1:16" x14ac:dyDescent="0.25">
      <c r="A216" s="137" t="s">
        <v>12</v>
      </c>
      <c r="B216" s="120" t="s">
        <v>12</v>
      </c>
      <c r="C216" s="123">
        <v>2</v>
      </c>
      <c r="D216" s="113" t="s">
        <v>84</v>
      </c>
      <c r="E216" s="138"/>
      <c r="O216" s="20"/>
    </row>
    <row r="217" spans="1:16" x14ac:dyDescent="0.25">
      <c r="A217" s="137" t="s">
        <v>12</v>
      </c>
      <c r="B217" s="120" t="s">
        <v>12</v>
      </c>
      <c r="C217" s="123">
        <v>2</v>
      </c>
      <c r="D217" s="113" t="s">
        <v>84</v>
      </c>
      <c r="E217" s="138"/>
      <c r="O217" s="20"/>
    </row>
    <row r="218" spans="1:16" x14ac:dyDescent="0.25">
      <c r="A218" s="137" t="s">
        <v>12</v>
      </c>
      <c r="B218" s="120" t="s">
        <v>12</v>
      </c>
      <c r="C218" s="121">
        <v>3</v>
      </c>
      <c r="D218" s="113" t="s">
        <v>67</v>
      </c>
      <c r="E218" s="138" t="s">
        <v>60</v>
      </c>
      <c r="O218" s="20"/>
    </row>
    <row r="219" spans="1:16" x14ac:dyDescent="0.25">
      <c r="A219" s="137" t="s">
        <v>12</v>
      </c>
      <c r="B219" s="120" t="s">
        <v>12</v>
      </c>
      <c r="C219" s="121">
        <v>3</v>
      </c>
      <c r="D219" s="113" t="s">
        <v>84</v>
      </c>
      <c r="E219" s="138"/>
      <c r="O219" s="20"/>
    </row>
    <row r="220" spans="1:16" x14ac:dyDescent="0.25">
      <c r="A220" s="137" t="s">
        <v>12</v>
      </c>
      <c r="B220" s="120" t="s">
        <v>12</v>
      </c>
      <c r="C220" s="123">
        <v>5</v>
      </c>
      <c r="D220" s="113" t="s">
        <v>67</v>
      </c>
      <c r="E220" s="138" t="s">
        <v>60</v>
      </c>
      <c r="O220" s="20"/>
    </row>
    <row r="221" spans="1:16" x14ac:dyDescent="0.25">
      <c r="A221" s="137" t="s">
        <v>12</v>
      </c>
      <c r="B221" s="120" t="s">
        <v>12</v>
      </c>
      <c r="C221" s="121">
        <v>5</v>
      </c>
      <c r="D221" s="113" t="s">
        <v>84</v>
      </c>
      <c r="E221" s="138"/>
      <c r="O221" s="20"/>
    </row>
    <row r="222" spans="1:16" x14ac:dyDescent="0.25">
      <c r="A222" s="137" t="s">
        <v>12</v>
      </c>
      <c r="B222" s="120" t="s">
        <v>12</v>
      </c>
      <c r="C222" s="123">
        <v>7</v>
      </c>
      <c r="D222" s="113" t="s">
        <v>84</v>
      </c>
      <c r="E222" s="138"/>
      <c r="O222" s="20"/>
    </row>
    <row r="223" spans="1:16" x14ac:dyDescent="0.25">
      <c r="A223" s="137" t="s">
        <v>12</v>
      </c>
      <c r="B223" s="120" t="s">
        <v>15</v>
      </c>
      <c r="C223" s="123">
        <v>0</v>
      </c>
      <c r="D223" s="113" t="s">
        <v>90</v>
      </c>
      <c r="E223" s="138"/>
      <c r="O223" s="20"/>
    </row>
    <row r="224" spans="1:16" x14ac:dyDescent="0.25">
      <c r="A224" s="137" t="s">
        <v>12</v>
      </c>
      <c r="B224" s="120" t="s">
        <v>15</v>
      </c>
      <c r="C224" s="121">
        <v>0</v>
      </c>
      <c r="D224" s="113" t="s">
        <v>90</v>
      </c>
      <c r="E224" s="138"/>
      <c r="O224" s="20"/>
    </row>
    <row r="225" spans="1:15" x14ac:dyDescent="0.25">
      <c r="A225" s="137" t="s">
        <v>12</v>
      </c>
      <c r="B225" s="120" t="s">
        <v>15</v>
      </c>
      <c r="C225" s="123">
        <v>2</v>
      </c>
      <c r="D225" s="113" t="s">
        <v>67</v>
      </c>
      <c r="E225" s="138" t="s">
        <v>60</v>
      </c>
      <c r="O225" s="20"/>
    </row>
    <row r="226" spans="1:15" x14ac:dyDescent="0.25">
      <c r="A226" s="137" t="s">
        <v>12</v>
      </c>
      <c r="B226" s="120" t="s">
        <v>15</v>
      </c>
      <c r="C226" s="123">
        <v>2</v>
      </c>
      <c r="D226" s="113" t="s">
        <v>67</v>
      </c>
      <c r="E226" s="138"/>
      <c r="O226" s="20"/>
    </row>
    <row r="227" spans="1:15" x14ac:dyDescent="0.25">
      <c r="A227" s="137" t="s">
        <v>12</v>
      </c>
      <c r="B227" s="120" t="s">
        <v>15</v>
      </c>
      <c r="C227" s="123">
        <v>3</v>
      </c>
      <c r="D227" s="113" t="s">
        <v>67</v>
      </c>
      <c r="E227" s="138"/>
      <c r="O227" s="20"/>
    </row>
    <row r="228" spans="1:15" x14ac:dyDescent="0.25">
      <c r="A228" s="137" t="s">
        <v>12</v>
      </c>
      <c r="B228" s="120" t="s">
        <v>15</v>
      </c>
      <c r="C228" s="121">
        <v>3</v>
      </c>
      <c r="D228" s="113" t="s">
        <v>67</v>
      </c>
      <c r="E228" s="138" t="s">
        <v>60</v>
      </c>
      <c r="O228" s="20"/>
    </row>
    <row r="229" spans="1:15" x14ac:dyDescent="0.25">
      <c r="A229" s="137" t="s">
        <v>12</v>
      </c>
      <c r="B229" s="120" t="s">
        <v>15</v>
      </c>
      <c r="C229" s="123">
        <v>3</v>
      </c>
      <c r="D229" s="113" t="s">
        <v>84</v>
      </c>
      <c r="E229" s="138"/>
      <c r="O229" s="20"/>
    </row>
    <row r="230" spans="1:15" x14ac:dyDescent="0.25">
      <c r="A230" s="137" t="s">
        <v>12</v>
      </c>
      <c r="B230" s="120" t="s">
        <v>15</v>
      </c>
      <c r="C230" s="123">
        <v>3</v>
      </c>
      <c r="D230" s="113" t="s">
        <v>84</v>
      </c>
      <c r="E230" s="138"/>
      <c r="O230" s="20"/>
    </row>
    <row r="231" spans="1:15" x14ac:dyDescent="0.25">
      <c r="A231" s="137" t="s">
        <v>12</v>
      </c>
      <c r="B231" s="120" t="s">
        <v>15</v>
      </c>
      <c r="C231" s="123">
        <v>3</v>
      </c>
      <c r="D231" s="113" t="s">
        <v>84</v>
      </c>
      <c r="E231" s="138"/>
      <c r="O231" s="20"/>
    </row>
    <row r="232" spans="1:15" x14ac:dyDescent="0.25">
      <c r="A232" s="137" t="s">
        <v>12</v>
      </c>
      <c r="B232" s="120" t="s">
        <v>15</v>
      </c>
      <c r="C232" s="123">
        <v>4</v>
      </c>
      <c r="D232" s="113" t="s">
        <v>67</v>
      </c>
      <c r="E232" s="138" t="s">
        <v>60</v>
      </c>
      <c r="O232" s="20"/>
    </row>
    <row r="233" spans="1:15" x14ac:dyDescent="0.25">
      <c r="A233" s="137" t="s">
        <v>12</v>
      </c>
      <c r="B233" s="120" t="s">
        <v>15</v>
      </c>
      <c r="C233" s="123">
        <v>4</v>
      </c>
      <c r="D233" s="113" t="s">
        <v>67</v>
      </c>
      <c r="E233" s="138"/>
      <c r="O233" s="20"/>
    </row>
    <row r="234" spans="1:15" x14ac:dyDescent="0.25">
      <c r="A234" s="137" t="s">
        <v>12</v>
      </c>
      <c r="B234" s="120" t="s">
        <v>15</v>
      </c>
      <c r="C234" s="123">
        <v>4</v>
      </c>
      <c r="D234" s="113" t="s">
        <v>84</v>
      </c>
      <c r="E234" s="138"/>
      <c r="O234" s="20"/>
    </row>
    <row r="235" spans="1:15" x14ac:dyDescent="0.25">
      <c r="A235" s="137" t="s">
        <v>12</v>
      </c>
      <c r="B235" s="120" t="s">
        <v>15</v>
      </c>
      <c r="C235" s="121">
        <v>4</v>
      </c>
      <c r="D235" s="113" t="s">
        <v>84</v>
      </c>
      <c r="E235" s="138"/>
      <c r="O235" s="20"/>
    </row>
    <row r="236" spans="1:15" x14ac:dyDescent="0.25">
      <c r="A236" s="137" t="s">
        <v>12</v>
      </c>
      <c r="B236" s="120" t="s">
        <v>15</v>
      </c>
      <c r="C236" s="123">
        <v>5</v>
      </c>
      <c r="D236" s="113" t="s">
        <v>67</v>
      </c>
      <c r="E236" s="138" t="s">
        <v>60</v>
      </c>
      <c r="O236" s="20"/>
    </row>
    <row r="237" spans="1:15" x14ac:dyDescent="0.25">
      <c r="A237" s="137" t="s">
        <v>12</v>
      </c>
      <c r="B237" s="120" t="s">
        <v>15</v>
      </c>
      <c r="C237" s="123">
        <v>6</v>
      </c>
      <c r="D237" s="113" t="s">
        <v>67</v>
      </c>
      <c r="E237" s="138"/>
      <c r="O237" s="20"/>
    </row>
    <row r="238" spans="1:15" x14ac:dyDescent="0.25">
      <c r="A238" s="137" t="s">
        <v>12</v>
      </c>
      <c r="B238" s="120" t="s">
        <v>14</v>
      </c>
      <c r="C238" s="123">
        <v>0</v>
      </c>
      <c r="D238" s="113" t="s">
        <v>90</v>
      </c>
      <c r="E238" s="138"/>
      <c r="O238" s="20"/>
    </row>
    <row r="239" spans="1:15" x14ac:dyDescent="0.25">
      <c r="A239" s="137" t="s">
        <v>12</v>
      </c>
      <c r="B239" s="120" t="s">
        <v>14</v>
      </c>
      <c r="C239" s="123">
        <v>1</v>
      </c>
      <c r="D239" s="113" t="s">
        <v>67</v>
      </c>
      <c r="E239" s="138" t="s">
        <v>60</v>
      </c>
      <c r="O239" s="20"/>
    </row>
    <row r="240" spans="1:15" x14ac:dyDescent="0.25">
      <c r="A240" s="137" t="s">
        <v>12</v>
      </c>
      <c r="B240" s="120" t="s">
        <v>14</v>
      </c>
      <c r="C240" s="123">
        <v>2</v>
      </c>
      <c r="D240" s="113" t="s">
        <v>67</v>
      </c>
      <c r="E240" s="138" t="s">
        <v>60</v>
      </c>
      <c r="O240" s="20"/>
    </row>
    <row r="241" spans="1:15" x14ac:dyDescent="0.25">
      <c r="A241" s="137" t="s">
        <v>12</v>
      </c>
      <c r="B241" s="120" t="s">
        <v>14</v>
      </c>
      <c r="C241" s="121">
        <v>2</v>
      </c>
      <c r="D241" s="113" t="s">
        <v>67</v>
      </c>
      <c r="E241" s="138"/>
      <c r="O241" s="20"/>
    </row>
    <row r="242" spans="1:15" x14ac:dyDescent="0.25">
      <c r="A242" s="137" t="s">
        <v>12</v>
      </c>
      <c r="B242" s="120" t="s">
        <v>14</v>
      </c>
      <c r="C242" s="123">
        <v>3</v>
      </c>
      <c r="D242" s="113" t="s">
        <v>67</v>
      </c>
      <c r="E242" s="138"/>
      <c r="O242" s="20"/>
    </row>
    <row r="243" spans="1:15" x14ac:dyDescent="0.25">
      <c r="A243" s="137" t="s">
        <v>12</v>
      </c>
      <c r="B243" s="120" t="s">
        <v>14</v>
      </c>
      <c r="C243" s="123">
        <v>3</v>
      </c>
      <c r="D243" s="113" t="s">
        <v>67</v>
      </c>
      <c r="E243" s="138"/>
      <c r="O243" s="20"/>
    </row>
    <row r="244" spans="1:15" x14ac:dyDescent="0.25">
      <c r="A244" s="137" t="s">
        <v>12</v>
      </c>
      <c r="B244" s="120" t="s">
        <v>14</v>
      </c>
      <c r="C244" s="123">
        <v>3</v>
      </c>
      <c r="D244" s="113" t="s">
        <v>67</v>
      </c>
      <c r="E244" s="138" t="s">
        <v>60</v>
      </c>
      <c r="O244" s="20"/>
    </row>
    <row r="245" spans="1:15" x14ac:dyDescent="0.25">
      <c r="A245" s="137" t="s">
        <v>12</v>
      </c>
      <c r="B245" s="120" t="s">
        <v>14</v>
      </c>
      <c r="C245" s="123">
        <v>3</v>
      </c>
      <c r="D245" s="113" t="s">
        <v>84</v>
      </c>
      <c r="E245" s="138"/>
      <c r="O245" s="20"/>
    </row>
    <row r="246" spans="1:15" x14ac:dyDescent="0.25">
      <c r="A246" s="137" t="s">
        <v>12</v>
      </c>
      <c r="B246" s="120" t="s">
        <v>14</v>
      </c>
      <c r="C246" s="123">
        <v>4</v>
      </c>
      <c r="D246" s="113" t="s">
        <v>67</v>
      </c>
      <c r="E246" s="138" t="s">
        <v>60</v>
      </c>
      <c r="O246" s="20"/>
    </row>
    <row r="247" spans="1:15" x14ac:dyDescent="0.25">
      <c r="A247" s="137" t="s">
        <v>12</v>
      </c>
      <c r="B247" s="120" t="s">
        <v>14</v>
      </c>
      <c r="C247" s="123">
        <v>4</v>
      </c>
      <c r="D247" s="113" t="s">
        <v>67</v>
      </c>
      <c r="E247" s="138"/>
      <c r="O247" s="20"/>
    </row>
    <row r="248" spans="1:15" x14ac:dyDescent="0.25">
      <c r="A248" s="137" t="s">
        <v>12</v>
      </c>
      <c r="B248" s="120" t="s">
        <v>14</v>
      </c>
      <c r="C248" s="123">
        <v>4</v>
      </c>
      <c r="D248" s="113" t="s">
        <v>67</v>
      </c>
      <c r="O248" s="20"/>
    </row>
    <row r="249" spans="1:15" x14ac:dyDescent="0.25">
      <c r="A249" s="137" t="s">
        <v>12</v>
      </c>
      <c r="B249" s="120" t="s">
        <v>14</v>
      </c>
      <c r="C249" s="123">
        <v>4</v>
      </c>
      <c r="D249" s="113" t="s">
        <v>67</v>
      </c>
      <c r="O249" s="20"/>
    </row>
    <row r="250" spans="1:15" x14ac:dyDescent="0.25">
      <c r="A250" s="137" t="s">
        <v>12</v>
      </c>
      <c r="B250" s="120" t="s">
        <v>14</v>
      </c>
      <c r="C250" s="123">
        <v>5</v>
      </c>
      <c r="D250" s="113" t="s">
        <v>84</v>
      </c>
      <c r="O250" s="20"/>
    </row>
    <row r="251" spans="1:15" x14ac:dyDescent="0.25">
      <c r="A251" s="137" t="s">
        <v>12</v>
      </c>
      <c r="B251" s="120" t="s">
        <v>14</v>
      </c>
      <c r="C251" s="123">
        <v>6</v>
      </c>
      <c r="D251" s="113" t="s">
        <v>84</v>
      </c>
      <c r="O251" s="20"/>
    </row>
    <row r="252" spans="1:15" x14ac:dyDescent="0.25">
      <c r="A252" s="137" t="s">
        <v>12</v>
      </c>
      <c r="B252" s="120" t="s">
        <v>25</v>
      </c>
      <c r="C252" s="123">
        <v>4</v>
      </c>
      <c r="D252" s="113" t="s">
        <v>89</v>
      </c>
      <c r="O252" s="20"/>
    </row>
    <row r="253" spans="1:15" ht="16.5" thickBot="1" x14ac:dyDescent="0.3">
      <c r="A253" s="139" t="s">
        <v>12</v>
      </c>
      <c r="B253" s="127" t="s">
        <v>25</v>
      </c>
      <c r="C253" s="131">
        <v>5</v>
      </c>
      <c r="D253" s="129" t="s">
        <v>89</v>
      </c>
      <c r="E253" s="129"/>
      <c r="F253" s="129"/>
      <c r="G253" s="129"/>
      <c r="H253" s="130"/>
      <c r="I253" s="129"/>
      <c r="J253" s="129"/>
      <c r="K253" s="129"/>
      <c r="L253" s="129"/>
      <c r="M253" s="129"/>
      <c r="N253" s="129"/>
      <c r="O253" s="21"/>
    </row>
    <row r="254" spans="1:15" x14ac:dyDescent="0.25">
      <c r="A254" s="140"/>
    </row>
  </sheetData>
  <sheetProtection formatCells="0" formatColumns="0" formatRows="0" insertColumns="0" insertRows="0" insertHyperlinks="0" deleteColumns="0" deleteRows="0" selectLockedCells="1" sort="0" autoFilter="0" pivotTables="0"/>
  <autoFilter ref="A1:P255" xr:uid="{9C1F6ED5-38B5-4BC6-94BD-BC733BAF2082}"/>
  <sortState xmlns:xlrd2="http://schemas.microsoft.com/office/spreadsheetml/2017/richdata2" ref="A2:P254">
    <sortCondition ref="A2:A254" customList="W,U,B,R,G,WU,WB,WR,WG,UB,UR,UG,BR,BG,RG,WBG,URW,BGU,RWB,GUR"/>
    <sortCondition ref="B2:B254" customList="C,U,R,M"/>
    <sortCondition ref="C2:C254"/>
  </sortState>
  <phoneticPr fontId="10" type="noConversion"/>
  <conditionalFormatting sqref="B1:B1048576">
    <cfRule type="expression" dxfId="17" priority="16">
      <formula>B1="M"</formula>
    </cfRule>
    <cfRule type="expression" dxfId="16" priority="17">
      <formula>B1="R"</formula>
    </cfRule>
    <cfRule type="expression" dxfId="15" priority="18">
      <formula>B1="U"</formula>
    </cfRule>
    <cfRule type="expression" dxfId="14" priority="19">
      <formula>B1="C"</formula>
    </cfRule>
  </conditionalFormatting>
  <conditionalFormatting sqref="C1:C1048576">
    <cfRule type="colorScale" priority="1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1:A1048576">
    <cfRule type="expression" dxfId="13" priority="9">
      <formula>A1="C"</formula>
    </cfRule>
    <cfRule type="expression" dxfId="12" priority="10">
      <formula>A1="G"</formula>
    </cfRule>
    <cfRule type="expression" dxfId="11" priority="11">
      <formula>A1="R"</formula>
    </cfRule>
    <cfRule type="expression" dxfId="10" priority="12">
      <formula>A1="B"</formula>
    </cfRule>
    <cfRule type="expression" dxfId="9" priority="13">
      <formula>A1="U"</formula>
    </cfRule>
    <cfRule type="expression" dxfId="8" priority="14">
      <formula>A1="W"</formula>
    </cfRule>
    <cfRule type="notContainsBlanks" dxfId="7" priority="22">
      <formula>LEN(TRIM(A1))&gt;0</formula>
    </cfRule>
  </conditionalFormatting>
  <conditionalFormatting sqref="A1">
    <cfRule type="expression" dxfId="6" priority="4">
      <formula>A1="Couleur"</formula>
    </cfRule>
  </conditionalFormatting>
  <conditionalFormatting sqref="O1:O1048576">
    <cfRule type="expression" dxfId="5" priority="1">
      <formula>F1="Nom"</formula>
    </cfRule>
    <cfRule type="expression" dxfId="4" priority="2">
      <formula>AND(F1="", A1&lt;&gt;"")</formula>
    </cfRule>
    <cfRule type="expression" dxfId="3" priority="3">
      <formula>F1&lt;&gt;""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368062-6CA4-4E1B-9BC4-EB0D70105F56}">
  <sheetPr codeName="Feuil2"/>
  <dimension ref="A1:Q41"/>
  <sheetViews>
    <sheetView zoomScale="71" zoomScaleNormal="71" workbookViewId="0">
      <selection activeCell="L13" sqref="L13"/>
    </sheetView>
  </sheetViews>
  <sheetFormatPr defaultColWidth="11" defaultRowHeight="15.75" x14ac:dyDescent="0.25"/>
  <cols>
    <col min="1" max="1" width="33.375" customWidth="1"/>
    <col min="2" max="2" width="14.75" customWidth="1"/>
    <col min="5" max="5" width="14.75" customWidth="1"/>
    <col min="11" max="11" width="22.25" customWidth="1"/>
    <col min="12" max="12" width="13.625" customWidth="1"/>
    <col min="13" max="13" width="11.25" customWidth="1"/>
    <col min="14" max="14" width="33.75" customWidth="1"/>
    <col min="15" max="15" width="15.375" customWidth="1"/>
  </cols>
  <sheetData>
    <row r="1" spans="1:16" ht="16.5" thickBot="1" x14ac:dyDescent="0.3">
      <c r="A1" s="75" t="s">
        <v>118</v>
      </c>
      <c r="B1" s="21"/>
      <c r="C1" s="99" t="s">
        <v>106</v>
      </c>
      <c r="D1" s="100" t="s">
        <v>100</v>
      </c>
      <c r="E1" s="100" t="s">
        <v>107</v>
      </c>
      <c r="F1" s="100" t="s">
        <v>112</v>
      </c>
      <c r="G1" s="100" t="s">
        <v>113</v>
      </c>
      <c r="H1" s="101" t="s">
        <v>108</v>
      </c>
      <c r="I1" s="102" t="s">
        <v>110</v>
      </c>
      <c r="K1" s="95" t="s">
        <v>111</v>
      </c>
      <c r="L1" s="95" t="s">
        <v>109</v>
      </c>
      <c r="N1" s="75" t="s">
        <v>124</v>
      </c>
      <c r="O1" s="97" t="s">
        <v>126</v>
      </c>
      <c r="P1" s="63" t="s">
        <v>127</v>
      </c>
    </row>
    <row r="2" spans="1:16" x14ac:dyDescent="0.25">
      <c r="B2" s="76" t="s">
        <v>101</v>
      </c>
      <c r="C2" s="28">
        <f t="shared" ref="C2:H2" si="0">COUNTIF(Wtype,C1)</f>
        <v>3</v>
      </c>
      <c r="D2" s="29">
        <f t="shared" si="0"/>
        <v>22</v>
      </c>
      <c r="E2" s="29">
        <f t="shared" si="0"/>
        <v>4</v>
      </c>
      <c r="F2" s="29">
        <f t="shared" si="0"/>
        <v>4</v>
      </c>
      <c r="G2" s="29">
        <f t="shared" si="0"/>
        <v>5</v>
      </c>
      <c r="H2" s="30">
        <f t="shared" si="0"/>
        <v>12</v>
      </c>
      <c r="I2" s="86">
        <f>SUM(C2:H2)-K2</f>
        <v>40</v>
      </c>
      <c r="K2" s="28">
        <f>COUNTIF(Wtype,K1)</f>
        <v>10</v>
      </c>
      <c r="L2" s="31">
        <f>COUNTIF(Wtype,L1)</f>
        <v>2</v>
      </c>
      <c r="O2" s="94" t="s">
        <v>133</v>
      </c>
      <c r="P2" s="22">
        <f>COUNTIF(keyword,O2)</f>
        <v>0</v>
      </c>
    </row>
    <row r="3" spans="1:16" x14ac:dyDescent="0.25">
      <c r="B3" s="77" t="s">
        <v>102</v>
      </c>
      <c r="C3" s="32">
        <f t="shared" ref="C3:H3" si="1">COUNTIF(Utype,C1)</f>
        <v>0</v>
      </c>
      <c r="D3" s="33">
        <f t="shared" si="1"/>
        <v>9</v>
      </c>
      <c r="E3" s="33">
        <f t="shared" si="1"/>
        <v>3</v>
      </c>
      <c r="F3" s="33">
        <f t="shared" si="1"/>
        <v>11</v>
      </c>
      <c r="G3" s="33">
        <f t="shared" si="1"/>
        <v>3</v>
      </c>
      <c r="H3" s="34">
        <f t="shared" si="1"/>
        <v>12</v>
      </c>
      <c r="I3" s="86">
        <f t="shared" ref="I3:I8" si="2">SUM(C3:H3)-K3</f>
        <v>38</v>
      </c>
      <c r="K3" s="32">
        <f>COUNTIF(Utype,K1)</f>
        <v>0</v>
      </c>
      <c r="L3" s="35">
        <f>COUNTIF(Utype,L1)</f>
        <v>2</v>
      </c>
      <c r="O3" s="24" t="s">
        <v>134</v>
      </c>
      <c r="P3" s="22">
        <f>COUNTIF(keyword,O3)</f>
        <v>1</v>
      </c>
    </row>
    <row r="4" spans="1:16" x14ac:dyDescent="0.25">
      <c r="B4" s="78" t="s">
        <v>103</v>
      </c>
      <c r="C4" s="36">
        <f t="shared" ref="C4:H4" si="3">COUNTIF(Btype,C1)</f>
        <v>1</v>
      </c>
      <c r="D4" s="37">
        <f t="shared" si="3"/>
        <v>19</v>
      </c>
      <c r="E4" s="37">
        <f t="shared" si="3"/>
        <v>2</v>
      </c>
      <c r="F4" s="37">
        <f t="shared" si="3"/>
        <v>6</v>
      </c>
      <c r="G4" s="37">
        <f t="shared" si="3"/>
        <v>8</v>
      </c>
      <c r="H4" s="38">
        <f t="shared" si="3"/>
        <v>5</v>
      </c>
      <c r="I4" s="86">
        <f t="shared" si="2"/>
        <v>39</v>
      </c>
      <c r="K4" s="36">
        <f>COUNTIF(Btype,K1)</f>
        <v>2</v>
      </c>
      <c r="L4" s="39">
        <f>COUNTIF(Btype,L1)</f>
        <v>2</v>
      </c>
      <c r="O4" s="24" t="s">
        <v>132</v>
      </c>
      <c r="P4" s="22">
        <f>COUNTIF(keyword,O4)</f>
        <v>0</v>
      </c>
    </row>
    <row r="5" spans="1:16" x14ac:dyDescent="0.25">
      <c r="B5" s="79" t="s">
        <v>104</v>
      </c>
      <c r="C5" s="40">
        <f t="shared" ref="C5:H5" si="4">COUNTIF(Rtype,C1)</f>
        <v>2</v>
      </c>
      <c r="D5" s="41">
        <f t="shared" si="4"/>
        <v>17</v>
      </c>
      <c r="E5" s="41">
        <f t="shared" si="4"/>
        <v>1</v>
      </c>
      <c r="F5" s="41">
        <f t="shared" si="4"/>
        <v>7</v>
      </c>
      <c r="G5" s="41">
        <f t="shared" si="4"/>
        <v>8</v>
      </c>
      <c r="H5" s="42">
        <f t="shared" si="4"/>
        <v>7</v>
      </c>
      <c r="I5" s="86">
        <f t="shared" si="2"/>
        <v>40</v>
      </c>
      <c r="K5" s="40">
        <f>COUNTIF(Rtype,K1)</f>
        <v>2</v>
      </c>
      <c r="L5" s="43">
        <f>COUNTIF(Rtype,L1)</f>
        <v>2</v>
      </c>
      <c r="O5" s="24" t="s">
        <v>120</v>
      </c>
      <c r="P5" s="22">
        <f>COUNTIF(keyword,O5)</f>
        <v>0</v>
      </c>
    </row>
    <row r="6" spans="1:16" ht="16.5" thickBot="1" x14ac:dyDescent="0.3">
      <c r="B6" s="80" t="s">
        <v>105</v>
      </c>
      <c r="C6" s="44">
        <f t="shared" ref="C6:H6" si="5">COUNTIF(Gtype,C1)</f>
        <v>0</v>
      </c>
      <c r="D6" s="45">
        <f t="shared" si="5"/>
        <v>22</v>
      </c>
      <c r="E6" s="45">
        <f t="shared" si="5"/>
        <v>1</v>
      </c>
      <c r="F6" s="45">
        <f t="shared" si="5"/>
        <v>4</v>
      </c>
      <c r="G6" s="45">
        <f t="shared" si="5"/>
        <v>8</v>
      </c>
      <c r="H6" s="46">
        <f t="shared" si="5"/>
        <v>4</v>
      </c>
      <c r="I6" s="86">
        <f t="shared" si="2"/>
        <v>38</v>
      </c>
      <c r="K6" s="44">
        <f>COUNTIF(Gtype,K1)</f>
        <v>1</v>
      </c>
      <c r="L6" s="47">
        <f>COUNTIF(Gtype,L1)</f>
        <v>2</v>
      </c>
      <c r="O6" s="25" t="s">
        <v>121</v>
      </c>
      <c r="P6" s="23">
        <f>COUNTIF(keyword,O6)</f>
        <v>0</v>
      </c>
    </row>
    <row r="7" spans="1:16" ht="16.5" thickBot="1" x14ac:dyDescent="0.3">
      <c r="B7" s="81" t="s">
        <v>98</v>
      </c>
      <c r="C7" s="48">
        <f t="shared" ref="C7:H7" si="6">COUNTIF(Mtype,C1)</f>
        <v>0</v>
      </c>
      <c r="D7" s="49">
        <f t="shared" si="6"/>
        <v>4</v>
      </c>
      <c r="E7" s="49">
        <f t="shared" si="6"/>
        <v>0</v>
      </c>
      <c r="F7" s="49">
        <f t="shared" si="6"/>
        <v>6</v>
      </c>
      <c r="G7" s="49">
        <f t="shared" si="6"/>
        <v>2</v>
      </c>
      <c r="H7" s="50">
        <f t="shared" si="6"/>
        <v>3</v>
      </c>
      <c r="I7" s="86">
        <f t="shared" si="2"/>
        <v>15</v>
      </c>
      <c r="K7" s="48">
        <f>COUNTIF(Mtype,K1)</f>
        <v>0</v>
      </c>
      <c r="L7" s="51">
        <f>COUNTIF(Mtype,L1)</f>
        <v>0</v>
      </c>
      <c r="N7" s="55"/>
    </row>
    <row r="8" spans="1:16" ht="16.5" thickBot="1" x14ac:dyDescent="0.3">
      <c r="B8" s="82" t="s">
        <v>99</v>
      </c>
      <c r="C8" s="52">
        <f t="shared" ref="C8:H8" si="7">COUNTIF(Ctype,C1)</f>
        <v>3</v>
      </c>
      <c r="D8" s="53">
        <f t="shared" si="7"/>
        <v>13</v>
      </c>
      <c r="E8" s="53">
        <f t="shared" si="7"/>
        <v>0</v>
      </c>
      <c r="F8" s="53">
        <f t="shared" si="7"/>
        <v>0</v>
      </c>
      <c r="G8" s="53">
        <f t="shared" si="7"/>
        <v>0</v>
      </c>
      <c r="H8" s="54">
        <f t="shared" si="7"/>
        <v>39</v>
      </c>
      <c r="I8" s="86">
        <f t="shared" si="2"/>
        <v>42</v>
      </c>
      <c r="K8" s="87">
        <f>COUNTIF(Ctype,K1)</f>
        <v>13</v>
      </c>
      <c r="L8" s="88">
        <f>COUNTIF(Ctype,L1)</f>
        <v>2</v>
      </c>
      <c r="N8" s="75" t="s">
        <v>125</v>
      </c>
      <c r="O8" s="97" t="s">
        <v>24</v>
      </c>
      <c r="P8" s="63" t="s">
        <v>123</v>
      </c>
    </row>
    <row r="9" spans="1:16" ht="16.5" thickBot="1" x14ac:dyDescent="0.3">
      <c r="B9" s="83" t="s">
        <v>110</v>
      </c>
      <c r="C9" s="84">
        <f t="shared" ref="C9:H9" si="8">SUM(C2:C8)</f>
        <v>9</v>
      </c>
      <c r="D9" s="84">
        <f t="shared" si="8"/>
        <v>106</v>
      </c>
      <c r="E9" s="84">
        <f t="shared" si="8"/>
        <v>11</v>
      </c>
      <c r="F9" s="84">
        <f t="shared" si="8"/>
        <v>38</v>
      </c>
      <c r="G9" s="84">
        <f t="shared" si="8"/>
        <v>34</v>
      </c>
      <c r="H9" s="84">
        <f t="shared" si="8"/>
        <v>82</v>
      </c>
      <c r="I9" s="85">
        <f>SUM(C2:H8)-K9</f>
        <v>252</v>
      </c>
      <c r="K9" s="89">
        <f>SUM(K2:K8)</f>
        <v>28</v>
      </c>
      <c r="L9" s="90">
        <f>SUM(L2:L8)</f>
        <v>12</v>
      </c>
      <c r="O9" s="142" t="s">
        <v>12</v>
      </c>
      <c r="P9" s="59">
        <f>COUNTIF(Squelette!$B$2:$B$253,O9)</f>
        <v>113</v>
      </c>
    </row>
    <row r="10" spans="1:16" ht="16.5" thickBot="1" x14ac:dyDescent="0.3">
      <c r="B10" s="74"/>
      <c r="O10" s="143" t="s">
        <v>15</v>
      </c>
      <c r="P10" s="22">
        <f>COUNTIF(Squelette!$B$2:$B$253,O10)</f>
        <v>75</v>
      </c>
    </row>
    <row r="11" spans="1:16" ht="16.5" thickBot="1" x14ac:dyDescent="0.3">
      <c r="A11" s="75" t="s">
        <v>119</v>
      </c>
      <c r="B11" s="91" t="s">
        <v>114</v>
      </c>
      <c r="C11" s="60">
        <f>SMALL(Squelette!$C$2:$C$253,1)</f>
        <v>0</v>
      </c>
      <c r="D11" s="61">
        <f>SMALL(Squelette!$C$2:$C$253,C41+1)</f>
        <v>1</v>
      </c>
      <c r="E11" s="61">
        <f>SMALL(Squelette!$C$2:$C$253,D41+1)</f>
        <v>2</v>
      </c>
      <c r="F11" s="61">
        <f>SMALL(Squelette!$C$2:$C$253,E41+1)</f>
        <v>3</v>
      </c>
      <c r="G11" s="61">
        <f>SMALL(Squelette!$C$2:$C$253,F41+1)</f>
        <v>4</v>
      </c>
      <c r="H11" s="61">
        <f>SMALL(Squelette!$C$2:$C$253,G41+1)</f>
        <v>5</v>
      </c>
      <c r="I11" s="62">
        <f>SMALL(Squelette!$C$2:$C$253,H41+1)</f>
        <v>6</v>
      </c>
      <c r="J11" s="63">
        <f>SMALL(Squelette!$C$2:$C$253,I41+1)</f>
        <v>7</v>
      </c>
      <c r="K11" s="98" t="s">
        <v>116</v>
      </c>
      <c r="O11" s="144" t="s">
        <v>14</v>
      </c>
      <c r="P11" s="22">
        <f>COUNTIF(Squelette!$B$2:$B$253,O11)</f>
        <v>52</v>
      </c>
    </row>
    <row r="12" spans="1:16" ht="16.5" thickBot="1" x14ac:dyDescent="0.3">
      <c r="B12" s="92" t="s">
        <v>12</v>
      </c>
      <c r="C12" s="19">
        <f>COUNTIF(Squelette!$C$2:$C$23,C$11)</f>
        <v>1</v>
      </c>
      <c r="D12" s="18">
        <f>COUNTIF(Squelette!$C$2:$C$23,D$11)</f>
        <v>4</v>
      </c>
      <c r="E12" s="18">
        <f>COUNTIF(Squelette!$C$2:$C$23,E$11)</f>
        <v>8</v>
      </c>
      <c r="F12" s="18">
        <f>COUNTIF(Squelette!$C$2:$C$23,F$11)</f>
        <v>4</v>
      </c>
      <c r="G12" s="18">
        <f>COUNTIF(Squelette!$C$2:$C$23,G$11)</f>
        <v>3</v>
      </c>
      <c r="H12" s="18">
        <f>COUNTIF(Squelette!$C$2:$C$23,H$11)</f>
        <v>2</v>
      </c>
      <c r="I12" s="18">
        <f>COUNTIF(Squelette!$C$2:$C$23,I$11)</f>
        <v>0</v>
      </c>
      <c r="J12" s="73">
        <f>COUNTIF(Squelette!$C$2:$C$23,J$11)</f>
        <v>0</v>
      </c>
      <c r="K12" s="64">
        <f t="shared" ref="K12:K39" si="9">SUM(C12:J12)</f>
        <v>22</v>
      </c>
      <c r="O12" s="145" t="s">
        <v>25</v>
      </c>
      <c r="P12" s="23">
        <f>COUNTIF(Squelette!$B$2:$B$253,O12)</f>
        <v>12</v>
      </c>
    </row>
    <row r="13" spans="1:16" ht="16.5" thickBot="1" x14ac:dyDescent="0.3">
      <c r="B13" s="65" t="s">
        <v>15</v>
      </c>
      <c r="C13" s="27">
        <f>COUNTIF(Squelette!$C$24:$C$34,C$11)</f>
        <v>1</v>
      </c>
      <c r="D13">
        <f>COUNTIF(Squelette!$C$24:$C$34,D$11)</f>
        <v>2</v>
      </c>
      <c r="E13">
        <f>COUNTIF(Squelette!$C$24:$C$34,E$11)</f>
        <v>0</v>
      </c>
      <c r="F13">
        <f>COUNTIF(Squelette!$C$24:$C$34,F$11)</f>
        <v>3</v>
      </c>
      <c r="G13">
        <f>COUNTIF(Squelette!$C$24:$C$34,G$11)</f>
        <v>4</v>
      </c>
      <c r="H13">
        <f>COUNTIF(Squelette!$C$24:$C$34,H$11)</f>
        <v>0</v>
      </c>
      <c r="I13">
        <f>COUNTIF(Squelette!$C$24:$C$34,I$11)</f>
        <v>1</v>
      </c>
      <c r="J13" s="20">
        <f>COUNTIF(Squelette!$C$24:$C$34,J$11)</f>
        <v>0</v>
      </c>
      <c r="K13" s="65">
        <f t="shared" si="9"/>
        <v>11</v>
      </c>
      <c r="L13" s="27"/>
    </row>
    <row r="14" spans="1:16" ht="18" customHeight="1" thickBot="1" x14ac:dyDescent="0.3">
      <c r="B14" s="65" t="s">
        <v>14</v>
      </c>
      <c r="C14" s="27">
        <f>COUNTIF(Squelette!$C$35:$C$39,C$11)</f>
        <v>0</v>
      </c>
      <c r="D14">
        <f>COUNTIF(Squelette!$C$35:$C$39,D$11)</f>
        <v>0</v>
      </c>
      <c r="E14">
        <f>COUNTIF(Squelette!$C$35:$C$39,E$11)</f>
        <v>0</v>
      </c>
      <c r="F14">
        <f>COUNTIF(Squelette!$C$35:$C$39,F$11)</f>
        <v>1</v>
      </c>
      <c r="G14">
        <f>COUNTIF(Squelette!$C$35:$C$39,G$11)</f>
        <v>2</v>
      </c>
      <c r="H14">
        <f>COUNTIF(Squelette!$C$35:$C$39,H$11)</f>
        <v>2</v>
      </c>
      <c r="I14">
        <f>COUNTIF(Squelette!$C$35:$C$39,I$11)</f>
        <v>0</v>
      </c>
      <c r="J14" s="20">
        <f>COUNTIF(Squelette!$C$35:$C$39,J$11)</f>
        <v>0</v>
      </c>
      <c r="K14" s="65">
        <f t="shared" si="9"/>
        <v>5</v>
      </c>
      <c r="L14" s="27"/>
      <c r="N14" s="109" t="s">
        <v>128</v>
      </c>
      <c r="O14" s="97" t="s">
        <v>49</v>
      </c>
      <c r="P14" s="63" t="s">
        <v>50</v>
      </c>
    </row>
    <row r="15" spans="1:16" x14ac:dyDescent="0.25">
      <c r="B15" s="65" t="s">
        <v>25</v>
      </c>
      <c r="C15" s="27">
        <f>COUNTIF(Squelette!$C$40:$C$41,C$11)</f>
        <v>1</v>
      </c>
      <c r="D15">
        <f>COUNTIF(Squelette!$C$40:$C$41,D$11)</f>
        <v>0</v>
      </c>
      <c r="E15">
        <f>COUNTIF(Squelette!$C$40:$C$41,E$11)</f>
        <v>0</v>
      </c>
      <c r="F15">
        <f>COUNTIF(Squelette!$C$40:$C$41,F$11)</f>
        <v>0</v>
      </c>
      <c r="G15">
        <f>COUNTIF(Squelette!$C$40:$C$41,G$11)</f>
        <v>0</v>
      </c>
      <c r="H15">
        <f>COUNTIF(Squelette!$C$40:$C$41,H$11)</f>
        <v>1</v>
      </c>
      <c r="I15">
        <f>COUNTIF(Squelette!$C$40:$C$41,I$11)</f>
        <v>0</v>
      </c>
      <c r="J15" s="20">
        <f>COUNTIF(Squelette!$C$40:$C$41,J$11)</f>
        <v>0</v>
      </c>
      <c r="K15" s="65">
        <f t="shared" si="9"/>
        <v>2</v>
      </c>
      <c r="L15" s="27"/>
      <c r="N15" s="106" t="s">
        <v>129</v>
      </c>
      <c r="O15" s="110">
        <f>AVERAGE(Squelette!L$2:L$253)</f>
        <v>1.5</v>
      </c>
      <c r="P15" s="105">
        <f>AVERAGE(Squelette!M$2:M$253)</f>
        <v>1</v>
      </c>
    </row>
    <row r="16" spans="1:16" x14ac:dyDescent="0.25">
      <c r="B16" s="93" t="s">
        <v>12</v>
      </c>
      <c r="C16" s="27">
        <f>COUNTIF(Squelette!$C$42:$C$60,C$11)</f>
        <v>0</v>
      </c>
      <c r="D16">
        <f>COUNTIF(Squelette!$C$42:$C$60,D$11)</f>
        <v>2</v>
      </c>
      <c r="E16">
        <f>COUNTIF(Squelette!$C$42:$C$60,E$11)</f>
        <v>5</v>
      </c>
      <c r="F16">
        <f>COUNTIF(Squelette!$C$42:$C$60,F$11)</f>
        <v>3</v>
      </c>
      <c r="G16">
        <f>COUNTIF(Squelette!$C$42:$C$60,G$11)</f>
        <v>6</v>
      </c>
      <c r="H16">
        <f>COUNTIF(Squelette!$C$42:$C$60,H$11)</f>
        <v>2</v>
      </c>
      <c r="I16">
        <f>COUNTIF(Squelette!$C$42:$C$60,I$11)</f>
        <v>0</v>
      </c>
      <c r="J16" s="20">
        <f>COUNTIF(Squelette!$C$42:$C$60,J$11)</f>
        <v>1</v>
      </c>
      <c r="K16" s="66">
        <f t="shared" si="9"/>
        <v>19</v>
      </c>
      <c r="L16" s="27"/>
      <c r="N16" s="107" t="s">
        <v>130</v>
      </c>
      <c r="O16" s="111">
        <f>MAX(Squelette!L$2:L$253)</f>
        <v>2</v>
      </c>
      <c r="P16" s="26">
        <f>MAX(Squelette!M$2:M$253)</f>
        <v>1</v>
      </c>
    </row>
    <row r="17" spans="2:17" ht="16.5" thickBot="1" x14ac:dyDescent="0.3">
      <c r="B17" s="93" t="s">
        <v>15</v>
      </c>
      <c r="C17" s="27">
        <f>COUNTIF(Squelette!$C$61:$C$71,C$11)</f>
        <v>0</v>
      </c>
      <c r="D17">
        <f>COUNTIF(Squelette!$C$61:$C$71,D$11)</f>
        <v>2</v>
      </c>
      <c r="E17">
        <f>COUNTIF(Squelette!$C$61:$C$71,E$11)</f>
        <v>3</v>
      </c>
      <c r="F17">
        <f>COUNTIF(Squelette!$C$61:$C$71,F$11)</f>
        <v>2</v>
      </c>
      <c r="G17">
        <f>COUNTIF(Squelette!$C$61:$C$71,G$11)</f>
        <v>2</v>
      </c>
      <c r="H17">
        <f>COUNTIF(Squelette!$C$61:$C$71,H$11)</f>
        <v>2</v>
      </c>
      <c r="I17">
        <f>COUNTIF(Squelette!$C$61:$C$71,I$11)</f>
        <v>0</v>
      </c>
      <c r="J17" s="20">
        <f>COUNTIF(Squelette!$C$61:$C$71,J$11)</f>
        <v>0</v>
      </c>
      <c r="K17" s="66">
        <f t="shared" si="9"/>
        <v>11</v>
      </c>
      <c r="L17" s="27"/>
      <c r="N17" s="108" t="s">
        <v>131</v>
      </c>
      <c r="O17" s="112">
        <f>MIN(Squelette!L$2:L$253)</f>
        <v>1</v>
      </c>
      <c r="P17" s="21">
        <f>MIN(Squelette!M$2:M$253)</f>
        <v>1</v>
      </c>
    </row>
    <row r="18" spans="2:17" ht="16.5" thickBot="1" x14ac:dyDescent="0.3">
      <c r="B18" s="93" t="s">
        <v>14</v>
      </c>
      <c r="C18" s="27">
        <f>COUNTIF(Squelette!$C$72:$C$77,C$11)</f>
        <v>0</v>
      </c>
      <c r="D18">
        <f>COUNTIF(Squelette!$C$72:$C$77,D$11)</f>
        <v>0</v>
      </c>
      <c r="E18">
        <f>COUNTIF(Squelette!$C$72:$C$77,E$11)</f>
        <v>0</v>
      </c>
      <c r="F18">
        <f>COUNTIF(Squelette!$C$72:$C$77,F$11)</f>
        <v>1</v>
      </c>
      <c r="G18">
        <f>COUNTIF(Squelette!$C$72:$C$77,G$11)</f>
        <v>2</v>
      </c>
      <c r="H18">
        <f>COUNTIF(Squelette!$C$72:$C$77,H$11)</f>
        <v>1</v>
      </c>
      <c r="I18">
        <f>COUNTIF(Squelette!$C$72:$C$77,I$11)</f>
        <v>1</v>
      </c>
      <c r="J18" s="20">
        <f>COUNTIF(Squelette!$C$72:$C$77,J$11)</f>
        <v>1</v>
      </c>
      <c r="K18" s="66">
        <f t="shared" si="9"/>
        <v>6</v>
      </c>
      <c r="L18" s="27"/>
    </row>
    <row r="19" spans="2:17" ht="16.5" thickBot="1" x14ac:dyDescent="0.3">
      <c r="B19" s="93" t="s">
        <v>25</v>
      </c>
      <c r="C19" s="27">
        <f>COUNTIF(Squelette!$C$78:$C$79,C$11)</f>
        <v>0</v>
      </c>
      <c r="D19">
        <f>COUNTIF(Squelette!$C$78:$C$79,D$11)</f>
        <v>0</v>
      </c>
      <c r="E19">
        <f>COUNTIF(Squelette!$C$78:$C$79,E$11)</f>
        <v>0</v>
      </c>
      <c r="F19">
        <f>COUNTIF(Squelette!$C$78:$C$79,F$11)</f>
        <v>0</v>
      </c>
      <c r="G19">
        <f>COUNTIF(Squelette!$C$78:$C$79,G$11)</f>
        <v>0</v>
      </c>
      <c r="H19">
        <f>COUNTIF(Squelette!$C$78:$C$79,H$11)</f>
        <v>1</v>
      </c>
      <c r="I19">
        <f>COUNTIF(Squelette!$C$78:$C$79,I$11)</f>
        <v>1</v>
      </c>
      <c r="J19" s="20">
        <f>COUNTIF(Squelette!$C$78:$C$79,J$11)</f>
        <v>0</v>
      </c>
      <c r="K19" s="66">
        <f t="shared" si="9"/>
        <v>2</v>
      </c>
      <c r="L19" s="27"/>
      <c r="O19" s="97" t="s">
        <v>136</v>
      </c>
      <c r="P19" s="61" t="s">
        <v>137</v>
      </c>
      <c r="Q19" s="63" t="s">
        <v>110</v>
      </c>
    </row>
    <row r="20" spans="2:17" ht="16.5" thickBot="1" x14ac:dyDescent="0.3">
      <c r="B20" s="67" t="s">
        <v>12</v>
      </c>
      <c r="C20" s="27">
        <f>COUNTIF(Squelette!$C$80:$C$98,C$11)</f>
        <v>1</v>
      </c>
      <c r="D20">
        <f>COUNTIF(Squelette!$C$80:$C$98,D$11)</f>
        <v>1</v>
      </c>
      <c r="E20">
        <f>COUNTIF(Squelette!$C$80:$C$98,E$11)</f>
        <v>7</v>
      </c>
      <c r="F20">
        <f>COUNTIF(Squelette!$C$80:$C$98,F$11)</f>
        <v>5</v>
      </c>
      <c r="G20">
        <f>COUNTIF(Squelette!$C$80:$C$98,G$11)</f>
        <v>2</v>
      </c>
      <c r="H20">
        <f>COUNTIF(Squelette!$C$80:$C$98,H$11)</f>
        <v>2</v>
      </c>
      <c r="I20">
        <f>COUNTIF(Squelette!$C$80:$C$98,I$11)</f>
        <v>1</v>
      </c>
      <c r="J20" s="20">
        <f>COUNTIF(Squelette!$C$80:$C$98,J$11)</f>
        <v>0</v>
      </c>
      <c r="K20" s="67">
        <f t="shared" si="9"/>
        <v>19</v>
      </c>
      <c r="L20" s="27"/>
      <c r="N20" s="75" t="s">
        <v>135</v>
      </c>
      <c r="O20" s="149">
        <f>COUNTIFS(Squelette!A:A, "&lt;&gt;", Squelette!F:F, "&lt;&gt;")-1</f>
        <v>7</v>
      </c>
      <c r="P20" s="150">
        <f>COUNTIFS(Squelette!A:A, "&lt;&gt;", Squelette!F:F, "")</f>
        <v>245</v>
      </c>
      <c r="Q20" s="63">
        <f>SUM(O20:P20)</f>
        <v>252</v>
      </c>
    </row>
    <row r="21" spans="2:17" x14ac:dyDescent="0.25">
      <c r="B21" s="67" t="s">
        <v>15</v>
      </c>
      <c r="C21" s="27">
        <f>COUNTIF(Squelette!$C$99:$C$109,C$11)</f>
        <v>0</v>
      </c>
      <c r="D21">
        <f>COUNTIF(Squelette!$C$99:$C$109,D$11)</f>
        <v>1</v>
      </c>
      <c r="E21">
        <f>COUNTIF(Squelette!$C$99:$C$109,E$11)</f>
        <v>3</v>
      </c>
      <c r="F21">
        <f>COUNTIF(Squelette!$C$99:$C$109,F$11)</f>
        <v>4</v>
      </c>
      <c r="G21">
        <f>COUNTIF(Squelette!$C$99:$C$109,G$11)</f>
        <v>3</v>
      </c>
      <c r="H21">
        <f>COUNTIF(Squelette!$C$99:$C$109,H$11)</f>
        <v>0</v>
      </c>
      <c r="I21">
        <f>COUNTIF(Squelette!$C$99:$C$109,I$11)</f>
        <v>0</v>
      </c>
      <c r="J21" s="20">
        <f>COUNTIF(Squelette!$C$99:$C$109,J$11)</f>
        <v>0</v>
      </c>
      <c r="K21" s="67">
        <f t="shared" si="9"/>
        <v>11</v>
      </c>
      <c r="L21" s="27"/>
    </row>
    <row r="22" spans="2:17" x14ac:dyDescent="0.25">
      <c r="B22" s="67" t="s">
        <v>14</v>
      </c>
      <c r="C22" s="27">
        <f>COUNTIF(Squelette!$C$110:$C$116,C$11)</f>
        <v>0</v>
      </c>
      <c r="D22">
        <f>COUNTIF(Squelette!$C$110:$C$116,D$11)</f>
        <v>0</v>
      </c>
      <c r="E22">
        <f>COUNTIF(Squelette!$C$110:$C$116,E$11)</f>
        <v>2</v>
      </c>
      <c r="F22">
        <f>COUNTIF(Squelette!$C$110:$C$116,F$11)</f>
        <v>1</v>
      </c>
      <c r="G22">
        <f>COUNTIF(Squelette!$C$110:$C$116,G$11)</f>
        <v>2</v>
      </c>
      <c r="H22">
        <f>COUNTIF(Squelette!$C$110:$C$116,H$11)</f>
        <v>1</v>
      </c>
      <c r="I22">
        <f>COUNTIF(Squelette!$C$110:$C$116,I$11)</f>
        <v>1</v>
      </c>
      <c r="J22" s="20">
        <f>COUNTIF(Squelette!$C$110:$C$116,J$11)</f>
        <v>0</v>
      </c>
      <c r="K22" s="67">
        <f t="shared" si="9"/>
        <v>7</v>
      </c>
      <c r="L22" s="27"/>
    </row>
    <row r="23" spans="2:17" x14ac:dyDescent="0.25">
      <c r="B23" s="67" t="s">
        <v>25</v>
      </c>
      <c r="C23" s="27">
        <f>COUNTIF(Squelette!$C$117:$C$118,C$11)</f>
        <v>0</v>
      </c>
      <c r="D23">
        <f>COUNTIF(Squelette!$C$117:$C$118,D$11)</f>
        <v>0</v>
      </c>
      <c r="E23">
        <f>COUNTIF(Squelette!$C$117:$C$118,E$11)</f>
        <v>0</v>
      </c>
      <c r="F23">
        <f>COUNTIF(Squelette!$C$117:$C$118,F$11)</f>
        <v>0</v>
      </c>
      <c r="G23">
        <f>COUNTIF(Squelette!$C$117:$C$118,G$11)</f>
        <v>0</v>
      </c>
      <c r="H23">
        <f>COUNTIF(Squelette!$C$117:$C$118,H$11)</f>
        <v>0</v>
      </c>
      <c r="I23">
        <f>COUNTIF(Squelette!$C$117:$C$118,I$11)</f>
        <v>2</v>
      </c>
      <c r="J23" s="20">
        <f>COUNTIF(Squelette!$C$117:$C$118,J$11)</f>
        <v>0</v>
      </c>
      <c r="K23" s="67">
        <f t="shared" si="9"/>
        <v>2</v>
      </c>
      <c r="L23" s="27"/>
    </row>
    <row r="24" spans="2:17" x14ac:dyDescent="0.25">
      <c r="B24" s="68" t="s">
        <v>12</v>
      </c>
      <c r="C24" s="27">
        <f>COUNTIF(Squelette!$C$119:$C$138,C$11)</f>
        <v>1</v>
      </c>
      <c r="D24">
        <f>COUNTIF(Squelette!$C$119:$C$138,D$11)</f>
        <v>4</v>
      </c>
      <c r="E24">
        <f>COUNTIF(Squelette!$C$119:$C$138,E$11)</f>
        <v>6</v>
      </c>
      <c r="F24">
        <f>COUNTIF(Squelette!$C$119:$C$138,F$11)</f>
        <v>5</v>
      </c>
      <c r="G24">
        <f>COUNTIF(Squelette!$C$119:$C$138,G$11)</f>
        <v>3</v>
      </c>
      <c r="H24">
        <f>COUNTIF(Squelette!$C$119:$C$138,H$11)</f>
        <v>1</v>
      </c>
      <c r="I24">
        <f>COUNTIF(Squelette!$C$119:$C$138,I$11)</f>
        <v>0</v>
      </c>
      <c r="J24" s="20">
        <f>COUNTIF(Squelette!$C$119:$C$138,J$11)</f>
        <v>0</v>
      </c>
      <c r="K24" s="68">
        <f t="shared" si="9"/>
        <v>20</v>
      </c>
      <c r="L24" s="27"/>
    </row>
    <row r="25" spans="2:17" x14ac:dyDescent="0.25">
      <c r="B25" s="68" t="s">
        <v>15</v>
      </c>
      <c r="C25" s="27">
        <f>COUNTIF(Squelette!$C$139:$C$149,C$11)</f>
        <v>0</v>
      </c>
      <c r="D25">
        <f>COUNTIF(Squelette!$C$139:$C$149,D$11)</f>
        <v>2</v>
      </c>
      <c r="E25">
        <f>COUNTIF(Squelette!$C$139:$C$149,E$11)</f>
        <v>2</v>
      </c>
      <c r="F25">
        <f>COUNTIF(Squelette!$C$139:$C$149,F$11)</f>
        <v>3</v>
      </c>
      <c r="G25">
        <f>COUNTIF(Squelette!$C$139:$C$149,G$11)</f>
        <v>4</v>
      </c>
      <c r="H25">
        <f>COUNTIF(Squelette!$C$139:$C$149,H$11)</f>
        <v>0</v>
      </c>
      <c r="I25">
        <f>COUNTIF(Squelette!$C$139:$C$149,I$11)</f>
        <v>0</v>
      </c>
      <c r="J25" s="20">
        <f>COUNTIF(Squelette!$C$139:$C$149,J$11)</f>
        <v>0</v>
      </c>
      <c r="K25" s="68">
        <f t="shared" si="9"/>
        <v>11</v>
      </c>
      <c r="L25" s="27"/>
    </row>
    <row r="26" spans="2:17" x14ac:dyDescent="0.25">
      <c r="B26" s="68" t="s">
        <v>14</v>
      </c>
      <c r="C26" s="27">
        <f>COUNTIF(Squelette!$C$150:$C$156,C$11)</f>
        <v>0</v>
      </c>
      <c r="D26">
        <f>COUNTIF(Squelette!$C$150:$C$156,D$11)</f>
        <v>0</v>
      </c>
      <c r="E26">
        <f>COUNTIF(Squelette!$C$150:$C$156,E$11)</f>
        <v>0</v>
      </c>
      <c r="F26">
        <f>COUNTIF(Squelette!$C$150:$C$156,F$11)</f>
        <v>2</v>
      </c>
      <c r="G26">
        <f>COUNTIF(Squelette!$C$150:$C$156,G$11)</f>
        <v>5</v>
      </c>
      <c r="H26">
        <f>COUNTIF(Squelette!$C$150:$C$156,H$11)</f>
        <v>0</v>
      </c>
      <c r="I26">
        <f>COUNTIF(Squelette!$C$150:$C$156,I$11)</f>
        <v>0</v>
      </c>
      <c r="J26" s="20">
        <f>COUNTIF(Squelette!$C$150:$C$156,J$11)</f>
        <v>0</v>
      </c>
      <c r="K26" s="68">
        <f t="shared" si="9"/>
        <v>7</v>
      </c>
      <c r="L26" s="27"/>
    </row>
    <row r="27" spans="2:17" x14ac:dyDescent="0.25">
      <c r="B27" s="68" t="s">
        <v>25</v>
      </c>
      <c r="C27" s="27">
        <f>COUNTIF(Squelette!$C$157:$C$158,C$11)</f>
        <v>1</v>
      </c>
      <c r="D27">
        <f>COUNTIF(Squelette!$C$157:$C$158,D$11)</f>
        <v>0</v>
      </c>
      <c r="E27">
        <f>COUNTIF(Squelette!$C$157:$C$158,E$11)</f>
        <v>0</v>
      </c>
      <c r="F27">
        <f>COUNTIF(Squelette!$C$157:$C$158,F$11)</f>
        <v>0</v>
      </c>
      <c r="G27">
        <f>COUNTIF(Squelette!$C$157:$C$158,G$11)</f>
        <v>0</v>
      </c>
      <c r="H27">
        <f>COUNTIF(Squelette!$C$157:$C$158,H$11)</f>
        <v>0</v>
      </c>
      <c r="I27">
        <f>COUNTIF(Squelette!$C$157:$C$158,I$11)</f>
        <v>1</v>
      </c>
      <c r="J27" s="20">
        <f>COUNTIF(Squelette!$C$157:$C$158,J$11)</f>
        <v>0</v>
      </c>
      <c r="K27" s="68">
        <f t="shared" si="9"/>
        <v>2</v>
      </c>
      <c r="L27" s="27"/>
    </row>
    <row r="28" spans="2:17" x14ac:dyDescent="0.25">
      <c r="B28" s="69" t="s">
        <v>12</v>
      </c>
      <c r="C28" s="27">
        <f>COUNTIF(Squelette!$C$159:$C$178,C$11)</f>
        <v>0</v>
      </c>
      <c r="D28">
        <f>COUNTIF(Squelette!$C$159:$C$178,D$11)</f>
        <v>4</v>
      </c>
      <c r="E28">
        <f>COUNTIF(Squelette!$C$159:$C$178,E$11)</f>
        <v>7</v>
      </c>
      <c r="F28">
        <f>COUNTIF(Squelette!$C$159:$C$178,F$11)</f>
        <v>4</v>
      </c>
      <c r="G28">
        <f>COUNTIF(Squelette!$C$159:$C$178,G$11)</f>
        <v>3</v>
      </c>
      <c r="H28">
        <f>COUNTIF(Squelette!$C$159:$C$178,H$11)</f>
        <v>1</v>
      </c>
      <c r="I28">
        <f>COUNTIF(Squelette!$C$159:$C$178,I$11)</f>
        <v>1</v>
      </c>
      <c r="J28" s="20">
        <f>COUNTIF(Squelette!$C$159:$C$178,J$11)</f>
        <v>0</v>
      </c>
      <c r="K28" s="69">
        <f t="shared" si="9"/>
        <v>20</v>
      </c>
      <c r="L28" s="27"/>
    </row>
    <row r="29" spans="2:17" x14ac:dyDescent="0.25">
      <c r="B29" s="69" t="s">
        <v>15</v>
      </c>
      <c r="C29" s="27">
        <f>COUNTIF(Squelette!$C$179:$C$189,C$11)</f>
        <v>0</v>
      </c>
      <c r="D29">
        <f>COUNTIF(Squelette!$C$179:$C$189,D$11)</f>
        <v>1</v>
      </c>
      <c r="E29">
        <f>COUNTIF(Squelette!$C$179:$C$189,E$11)</f>
        <v>4</v>
      </c>
      <c r="F29">
        <f>COUNTIF(Squelette!$C$179:$C$189,F$11)</f>
        <v>2</v>
      </c>
      <c r="G29">
        <f>COUNTIF(Squelette!$C$179:$C$189,G$11)</f>
        <v>2</v>
      </c>
      <c r="H29">
        <f>COUNTIF(Squelette!$C$179:$C$189,H$11)</f>
        <v>1</v>
      </c>
      <c r="I29">
        <f>COUNTIF(Squelette!$C$179:$C$189,I$11)</f>
        <v>1</v>
      </c>
      <c r="J29" s="20">
        <f>COUNTIF(Squelette!$C$179:$C$189,J$11)</f>
        <v>0</v>
      </c>
      <c r="K29" s="69">
        <f t="shared" si="9"/>
        <v>11</v>
      </c>
      <c r="L29" s="27"/>
    </row>
    <row r="30" spans="2:17" x14ac:dyDescent="0.25">
      <c r="B30" s="69" t="s">
        <v>14</v>
      </c>
      <c r="C30" s="27">
        <f>COUNTIF(Squelette!$C$190:$C$195,C$11)</f>
        <v>0</v>
      </c>
      <c r="D30">
        <f>COUNTIF(Squelette!$C$190:$C$195,D$11)</f>
        <v>1</v>
      </c>
      <c r="E30">
        <f>COUNTIF(Squelette!$C$190:$C$195,E$11)</f>
        <v>0</v>
      </c>
      <c r="F30">
        <f>COUNTIF(Squelette!$C$190:$C$195,F$11)</f>
        <v>1</v>
      </c>
      <c r="G30">
        <f>COUNTIF(Squelette!$C$190:$C$195,G$11)</f>
        <v>2</v>
      </c>
      <c r="H30">
        <f>COUNTIF(Squelette!$C$190:$C$195,H$11)</f>
        <v>2</v>
      </c>
      <c r="I30">
        <f>COUNTIF(Squelette!$C$190:$C$195,I$11)</f>
        <v>0</v>
      </c>
      <c r="J30" s="20">
        <f>COUNTIF(Squelette!$C$190:$C$195,J$11)</f>
        <v>0</v>
      </c>
      <c r="K30" s="69">
        <f t="shared" si="9"/>
        <v>6</v>
      </c>
      <c r="L30" s="27"/>
    </row>
    <row r="31" spans="2:17" x14ac:dyDescent="0.25">
      <c r="B31" s="69" t="s">
        <v>25</v>
      </c>
      <c r="C31" s="27">
        <f>COUNTIF(Squelette!$C$196:$C$196,C$11)</f>
        <v>0</v>
      </c>
      <c r="D31">
        <f>COUNTIF(Squelette!$C$196:$C$196,D$11)</f>
        <v>0</v>
      </c>
      <c r="E31">
        <f>COUNTIF(Squelette!$C$196:$C$196,E$11)</f>
        <v>0</v>
      </c>
      <c r="F31">
        <f>COUNTIF(Squelette!$C$196:$C$196,F$11)</f>
        <v>0</v>
      </c>
      <c r="G31">
        <f>COUNTIF(Squelette!$C$196:$C$196,G$11)</f>
        <v>0</v>
      </c>
      <c r="H31">
        <f>COUNTIF(Squelette!$C$196:$C$196,H$11)</f>
        <v>1</v>
      </c>
      <c r="I31">
        <f>COUNTIF(Squelette!$C$196:$C$196,I$11)</f>
        <v>0</v>
      </c>
      <c r="J31" s="20">
        <f>COUNTIF(Squelette!$C$196:$C$196,J$11)</f>
        <v>0</v>
      </c>
      <c r="K31" s="69">
        <f t="shared" si="9"/>
        <v>1</v>
      </c>
      <c r="L31" s="27"/>
    </row>
    <row r="32" spans="2:17" x14ac:dyDescent="0.25">
      <c r="B32" s="70" t="s">
        <v>12</v>
      </c>
      <c r="C32" s="27">
        <f>COUNTIF(Squelette!$C$197:$C$200,C$11)</f>
        <v>0</v>
      </c>
      <c r="D32">
        <f>COUNTIF(Squelette!$C$197:$C$200,D$11)</f>
        <v>2</v>
      </c>
      <c r="E32">
        <f>COUNTIF(Squelette!$C$197:$C$200,E$11)</f>
        <v>2</v>
      </c>
      <c r="F32">
        <f>COUNTIF(Squelette!$C$197:$C$200,F$11)</f>
        <v>0</v>
      </c>
      <c r="G32">
        <f>COUNTIF(Squelette!$C$197:$C$200,G$11)</f>
        <v>0</v>
      </c>
      <c r="H32">
        <f>COUNTIF(Squelette!$C$197:$C$200,H$11)</f>
        <v>0</v>
      </c>
      <c r="I32">
        <f>COUNTIF(Squelette!$C$197:$C$200,I$11)</f>
        <v>0</v>
      </c>
      <c r="J32" s="20">
        <f>COUNTIF(Squelette!$C$197:$C$200,J$11)</f>
        <v>0</v>
      </c>
      <c r="K32" s="70">
        <f t="shared" si="9"/>
        <v>4</v>
      </c>
      <c r="L32" s="27"/>
    </row>
    <row r="33" spans="2:12" x14ac:dyDescent="0.25">
      <c r="B33" s="70" t="s">
        <v>15</v>
      </c>
      <c r="C33" s="27">
        <f>COUNTIF(Squelette!$C$201:$C$206,C$11)</f>
        <v>0</v>
      </c>
      <c r="D33">
        <f>COUNTIF(Squelette!$C$201:$C$206,D$11)</f>
        <v>0</v>
      </c>
      <c r="E33">
        <f>COUNTIF(Squelette!$C$201:$C$206,E$11)</f>
        <v>1</v>
      </c>
      <c r="F33">
        <f>COUNTIF(Squelette!$C$201:$C$206,F$11)</f>
        <v>2</v>
      </c>
      <c r="G33">
        <f>COUNTIF(Squelette!$C$201:$C$206,G$11)</f>
        <v>2</v>
      </c>
      <c r="H33">
        <f>COUNTIF(Squelette!$C$201:$C$206,H$11)</f>
        <v>1</v>
      </c>
      <c r="I33">
        <f>COUNTIF(Squelette!$C$201:$C$206,I$11)</f>
        <v>0</v>
      </c>
      <c r="J33" s="20">
        <f>COUNTIF(Squelette!$C$201:$C$206,J$11)</f>
        <v>0</v>
      </c>
      <c r="K33" s="70">
        <f t="shared" si="9"/>
        <v>6</v>
      </c>
      <c r="L33" s="27"/>
    </row>
    <row r="34" spans="2:12" x14ac:dyDescent="0.25">
      <c r="B34" s="70" t="s">
        <v>14</v>
      </c>
      <c r="C34" s="27">
        <f>COUNTIF(Squelette!$C$207:$C$211,C$11)</f>
        <v>0</v>
      </c>
      <c r="D34">
        <f>COUNTIF(Squelette!$C$207:$C$211,D$11)</f>
        <v>0</v>
      </c>
      <c r="E34">
        <f>COUNTIF(Squelette!$C$207:$C$211,E$11)</f>
        <v>0</v>
      </c>
      <c r="F34">
        <f>COUNTIF(Squelette!$C$207:$C$211,F$11)</f>
        <v>5</v>
      </c>
      <c r="G34">
        <f>COUNTIF(Squelette!$C$207:$C$211,G$11)</f>
        <v>0</v>
      </c>
      <c r="H34">
        <f>COUNTIF(Squelette!$C$207:$C$211,H$11)</f>
        <v>0</v>
      </c>
      <c r="I34">
        <f>COUNTIF(Squelette!$C$207:$C$211,I$11)</f>
        <v>0</v>
      </c>
      <c r="J34" s="20">
        <f>COUNTIF(Squelette!$C$207:$C$211,J$11)</f>
        <v>0</v>
      </c>
      <c r="K34" s="70">
        <f t="shared" si="9"/>
        <v>5</v>
      </c>
      <c r="L34" s="27"/>
    </row>
    <row r="35" spans="2:12" x14ac:dyDescent="0.25">
      <c r="B35" s="70" t="s">
        <v>25</v>
      </c>
      <c r="C35" s="27">
        <v>0</v>
      </c>
      <c r="D35">
        <v>0</v>
      </c>
      <c r="E35">
        <v>0</v>
      </c>
      <c r="F35">
        <v>0</v>
      </c>
      <c r="G35">
        <v>0</v>
      </c>
      <c r="H35">
        <v>0</v>
      </c>
      <c r="I35">
        <v>0</v>
      </c>
      <c r="J35" s="20">
        <v>0</v>
      </c>
      <c r="K35" s="70">
        <f t="shared" si="9"/>
        <v>0</v>
      </c>
      <c r="L35" s="27"/>
    </row>
    <row r="36" spans="2:12" x14ac:dyDescent="0.25">
      <c r="B36" s="71" t="s">
        <v>12</v>
      </c>
      <c r="C36" s="27">
        <f>COUNTIF(Squelette!$C$212:$C$222,C$11)</f>
        <v>0</v>
      </c>
      <c r="D36">
        <f>COUNTIF(Squelette!$C$212:$C$222,D$11)</f>
        <v>1</v>
      </c>
      <c r="E36">
        <f>COUNTIF(Squelette!$C$212:$C$222,E$11)</f>
        <v>5</v>
      </c>
      <c r="F36">
        <f>COUNTIF(Squelette!$C$212:$C$222,F$11)</f>
        <v>2</v>
      </c>
      <c r="G36">
        <f>COUNTIF(Squelette!$C$212:$C$222,G$11)</f>
        <v>0</v>
      </c>
      <c r="H36">
        <f>COUNTIF(Squelette!$C$212:$C$222,H$11)</f>
        <v>2</v>
      </c>
      <c r="I36">
        <f>COUNTIF(Squelette!$C$212:$C$222,I$11)</f>
        <v>0</v>
      </c>
      <c r="J36" s="20">
        <f>COUNTIF(Squelette!$C$212:$C$222,J$11)</f>
        <v>1</v>
      </c>
      <c r="K36" s="71">
        <f t="shared" si="9"/>
        <v>11</v>
      </c>
      <c r="L36" s="27"/>
    </row>
    <row r="37" spans="2:12" x14ac:dyDescent="0.25">
      <c r="B37" s="71" t="s">
        <v>15</v>
      </c>
      <c r="C37" s="27">
        <f>COUNTIF(Squelette!$C$223:$C$237,C$11)</f>
        <v>2</v>
      </c>
      <c r="D37">
        <f>COUNTIF(Squelette!$C$223:$C$237,D$11)</f>
        <v>0</v>
      </c>
      <c r="E37">
        <f>COUNTIF(Squelette!$C$223:$C$237,E$11)</f>
        <v>2</v>
      </c>
      <c r="F37">
        <f>COUNTIF(Squelette!$C$223:$C$237,F$11)</f>
        <v>5</v>
      </c>
      <c r="G37">
        <f>COUNTIF(Squelette!$C$223:$C$237,G$11)</f>
        <v>4</v>
      </c>
      <c r="H37">
        <f>COUNTIF(Squelette!$C$223:$C$237,H$11)</f>
        <v>1</v>
      </c>
      <c r="I37">
        <f>COUNTIF(Squelette!$C$223:$C$237,I$11)</f>
        <v>1</v>
      </c>
      <c r="J37" s="20">
        <f>COUNTIF(Squelette!$C$223:$C$237,J$11)</f>
        <v>0</v>
      </c>
      <c r="K37" s="71">
        <f t="shared" si="9"/>
        <v>15</v>
      </c>
      <c r="L37" s="27"/>
    </row>
    <row r="38" spans="2:12" x14ac:dyDescent="0.25">
      <c r="B38" s="71" t="s">
        <v>14</v>
      </c>
      <c r="C38" s="27">
        <f>COUNTIF(Squelette!$C$238:$C$251,C$11)</f>
        <v>1</v>
      </c>
      <c r="D38">
        <f>COUNTIF(Squelette!$C$238:$C$251,D$11)</f>
        <v>1</v>
      </c>
      <c r="E38">
        <f>COUNTIF(Squelette!$C$238:$C$251,E$11)</f>
        <v>2</v>
      </c>
      <c r="F38">
        <f>COUNTIF(Squelette!$C$238:$C$251,F$11)</f>
        <v>4</v>
      </c>
      <c r="G38">
        <f>COUNTIF(Squelette!$C$238:$C$251,G$11)</f>
        <v>4</v>
      </c>
      <c r="H38">
        <f>COUNTIF(Squelette!$C$238:$C$251,H$11)</f>
        <v>1</v>
      </c>
      <c r="I38">
        <f>COUNTIF(Squelette!$C$238:$C$251,I$11)</f>
        <v>1</v>
      </c>
      <c r="J38" s="20">
        <f>COUNTIF(Squelette!$C$238:$C$251,J$11)</f>
        <v>0</v>
      </c>
      <c r="K38" s="71">
        <f t="shared" si="9"/>
        <v>14</v>
      </c>
      <c r="L38" s="27"/>
    </row>
    <row r="39" spans="2:12" ht="16.5" thickBot="1" x14ac:dyDescent="0.3">
      <c r="B39" s="72" t="s">
        <v>25</v>
      </c>
      <c r="C39" s="27">
        <f>COUNTIF(Squelette!$C$252:$C$253,C$11)</f>
        <v>0</v>
      </c>
      <c r="D39">
        <f>COUNTIF(Squelette!$C$252:$C$253,D$11)</f>
        <v>0</v>
      </c>
      <c r="E39">
        <f>COUNTIF(Squelette!$C$252:$C$253,E$11)</f>
        <v>0</v>
      </c>
      <c r="F39">
        <f>COUNTIF(Squelette!$C$252:$C$253,F$11)</f>
        <v>0</v>
      </c>
      <c r="G39">
        <f>COUNTIF(Squelette!$C$252:$C$253,G$11)</f>
        <v>1</v>
      </c>
      <c r="H39">
        <f>COUNTIF(Squelette!$C$252:$C$253,H$11)</f>
        <v>1</v>
      </c>
      <c r="I39">
        <f>COUNTIF(Squelette!$C$252:$C$253,I$11)</f>
        <v>0</v>
      </c>
      <c r="J39" s="20">
        <f>COUNTIF(Squelette!$C$252:$C$253,J$11)</f>
        <v>0</v>
      </c>
      <c r="K39" s="72">
        <f t="shared" si="9"/>
        <v>2</v>
      </c>
      <c r="L39" s="27"/>
    </row>
    <row r="40" spans="2:12" x14ac:dyDescent="0.25">
      <c r="B40" s="96" t="s">
        <v>117</v>
      </c>
      <c r="C40" s="91">
        <f t="shared" ref="C40:J40" si="10">SUM(C12:C39)</f>
        <v>9</v>
      </c>
      <c r="D40" s="103">
        <f t="shared" si="10"/>
        <v>28</v>
      </c>
      <c r="E40" s="103">
        <f t="shared" si="10"/>
        <v>59</v>
      </c>
      <c r="F40" s="103">
        <f t="shared" si="10"/>
        <v>59</v>
      </c>
      <c r="G40" s="103">
        <f t="shared" si="10"/>
        <v>56</v>
      </c>
      <c r="H40" s="103">
        <f t="shared" si="10"/>
        <v>26</v>
      </c>
      <c r="I40" s="103">
        <f t="shared" si="10"/>
        <v>12</v>
      </c>
      <c r="J40" s="104">
        <f t="shared" si="10"/>
        <v>3</v>
      </c>
    </row>
    <row r="41" spans="2:12" ht="16.5" thickBot="1" x14ac:dyDescent="0.3">
      <c r="B41" s="96" t="s">
        <v>115</v>
      </c>
      <c r="C41" s="56">
        <f>SUM($C$40:C40)</f>
        <v>9</v>
      </c>
      <c r="D41" s="57">
        <f>SUM($C$40:D40)</f>
        <v>37</v>
      </c>
      <c r="E41" s="57">
        <f>SUM($C$40:E40)</f>
        <v>96</v>
      </c>
      <c r="F41" s="57">
        <f>SUM($C$40:F40)</f>
        <v>155</v>
      </c>
      <c r="G41" s="57">
        <f>SUM($C$40:G40)</f>
        <v>211</v>
      </c>
      <c r="H41" s="57">
        <f>SUM($C$40:H40)</f>
        <v>237</v>
      </c>
      <c r="I41" s="57">
        <f>SUM($C$40:I40)</f>
        <v>249</v>
      </c>
      <c r="J41" s="58">
        <f>SUM($C$40:J40)</f>
        <v>252</v>
      </c>
    </row>
  </sheetData>
  <conditionalFormatting sqref="C12:J39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580316-166D-4CD0-8BCF-9A5344C6B129}">
  <sheetPr codeName="Feuil4"/>
  <dimension ref="A1:H45"/>
  <sheetViews>
    <sheetView workbookViewId="0">
      <pane ySplit="1" topLeftCell="A2" activePane="bottomLeft" state="frozen"/>
      <selection pane="bottomLeft" activeCell="D6" sqref="D6:D105"/>
    </sheetView>
  </sheetViews>
  <sheetFormatPr defaultColWidth="11" defaultRowHeight="15.75" x14ac:dyDescent="0.25"/>
  <cols>
    <col min="1" max="1" width="12.875" style="156" customWidth="1"/>
    <col min="3" max="3" width="43.75" customWidth="1"/>
  </cols>
  <sheetData>
    <row r="1" spans="1:8" s="178" customFormat="1" ht="17.25" thickTop="1" thickBot="1" x14ac:dyDescent="0.3">
      <c r="A1" s="178" t="s">
        <v>139</v>
      </c>
      <c r="B1" s="178" t="s">
        <v>145</v>
      </c>
      <c r="C1" s="178" t="s">
        <v>159</v>
      </c>
      <c r="D1" s="179" t="s">
        <v>198</v>
      </c>
      <c r="E1" s="180"/>
      <c r="H1" t="s">
        <v>58</v>
      </c>
    </row>
    <row r="2" spans="1:8" ht="17.25" thickTop="1" thickBot="1" x14ac:dyDescent="0.3">
      <c r="A2" s="155" t="s">
        <v>146</v>
      </c>
      <c r="B2" t="s">
        <v>140</v>
      </c>
      <c r="D2" s="176" t="s">
        <v>140</v>
      </c>
      <c r="E2" s="177">
        <f>COUNTIF(B:B, $D2)</f>
        <v>17</v>
      </c>
      <c r="H2" t="s">
        <v>203</v>
      </c>
    </row>
    <row r="3" spans="1:8" ht="16.5" thickBot="1" x14ac:dyDescent="0.3">
      <c r="A3" s="155" t="s">
        <v>147</v>
      </c>
      <c r="B3" t="s">
        <v>141</v>
      </c>
      <c r="D3" s="172" t="s">
        <v>141</v>
      </c>
      <c r="E3" s="173">
        <f t="shared" ref="E3:E4" si="0">COUNTIF(B:B, $D3)</f>
        <v>19</v>
      </c>
      <c r="H3" t="s">
        <v>201</v>
      </c>
    </row>
    <row r="4" spans="1:8" ht="16.5" thickBot="1" x14ac:dyDescent="0.3">
      <c r="A4" s="155" t="s">
        <v>148</v>
      </c>
      <c r="B4" t="s">
        <v>140</v>
      </c>
      <c r="D4" s="174" t="s">
        <v>142</v>
      </c>
      <c r="E4" s="175">
        <f t="shared" si="0"/>
        <v>8</v>
      </c>
      <c r="H4" t="s">
        <v>56</v>
      </c>
    </row>
    <row r="5" spans="1:8" ht="16.5" thickTop="1" x14ac:dyDescent="0.25">
      <c r="A5" s="155" t="s">
        <v>149</v>
      </c>
      <c r="B5" t="s">
        <v>141</v>
      </c>
      <c r="H5" t="s">
        <v>55</v>
      </c>
    </row>
    <row r="6" spans="1:8" x14ac:dyDescent="0.25">
      <c r="A6" s="155" t="s">
        <v>150</v>
      </c>
      <c r="B6" t="s">
        <v>141</v>
      </c>
      <c r="H6" t="s">
        <v>57</v>
      </c>
    </row>
    <row r="7" spans="1:8" x14ac:dyDescent="0.25">
      <c r="A7" s="169" t="s">
        <v>151</v>
      </c>
      <c r="B7" t="s">
        <v>141</v>
      </c>
      <c r="H7" t="s">
        <v>202</v>
      </c>
    </row>
    <row r="8" spans="1:8" x14ac:dyDescent="0.25">
      <c r="A8" s="169" t="s">
        <v>152</v>
      </c>
      <c r="B8" t="s">
        <v>141</v>
      </c>
      <c r="H8" s="178" t="s">
        <v>42</v>
      </c>
    </row>
    <row r="9" spans="1:8" x14ac:dyDescent="0.25">
      <c r="A9" s="169" t="s">
        <v>153</v>
      </c>
      <c r="B9" t="s">
        <v>141</v>
      </c>
      <c r="H9" t="s">
        <v>59</v>
      </c>
    </row>
    <row r="10" spans="1:8" x14ac:dyDescent="0.25">
      <c r="A10" s="169" t="s">
        <v>154</v>
      </c>
      <c r="B10" t="s">
        <v>142</v>
      </c>
    </row>
    <row r="11" spans="1:8" x14ac:dyDescent="0.25">
      <c r="A11" s="169" t="s">
        <v>155</v>
      </c>
      <c r="B11" t="s">
        <v>141</v>
      </c>
    </row>
    <row r="12" spans="1:8" x14ac:dyDescent="0.25">
      <c r="A12" s="169" t="s">
        <v>156</v>
      </c>
      <c r="B12" t="s">
        <v>141</v>
      </c>
    </row>
    <row r="13" spans="1:8" x14ac:dyDescent="0.25">
      <c r="A13" s="169" t="s">
        <v>157</v>
      </c>
      <c r="B13" t="s">
        <v>142</v>
      </c>
    </row>
    <row r="14" spans="1:8" x14ac:dyDescent="0.25">
      <c r="A14" s="169" t="s">
        <v>158</v>
      </c>
      <c r="B14" t="s">
        <v>140</v>
      </c>
      <c r="C14" t="s">
        <v>160</v>
      </c>
    </row>
    <row r="15" spans="1:8" x14ac:dyDescent="0.25">
      <c r="A15" s="169" t="s">
        <v>169</v>
      </c>
      <c r="B15" t="s">
        <v>140</v>
      </c>
      <c r="C15" t="s">
        <v>199</v>
      </c>
    </row>
    <row r="16" spans="1:8" x14ac:dyDescent="0.25">
      <c r="A16" s="169" t="s">
        <v>161</v>
      </c>
      <c r="B16" t="s">
        <v>141</v>
      </c>
    </row>
    <row r="17" spans="1:3" x14ac:dyDescent="0.25">
      <c r="A17" s="169" t="s">
        <v>193</v>
      </c>
      <c r="B17" t="s">
        <v>141</v>
      </c>
    </row>
    <row r="18" spans="1:3" x14ac:dyDescent="0.25">
      <c r="A18" s="169" t="s">
        <v>194</v>
      </c>
      <c r="B18" t="s">
        <v>140</v>
      </c>
    </row>
    <row r="19" spans="1:3" x14ac:dyDescent="0.25">
      <c r="A19" s="169" t="s">
        <v>162</v>
      </c>
      <c r="B19" t="s">
        <v>141</v>
      </c>
    </row>
    <row r="20" spans="1:3" x14ac:dyDescent="0.25">
      <c r="A20" s="169" t="s">
        <v>163</v>
      </c>
      <c r="B20" t="s">
        <v>140</v>
      </c>
      <c r="C20" t="s">
        <v>200</v>
      </c>
    </row>
    <row r="21" spans="1:3" x14ac:dyDescent="0.25">
      <c r="A21" s="169" t="s">
        <v>168</v>
      </c>
      <c r="B21" t="s">
        <v>140</v>
      </c>
      <c r="C21" t="s">
        <v>164</v>
      </c>
    </row>
    <row r="22" spans="1:3" x14ac:dyDescent="0.25">
      <c r="A22" s="169" t="s">
        <v>195</v>
      </c>
      <c r="B22" t="s">
        <v>141</v>
      </c>
    </row>
    <row r="23" spans="1:3" x14ac:dyDescent="0.25">
      <c r="A23" s="169" t="s">
        <v>196</v>
      </c>
      <c r="B23" t="s">
        <v>141</v>
      </c>
    </row>
    <row r="24" spans="1:3" x14ac:dyDescent="0.25">
      <c r="A24" s="169" t="s">
        <v>167</v>
      </c>
      <c r="B24" t="s">
        <v>141</v>
      </c>
    </row>
    <row r="25" spans="1:3" x14ac:dyDescent="0.25">
      <c r="A25" s="169" t="s">
        <v>165</v>
      </c>
      <c r="B25" t="s">
        <v>140</v>
      </c>
    </row>
    <row r="26" spans="1:3" x14ac:dyDescent="0.25">
      <c r="A26" s="169" t="s">
        <v>166</v>
      </c>
      <c r="B26" t="s">
        <v>140</v>
      </c>
    </row>
    <row r="27" spans="1:3" x14ac:dyDescent="0.25">
      <c r="A27" s="170" t="s">
        <v>170</v>
      </c>
      <c r="B27" t="s">
        <v>141</v>
      </c>
      <c r="C27" t="s">
        <v>171</v>
      </c>
    </row>
    <row r="28" spans="1:3" x14ac:dyDescent="0.25">
      <c r="A28" s="171" t="s">
        <v>172</v>
      </c>
      <c r="B28" t="s">
        <v>140</v>
      </c>
      <c r="C28" t="s">
        <v>173</v>
      </c>
    </row>
    <row r="29" spans="1:3" x14ac:dyDescent="0.25">
      <c r="A29" s="171" t="s">
        <v>174</v>
      </c>
      <c r="B29" t="s">
        <v>142</v>
      </c>
    </row>
    <row r="30" spans="1:3" x14ac:dyDescent="0.25">
      <c r="A30" s="171" t="s">
        <v>175</v>
      </c>
      <c r="B30" t="s">
        <v>141</v>
      </c>
    </row>
    <row r="31" spans="1:3" x14ac:dyDescent="0.25">
      <c r="A31" s="171" t="s">
        <v>176</v>
      </c>
      <c r="B31" t="s">
        <v>140</v>
      </c>
      <c r="C31" t="s">
        <v>177</v>
      </c>
    </row>
    <row r="32" spans="1:3" x14ac:dyDescent="0.25">
      <c r="A32" s="171" t="s">
        <v>178</v>
      </c>
      <c r="B32" t="s">
        <v>141</v>
      </c>
    </row>
    <row r="33" spans="1:3" x14ac:dyDescent="0.25">
      <c r="A33" s="171" t="s">
        <v>179</v>
      </c>
      <c r="B33" t="s">
        <v>140</v>
      </c>
    </row>
    <row r="34" spans="1:3" x14ac:dyDescent="0.25">
      <c r="A34" s="171" t="s">
        <v>180</v>
      </c>
      <c r="B34" t="s">
        <v>141</v>
      </c>
    </row>
    <row r="35" spans="1:3" x14ac:dyDescent="0.25">
      <c r="A35" s="171" t="s">
        <v>197</v>
      </c>
      <c r="B35" t="s">
        <v>142</v>
      </c>
    </row>
    <row r="36" spans="1:3" x14ac:dyDescent="0.25">
      <c r="A36" s="171" t="s">
        <v>181</v>
      </c>
      <c r="B36" t="s">
        <v>140</v>
      </c>
    </row>
    <row r="37" spans="1:3" x14ac:dyDescent="0.25">
      <c r="A37" s="171" t="s">
        <v>182</v>
      </c>
      <c r="B37" t="s">
        <v>140</v>
      </c>
    </row>
    <row r="38" spans="1:3" x14ac:dyDescent="0.25">
      <c r="A38" s="171" t="s">
        <v>183</v>
      </c>
      <c r="B38" t="s">
        <v>140</v>
      </c>
    </row>
    <row r="39" spans="1:3" x14ac:dyDescent="0.25">
      <c r="A39" s="171" t="s">
        <v>184</v>
      </c>
      <c r="B39" t="s">
        <v>142</v>
      </c>
      <c r="C39" t="s">
        <v>186</v>
      </c>
    </row>
    <row r="40" spans="1:3" x14ac:dyDescent="0.25">
      <c r="A40" s="171" t="s">
        <v>185</v>
      </c>
      <c r="B40" t="s">
        <v>140</v>
      </c>
    </row>
    <row r="41" spans="1:3" x14ac:dyDescent="0.25">
      <c r="A41" s="171" t="s">
        <v>187</v>
      </c>
      <c r="B41" t="s">
        <v>140</v>
      </c>
    </row>
    <row r="42" spans="1:3" x14ac:dyDescent="0.25">
      <c r="A42" s="171" t="s">
        <v>188</v>
      </c>
      <c r="B42" t="s">
        <v>142</v>
      </c>
    </row>
    <row r="43" spans="1:3" x14ac:dyDescent="0.25">
      <c r="A43" s="171" t="s">
        <v>189</v>
      </c>
      <c r="B43" t="s">
        <v>141</v>
      </c>
      <c r="C43" t="s">
        <v>190</v>
      </c>
    </row>
    <row r="44" spans="1:3" x14ac:dyDescent="0.25">
      <c r="A44" s="171" t="s">
        <v>191</v>
      </c>
      <c r="B44" t="s">
        <v>142</v>
      </c>
    </row>
    <row r="45" spans="1:3" x14ac:dyDescent="0.25">
      <c r="A45" s="171" t="s">
        <v>192</v>
      </c>
      <c r="B45" t="s">
        <v>142</v>
      </c>
    </row>
  </sheetData>
  <sortState xmlns:xlrd2="http://schemas.microsoft.com/office/spreadsheetml/2017/richdata2" ref="H1:H9">
    <sortCondition ref="H1"/>
  </sortState>
  <mergeCells count="1">
    <mergeCell ref="D1:E1"/>
  </mergeCells>
  <conditionalFormatting sqref="B1:B1048576 D1:D1048576">
    <cfRule type="cellIs" dxfId="2" priority="1" operator="equal">
      <formula>"Maybe"</formula>
    </cfRule>
    <cfRule type="cellIs" dxfId="1" priority="2" operator="equal">
      <formula>"Non"</formula>
    </cfRule>
    <cfRule type="cellIs" dxfId="0" priority="3" operator="equal">
      <formula>"Oui"</formula>
    </cfRule>
  </conditionalFormatting>
  <dataValidations count="1">
    <dataValidation type="list" allowBlank="1" showInputMessage="1" showErrorMessage="1" sqref="B2:B50" xr:uid="{7B8F3630-603B-48FE-8FEE-3082266AE38A}">
      <formula1>YNM</formula1>
    </dataValidation>
  </dataValidations>
  <hyperlinks>
    <hyperlink ref="A2" r:id="rId1" xr:uid="{F39F57F6-290C-40BC-B8F1-356F6C4EB168}"/>
    <hyperlink ref="A3" r:id="rId2" xr:uid="{B662EC46-77AA-472E-82CF-92853C3ED6A7}"/>
    <hyperlink ref="A4" r:id="rId3" xr:uid="{FCA14BF5-BF6D-49E6-91C9-344A7946C993}"/>
    <hyperlink ref="A5" r:id="rId4" xr:uid="{B15FB4E7-EF82-4D84-86F6-1C640876A3B6}"/>
    <hyperlink ref="A6" r:id="rId5" xr:uid="{C39D0503-A04A-4A6D-88DA-E37D6D384F4C}"/>
    <hyperlink ref="A7" r:id="rId6" xr:uid="{15A16342-2375-4D79-AD01-F4680ECACAE6}"/>
    <hyperlink ref="A8" r:id="rId7" xr:uid="{C10BA043-244C-498D-88D9-A9205BCE2992}"/>
    <hyperlink ref="A9" r:id="rId8" xr:uid="{26DDA2A1-C0FC-4FF0-97CC-3002F3DD8CAA}"/>
    <hyperlink ref="A10" r:id="rId9" xr:uid="{92D9FE71-1F79-4AFE-AE41-28448021C7E7}"/>
    <hyperlink ref="A11" r:id="rId10" xr:uid="{C7AE66B1-A7E5-421A-A3E3-A9EDDCB80352}"/>
    <hyperlink ref="A12" r:id="rId11" xr:uid="{9328D05D-A20B-425B-9BB5-3EB4F7519848}"/>
    <hyperlink ref="A13" r:id="rId12" xr:uid="{7AE8B325-1BA9-468D-A364-D476E964519D}"/>
    <hyperlink ref="A14" r:id="rId13" xr:uid="{56A3888A-D8A9-4EE2-A074-7A2C710F2630}"/>
    <hyperlink ref="A15" r:id="rId14" xr:uid="{719D4144-BA41-444D-A451-8A08618CAD6F}"/>
    <hyperlink ref="A16" r:id="rId15" xr:uid="{7D83FAFE-BA60-42FE-917D-932E1F6F00BC}"/>
    <hyperlink ref="A17" r:id="rId16" xr:uid="{3132905F-1605-4313-92E5-25C86B766CFC}"/>
    <hyperlink ref="A18" r:id="rId17" xr:uid="{41014445-D8CF-4C2E-B921-01010E489388}"/>
    <hyperlink ref="A19" r:id="rId18" xr:uid="{3FC8DEAE-9E87-4831-9432-110E44C1420F}"/>
    <hyperlink ref="A20" r:id="rId19" xr:uid="{3F163014-1FA5-4762-8FD5-F239123A188B}"/>
    <hyperlink ref="A21" r:id="rId20" xr:uid="{6775C0D4-55A3-482E-BE02-2A58F34ADFD2}"/>
    <hyperlink ref="A22" r:id="rId21" xr:uid="{29DF721D-5F91-470B-A933-7352E03F6455}"/>
    <hyperlink ref="A23" r:id="rId22" xr:uid="{82870DA9-839E-484A-AE8D-1910D39D5FB4}"/>
    <hyperlink ref="A24" r:id="rId23" xr:uid="{23286568-A500-482A-9982-B9796227DB64}"/>
    <hyperlink ref="A25" r:id="rId24" xr:uid="{C4B34B5C-A950-4629-A4F3-5CF327F4AE96}"/>
    <hyperlink ref="A26" r:id="rId25" xr:uid="{E79EBCF3-19C6-4799-8AF9-1176A1E86DAC}"/>
    <hyperlink ref="A28" r:id="rId26" xr:uid="{CE4E0439-E0B9-4CBE-B09E-6DE44FB68D0C}"/>
    <hyperlink ref="A29" r:id="rId27" xr:uid="{BCBE1539-9993-4547-A2A7-3341E2D11B74}"/>
    <hyperlink ref="A30" r:id="rId28" xr:uid="{741AC74C-CAF1-42D5-BC8B-E36128F8F228}"/>
    <hyperlink ref="A31" r:id="rId29" xr:uid="{8C875F03-DB7C-40AB-AE3E-0FF0A1BC99D2}"/>
    <hyperlink ref="A43" r:id="rId30" xr:uid="{74FA9E37-B706-4104-AB37-01FD2A8779AC}"/>
    <hyperlink ref="A39" r:id="rId31" xr:uid="{5117DB5C-4EC3-46B9-A0FA-9C34B7315152}"/>
    <hyperlink ref="A40" r:id="rId32" xr:uid="{A03D6DE2-8FB4-4645-A139-739DCDFF199E}"/>
    <hyperlink ref="A35" r:id="rId33" xr:uid="{5360E147-D3AF-414A-BD98-71F525F32528}"/>
    <hyperlink ref="A32" r:id="rId34" xr:uid="{36F2C760-9A35-4F5B-BC88-749879F11C25}"/>
    <hyperlink ref="A36" r:id="rId35" xr:uid="{D64DF307-3EA5-4673-8ED5-5CE400E121D2}"/>
    <hyperlink ref="A33" r:id="rId36" xr:uid="{1FDB64C5-2C54-4E99-A608-5FAC41BF4502}"/>
    <hyperlink ref="A41" r:id="rId37" xr:uid="{0FBBBF8B-48CD-434E-B9C3-C57DBA029298}"/>
    <hyperlink ref="A42" r:id="rId38" xr:uid="{5820779D-8384-4E19-AC6E-7957831E3E55}"/>
    <hyperlink ref="A38" r:id="rId39" xr:uid="{3DE398E7-1B95-4D2A-B7E5-9AA66598CA1D}"/>
    <hyperlink ref="A37" r:id="rId40" xr:uid="{DC442BF4-BE5C-4D28-B0DD-9F03070AC682}"/>
    <hyperlink ref="A44" r:id="rId41" xr:uid="{94048E02-C3B4-4607-BC90-05F6A274E4BC}"/>
    <hyperlink ref="A45" r:id="rId42" xr:uid="{5419048E-DBC4-4D04-A807-F38DF14D3806}"/>
    <hyperlink ref="A34" r:id="rId43" xr:uid="{CFD313F6-B75A-4928-8DBD-8254703850C8}"/>
  </hyperlinks>
  <pageMargins left="0.7" right="0.7" top="0.75" bottom="0.75" header="0.3" footer="0.3"/>
  <pageSetup paperSize="9" orientation="portrait" r:id="rId44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A1:O260"/>
  <sheetViews>
    <sheetView zoomScale="88" workbookViewId="0">
      <selection activeCell="G11" activeCellId="1" sqref="D252 G11"/>
    </sheetView>
  </sheetViews>
  <sheetFormatPr defaultColWidth="11" defaultRowHeight="15.75" x14ac:dyDescent="0.25"/>
  <cols>
    <col min="1" max="1" width="10.375" customWidth="1"/>
    <col min="3" max="3" width="7.625" style="8" customWidth="1"/>
    <col min="4" max="4" width="33.75" customWidth="1"/>
  </cols>
  <sheetData>
    <row r="1" spans="1:15" x14ac:dyDescent="0.25">
      <c r="A1" s="2" t="s">
        <v>22</v>
      </c>
      <c r="B1" t="s">
        <v>24</v>
      </c>
      <c r="C1" s="8" t="s">
        <v>44</v>
      </c>
      <c r="D1" t="s">
        <v>23</v>
      </c>
      <c r="E1" t="s">
        <v>40</v>
      </c>
      <c r="F1" t="s">
        <v>39</v>
      </c>
      <c r="G1" t="s">
        <v>43</v>
      </c>
      <c r="H1" t="s">
        <v>45</v>
      </c>
      <c r="I1" t="s">
        <v>46</v>
      </c>
      <c r="J1" t="s">
        <v>47</v>
      </c>
      <c r="K1" t="s">
        <v>48</v>
      </c>
      <c r="L1" t="s">
        <v>49</v>
      </c>
      <c r="M1" t="s">
        <v>50</v>
      </c>
      <c r="N1" t="s">
        <v>51</v>
      </c>
      <c r="O1" t="s">
        <v>38</v>
      </c>
    </row>
    <row r="2" spans="1:15" x14ac:dyDescent="0.25">
      <c r="A2" s="10" t="s">
        <v>5</v>
      </c>
      <c r="B2" s="7" t="s">
        <v>12</v>
      </c>
      <c r="C2" s="8" t="s">
        <v>10</v>
      </c>
      <c r="D2" t="s">
        <v>41</v>
      </c>
      <c r="E2" t="s">
        <v>42</v>
      </c>
      <c r="O2" s="17"/>
    </row>
    <row r="3" spans="1:15" x14ac:dyDescent="0.25">
      <c r="A3" s="10" t="s">
        <v>5</v>
      </c>
      <c r="B3" s="7" t="s">
        <v>12</v>
      </c>
      <c r="C3" s="9" t="s">
        <v>4</v>
      </c>
      <c r="D3" t="s">
        <v>36</v>
      </c>
      <c r="O3" s="17"/>
    </row>
    <row r="4" spans="1:15" x14ac:dyDescent="0.25">
      <c r="A4" s="10" t="s">
        <v>5</v>
      </c>
      <c r="B4" s="7" t="s">
        <v>12</v>
      </c>
      <c r="C4" s="8" t="s">
        <v>4</v>
      </c>
      <c r="D4" t="s">
        <v>3</v>
      </c>
      <c r="O4" s="17"/>
    </row>
    <row r="5" spans="1:15" x14ac:dyDescent="0.25">
      <c r="A5" s="10" t="s">
        <v>5</v>
      </c>
      <c r="B5" s="7" t="s">
        <v>12</v>
      </c>
      <c r="C5" s="8" t="s">
        <v>4</v>
      </c>
      <c r="D5" t="s">
        <v>18</v>
      </c>
      <c r="O5" s="17"/>
    </row>
    <row r="6" spans="1:15" x14ac:dyDescent="0.25">
      <c r="A6" s="10" t="s">
        <v>5</v>
      </c>
      <c r="B6" s="7" t="s">
        <v>12</v>
      </c>
      <c r="C6" s="8" t="s">
        <v>6</v>
      </c>
      <c r="D6" t="s">
        <v>9</v>
      </c>
      <c r="O6" s="17"/>
    </row>
    <row r="7" spans="1:15" x14ac:dyDescent="0.25">
      <c r="A7" s="10" t="s">
        <v>5</v>
      </c>
      <c r="B7" s="7" t="s">
        <v>12</v>
      </c>
      <c r="C7" s="8" t="s">
        <v>6</v>
      </c>
      <c r="D7" t="s">
        <v>36</v>
      </c>
      <c r="O7" s="17"/>
    </row>
    <row r="8" spans="1:15" x14ac:dyDescent="0.25">
      <c r="A8" s="10" t="s">
        <v>5</v>
      </c>
      <c r="B8" s="7" t="s">
        <v>12</v>
      </c>
      <c r="C8" s="8" t="s">
        <v>6</v>
      </c>
      <c r="D8" t="s">
        <v>36</v>
      </c>
      <c r="O8" s="17"/>
    </row>
    <row r="9" spans="1:15" x14ac:dyDescent="0.25">
      <c r="A9" s="10" t="s">
        <v>5</v>
      </c>
      <c r="B9" s="7" t="s">
        <v>12</v>
      </c>
      <c r="C9" s="8" t="s">
        <v>6</v>
      </c>
      <c r="D9" t="s">
        <v>36</v>
      </c>
      <c r="O9" s="17"/>
    </row>
    <row r="10" spans="1:15" x14ac:dyDescent="0.25">
      <c r="A10" s="10" t="s">
        <v>5</v>
      </c>
      <c r="B10" s="7" t="s">
        <v>12</v>
      </c>
      <c r="C10" s="8" t="s">
        <v>6</v>
      </c>
      <c r="D10" t="s">
        <v>3</v>
      </c>
      <c r="O10" s="17"/>
    </row>
    <row r="11" spans="1:15" x14ac:dyDescent="0.25">
      <c r="A11" s="10" t="s">
        <v>5</v>
      </c>
      <c r="B11" s="7" t="s">
        <v>12</v>
      </c>
      <c r="C11" s="9" t="s">
        <v>6</v>
      </c>
      <c r="D11" t="s">
        <v>3</v>
      </c>
      <c r="O11" s="17"/>
    </row>
    <row r="12" spans="1:15" x14ac:dyDescent="0.25">
      <c r="A12" s="10" t="s">
        <v>5</v>
      </c>
      <c r="B12" s="7" t="s">
        <v>12</v>
      </c>
      <c r="C12" s="8" t="s">
        <v>2</v>
      </c>
      <c r="D12" t="s">
        <v>36</v>
      </c>
      <c r="O12" s="17"/>
    </row>
    <row r="13" spans="1:15" x14ac:dyDescent="0.25">
      <c r="A13" s="10" t="s">
        <v>5</v>
      </c>
      <c r="B13" s="7" t="s">
        <v>12</v>
      </c>
      <c r="C13" s="8" t="s">
        <v>2</v>
      </c>
      <c r="D13" t="s">
        <v>36</v>
      </c>
      <c r="O13" s="17"/>
    </row>
    <row r="14" spans="1:15" x14ac:dyDescent="0.25">
      <c r="A14" s="10" t="s">
        <v>5</v>
      </c>
      <c r="B14" s="7" t="s">
        <v>12</v>
      </c>
      <c r="C14" s="9" t="s">
        <v>2</v>
      </c>
      <c r="D14" t="s">
        <v>19</v>
      </c>
      <c r="O14" s="17"/>
    </row>
    <row r="15" spans="1:15" x14ac:dyDescent="0.25">
      <c r="A15" s="10" t="s">
        <v>5</v>
      </c>
      <c r="B15" s="7" t="s">
        <v>12</v>
      </c>
      <c r="C15" s="8" t="s">
        <v>2</v>
      </c>
      <c r="D15" t="s">
        <v>3</v>
      </c>
      <c r="O15" s="17"/>
    </row>
    <row r="16" spans="1:15" x14ac:dyDescent="0.25">
      <c r="A16" s="10" t="s">
        <v>5</v>
      </c>
      <c r="B16" s="7" t="s">
        <v>12</v>
      </c>
      <c r="C16" s="9" t="s">
        <v>7</v>
      </c>
      <c r="D16" t="s">
        <v>36</v>
      </c>
      <c r="O16" s="17"/>
    </row>
    <row r="17" spans="1:15" x14ac:dyDescent="0.25">
      <c r="A17" s="10" t="s">
        <v>5</v>
      </c>
      <c r="B17" s="7" t="s">
        <v>12</v>
      </c>
      <c r="C17" s="9" t="s">
        <v>7</v>
      </c>
      <c r="D17" t="s">
        <v>36</v>
      </c>
      <c r="O17" s="17"/>
    </row>
    <row r="18" spans="1:15" x14ac:dyDescent="0.25">
      <c r="A18" s="10" t="s">
        <v>5</v>
      </c>
      <c r="B18" s="7" t="s">
        <v>12</v>
      </c>
      <c r="C18" s="8" t="s">
        <v>7</v>
      </c>
      <c r="D18" t="s">
        <v>3</v>
      </c>
      <c r="O18" s="17"/>
    </row>
    <row r="19" spans="1:15" x14ac:dyDescent="0.25">
      <c r="A19" s="10" t="s">
        <v>5</v>
      </c>
      <c r="B19" s="7" t="s">
        <v>12</v>
      </c>
      <c r="C19" s="8" t="s">
        <v>1</v>
      </c>
      <c r="D19" t="s">
        <v>37</v>
      </c>
      <c r="O19" s="17"/>
    </row>
    <row r="20" spans="1:15" x14ac:dyDescent="0.25">
      <c r="A20" s="10" t="s">
        <v>5</v>
      </c>
      <c r="B20" s="7" t="s">
        <v>12</v>
      </c>
      <c r="C20" s="9" t="s">
        <v>1</v>
      </c>
      <c r="D20" t="s">
        <v>36</v>
      </c>
      <c r="O20" s="17"/>
    </row>
    <row r="21" spans="1:15" x14ac:dyDescent="0.25">
      <c r="A21" s="10" t="s">
        <v>5</v>
      </c>
      <c r="B21" s="4" t="s">
        <v>15</v>
      </c>
      <c r="C21" s="8" t="s">
        <v>6</v>
      </c>
      <c r="D21" t="s">
        <v>36</v>
      </c>
      <c r="O21" s="17"/>
    </row>
    <row r="22" spans="1:15" x14ac:dyDescent="0.25">
      <c r="A22" s="10" t="s">
        <v>5</v>
      </c>
      <c r="B22" s="4" t="s">
        <v>15</v>
      </c>
      <c r="C22" s="9" t="s">
        <v>6</v>
      </c>
      <c r="D22" t="s">
        <v>36</v>
      </c>
      <c r="O22" s="17"/>
    </row>
    <row r="23" spans="1:15" x14ac:dyDescent="0.25">
      <c r="A23" s="10" t="s">
        <v>5</v>
      </c>
      <c r="B23" s="4" t="s">
        <v>15</v>
      </c>
      <c r="C23" s="9" t="s">
        <v>6</v>
      </c>
      <c r="D23" t="s">
        <v>18</v>
      </c>
      <c r="O23" s="17"/>
    </row>
    <row r="24" spans="1:15" x14ac:dyDescent="0.25">
      <c r="A24" s="10" t="s">
        <v>5</v>
      </c>
      <c r="B24" s="4" t="s">
        <v>15</v>
      </c>
      <c r="C24" s="8" t="s">
        <v>2</v>
      </c>
      <c r="D24" t="s">
        <v>36</v>
      </c>
      <c r="O24" s="17"/>
    </row>
    <row r="25" spans="1:15" x14ac:dyDescent="0.25">
      <c r="A25" s="10" t="s">
        <v>5</v>
      </c>
      <c r="B25" s="4" t="s">
        <v>15</v>
      </c>
      <c r="C25" s="8" t="s">
        <v>2</v>
      </c>
      <c r="D25" t="s">
        <v>36</v>
      </c>
      <c r="O25" s="17"/>
    </row>
    <row r="26" spans="1:15" x14ac:dyDescent="0.25">
      <c r="A26" s="10" t="s">
        <v>5</v>
      </c>
      <c r="B26" s="4" t="s">
        <v>15</v>
      </c>
      <c r="C26" s="9" t="s">
        <v>2</v>
      </c>
      <c r="D26" t="s">
        <v>3</v>
      </c>
      <c r="O26" s="17"/>
    </row>
    <row r="27" spans="1:15" x14ac:dyDescent="0.25">
      <c r="A27" s="10" t="s">
        <v>5</v>
      </c>
      <c r="B27" s="4" t="s">
        <v>15</v>
      </c>
      <c r="C27" s="9" t="s">
        <v>7</v>
      </c>
      <c r="D27" t="s">
        <v>36</v>
      </c>
      <c r="O27" s="17"/>
    </row>
    <row r="28" spans="1:15" x14ac:dyDescent="0.25">
      <c r="A28" s="10" t="s">
        <v>5</v>
      </c>
      <c r="B28" s="4" t="s">
        <v>15</v>
      </c>
      <c r="C28" s="8" t="s">
        <v>7</v>
      </c>
      <c r="D28" t="s">
        <v>36</v>
      </c>
      <c r="O28" s="17"/>
    </row>
    <row r="29" spans="1:15" x14ac:dyDescent="0.25">
      <c r="A29" s="10" t="s">
        <v>5</v>
      </c>
      <c r="B29" s="4" t="s">
        <v>15</v>
      </c>
      <c r="C29" s="8" t="s">
        <v>7</v>
      </c>
      <c r="D29" t="s">
        <v>19</v>
      </c>
      <c r="O29" s="17"/>
    </row>
    <row r="30" spans="1:15" x14ac:dyDescent="0.25">
      <c r="A30" s="10" t="s">
        <v>5</v>
      </c>
      <c r="B30" s="4" t="s">
        <v>15</v>
      </c>
      <c r="C30" s="9" t="s">
        <v>7</v>
      </c>
      <c r="D30" t="s">
        <v>18</v>
      </c>
      <c r="O30" s="17"/>
    </row>
    <row r="31" spans="1:15" x14ac:dyDescent="0.25">
      <c r="A31" s="10" t="s">
        <v>5</v>
      </c>
      <c r="B31" s="4" t="s">
        <v>15</v>
      </c>
      <c r="C31" s="9" t="s">
        <v>16</v>
      </c>
      <c r="D31" t="s">
        <v>36</v>
      </c>
      <c r="O31" s="17"/>
    </row>
    <row r="32" spans="1:15" x14ac:dyDescent="0.25">
      <c r="A32" s="10" t="s">
        <v>5</v>
      </c>
      <c r="B32" s="6" t="s">
        <v>14</v>
      </c>
      <c r="C32" s="9" t="s">
        <v>4</v>
      </c>
      <c r="D32" t="s">
        <v>36</v>
      </c>
      <c r="O32" s="17"/>
    </row>
    <row r="33" spans="1:15" x14ac:dyDescent="0.25">
      <c r="A33" s="10" t="s">
        <v>5</v>
      </c>
      <c r="B33" s="6" t="s">
        <v>14</v>
      </c>
      <c r="C33" s="8" t="s">
        <v>4</v>
      </c>
      <c r="D33" t="s">
        <v>19</v>
      </c>
      <c r="O33" s="17"/>
    </row>
    <row r="34" spans="1:15" x14ac:dyDescent="0.25">
      <c r="A34" s="10" t="s">
        <v>5</v>
      </c>
      <c r="B34" s="6" t="s">
        <v>14</v>
      </c>
      <c r="C34" s="8" t="s">
        <v>2</v>
      </c>
      <c r="D34" t="s">
        <v>36</v>
      </c>
      <c r="O34" s="17"/>
    </row>
    <row r="35" spans="1:15" x14ac:dyDescent="0.25">
      <c r="A35" s="10" t="s">
        <v>5</v>
      </c>
      <c r="B35" s="6" t="s">
        <v>14</v>
      </c>
      <c r="C35" s="8" t="s">
        <v>7</v>
      </c>
      <c r="D35" t="s">
        <v>36</v>
      </c>
      <c r="O35" s="17"/>
    </row>
    <row r="36" spans="1:15" x14ac:dyDescent="0.25">
      <c r="A36" s="10" t="s">
        <v>5</v>
      </c>
      <c r="B36" s="6" t="s">
        <v>14</v>
      </c>
      <c r="C36" s="8" t="s">
        <v>7</v>
      </c>
      <c r="D36" t="s">
        <v>19</v>
      </c>
      <c r="O36" s="17"/>
    </row>
    <row r="37" spans="1:15" x14ac:dyDescent="0.25">
      <c r="A37" s="10" t="s">
        <v>5</v>
      </c>
      <c r="B37" s="6" t="s">
        <v>14</v>
      </c>
      <c r="C37" s="8" t="s">
        <v>1</v>
      </c>
      <c r="D37" t="s">
        <v>18</v>
      </c>
      <c r="O37" s="17"/>
    </row>
    <row r="38" spans="1:15" x14ac:dyDescent="0.25">
      <c r="A38" s="10" t="s">
        <v>5</v>
      </c>
      <c r="B38" s="3" t="s">
        <v>25</v>
      </c>
      <c r="C38" s="8" t="s">
        <v>1</v>
      </c>
      <c r="D38" t="s">
        <v>37</v>
      </c>
      <c r="O38" s="17"/>
    </row>
    <row r="39" spans="1:15" x14ac:dyDescent="0.25">
      <c r="A39" s="10" t="s">
        <v>5</v>
      </c>
      <c r="B39" s="3" t="s">
        <v>25</v>
      </c>
      <c r="C39" s="8" t="s">
        <v>1</v>
      </c>
      <c r="D39" t="s">
        <v>36</v>
      </c>
      <c r="O39" s="17"/>
    </row>
    <row r="40" spans="1:15" x14ac:dyDescent="0.25">
      <c r="A40" s="11" t="s">
        <v>15</v>
      </c>
      <c r="B40" s="7" t="s">
        <v>12</v>
      </c>
      <c r="C40" s="8" t="s">
        <v>10</v>
      </c>
      <c r="D40" t="s">
        <v>41</v>
      </c>
      <c r="E40" t="s">
        <v>56</v>
      </c>
      <c r="O40" s="17"/>
    </row>
    <row r="41" spans="1:15" x14ac:dyDescent="0.25">
      <c r="A41" s="11" t="s">
        <v>15</v>
      </c>
      <c r="B41" s="7" t="s">
        <v>12</v>
      </c>
      <c r="C41" s="9" t="s">
        <v>4</v>
      </c>
      <c r="D41" t="s">
        <v>36</v>
      </c>
      <c r="O41" s="17"/>
    </row>
    <row r="42" spans="1:15" x14ac:dyDescent="0.25">
      <c r="A42" s="11" t="s">
        <v>15</v>
      </c>
      <c r="B42" s="7" t="s">
        <v>12</v>
      </c>
      <c r="C42" s="9" t="s">
        <v>4</v>
      </c>
      <c r="D42" t="s">
        <v>3</v>
      </c>
      <c r="O42" s="17"/>
    </row>
    <row r="43" spans="1:15" x14ac:dyDescent="0.25">
      <c r="A43" s="11" t="s">
        <v>15</v>
      </c>
      <c r="B43" s="7" t="s">
        <v>12</v>
      </c>
      <c r="C43" s="8" t="s">
        <v>6</v>
      </c>
      <c r="D43" t="s">
        <v>9</v>
      </c>
      <c r="O43" s="17"/>
    </row>
    <row r="44" spans="1:15" x14ac:dyDescent="0.25">
      <c r="A44" s="11" t="s">
        <v>15</v>
      </c>
      <c r="B44" s="7" t="s">
        <v>12</v>
      </c>
      <c r="C44" s="8" t="s">
        <v>6</v>
      </c>
      <c r="D44" t="s">
        <v>36</v>
      </c>
      <c r="O44" s="17"/>
    </row>
    <row r="45" spans="1:15" x14ac:dyDescent="0.25">
      <c r="A45" s="11" t="s">
        <v>15</v>
      </c>
      <c r="B45" s="7" t="s">
        <v>12</v>
      </c>
      <c r="C45" s="8" t="s">
        <v>6</v>
      </c>
      <c r="D45" t="s">
        <v>36</v>
      </c>
      <c r="O45" s="17"/>
    </row>
    <row r="46" spans="1:15" x14ac:dyDescent="0.25">
      <c r="A46" s="11" t="s">
        <v>15</v>
      </c>
      <c r="B46" s="7" t="s">
        <v>12</v>
      </c>
      <c r="C46" s="8" t="s">
        <v>6</v>
      </c>
      <c r="D46" t="s">
        <v>3</v>
      </c>
      <c r="O46" s="17"/>
    </row>
    <row r="47" spans="1:15" x14ac:dyDescent="0.25">
      <c r="A47" s="11" t="s">
        <v>15</v>
      </c>
      <c r="B47" s="7" t="s">
        <v>12</v>
      </c>
      <c r="C47" s="9" t="s">
        <v>6</v>
      </c>
      <c r="D47" t="s">
        <v>3</v>
      </c>
      <c r="O47" s="17"/>
    </row>
    <row r="48" spans="1:15" x14ac:dyDescent="0.25">
      <c r="A48" s="11" t="s">
        <v>15</v>
      </c>
      <c r="B48" s="7" t="s">
        <v>12</v>
      </c>
      <c r="C48" s="9" t="s">
        <v>2</v>
      </c>
      <c r="D48" t="s">
        <v>36</v>
      </c>
      <c r="O48" s="17"/>
    </row>
    <row r="49" spans="1:15" x14ac:dyDescent="0.25">
      <c r="A49" s="11" t="s">
        <v>15</v>
      </c>
      <c r="B49" s="7" t="s">
        <v>12</v>
      </c>
      <c r="C49" s="9" t="s">
        <v>2</v>
      </c>
      <c r="D49" t="s">
        <v>36</v>
      </c>
      <c r="O49" s="17"/>
    </row>
    <row r="50" spans="1:15" x14ac:dyDescent="0.25">
      <c r="A50" s="11" t="s">
        <v>15</v>
      </c>
      <c r="B50" s="7" t="s">
        <v>12</v>
      </c>
      <c r="C50" s="8" t="s">
        <v>2</v>
      </c>
      <c r="D50" t="s">
        <v>3</v>
      </c>
      <c r="O50" s="17"/>
    </row>
    <row r="51" spans="1:15" x14ac:dyDescent="0.25">
      <c r="A51" s="11" t="s">
        <v>15</v>
      </c>
      <c r="B51" s="7" t="s">
        <v>12</v>
      </c>
      <c r="C51" s="8" t="s">
        <v>7</v>
      </c>
      <c r="D51" t="s">
        <v>37</v>
      </c>
      <c r="O51" s="17"/>
    </row>
    <row r="52" spans="1:15" x14ac:dyDescent="0.25">
      <c r="A52" s="11" t="s">
        <v>15</v>
      </c>
      <c r="B52" s="7" t="s">
        <v>12</v>
      </c>
      <c r="C52" s="9" t="s">
        <v>7</v>
      </c>
      <c r="D52" t="s">
        <v>36</v>
      </c>
      <c r="O52" s="17"/>
    </row>
    <row r="53" spans="1:15" x14ac:dyDescent="0.25">
      <c r="A53" s="11" t="s">
        <v>15</v>
      </c>
      <c r="B53" s="7" t="s">
        <v>12</v>
      </c>
      <c r="C53" s="8" t="s">
        <v>7</v>
      </c>
      <c r="D53" t="s">
        <v>36</v>
      </c>
      <c r="O53" s="17"/>
    </row>
    <row r="54" spans="1:15" x14ac:dyDescent="0.25">
      <c r="A54" s="11" t="s">
        <v>15</v>
      </c>
      <c r="B54" s="7" t="s">
        <v>12</v>
      </c>
      <c r="C54" s="8" t="s">
        <v>7</v>
      </c>
      <c r="D54" t="s">
        <v>19</v>
      </c>
      <c r="O54" s="17"/>
    </row>
    <row r="55" spans="1:15" x14ac:dyDescent="0.25">
      <c r="A55" s="11" t="s">
        <v>15</v>
      </c>
      <c r="B55" s="7" t="s">
        <v>12</v>
      </c>
      <c r="C55" s="8" t="s">
        <v>7</v>
      </c>
      <c r="D55" t="s">
        <v>3</v>
      </c>
      <c r="O55" s="17"/>
    </row>
    <row r="56" spans="1:15" x14ac:dyDescent="0.25">
      <c r="A56" s="11" t="s">
        <v>15</v>
      </c>
      <c r="B56" s="7" t="s">
        <v>12</v>
      </c>
      <c r="C56" s="8" t="s">
        <v>1</v>
      </c>
      <c r="D56" t="s">
        <v>36</v>
      </c>
      <c r="O56" s="17"/>
    </row>
    <row r="57" spans="1:15" x14ac:dyDescent="0.25">
      <c r="A57" s="11" t="s">
        <v>15</v>
      </c>
      <c r="B57" s="7" t="s">
        <v>12</v>
      </c>
      <c r="C57" s="9" t="s">
        <v>1</v>
      </c>
      <c r="D57" t="s">
        <v>18</v>
      </c>
      <c r="O57" s="17"/>
    </row>
    <row r="58" spans="1:15" x14ac:dyDescent="0.25">
      <c r="A58" s="11" t="s">
        <v>15</v>
      </c>
      <c r="B58" s="7" t="s">
        <v>12</v>
      </c>
      <c r="C58" s="8" t="s">
        <v>0</v>
      </c>
      <c r="D58" t="s">
        <v>36</v>
      </c>
      <c r="O58" s="17"/>
    </row>
    <row r="59" spans="1:15" x14ac:dyDescent="0.25">
      <c r="A59" s="11" t="s">
        <v>15</v>
      </c>
      <c r="B59" s="5" t="s">
        <v>15</v>
      </c>
      <c r="C59" s="8" t="s">
        <v>4</v>
      </c>
      <c r="D59" t="s">
        <v>36</v>
      </c>
      <c r="O59" s="17"/>
    </row>
    <row r="60" spans="1:15" x14ac:dyDescent="0.25">
      <c r="A60" s="11" t="s">
        <v>15</v>
      </c>
      <c r="B60" s="5" t="s">
        <v>15</v>
      </c>
      <c r="C60" s="8" t="s">
        <v>4</v>
      </c>
      <c r="D60" t="s">
        <v>3</v>
      </c>
      <c r="O60" s="17"/>
    </row>
    <row r="61" spans="1:15" x14ac:dyDescent="0.25">
      <c r="A61" s="11" t="s">
        <v>15</v>
      </c>
      <c r="B61" s="5" t="s">
        <v>15</v>
      </c>
      <c r="C61" s="8" t="s">
        <v>6</v>
      </c>
      <c r="D61" t="s">
        <v>36</v>
      </c>
      <c r="O61" s="17"/>
    </row>
    <row r="62" spans="1:15" x14ac:dyDescent="0.25">
      <c r="A62" s="11" t="s">
        <v>15</v>
      </c>
      <c r="B62" s="5" t="s">
        <v>15</v>
      </c>
      <c r="C62" s="8" t="s">
        <v>6</v>
      </c>
      <c r="D62" t="s">
        <v>19</v>
      </c>
      <c r="O62" s="17"/>
    </row>
    <row r="63" spans="1:15" x14ac:dyDescent="0.25">
      <c r="A63" s="11" t="s">
        <v>15</v>
      </c>
      <c r="B63" s="5" t="s">
        <v>15</v>
      </c>
      <c r="C63" s="8" t="s">
        <v>6</v>
      </c>
      <c r="D63" t="s">
        <v>19</v>
      </c>
      <c r="O63" s="17"/>
    </row>
    <row r="64" spans="1:15" x14ac:dyDescent="0.25">
      <c r="A64" s="11" t="s">
        <v>15</v>
      </c>
      <c r="B64" s="5" t="s">
        <v>15</v>
      </c>
      <c r="C64" s="8" t="s">
        <v>2</v>
      </c>
      <c r="D64" t="s">
        <v>36</v>
      </c>
      <c r="O64" s="17"/>
    </row>
    <row r="65" spans="1:15" x14ac:dyDescent="0.25">
      <c r="A65" s="11" t="s">
        <v>15</v>
      </c>
      <c r="B65" s="5" t="s">
        <v>15</v>
      </c>
      <c r="C65" s="8" t="s">
        <v>2</v>
      </c>
      <c r="D65" t="s">
        <v>3</v>
      </c>
      <c r="O65" s="17"/>
    </row>
    <row r="66" spans="1:15" x14ac:dyDescent="0.25">
      <c r="A66" s="11" t="s">
        <v>15</v>
      </c>
      <c r="B66" s="5" t="s">
        <v>15</v>
      </c>
      <c r="C66" s="8" t="s">
        <v>7</v>
      </c>
      <c r="D66" t="s">
        <v>36</v>
      </c>
      <c r="O66" s="17"/>
    </row>
    <row r="67" spans="1:15" x14ac:dyDescent="0.25">
      <c r="A67" s="11" t="s">
        <v>15</v>
      </c>
      <c r="B67" s="5" t="s">
        <v>15</v>
      </c>
      <c r="C67" s="8" t="s">
        <v>7</v>
      </c>
      <c r="D67" t="s">
        <v>3</v>
      </c>
      <c r="O67" s="17"/>
    </row>
    <row r="68" spans="1:15" x14ac:dyDescent="0.25">
      <c r="A68" s="11" t="s">
        <v>15</v>
      </c>
      <c r="B68" s="5" t="s">
        <v>15</v>
      </c>
      <c r="C68" s="8" t="s">
        <v>1</v>
      </c>
      <c r="D68" t="s">
        <v>36</v>
      </c>
      <c r="O68" s="17"/>
    </row>
    <row r="69" spans="1:15" x14ac:dyDescent="0.25">
      <c r="A69" s="11" t="s">
        <v>15</v>
      </c>
      <c r="B69" s="5" t="s">
        <v>15</v>
      </c>
      <c r="C69" s="9" t="s">
        <v>1</v>
      </c>
      <c r="D69" t="s">
        <v>18</v>
      </c>
      <c r="O69" s="17"/>
    </row>
    <row r="70" spans="1:15" x14ac:dyDescent="0.25">
      <c r="A70" s="11" t="s">
        <v>15</v>
      </c>
      <c r="B70" s="6" t="s">
        <v>14</v>
      </c>
      <c r="C70" s="8" t="s">
        <v>7</v>
      </c>
      <c r="D70" t="s">
        <v>3</v>
      </c>
      <c r="O70" s="17"/>
    </row>
    <row r="71" spans="1:15" x14ac:dyDescent="0.25">
      <c r="A71" s="11" t="s">
        <v>15</v>
      </c>
      <c r="B71" s="6" t="s">
        <v>14</v>
      </c>
      <c r="C71" s="8" t="s">
        <v>7</v>
      </c>
      <c r="D71" t="s">
        <v>3</v>
      </c>
      <c r="O71" s="17"/>
    </row>
    <row r="72" spans="1:15" x14ac:dyDescent="0.25">
      <c r="A72" s="11" t="s">
        <v>15</v>
      </c>
      <c r="B72" s="6" t="s">
        <v>14</v>
      </c>
      <c r="C72" s="8" t="s">
        <v>7</v>
      </c>
      <c r="D72" t="s">
        <v>53</v>
      </c>
      <c r="O72" s="17"/>
    </row>
    <row r="73" spans="1:15" x14ac:dyDescent="0.25">
      <c r="A73" s="11" t="s">
        <v>15</v>
      </c>
      <c r="B73" s="6" t="s">
        <v>14</v>
      </c>
      <c r="C73" s="8" t="s">
        <v>1</v>
      </c>
      <c r="D73" t="s">
        <v>18</v>
      </c>
      <c r="O73" s="17"/>
    </row>
    <row r="74" spans="1:15" x14ac:dyDescent="0.25">
      <c r="A74" s="11" t="s">
        <v>15</v>
      </c>
      <c r="B74" s="6" t="s">
        <v>14</v>
      </c>
      <c r="C74" s="9" t="s">
        <v>16</v>
      </c>
      <c r="D74" t="s">
        <v>18</v>
      </c>
      <c r="O74" s="17"/>
    </row>
    <row r="75" spans="1:15" x14ac:dyDescent="0.25">
      <c r="A75" s="11" t="s">
        <v>15</v>
      </c>
      <c r="B75" s="6" t="s">
        <v>14</v>
      </c>
      <c r="C75" s="8" t="s">
        <v>0</v>
      </c>
      <c r="D75" t="s">
        <v>36</v>
      </c>
      <c r="O75" s="17"/>
    </row>
    <row r="76" spans="1:15" x14ac:dyDescent="0.25">
      <c r="A76" s="11" t="s">
        <v>15</v>
      </c>
      <c r="B76" s="3" t="s">
        <v>25</v>
      </c>
      <c r="C76" s="8" t="s">
        <v>1</v>
      </c>
      <c r="D76" t="s">
        <v>19</v>
      </c>
      <c r="O76" s="17"/>
    </row>
    <row r="77" spans="1:15" x14ac:dyDescent="0.25">
      <c r="A77" s="11" t="s">
        <v>15</v>
      </c>
      <c r="B77" s="3" t="s">
        <v>25</v>
      </c>
      <c r="C77" s="9" t="s">
        <v>16</v>
      </c>
      <c r="D77" t="s">
        <v>37</v>
      </c>
      <c r="O77" s="17"/>
    </row>
    <row r="78" spans="1:15" x14ac:dyDescent="0.25">
      <c r="A78" s="12" t="s">
        <v>8</v>
      </c>
      <c r="B78" s="7" t="s">
        <v>12</v>
      </c>
      <c r="C78" s="9" t="s">
        <v>10</v>
      </c>
      <c r="D78" t="s">
        <v>41</v>
      </c>
      <c r="E78" t="s">
        <v>55</v>
      </c>
      <c r="O78" s="17"/>
    </row>
    <row r="79" spans="1:15" x14ac:dyDescent="0.25">
      <c r="A79" s="12" t="s">
        <v>8</v>
      </c>
      <c r="B79" s="7" t="s">
        <v>12</v>
      </c>
      <c r="C79" s="8" t="s">
        <v>4</v>
      </c>
      <c r="D79" t="s">
        <v>36</v>
      </c>
      <c r="O79" s="17"/>
    </row>
    <row r="80" spans="1:15" x14ac:dyDescent="0.25">
      <c r="A80" s="12" t="s">
        <v>8</v>
      </c>
      <c r="B80" s="7" t="s">
        <v>12</v>
      </c>
      <c r="C80" s="8" t="s">
        <v>6</v>
      </c>
      <c r="D80" t="s">
        <v>9</v>
      </c>
      <c r="O80" s="17"/>
    </row>
    <row r="81" spans="1:15" x14ac:dyDescent="0.25">
      <c r="A81" s="12" t="s">
        <v>8</v>
      </c>
      <c r="B81" s="7" t="s">
        <v>12</v>
      </c>
      <c r="C81" s="8" t="s">
        <v>6</v>
      </c>
      <c r="D81" t="s">
        <v>36</v>
      </c>
      <c r="O81" s="17"/>
    </row>
    <row r="82" spans="1:15" x14ac:dyDescent="0.25">
      <c r="A82" s="12" t="s">
        <v>8</v>
      </c>
      <c r="B82" s="7" t="s">
        <v>12</v>
      </c>
      <c r="C82" s="9" t="s">
        <v>6</v>
      </c>
      <c r="D82" t="s">
        <v>36</v>
      </c>
      <c r="O82" s="17"/>
    </row>
    <row r="83" spans="1:15" x14ac:dyDescent="0.25">
      <c r="A83" s="12" t="s">
        <v>8</v>
      </c>
      <c r="B83" s="7" t="s">
        <v>12</v>
      </c>
      <c r="C83" s="9" t="s">
        <v>6</v>
      </c>
      <c r="D83" t="s">
        <v>3</v>
      </c>
      <c r="O83" s="17"/>
    </row>
    <row r="84" spans="1:15" x14ac:dyDescent="0.25">
      <c r="A84" s="12" t="s">
        <v>8</v>
      </c>
      <c r="B84" s="7" t="s">
        <v>12</v>
      </c>
      <c r="C84" s="9" t="s">
        <v>6</v>
      </c>
      <c r="D84" t="s">
        <v>3</v>
      </c>
      <c r="O84" s="17"/>
    </row>
    <row r="85" spans="1:15" x14ac:dyDescent="0.25">
      <c r="A85" s="12" t="s">
        <v>8</v>
      </c>
      <c r="B85" s="7" t="s">
        <v>12</v>
      </c>
      <c r="C85" s="8" t="s">
        <v>6</v>
      </c>
      <c r="D85" t="s">
        <v>18</v>
      </c>
      <c r="O85" s="17"/>
    </row>
    <row r="86" spans="1:15" x14ac:dyDescent="0.25">
      <c r="A86" s="12" t="s">
        <v>8</v>
      </c>
      <c r="B86" s="7" t="s">
        <v>12</v>
      </c>
      <c r="C86" s="9" t="s">
        <v>2</v>
      </c>
      <c r="D86" t="s">
        <v>37</v>
      </c>
      <c r="O86" s="17"/>
    </row>
    <row r="87" spans="1:15" x14ac:dyDescent="0.25">
      <c r="A87" s="12" t="s">
        <v>8</v>
      </c>
      <c r="B87" s="7" t="s">
        <v>12</v>
      </c>
      <c r="C87" s="8" t="s">
        <v>2</v>
      </c>
      <c r="D87" t="s">
        <v>36</v>
      </c>
      <c r="O87" s="17"/>
    </row>
    <row r="88" spans="1:15" x14ac:dyDescent="0.25">
      <c r="A88" s="12" t="s">
        <v>8</v>
      </c>
      <c r="B88" s="7" t="s">
        <v>12</v>
      </c>
      <c r="C88" s="8" t="s">
        <v>2</v>
      </c>
      <c r="D88" t="s">
        <v>36</v>
      </c>
      <c r="O88" s="17"/>
    </row>
    <row r="89" spans="1:15" x14ac:dyDescent="0.25">
      <c r="A89" s="12" t="s">
        <v>8</v>
      </c>
      <c r="B89" s="7" t="s">
        <v>12</v>
      </c>
      <c r="C89" s="8" t="s">
        <v>2</v>
      </c>
      <c r="D89" t="s">
        <v>18</v>
      </c>
      <c r="O89" s="17"/>
    </row>
    <row r="90" spans="1:15" x14ac:dyDescent="0.25">
      <c r="A90" s="12" t="s">
        <v>8</v>
      </c>
      <c r="B90" s="7" t="s">
        <v>12</v>
      </c>
      <c r="C90" s="8" t="s">
        <v>2</v>
      </c>
      <c r="D90" t="s">
        <v>18</v>
      </c>
      <c r="O90" s="17"/>
    </row>
    <row r="91" spans="1:15" x14ac:dyDescent="0.25">
      <c r="A91" s="12" t="s">
        <v>8</v>
      </c>
      <c r="B91" s="7" t="s">
        <v>12</v>
      </c>
      <c r="C91" s="8" t="s">
        <v>2</v>
      </c>
      <c r="D91" t="s">
        <v>18</v>
      </c>
      <c r="O91" s="17"/>
    </row>
    <row r="92" spans="1:15" x14ac:dyDescent="0.25">
      <c r="A92" s="12" t="s">
        <v>8</v>
      </c>
      <c r="B92" s="7" t="s">
        <v>12</v>
      </c>
      <c r="C92" s="9" t="s">
        <v>7</v>
      </c>
      <c r="D92" t="s">
        <v>36</v>
      </c>
      <c r="O92" s="17"/>
    </row>
    <row r="93" spans="1:15" x14ac:dyDescent="0.25">
      <c r="A93" s="12" t="s">
        <v>8</v>
      </c>
      <c r="B93" s="7" t="s">
        <v>12</v>
      </c>
      <c r="C93" s="8" t="s">
        <v>7</v>
      </c>
      <c r="D93" t="s">
        <v>36</v>
      </c>
      <c r="O93" s="17"/>
    </row>
    <row r="94" spans="1:15" x14ac:dyDescent="0.25">
      <c r="A94" s="12" t="s">
        <v>8</v>
      </c>
      <c r="B94" s="7" t="s">
        <v>12</v>
      </c>
      <c r="C94" s="8" t="s">
        <v>1</v>
      </c>
      <c r="D94" t="s">
        <v>36</v>
      </c>
      <c r="O94" s="17"/>
    </row>
    <row r="95" spans="1:15" x14ac:dyDescent="0.25">
      <c r="A95" s="12" t="s">
        <v>8</v>
      </c>
      <c r="B95" s="7" t="s">
        <v>12</v>
      </c>
      <c r="C95" s="9" t="s">
        <v>1</v>
      </c>
      <c r="D95" t="s">
        <v>3</v>
      </c>
      <c r="O95" s="17"/>
    </row>
    <row r="96" spans="1:15" x14ac:dyDescent="0.25">
      <c r="A96" s="12" t="s">
        <v>8</v>
      </c>
      <c r="B96" s="7" t="s">
        <v>12</v>
      </c>
      <c r="C96" s="8" t="s">
        <v>16</v>
      </c>
      <c r="D96" t="s">
        <v>36</v>
      </c>
      <c r="O96" s="17"/>
    </row>
    <row r="97" spans="1:15" x14ac:dyDescent="0.25">
      <c r="A97" s="12" t="s">
        <v>8</v>
      </c>
      <c r="B97" s="5" t="s">
        <v>15</v>
      </c>
      <c r="C97" s="8" t="s">
        <v>4</v>
      </c>
      <c r="D97" t="s">
        <v>18</v>
      </c>
      <c r="O97" s="17"/>
    </row>
    <row r="98" spans="1:15" x14ac:dyDescent="0.25">
      <c r="A98" s="12" t="s">
        <v>8</v>
      </c>
      <c r="B98" s="5" t="s">
        <v>15</v>
      </c>
      <c r="C98" s="8" t="s">
        <v>6</v>
      </c>
      <c r="D98" t="s">
        <v>36</v>
      </c>
      <c r="O98" s="17"/>
    </row>
    <row r="99" spans="1:15" x14ac:dyDescent="0.25">
      <c r="A99" s="12" t="s">
        <v>8</v>
      </c>
      <c r="B99" s="5" t="s">
        <v>15</v>
      </c>
      <c r="C99" s="8" t="s">
        <v>6</v>
      </c>
      <c r="D99" t="s">
        <v>36</v>
      </c>
      <c r="O99" s="17"/>
    </row>
    <row r="100" spans="1:15" x14ac:dyDescent="0.25">
      <c r="A100" s="12" t="s">
        <v>8</v>
      </c>
      <c r="B100" s="5" t="s">
        <v>15</v>
      </c>
      <c r="C100" s="9" t="s">
        <v>6</v>
      </c>
      <c r="D100" t="s">
        <v>19</v>
      </c>
      <c r="O100" s="17"/>
    </row>
    <row r="101" spans="1:15" x14ac:dyDescent="0.25">
      <c r="A101" s="12" t="s">
        <v>8</v>
      </c>
      <c r="B101" s="5" t="s">
        <v>15</v>
      </c>
      <c r="C101" s="9" t="s">
        <v>2</v>
      </c>
      <c r="D101" t="s">
        <v>36</v>
      </c>
      <c r="O101" s="17"/>
    </row>
    <row r="102" spans="1:15" x14ac:dyDescent="0.25">
      <c r="A102" s="12" t="s">
        <v>8</v>
      </c>
      <c r="B102" s="5" t="s">
        <v>15</v>
      </c>
      <c r="C102" s="8" t="s">
        <v>2</v>
      </c>
      <c r="D102" t="s">
        <v>3</v>
      </c>
      <c r="O102" s="17"/>
    </row>
    <row r="103" spans="1:15" x14ac:dyDescent="0.25">
      <c r="A103" s="12" t="s">
        <v>8</v>
      </c>
      <c r="B103" s="5" t="s">
        <v>15</v>
      </c>
      <c r="C103" s="8" t="s">
        <v>2</v>
      </c>
      <c r="D103" t="s">
        <v>3</v>
      </c>
      <c r="O103" s="17"/>
    </row>
    <row r="104" spans="1:15" x14ac:dyDescent="0.25">
      <c r="A104" s="12" t="s">
        <v>8</v>
      </c>
      <c r="B104" s="5" t="s">
        <v>15</v>
      </c>
      <c r="C104" s="8" t="s">
        <v>2</v>
      </c>
      <c r="D104" t="s">
        <v>18</v>
      </c>
      <c r="O104" s="17"/>
    </row>
    <row r="105" spans="1:15" x14ac:dyDescent="0.25">
      <c r="A105" s="12" t="s">
        <v>8</v>
      </c>
      <c r="B105" s="5" t="s">
        <v>15</v>
      </c>
      <c r="C105" s="8" t="s">
        <v>7</v>
      </c>
      <c r="D105" t="s">
        <v>36</v>
      </c>
      <c r="O105" s="17"/>
    </row>
    <row r="106" spans="1:15" x14ac:dyDescent="0.25">
      <c r="A106" s="12" t="s">
        <v>8</v>
      </c>
      <c r="B106" s="5" t="s">
        <v>15</v>
      </c>
      <c r="C106" s="8" t="s">
        <v>7</v>
      </c>
      <c r="D106" t="s">
        <v>36</v>
      </c>
      <c r="O106" s="17"/>
    </row>
    <row r="107" spans="1:15" x14ac:dyDescent="0.25">
      <c r="A107" s="12" t="s">
        <v>8</v>
      </c>
      <c r="B107" s="5" t="s">
        <v>15</v>
      </c>
      <c r="C107" s="8" t="s">
        <v>7</v>
      </c>
      <c r="D107" t="s">
        <v>18</v>
      </c>
      <c r="O107" s="17"/>
    </row>
    <row r="108" spans="1:15" x14ac:dyDescent="0.25">
      <c r="A108" s="12" t="s">
        <v>8</v>
      </c>
      <c r="B108" s="6" t="s">
        <v>14</v>
      </c>
      <c r="C108" s="9" t="s">
        <v>6</v>
      </c>
      <c r="D108" t="s">
        <v>37</v>
      </c>
      <c r="O108" s="17"/>
    </row>
    <row r="109" spans="1:15" x14ac:dyDescent="0.25">
      <c r="A109" s="12" t="s">
        <v>8</v>
      </c>
      <c r="B109" s="6" t="s">
        <v>14</v>
      </c>
      <c r="C109" s="9" t="s">
        <v>6</v>
      </c>
      <c r="D109" t="s">
        <v>36</v>
      </c>
      <c r="O109" s="17"/>
    </row>
    <row r="110" spans="1:15" x14ac:dyDescent="0.25">
      <c r="A110" s="12" t="s">
        <v>8</v>
      </c>
      <c r="B110" s="6" t="s">
        <v>14</v>
      </c>
      <c r="C110" s="8" t="s">
        <v>2</v>
      </c>
      <c r="D110" t="s">
        <v>18</v>
      </c>
      <c r="O110" s="17"/>
    </row>
    <row r="111" spans="1:15" x14ac:dyDescent="0.25">
      <c r="A111" s="12" t="s">
        <v>8</v>
      </c>
      <c r="B111" s="6" t="s">
        <v>14</v>
      </c>
      <c r="C111" s="8" t="s">
        <v>7</v>
      </c>
      <c r="D111" t="s">
        <v>19</v>
      </c>
      <c r="O111" s="17"/>
    </row>
    <row r="112" spans="1:15" x14ac:dyDescent="0.25">
      <c r="A112" s="12" t="s">
        <v>8</v>
      </c>
      <c r="B112" s="6" t="s">
        <v>14</v>
      </c>
      <c r="C112" s="8" t="s">
        <v>7</v>
      </c>
      <c r="D112" t="s">
        <v>53</v>
      </c>
      <c r="O112" s="17"/>
    </row>
    <row r="113" spans="1:15" x14ac:dyDescent="0.25">
      <c r="A113" s="12" t="s">
        <v>8</v>
      </c>
      <c r="B113" s="6" t="s">
        <v>14</v>
      </c>
      <c r="C113" s="8" t="s">
        <v>1</v>
      </c>
      <c r="D113" t="s">
        <v>18</v>
      </c>
      <c r="O113" s="17"/>
    </row>
    <row r="114" spans="1:15" x14ac:dyDescent="0.25">
      <c r="A114" s="12" t="s">
        <v>8</v>
      </c>
      <c r="B114" s="6" t="s">
        <v>14</v>
      </c>
      <c r="C114" s="8" t="s">
        <v>16</v>
      </c>
      <c r="D114" t="s">
        <v>36</v>
      </c>
      <c r="O114" s="17"/>
    </row>
    <row r="115" spans="1:15" x14ac:dyDescent="0.25">
      <c r="A115" s="12" t="s">
        <v>8</v>
      </c>
      <c r="B115" s="3" t="s">
        <v>25</v>
      </c>
      <c r="C115" s="8" t="s">
        <v>16</v>
      </c>
      <c r="D115" t="s">
        <v>36</v>
      </c>
      <c r="O115" s="17"/>
    </row>
    <row r="116" spans="1:15" x14ac:dyDescent="0.25">
      <c r="A116" s="12" t="s">
        <v>8</v>
      </c>
      <c r="B116" s="3" t="s">
        <v>25</v>
      </c>
      <c r="C116" s="8" t="s">
        <v>16</v>
      </c>
      <c r="D116" t="s">
        <v>36</v>
      </c>
      <c r="O116" s="17"/>
    </row>
    <row r="117" spans="1:15" x14ac:dyDescent="0.25">
      <c r="A117" s="13" t="s">
        <v>14</v>
      </c>
      <c r="B117" s="7" t="s">
        <v>12</v>
      </c>
      <c r="C117" s="8" t="s">
        <v>10</v>
      </c>
      <c r="D117" t="s">
        <v>41</v>
      </c>
      <c r="E117" t="s">
        <v>57</v>
      </c>
      <c r="O117" s="17"/>
    </row>
    <row r="118" spans="1:15" x14ac:dyDescent="0.25">
      <c r="A118" s="13" t="s">
        <v>14</v>
      </c>
      <c r="B118" s="7" t="s">
        <v>12</v>
      </c>
      <c r="C118" s="9" t="s">
        <v>4</v>
      </c>
      <c r="D118" t="s">
        <v>36</v>
      </c>
      <c r="O118" s="17"/>
    </row>
    <row r="119" spans="1:15" x14ac:dyDescent="0.25">
      <c r="A119" s="13" t="s">
        <v>14</v>
      </c>
      <c r="B119" s="7" t="s">
        <v>12</v>
      </c>
      <c r="C119" s="8" t="s">
        <v>4</v>
      </c>
      <c r="D119" t="s">
        <v>3</v>
      </c>
      <c r="O119" s="17"/>
    </row>
    <row r="120" spans="1:15" x14ac:dyDescent="0.25">
      <c r="A120" s="13" t="s">
        <v>14</v>
      </c>
      <c r="B120" s="7" t="s">
        <v>12</v>
      </c>
      <c r="C120" s="9" t="s">
        <v>4</v>
      </c>
      <c r="D120" t="s">
        <v>18</v>
      </c>
      <c r="O120" s="17"/>
    </row>
    <row r="121" spans="1:15" x14ac:dyDescent="0.25">
      <c r="A121" s="13" t="s">
        <v>14</v>
      </c>
      <c r="B121" s="7" t="s">
        <v>12</v>
      </c>
      <c r="C121" s="8" t="s">
        <v>6</v>
      </c>
      <c r="D121" t="s">
        <v>9</v>
      </c>
      <c r="O121" s="17"/>
    </row>
    <row r="122" spans="1:15" x14ac:dyDescent="0.25">
      <c r="A122" s="13" t="s">
        <v>14</v>
      </c>
      <c r="B122" s="7" t="s">
        <v>12</v>
      </c>
      <c r="C122" s="9" t="s">
        <v>6</v>
      </c>
      <c r="D122" t="s">
        <v>36</v>
      </c>
      <c r="O122" s="17"/>
    </row>
    <row r="123" spans="1:15" x14ac:dyDescent="0.25">
      <c r="A123" s="13" t="s">
        <v>14</v>
      </c>
      <c r="B123" s="7" t="s">
        <v>12</v>
      </c>
      <c r="C123" s="9" t="s">
        <v>6</v>
      </c>
      <c r="D123" t="s">
        <v>36</v>
      </c>
      <c r="O123" s="17"/>
    </row>
    <row r="124" spans="1:15" x14ac:dyDescent="0.25">
      <c r="A124" s="13" t="s">
        <v>14</v>
      </c>
      <c r="B124" s="7" t="s">
        <v>12</v>
      </c>
      <c r="C124" s="8" t="s">
        <v>6</v>
      </c>
      <c r="D124" t="s">
        <v>19</v>
      </c>
      <c r="O124" s="17"/>
    </row>
    <row r="125" spans="1:15" x14ac:dyDescent="0.25">
      <c r="A125" s="13" t="s">
        <v>14</v>
      </c>
      <c r="B125" s="7" t="s">
        <v>12</v>
      </c>
      <c r="C125" s="8" t="s">
        <v>6</v>
      </c>
      <c r="D125" t="s">
        <v>3</v>
      </c>
      <c r="O125" s="17"/>
    </row>
    <row r="126" spans="1:15" x14ac:dyDescent="0.25">
      <c r="A126" s="13" t="s">
        <v>14</v>
      </c>
      <c r="B126" s="7" t="s">
        <v>12</v>
      </c>
      <c r="C126" s="8" t="s">
        <v>6</v>
      </c>
      <c r="D126" t="s">
        <v>18</v>
      </c>
      <c r="O126" s="17"/>
    </row>
    <row r="127" spans="1:15" x14ac:dyDescent="0.25">
      <c r="A127" s="13" t="s">
        <v>14</v>
      </c>
      <c r="B127" s="7" t="s">
        <v>12</v>
      </c>
      <c r="C127" s="9" t="s">
        <v>2</v>
      </c>
      <c r="D127" t="s">
        <v>37</v>
      </c>
      <c r="O127" s="17"/>
    </row>
    <row r="128" spans="1:15" x14ac:dyDescent="0.25">
      <c r="A128" s="13" t="s">
        <v>14</v>
      </c>
      <c r="B128" s="7" t="s">
        <v>12</v>
      </c>
      <c r="C128" s="9" t="s">
        <v>2</v>
      </c>
      <c r="D128" t="s">
        <v>36</v>
      </c>
      <c r="O128" s="17"/>
    </row>
    <row r="129" spans="1:15" x14ac:dyDescent="0.25">
      <c r="A129" s="13" t="s">
        <v>14</v>
      </c>
      <c r="B129" s="7" t="s">
        <v>12</v>
      </c>
      <c r="C129" s="9" t="s">
        <v>2</v>
      </c>
      <c r="D129" t="s">
        <v>36</v>
      </c>
      <c r="O129" s="17"/>
    </row>
    <row r="130" spans="1:15" x14ac:dyDescent="0.25">
      <c r="A130" s="13" t="s">
        <v>14</v>
      </c>
      <c r="B130" s="7" t="s">
        <v>12</v>
      </c>
      <c r="C130" s="9" t="s">
        <v>2</v>
      </c>
      <c r="D130" t="s">
        <v>3</v>
      </c>
      <c r="O130" s="17"/>
    </row>
    <row r="131" spans="1:15" x14ac:dyDescent="0.25">
      <c r="A131" s="13" t="s">
        <v>14</v>
      </c>
      <c r="B131" s="7" t="s">
        <v>12</v>
      </c>
      <c r="C131" s="8" t="s">
        <v>2</v>
      </c>
      <c r="D131" t="s">
        <v>18</v>
      </c>
      <c r="O131" s="17"/>
    </row>
    <row r="132" spans="1:15" x14ac:dyDescent="0.25">
      <c r="A132" s="13" t="s">
        <v>14</v>
      </c>
      <c r="B132" s="7" t="s">
        <v>12</v>
      </c>
      <c r="C132" s="9" t="s">
        <v>7</v>
      </c>
      <c r="D132" t="s">
        <v>36</v>
      </c>
      <c r="O132" s="17"/>
    </row>
    <row r="133" spans="1:15" x14ac:dyDescent="0.25">
      <c r="A133" s="13" t="s">
        <v>14</v>
      </c>
      <c r="B133" s="7" t="s">
        <v>12</v>
      </c>
      <c r="C133" s="9" t="s">
        <v>7</v>
      </c>
      <c r="D133" t="s">
        <v>36</v>
      </c>
      <c r="O133" s="17"/>
    </row>
    <row r="134" spans="1:15" x14ac:dyDescent="0.25">
      <c r="A134" s="13" t="s">
        <v>14</v>
      </c>
      <c r="B134" s="7" t="s">
        <v>12</v>
      </c>
      <c r="C134" s="8" t="s">
        <v>7</v>
      </c>
      <c r="D134" t="s">
        <v>3</v>
      </c>
      <c r="O134" s="17"/>
    </row>
    <row r="135" spans="1:15" x14ac:dyDescent="0.25">
      <c r="A135" s="13" t="s">
        <v>14</v>
      </c>
      <c r="B135" s="7" t="s">
        <v>12</v>
      </c>
      <c r="C135" s="8" t="s">
        <v>7</v>
      </c>
      <c r="D135" t="s">
        <v>18</v>
      </c>
      <c r="O135" s="17"/>
    </row>
    <row r="136" spans="1:15" x14ac:dyDescent="0.25">
      <c r="A136" s="13" t="s">
        <v>14</v>
      </c>
      <c r="B136" s="7" t="s">
        <v>12</v>
      </c>
      <c r="C136" s="9" t="s">
        <v>1</v>
      </c>
      <c r="D136" t="s">
        <v>36</v>
      </c>
      <c r="O136" s="17"/>
    </row>
    <row r="137" spans="1:15" x14ac:dyDescent="0.25">
      <c r="A137" s="13" t="s">
        <v>14</v>
      </c>
      <c r="B137" s="5" t="s">
        <v>15</v>
      </c>
      <c r="C137" s="8" t="s">
        <v>4</v>
      </c>
      <c r="D137" t="s">
        <v>36</v>
      </c>
      <c r="O137" s="17"/>
    </row>
    <row r="138" spans="1:15" x14ac:dyDescent="0.25">
      <c r="A138" s="13" t="s">
        <v>14</v>
      </c>
      <c r="B138" s="5" t="s">
        <v>15</v>
      </c>
      <c r="C138" s="9" t="s">
        <v>4</v>
      </c>
      <c r="D138" t="s">
        <v>18</v>
      </c>
      <c r="O138" s="17"/>
    </row>
    <row r="139" spans="1:15" x14ac:dyDescent="0.25">
      <c r="A139" s="13" t="s">
        <v>14</v>
      </c>
      <c r="B139" s="5" t="s">
        <v>15</v>
      </c>
      <c r="C139" s="9" t="s">
        <v>6</v>
      </c>
      <c r="D139" t="s">
        <v>36</v>
      </c>
      <c r="O139" s="17"/>
    </row>
    <row r="140" spans="1:15" x14ac:dyDescent="0.25">
      <c r="A140" s="13" t="s">
        <v>14</v>
      </c>
      <c r="B140" s="5" t="s">
        <v>15</v>
      </c>
      <c r="C140" s="8" t="s">
        <v>6</v>
      </c>
      <c r="D140" t="s">
        <v>3</v>
      </c>
      <c r="O140" s="17"/>
    </row>
    <row r="141" spans="1:15" x14ac:dyDescent="0.25">
      <c r="A141" s="13" t="s">
        <v>14</v>
      </c>
      <c r="B141" s="5" t="s">
        <v>15</v>
      </c>
      <c r="C141" s="8" t="s">
        <v>2</v>
      </c>
      <c r="D141" t="s">
        <v>36</v>
      </c>
      <c r="O141" s="17"/>
    </row>
    <row r="142" spans="1:15" x14ac:dyDescent="0.25">
      <c r="A142" s="13" t="s">
        <v>14</v>
      </c>
      <c r="B142" s="5" t="s">
        <v>15</v>
      </c>
      <c r="C142" s="9" t="s">
        <v>2</v>
      </c>
      <c r="D142" t="s">
        <v>36</v>
      </c>
      <c r="O142" s="17"/>
    </row>
    <row r="143" spans="1:15" x14ac:dyDescent="0.25">
      <c r="A143" s="13" t="s">
        <v>14</v>
      </c>
      <c r="B143" s="5" t="s">
        <v>15</v>
      </c>
      <c r="C143" s="8" t="s">
        <v>2</v>
      </c>
      <c r="D143" t="s">
        <v>36</v>
      </c>
      <c r="O143" s="17"/>
    </row>
    <row r="144" spans="1:15" x14ac:dyDescent="0.25">
      <c r="A144" s="13" t="s">
        <v>14</v>
      </c>
      <c r="B144" s="5" t="s">
        <v>15</v>
      </c>
      <c r="C144" s="8" t="s">
        <v>7</v>
      </c>
      <c r="D144" t="s">
        <v>36</v>
      </c>
      <c r="O144" s="17"/>
    </row>
    <row r="145" spans="1:15" x14ac:dyDescent="0.25">
      <c r="A145" s="13" t="s">
        <v>14</v>
      </c>
      <c r="B145" s="5" t="s">
        <v>15</v>
      </c>
      <c r="C145" s="8" t="s">
        <v>7</v>
      </c>
      <c r="D145" t="s">
        <v>3</v>
      </c>
      <c r="O145" s="17"/>
    </row>
    <row r="146" spans="1:15" x14ac:dyDescent="0.25">
      <c r="A146" s="13" t="s">
        <v>14</v>
      </c>
      <c r="B146" s="5" t="s">
        <v>15</v>
      </c>
      <c r="C146" s="8" t="s">
        <v>7</v>
      </c>
      <c r="D146" t="s">
        <v>18</v>
      </c>
      <c r="O146" s="17"/>
    </row>
    <row r="147" spans="1:15" x14ac:dyDescent="0.25">
      <c r="A147" s="13" t="s">
        <v>14</v>
      </c>
      <c r="B147" s="5" t="s">
        <v>15</v>
      </c>
      <c r="C147" s="9" t="s">
        <v>7</v>
      </c>
      <c r="D147" t="s">
        <v>18</v>
      </c>
      <c r="O147" s="17"/>
    </row>
    <row r="148" spans="1:15" x14ac:dyDescent="0.25">
      <c r="A148" s="13" t="s">
        <v>14</v>
      </c>
      <c r="B148" s="6" t="s">
        <v>14</v>
      </c>
      <c r="C148" s="8" t="s">
        <v>4</v>
      </c>
      <c r="D148" t="s">
        <v>37</v>
      </c>
      <c r="O148" s="17"/>
    </row>
    <row r="149" spans="1:15" x14ac:dyDescent="0.25">
      <c r="A149" s="13" t="s">
        <v>14</v>
      </c>
      <c r="B149" s="6" t="s">
        <v>14</v>
      </c>
      <c r="C149" s="8" t="s">
        <v>2</v>
      </c>
      <c r="D149" t="s">
        <v>36</v>
      </c>
      <c r="O149" s="17"/>
    </row>
    <row r="150" spans="1:15" x14ac:dyDescent="0.25">
      <c r="A150" s="13" t="s">
        <v>14</v>
      </c>
      <c r="B150" s="6" t="s">
        <v>14</v>
      </c>
      <c r="C150" s="8" t="s">
        <v>2</v>
      </c>
      <c r="D150" t="s">
        <v>53</v>
      </c>
      <c r="O150" s="17"/>
    </row>
    <row r="151" spans="1:15" x14ac:dyDescent="0.25">
      <c r="A151" s="13" t="s">
        <v>14</v>
      </c>
      <c r="B151" s="6" t="s">
        <v>14</v>
      </c>
      <c r="C151" s="9" t="s">
        <v>7</v>
      </c>
      <c r="D151" t="s">
        <v>36</v>
      </c>
      <c r="O151" s="17"/>
    </row>
    <row r="152" spans="1:15" x14ac:dyDescent="0.25">
      <c r="A152" s="13" t="s">
        <v>14</v>
      </c>
      <c r="B152" s="6" t="s">
        <v>14</v>
      </c>
      <c r="C152" s="9" t="s">
        <v>7</v>
      </c>
      <c r="D152" t="s">
        <v>36</v>
      </c>
      <c r="O152" s="17"/>
    </row>
    <row r="153" spans="1:15" x14ac:dyDescent="0.25">
      <c r="A153" s="13" t="s">
        <v>14</v>
      </c>
      <c r="B153" s="6" t="s">
        <v>14</v>
      </c>
      <c r="C153" s="8" t="s">
        <v>7</v>
      </c>
      <c r="D153" t="s">
        <v>3</v>
      </c>
      <c r="O153" s="17"/>
    </row>
    <row r="154" spans="1:15" x14ac:dyDescent="0.25">
      <c r="A154" s="13" t="s">
        <v>14</v>
      </c>
      <c r="B154" s="6" t="s">
        <v>14</v>
      </c>
      <c r="C154" s="8" t="s">
        <v>7</v>
      </c>
      <c r="D154" t="s">
        <v>18</v>
      </c>
      <c r="O154" s="17"/>
    </row>
    <row r="155" spans="1:15" x14ac:dyDescent="0.25">
      <c r="A155" s="13" t="s">
        <v>14</v>
      </c>
      <c r="B155" s="3" t="s">
        <v>25</v>
      </c>
      <c r="C155" s="8" t="s">
        <v>7</v>
      </c>
      <c r="D155" t="s">
        <v>54</v>
      </c>
      <c r="O155" s="17"/>
    </row>
    <row r="156" spans="1:15" x14ac:dyDescent="0.25">
      <c r="A156" s="13" t="s">
        <v>14</v>
      </c>
      <c r="B156" s="3" t="s">
        <v>25</v>
      </c>
      <c r="C156" s="8" t="s">
        <v>16</v>
      </c>
      <c r="D156" t="s">
        <v>37</v>
      </c>
      <c r="O156" s="17"/>
    </row>
    <row r="157" spans="1:15" x14ac:dyDescent="0.25">
      <c r="A157" s="14" t="s">
        <v>13</v>
      </c>
      <c r="B157" s="7" t="s">
        <v>12</v>
      </c>
      <c r="C157" s="8" t="s">
        <v>10</v>
      </c>
      <c r="D157" t="s">
        <v>41</v>
      </c>
      <c r="E157" t="s">
        <v>58</v>
      </c>
      <c r="O157" s="17"/>
    </row>
    <row r="158" spans="1:15" x14ac:dyDescent="0.25">
      <c r="A158" s="14" t="s">
        <v>13</v>
      </c>
      <c r="B158" s="7" t="s">
        <v>12</v>
      </c>
      <c r="C158" s="9" t="s">
        <v>4</v>
      </c>
      <c r="D158" t="s">
        <v>36</v>
      </c>
      <c r="O158" s="17"/>
    </row>
    <row r="159" spans="1:15" x14ac:dyDescent="0.25">
      <c r="A159" s="14" t="s">
        <v>13</v>
      </c>
      <c r="B159" s="7" t="s">
        <v>12</v>
      </c>
      <c r="C159" s="8" t="s">
        <v>4</v>
      </c>
      <c r="D159" t="s">
        <v>3</v>
      </c>
      <c r="O159" s="17"/>
    </row>
    <row r="160" spans="1:15" x14ac:dyDescent="0.25">
      <c r="A160" s="14" t="s">
        <v>13</v>
      </c>
      <c r="B160" s="7" t="s">
        <v>12</v>
      </c>
      <c r="C160" s="8" t="s">
        <v>4</v>
      </c>
      <c r="D160" t="s">
        <v>18</v>
      </c>
      <c r="O160" s="17"/>
    </row>
    <row r="161" spans="1:15" x14ac:dyDescent="0.25">
      <c r="A161" s="14" t="s">
        <v>13</v>
      </c>
      <c r="B161" s="7" t="s">
        <v>12</v>
      </c>
      <c r="C161" s="9" t="s">
        <v>4</v>
      </c>
      <c r="D161" t="s">
        <v>18</v>
      </c>
      <c r="O161" s="17"/>
    </row>
    <row r="162" spans="1:15" x14ac:dyDescent="0.25">
      <c r="A162" s="14" t="s">
        <v>13</v>
      </c>
      <c r="B162" s="7" t="s">
        <v>12</v>
      </c>
      <c r="C162" s="9" t="s">
        <v>6</v>
      </c>
      <c r="D162" t="s">
        <v>9</v>
      </c>
      <c r="O162" s="17"/>
    </row>
    <row r="163" spans="1:15" x14ac:dyDescent="0.25">
      <c r="A163" s="14" t="s">
        <v>13</v>
      </c>
      <c r="B163" s="7" t="s">
        <v>12</v>
      </c>
      <c r="C163" s="8" t="s">
        <v>6</v>
      </c>
      <c r="D163" t="s">
        <v>37</v>
      </c>
      <c r="O163" s="17"/>
    </row>
    <row r="164" spans="1:15" x14ac:dyDescent="0.25">
      <c r="A164" s="14" t="s">
        <v>13</v>
      </c>
      <c r="B164" s="7" t="s">
        <v>12</v>
      </c>
      <c r="C164" s="9" t="s">
        <v>6</v>
      </c>
      <c r="D164" t="s">
        <v>36</v>
      </c>
      <c r="O164" s="17"/>
    </row>
    <row r="165" spans="1:15" x14ac:dyDescent="0.25">
      <c r="A165" s="14" t="s">
        <v>13</v>
      </c>
      <c r="B165" s="7" t="s">
        <v>12</v>
      </c>
      <c r="C165" s="8" t="s">
        <v>6</v>
      </c>
      <c r="D165" t="s">
        <v>36</v>
      </c>
      <c r="O165" s="17"/>
    </row>
    <row r="166" spans="1:15" x14ac:dyDescent="0.25">
      <c r="A166" s="14" t="s">
        <v>13</v>
      </c>
      <c r="B166" s="7" t="s">
        <v>12</v>
      </c>
      <c r="C166" s="9" t="s">
        <v>6</v>
      </c>
      <c r="D166" t="s">
        <v>36</v>
      </c>
      <c r="O166" s="17"/>
    </row>
    <row r="167" spans="1:15" x14ac:dyDescent="0.25">
      <c r="A167" s="14" t="s">
        <v>13</v>
      </c>
      <c r="B167" s="7" t="s">
        <v>12</v>
      </c>
      <c r="C167" s="8" t="s">
        <v>6</v>
      </c>
      <c r="D167" t="s">
        <v>3</v>
      </c>
      <c r="O167" s="17"/>
    </row>
    <row r="168" spans="1:15" x14ac:dyDescent="0.25">
      <c r="A168" s="14" t="s">
        <v>13</v>
      </c>
      <c r="B168" s="7" t="s">
        <v>12</v>
      </c>
      <c r="C168" s="8" t="s">
        <v>6</v>
      </c>
      <c r="D168" t="s">
        <v>18</v>
      </c>
      <c r="O168" s="17"/>
    </row>
    <row r="169" spans="1:15" x14ac:dyDescent="0.25">
      <c r="A169" s="14" t="s">
        <v>13</v>
      </c>
      <c r="B169" s="7" t="s">
        <v>12</v>
      </c>
      <c r="C169" s="8" t="s">
        <v>2</v>
      </c>
      <c r="D169" t="s">
        <v>36</v>
      </c>
      <c r="O169" s="17"/>
    </row>
    <row r="170" spans="1:15" x14ac:dyDescent="0.25">
      <c r="A170" s="14" t="s">
        <v>13</v>
      </c>
      <c r="B170" s="7" t="s">
        <v>12</v>
      </c>
      <c r="C170" s="9" t="s">
        <v>2</v>
      </c>
      <c r="D170" t="s">
        <v>36</v>
      </c>
      <c r="O170" s="17"/>
    </row>
    <row r="171" spans="1:15" x14ac:dyDescent="0.25">
      <c r="A171" s="14" t="s">
        <v>13</v>
      </c>
      <c r="B171" s="7" t="s">
        <v>12</v>
      </c>
      <c r="C171" s="8" t="s">
        <v>2</v>
      </c>
      <c r="D171" t="s">
        <v>3</v>
      </c>
      <c r="O171" s="17"/>
    </row>
    <row r="172" spans="1:15" x14ac:dyDescent="0.25">
      <c r="A172" s="14" t="s">
        <v>13</v>
      </c>
      <c r="B172" s="7" t="s">
        <v>12</v>
      </c>
      <c r="C172" s="8" t="s">
        <v>7</v>
      </c>
      <c r="D172" t="s">
        <v>36</v>
      </c>
      <c r="O172" s="17"/>
    </row>
    <row r="173" spans="1:15" x14ac:dyDescent="0.25">
      <c r="A173" s="14" t="s">
        <v>13</v>
      </c>
      <c r="B173" s="7" t="s">
        <v>12</v>
      </c>
      <c r="C173" s="9" t="s">
        <v>7</v>
      </c>
      <c r="D173" t="s">
        <v>36</v>
      </c>
      <c r="O173" s="17"/>
    </row>
    <row r="174" spans="1:15" x14ac:dyDescent="0.25">
      <c r="A174" s="14" t="s">
        <v>13</v>
      </c>
      <c r="B174" s="7" t="s">
        <v>12</v>
      </c>
      <c r="C174" s="8" t="s">
        <v>7</v>
      </c>
      <c r="D174" t="s">
        <v>18</v>
      </c>
      <c r="O174" s="17"/>
    </row>
    <row r="175" spans="1:15" x14ac:dyDescent="0.25">
      <c r="A175" s="14" t="s">
        <v>13</v>
      </c>
      <c r="B175" s="7" t="s">
        <v>12</v>
      </c>
      <c r="C175" s="9" t="s">
        <v>1</v>
      </c>
      <c r="D175" t="s">
        <v>36</v>
      </c>
      <c r="O175" s="17"/>
    </row>
    <row r="176" spans="1:15" x14ac:dyDescent="0.25">
      <c r="A176" s="14" t="s">
        <v>13</v>
      </c>
      <c r="B176" s="7" t="s">
        <v>12</v>
      </c>
      <c r="C176" s="8" t="s">
        <v>16</v>
      </c>
      <c r="D176" t="s">
        <v>36</v>
      </c>
      <c r="O176" s="17"/>
    </row>
    <row r="177" spans="1:15" x14ac:dyDescent="0.25">
      <c r="A177" s="14" t="s">
        <v>13</v>
      </c>
      <c r="B177" s="5" t="s">
        <v>15</v>
      </c>
      <c r="C177" s="8" t="s">
        <v>4</v>
      </c>
      <c r="D177" t="s">
        <v>3</v>
      </c>
      <c r="O177" s="17"/>
    </row>
    <row r="178" spans="1:15" x14ac:dyDescent="0.25">
      <c r="A178" s="14" t="s">
        <v>13</v>
      </c>
      <c r="B178" s="5" t="s">
        <v>15</v>
      </c>
      <c r="C178" s="8" t="s">
        <v>6</v>
      </c>
      <c r="D178" t="s">
        <v>36</v>
      </c>
      <c r="O178" s="17"/>
    </row>
    <row r="179" spans="1:15" x14ac:dyDescent="0.25">
      <c r="A179" s="14" t="s">
        <v>13</v>
      </c>
      <c r="B179" s="5" t="s">
        <v>15</v>
      </c>
      <c r="C179" s="9" t="s">
        <v>6</v>
      </c>
      <c r="D179" t="s">
        <v>36</v>
      </c>
      <c r="O179" s="17"/>
    </row>
    <row r="180" spans="1:15" x14ac:dyDescent="0.25">
      <c r="A180" s="14" t="s">
        <v>13</v>
      </c>
      <c r="B180" s="5" t="s">
        <v>15</v>
      </c>
      <c r="C180" s="8" t="s">
        <v>6</v>
      </c>
      <c r="D180" t="s">
        <v>19</v>
      </c>
      <c r="O180" s="17"/>
    </row>
    <row r="181" spans="1:15" x14ac:dyDescent="0.25">
      <c r="A181" s="14" t="s">
        <v>13</v>
      </c>
      <c r="B181" s="5" t="s">
        <v>15</v>
      </c>
      <c r="C181" s="8" t="s">
        <v>6</v>
      </c>
      <c r="D181" t="s">
        <v>18</v>
      </c>
      <c r="O181" s="17"/>
    </row>
    <row r="182" spans="1:15" x14ac:dyDescent="0.25">
      <c r="A182" s="14" t="s">
        <v>13</v>
      </c>
      <c r="B182" s="5" t="s">
        <v>15</v>
      </c>
      <c r="C182" s="8" t="s">
        <v>2</v>
      </c>
      <c r="D182" t="s">
        <v>36</v>
      </c>
      <c r="O182" s="17"/>
    </row>
    <row r="183" spans="1:15" x14ac:dyDescent="0.25">
      <c r="A183" s="14" t="s">
        <v>13</v>
      </c>
      <c r="B183" s="5" t="s">
        <v>15</v>
      </c>
      <c r="C183" s="8" t="s">
        <v>2</v>
      </c>
      <c r="D183" t="s">
        <v>36</v>
      </c>
      <c r="O183" s="17"/>
    </row>
    <row r="184" spans="1:15" x14ac:dyDescent="0.25">
      <c r="A184" s="14" t="s">
        <v>13</v>
      </c>
      <c r="B184" s="5" t="s">
        <v>15</v>
      </c>
      <c r="C184" s="8" t="s">
        <v>7</v>
      </c>
      <c r="D184" t="s">
        <v>36</v>
      </c>
      <c r="O184" s="17"/>
    </row>
    <row r="185" spans="1:15" x14ac:dyDescent="0.25">
      <c r="A185" s="14" t="s">
        <v>13</v>
      </c>
      <c r="B185" s="5" t="s">
        <v>15</v>
      </c>
      <c r="C185" s="8" t="s">
        <v>7</v>
      </c>
      <c r="D185" t="s">
        <v>18</v>
      </c>
      <c r="O185" s="17"/>
    </row>
    <row r="186" spans="1:15" x14ac:dyDescent="0.25">
      <c r="A186" s="14" t="s">
        <v>13</v>
      </c>
      <c r="B186" s="5" t="s">
        <v>15</v>
      </c>
      <c r="C186" s="8" t="s">
        <v>1</v>
      </c>
      <c r="D186" t="s">
        <v>36</v>
      </c>
      <c r="O186" s="17"/>
    </row>
    <row r="187" spans="1:15" x14ac:dyDescent="0.25">
      <c r="A187" s="14" t="s">
        <v>13</v>
      </c>
      <c r="B187" s="5" t="s">
        <v>15</v>
      </c>
      <c r="C187" s="8" t="s">
        <v>16</v>
      </c>
      <c r="D187" t="s">
        <v>36</v>
      </c>
      <c r="O187" s="17"/>
    </row>
    <row r="188" spans="1:15" x14ac:dyDescent="0.25">
      <c r="A188" s="14" t="s">
        <v>13</v>
      </c>
      <c r="B188" s="6" t="s">
        <v>14</v>
      </c>
      <c r="C188" s="8" t="s">
        <v>4</v>
      </c>
      <c r="D188" t="s">
        <v>53</v>
      </c>
      <c r="O188" s="17"/>
    </row>
    <row r="189" spans="1:15" x14ac:dyDescent="0.25">
      <c r="A189" s="14" t="s">
        <v>13</v>
      </c>
      <c r="B189" s="6" t="s">
        <v>14</v>
      </c>
      <c r="C189" s="9" t="s">
        <v>4</v>
      </c>
      <c r="D189" t="s">
        <v>18</v>
      </c>
      <c r="O189" s="17"/>
    </row>
    <row r="190" spans="1:15" x14ac:dyDescent="0.25">
      <c r="A190" s="14" t="s">
        <v>13</v>
      </c>
      <c r="B190" s="6" t="s">
        <v>14</v>
      </c>
      <c r="C190" s="8" t="s">
        <v>2</v>
      </c>
      <c r="D190" t="s">
        <v>36</v>
      </c>
      <c r="O190" s="17"/>
    </row>
    <row r="191" spans="1:15" x14ac:dyDescent="0.25">
      <c r="A191" s="14" t="s">
        <v>13</v>
      </c>
      <c r="B191" s="6" t="s">
        <v>14</v>
      </c>
      <c r="C191" s="8" t="s">
        <v>7</v>
      </c>
      <c r="D191" t="s">
        <v>36</v>
      </c>
      <c r="O191" s="17"/>
    </row>
    <row r="192" spans="1:15" x14ac:dyDescent="0.25">
      <c r="A192" s="14" t="s">
        <v>13</v>
      </c>
      <c r="B192" s="6" t="s">
        <v>14</v>
      </c>
      <c r="C192" s="8" t="s">
        <v>7</v>
      </c>
      <c r="D192" t="s">
        <v>18</v>
      </c>
      <c r="O192" s="17"/>
    </row>
    <row r="193" spans="1:15" x14ac:dyDescent="0.25">
      <c r="A193" s="14" t="s">
        <v>13</v>
      </c>
      <c r="B193" s="6" t="s">
        <v>14</v>
      </c>
      <c r="C193" s="8" t="s">
        <v>1</v>
      </c>
      <c r="D193" t="s">
        <v>36</v>
      </c>
      <c r="O193" s="17"/>
    </row>
    <row r="194" spans="1:15" x14ac:dyDescent="0.25">
      <c r="A194" s="14" t="s">
        <v>13</v>
      </c>
      <c r="B194" s="3" t="s">
        <v>25</v>
      </c>
      <c r="C194" s="9" t="s">
        <v>1</v>
      </c>
      <c r="D194" t="s">
        <v>37</v>
      </c>
      <c r="O194" s="17"/>
    </row>
    <row r="195" spans="1:15" x14ac:dyDescent="0.25">
      <c r="A195" s="14" t="s">
        <v>13</v>
      </c>
      <c r="B195" s="3" t="s">
        <v>25</v>
      </c>
      <c r="C195" s="8" t="s">
        <v>1</v>
      </c>
      <c r="D195" t="s">
        <v>54</v>
      </c>
      <c r="O195" s="17"/>
    </row>
    <row r="196" spans="1:15" x14ac:dyDescent="0.25">
      <c r="A196" s="16" t="s">
        <v>28</v>
      </c>
      <c r="B196" s="5" t="s">
        <v>15</v>
      </c>
      <c r="C196" s="8" t="s">
        <v>1</v>
      </c>
      <c r="D196" t="s">
        <v>36</v>
      </c>
      <c r="O196" s="17"/>
    </row>
    <row r="197" spans="1:15" x14ac:dyDescent="0.25">
      <c r="A197" s="16" t="s">
        <v>28</v>
      </c>
      <c r="B197" s="3" t="s">
        <v>25</v>
      </c>
      <c r="C197" s="8" t="s">
        <v>7</v>
      </c>
      <c r="D197" t="s">
        <v>54</v>
      </c>
      <c r="O197" s="17"/>
    </row>
    <row r="198" spans="1:15" x14ac:dyDescent="0.25">
      <c r="A198" s="16" t="s">
        <v>29</v>
      </c>
      <c r="B198" s="5" t="s">
        <v>15</v>
      </c>
      <c r="C198" s="9" t="s">
        <v>7</v>
      </c>
      <c r="D198" t="s">
        <v>36</v>
      </c>
      <c r="O198" s="17"/>
    </row>
    <row r="199" spans="1:15" x14ac:dyDescent="0.25">
      <c r="A199" s="16" t="s">
        <v>29</v>
      </c>
      <c r="B199" s="6" t="s">
        <v>14</v>
      </c>
      <c r="C199" s="8" t="s">
        <v>10</v>
      </c>
      <c r="D199" t="s">
        <v>11</v>
      </c>
      <c r="O199" s="17"/>
    </row>
    <row r="200" spans="1:15" x14ac:dyDescent="0.25">
      <c r="A200" s="16" t="s">
        <v>29</v>
      </c>
      <c r="B200" s="6" t="s">
        <v>14</v>
      </c>
      <c r="C200" s="8" t="s">
        <v>2</v>
      </c>
      <c r="D200" t="s">
        <v>53</v>
      </c>
      <c r="O200" s="17"/>
    </row>
    <row r="201" spans="1:15" x14ac:dyDescent="0.25">
      <c r="A201" s="16" t="s">
        <v>31</v>
      </c>
      <c r="B201" s="7" t="s">
        <v>12</v>
      </c>
      <c r="C201" s="9" t="s">
        <v>10</v>
      </c>
      <c r="D201" t="s">
        <v>11</v>
      </c>
      <c r="O201" s="17"/>
    </row>
    <row r="202" spans="1:15" x14ac:dyDescent="0.25">
      <c r="A202" s="16" t="s">
        <v>31</v>
      </c>
      <c r="B202" s="5" t="s">
        <v>15</v>
      </c>
      <c r="C202" s="9" t="s">
        <v>6</v>
      </c>
      <c r="D202" t="s">
        <v>36</v>
      </c>
      <c r="O202" s="17"/>
    </row>
    <row r="203" spans="1:15" x14ac:dyDescent="0.25">
      <c r="A203" s="16" t="s">
        <v>31</v>
      </c>
      <c r="B203" s="6" t="s">
        <v>14</v>
      </c>
      <c r="C203" s="8" t="s">
        <v>10</v>
      </c>
      <c r="D203" t="s">
        <v>11</v>
      </c>
      <c r="O203" s="17"/>
    </row>
    <row r="204" spans="1:15" x14ac:dyDescent="0.25">
      <c r="A204" s="16" t="s">
        <v>31</v>
      </c>
      <c r="B204" s="6" t="s">
        <v>14</v>
      </c>
      <c r="C204" s="8" t="s">
        <v>2</v>
      </c>
      <c r="D204" t="s">
        <v>53</v>
      </c>
      <c r="O204" s="17"/>
    </row>
    <row r="205" spans="1:15" x14ac:dyDescent="0.25">
      <c r="A205" s="16" t="s">
        <v>32</v>
      </c>
      <c r="B205" s="5" t="s">
        <v>15</v>
      </c>
      <c r="C205" s="8" t="s">
        <v>1</v>
      </c>
      <c r="D205" t="s">
        <v>18</v>
      </c>
      <c r="O205" s="17"/>
    </row>
    <row r="206" spans="1:15" x14ac:dyDescent="0.25">
      <c r="A206" s="16" t="s">
        <v>30</v>
      </c>
      <c r="B206" s="5" t="s">
        <v>15</v>
      </c>
      <c r="C206" s="8" t="s">
        <v>6</v>
      </c>
      <c r="D206" t="s">
        <v>36</v>
      </c>
      <c r="O206" s="17"/>
    </row>
    <row r="207" spans="1:15" x14ac:dyDescent="0.25">
      <c r="A207" s="16" t="s">
        <v>33</v>
      </c>
      <c r="B207" s="5" t="s">
        <v>15</v>
      </c>
      <c r="C207" s="9" t="s">
        <v>2</v>
      </c>
      <c r="D207" t="s">
        <v>36</v>
      </c>
      <c r="O207" s="17"/>
    </row>
    <row r="208" spans="1:15" x14ac:dyDescent="0.25">
      <c r="A208" s="16" t="s">
        <v>33</v>
      </c>
      <c r="B208" s="6" t="s">
        <v>14</v>
      </c>
      <c r="C208" s="9" t="s">
        <v>10</v>
      </c>
      <c r="D208" t="s">
        <v>11</v>
      </c>
      <c r="O208" s="17"/>
    </row>
    <row r="209" spans="1:15" x14ac:dyDescent="0.25">
      <c r="A209" s="16" t="s">
        <v>33</v>
      </c>
      <c r="B209" s="3" t="s">
        <v>25</v>
      </c>
      <c r="C209" s="9" t="s">
        <v>2</v>
      </c>
      <c r="D209" t="s">
        <v>54</v>
      </c>
      <c r="O209" s="17"/>
    </row>
    <row r="210" spans="1:15" x14ac:dyDescent="0.25">
      <c r="A210" s="16" t="s">
        <v>27</v>
      </c>
      <c r="B210" s="7" t="s">
        <v>12</v>
      </c>
      <c r="C210" s="9" t="s">
        <v>10</v>
      </c>
      <c r="D210" t="s">
        <v>11</v>
      </c>
      <c r="O210" s="17"/>
    </row>
    <row r="211" spans="1:15" x14ac:dyDescent="0.25">
      <c r="A211" s="16" t="s">
        <v>27</v>
      </c>
      <c r="B211" s="5" t="s">
        <v>15</v>
      </c>
      <c r="C211" s="8" t="s">
        <v>2</v>
      </c>
      <c r="D211" t="s">
        <v>36</v>
      </c>
      <c r="O211" s="17"/>
    </row>
    <row r="212" spans="1:15" x14ac:dyDescent="0.25">
      <c r="A212" s="16" t="s">
        <v>27</v>
      </c>
      <c r="B212" s="6" t="s">
        <v>14</v>
      </c>
      <c r="C212" s="8" t="s">
        <v>10</v>
      </c>
      <c r="D212" t="s">
        <v>11</v>
      </c>
      <c r="O212" s="17"/>
    </row>
    <row r="213" spans="1:15" x14ac:dyDescent="0.25">
      <c r="A213" s="16" t="s">
        <v>27</v>
      </c>
      <c r="B213" s="3" t="s">
        <v>25</v>
      </c>
      <c r="C213" s="9" t="s">
        <v>7</v>
      </c>
      <c r="D213" t="s">
        <v>53</v>
      </c>
      <c r="O213" s="17"/>
    </row>
    <row r="214" spans="1:15" x14ac:dyDescent="0.25">
      <c r="A214" s="16" t="s">
        <v>34</v>
      </c>
      <c r="B214" s="5" t="s">
        <v>15</v>
      </c>
      <c r="C214" s="9" t="s">
        <v>2</v>
      </c>
      <c r="D214" t="s">
        <v>3</v>
      </c>
      <c r="O214" s="17"/>
    </row>
    <row r="215" spans="1:15" x14ac:dyDescent="0.25">
      <c r="A215" s="16" t="s">
        <v>26</v>
      </c>
      <c r="B215" s="5" t="s">
        <v>15</v>
      </c>
      <c r="C215" s="8" t="s">
        <v>7</v>
      </c>
      <c r="D215" t="s">
        <v>18</v>
      </c>
      <c r="O215" s="17"/>
    </row>
    <row r="216" spans="1:15" x14ac:dyDescent="0.25">
      <c r="A216" s="16" t="s">
        <v>26</v>
      </c>
      <c r="B216" s="6" t="s">
        <v>14</v>
      </c>
      <c r="C216" s="8" t="s">
        <v>10</v>
      </c>
      <c r="D216" t="s">
        <v>11</v>
      </c>
      <c r="O216" s="17"/>
    </row>
    <row r="217" spans="1:15" x14ac:dyDescent="0.25">
      <c r="A217" s="16" t="s">
        <v>35</v>
      </c>
      <c r="B217" s="5" t="s">
        <v>15</v>
      </c>
      <c r="C217" s="9" t="s">
        <v>6</v>
      </c>
      <c r="D217" t="s">
        <v>36</v>
      </c>
      <c r="O217" s="17"/>
    </row>
    <row r="218" spans="1:15" x14ac:dyDescent="0.25">
      <c r="A218" s="15" t="s">
        <v>12</v>
      </c>
      <c r="B218" s="7" t="s">
        <v>12</v>
      </c>
      <c r="C218" s="8" t="s">
        <v>4</v>
      </c>
      <c r="D218" t="s">
        <v>9</v>
      </c>
      <c r="O218" s="17"/>
    </row>
    <row r="219" spans="1:15" x14ac:dyDescent="0.25">
      <c r="A219" s="15" t="s">
        <v>12</v>
      </c>
      <c r="B219" s="7" t="s">
        <v>12</v>
      </c>
      <c r="C219" s="9" t="s">
        <v>6</v>
      </c>
      <c r="D219" t="s">
        <v>9</v>
      </c>
      <c r="O219" s="17"/>
    </row>
    <row r="220" spans="1:15" x14ac:dyDescent="0.25">
      <c r="A220" s="15" t="s">
        <v>12</v>
      </c>
      <c r="B220" s="7" t="s">
        <v>12</v>
      </c>
      <c r="C220" s="9" t="s">
        <v>6</v>
      </c>
      <c r="D220" t="s">
        <v>9</v>
      </c>
      <c r="O220" s="17"/>
    </row>
    <row r="221" spans="1:15" x14ac:dyDescent="0.25">
      <c r="A221" s="15" t="s">
        <v>12</v>
      </c>
      <c r="B221" s="7" t="s">
        <v>12</v>
      </c>
      <c r="C221" s="9" t="s">
        <v>6</v>
      </c>
      <c r="D221" t="s">
        <v>9</v>
      </c>
      <c r="O221" s="17"/>
    </row>
    <row r="222" spans="1:15" x14ac:dyDescent="0.25">
      <c r="A222" s="15" t="s">
        <v>12</v>
      </c>
      <c r="B222" s="7" t="s">
        <v>12</v>
      </c>
      <c r="C222" s="8" t="s">
        <v>6</v>
      </c>
      <c r="D222" t="s">
        <v>37</v>
      </c>
      <c r="O222" s="17"/>
    </row>
    <row r="223" spans="1:15" x14ac:dyDescent="0.25">
      <c r="A223" s="15" t="s">
        <v>12</v>
      </c>
      <c r="B223" s="7" t="s">
        <v>12</v>
      </c>
      <c r="C223" s="8" t="s">
        <v>6</v>
      </c>
      <c r="D223" t="s">
        <v>37</v>
      </c>
      <c r="O223" s="17"/>
    </row>
    <row r="224" spans="1:15" x14ac:dyDescent="0.25">
      <c r="A224" s="15" t="s">
        <v>12</v>
      </c>
      <c r="B224" s="7" t="s">
        <v>12</v>
      </c>
      <c r="C224" s="9" t="s">
        <v>2</v>
      </c>
      <c r="D224" t="s">
        <v>9</v>
      </c>
      <c r="O224" s="17"/>
    </row>
    <row r="225" spans="1:15" x14ac:dyDescent="0.25">
      <c r="A225" s="15" t="s">
        <v>12</v>
      </c>
      <c r="B225" s="7" t="s">
        <v>12</v>
      </c>
      <c r="C225" s="9" t="s">
        <v>2</v>
      </c>
      <c r="D225" t="s">
        <v>37</v>
      </c>
      <c r="O225" s="17"/>
    </row>
    <row r="226" spans="1:15" x14ac:dyDescent="0.25">
      <c r="A226" s="15" t="s">
        <v>12</v>
      </c>
      <c r="B226" s="7" t="s">
        <v>12</v>
      </c>
      <c r="C226" s="8" t="s">
        <v>1</v>
      </c>
      <c r="D226" t="s">
        <v>9</v>
      </c>
      <c r="O226" s="17"/>
    </row>
    <row r="227" spans="1:15" x14ac:dyDescent="0.25">
      <c r="A227" s="15" t="s">
        <v>12</v>
      </c>
      <c r="B227" s="7" t="s">
        <v>12</v>
      </c>
      <c r="C227" s="9" t="s">
        <v>1</v>
      </c>
      <c r="D227" t="s">
        <v>37</v>
      </c>
      <c r="O227" s="17"/>
    </row>
    <row r="228" spans="1:15" x14ac:dyDescent="0.25">
      <c r="A228" s="15" t="s">
        <v>12</v>
      </c>
      <c r="B228" s="7" t="s">
        <v>12</v>
      </c>
      <c r="C228" s="8" t="s">
        <v>0</v>
      </c>
      <c r="D228" t="s">
        <v>37</v>
      </c>
      <c r="O228" s="17"/>
    </row>
    <row r="229" spans="1:15" x14ac:dyDescent="0.25">
      <c r="A229" s="15" t="s">
        <v>12</v>
      </c>
      <c r="B229" s="5" t="s">
        <v>15</v>
      </c>
      <c r="C229" s="8" t="s">
        <v>10</v>
      </c>
      <c r="D229" t="s">
        <v>11</v>
      </c>
      <c r="O229" s="17"/>
    </row>
    <row r="230" spans="1:15" x14ac:dyDescent="0.25">
      <c r="A230" s="15" t="s">
        <v>12</v>
      </c>
      <c r="B230" s="5" t="s">
        <v>15</v>
      </c>
      <c r="C230" s="9" t="s">
        <v>10</v>
      </c>
      <c r="D230" t="s">
        <v>11</v>
      </c>
      <c r="O230" s="17"/>
    </row>
    <row r="231" spans="1:15" x14ac:dyDescent="0.25">
      <c r="A231" s="15" t="s">
        <v>12</v>
      </c>
      <c r="B231" s="5" t="s">
        <v>15</v>
      </c>
      <c r="C231" s="8" t="s">
        <v>6</v>
      </c>
      <c r="D231" t="s">
        <v>9</v>
      </c>
      <c r="O231" s="17"/>
    </row>
    <row r="232" spans="1:15" x14ac:dyDescent="0.25">
      <c r="A232" s="15" t="s">
        <v>12</v>
      </c>
      <c r="B232" s="5" t="s">
        <v>15</v>
      </c>
      <c r="C232" s="8" t="s">
        <v>6</v>
      </c>
      <c r="D232" t="s">
        <v>9</v>
      </c>
      <c r="O232" s="17"/>
    </row>
    <row r="233" spans="1:15" x14ac:dyDescent="0.25">
      <c r="A233" s="15" t="s">
        <v>12</v>
      </c>
      <c r="B233" s="5" t="s">
        <v>15</v>
      </c>
      <c r="C233" s="8" t="s">
        <v>2</v>
      </c>
      <c r="D233" t="s">
        <v>9</v>
      </c>
      <c r="O233" s="17"/>
    </row>
    <row r="234" spans="1:15" x14ac:dyDescent="0.25">
      <c r="A234" s="15" t="s">
        <v>12</v>
      </c>
      <c r="B234" s="5" t="s">
        <v>15</v>
      </c>
      <c r="C234" s="9" t="s">
        <v>2</v>
      </c>
      <c r="D234" t="s">
        <v>9</v>
      </c>
      <c r="O234" s="17"/>
    </row>
    <row r="235" spans="1:15" x14ac:dyDescent="0.25">
      <c r="A235" s="15" t="s">
        <v>12</v>
      </c>
      <c r="B235" s="5" t="s">
        <v>15</v>
      </c>
      <c r="C235" s="8" t="s">
        <v>2</v>
      </c>
      <c r="D235" t="s">
        <v>37</v>
      </c>
      <c r="O235" s="17"/>
    </row>
    <row r="236" spans="1:15" x14ac:dyDescent="0.25">
      <c r="A236" s="15" t="s">
        <v>12</v>
      </c>
      <c r="B236" s="5" t="s">
        <v>15</v>
      </c>
      <c r="C236" s="8" t="s">
        <v>2</v>
      </c>
      <c r="D236" t="s">
        <v>37</v>
      </c>
      <c r="O236" s="17"/>
    </row>
    <row r="237" spans="1:15" x14ac:dyDescent="0.25">
      <c r="A237" s="15" t="s">
        <v>12</v>
      </c>
      <c r="B237" s="5" t="s">
        <v>15</v>
      </c>
      <c r="C237" s="8" t="s">
        <v>2</v>
      </c>
      <c r="D237" t="s">
        <v>37</v>
      </c>
      <c r="O237" s="17"/>
    </row>
    <row r="238" spans="1:15" x14ac:dyDescent="0.25">
      <c r="A238" s="15" t="s">
        <v>12</v>
      </c>
      <c r="B238" s="5" t="s">
        <v>15</v>
      </c>
      <c r="C238" s="8" t="s">
        <v>7</v>
      </c>
      <c r="D238" t="s">
        <v>9</v>
      </c>
      <c r="O238" s="17"/>
    </row>
    <row r="239" spans="1:15" x14ac:dyDescent="0.25">
      <c r="A239" s="15" t="s">
        <v>12</v>
      </c>
      <c r="B239" s="5" t="s">
        <v>15</v>
      </c>
      <c r="C239" s="8" t="s">
        <v>7</v>
      </c>
      <c r="D239" t="s">
        <v>9</v>
      </c>
      <c r="O239" s="17"/>
    </row>
    <row r="240" spans="1:15" x14ac:dyDescent="0.25">
      <c r="A240" s="15" t="s">
        <v>12</v>
      </c>
      <c r="B240" s="5" t="s">
        <v>15</v>
      </c>
      <c r="C240" s="8" t="s">
        <v>7</v>
      </c>
      <c r="D240" t="s">
        <v>37</v>
      </c>
      <c r="O240" s="17"/>
    </row>
    <row r="241" spans="1:15" x14ac:dyDescent="0.25">
      <c r="A241" s="15" t="s">
        <v>12</v>
      </c>
      <c r="B241" s="5" t="s">
        <v>15</v>
      </c>
      <c r="C241" s="9" t="s">
        <v>7</v>
      </c>
      <c r="D241" t="s">
        <v>37</v>
      </c>
      <c r="O241" s="17"/>
    </row>
    <row r="242" spans="1:15" x14ac:dyDescent="0.25">
      <c r="A242" s="15" t="s">
        <v>12</v>
      </c>
      <c r="B242" s="5" t="s">
        <v>15</v>
      </c>
      <c r="C242" s="8" t="s">
        <v>1</v>
      </c>
      <c r="D242" t="s">
        <v>9</v>
      </c>
      <c r="O242" s="17"/>
    </row>
    <row r="243" spans="1:15" x14ac:dyDescent="0.25">
      <c r="A243" s="15" t="s">
        <v>12</v>
      </c>
      <c r="B243" s="5" t="s">
        <v>15</v>
      </c>
      <c r="C243" s="8" t="s">
        <v>16</v>
      </c>
      <c r="D243" t="s">
        <v>9</v>
      </c>
      <c r="O243" s="17"/>
    </row>
    <row r="244" spans="1:15" x14ac:dyDescent="0.25">
      <c r="A244" s="15" t="s">
        <v>12</v>
      </c>
      <c r="B244" s="6" t="s">
        <v>14</v>
      </c>
      <c r="C244" s="8" t="s">
        <v>10</v>
      </c>
      <c r="D244" t="s">
        <v>21</v>
      </c>
      <c r="O244" s="17"/>
    </row>
    <row r="245" spans="1:15" x14ac:dyDescent="0.25">
      <c r="A245" s="15" t="s">
        <v>12</v>
      </c>
      <c r="B245" s="6" t="s">
        <v>14</v>
      </c>
      <c r="C245" s="8" t="s">
        <v>4</v>
      </c>
      <c r="D245" t="s">
        <v>9</v>
      </c>
      <c r="O245" s="17"/>
    </row>
    <row r="246" spans="1:15" x14ac:dyDescent="0.25">
      <c r="A246" s="15" t="s">
        <v>12</v>
      </c>
      <c r="B246" s="6" t="s">
        <v>14</v>
      </c>
      <c r="C246" s="8" t="s">
        <v>20</v>
      </c>
      <c r="D246" t="s">
        <v>37</v>
      </c>
      <c r="O246" s="17"/>
    </row>
    <row r="247" spans="1:15" x14ac:dyDescent="0.25">
      <c r="A247" s="15" t="s">
        <v>12</v>
      </c>
      <c r="B247" s="6" t="s">
        <v>14</v>
      </c>
      <c r="C247" s="8" t="s">
        <v>6</v>
      </c>
      <c r="D247" t="s">
        <v>9</v>
      </c>
      <c r="O247" s="17"/>
    </row>
    <row r="248" spans="1:15" x14ac:dyDescent="0.25">
      <c r="A248" s="15" t="s">
        <v>12</v>
      </c>
      <c r="B248" s="6" t="s">
        <v>14</v>
      </c>
      <c r="C248" s="9" t="s">
        <v>6</v>
      </c>
      <c r="D248" t="s">
        <v>9</v>
      </c>
      <c r="O248" s="17"/>
    </row>
    <row r="249" spans="1:15" x14ac:dyDescent="0.25">
      <c r="A249" s="15" t="s">
        <v>12</v>
      </c>
      <c r="B249" s="6" t="s">
        <v>14</v>
      </c>
      <c r="C249" s="8" t="s">
        <v>2</v>
      </c>
      <c r="D249" t="s">
        <v>9</v>
      </c>
      <c r="O249" s="17"/>
    </row>
    <row r="250" spans="1:15" x14ac:dyDescent="0.25">
      <c r="A250" s="15" t="s">
        <v>12</v>
      </c>
      <c r="B250" s="6" t="s">
        <v>14</v>
      </c>
      <c r="C250" s="8" t="s">
        <v>2</v>
      </c>
      <c r="D250" t="s">
        <v>9</v>
      </c>
      <c r="O250" s="17"/>
    </row>
    <row r="251" spans="1:15" x14ac:dyDescent="0.25">
      <c r="A251" s="15" t="s">
        <v>12</v>
      </c>
      <c r="B251" s="6" t="s">
        <v>14</v>
      </c>
      <c r="C251" s="8" t="s">
        <v>2</v>
      </c>
      <c r="D251" t="s">
        <v>9</v>
      </c>
      <c r="O251" s="17"/>
    </row>
    <row r="252" spans="1:15" x14ac:dyDescent="0.25">
      <c r="A252" s="15" t="s">
        <v>12</v>
      </c>
      <c r="B252" s="6" t="s">
        <v>14</v>
      </c>
      <c r="C252" s="8" t="s">
        <v>2</v>
      </c>
      <c r="D252" t="s">
        <v>52</v>
      </c>
      <c r="O252" s="17"/>
    </row>
    <row r="253" spans="1:15" x14ac:dyDescent="0.25">
      <c r="A253" s="15" t="s">
        <v>12</v>
      </c>
      <c r="B253" s="6" t="s">
        <v>14</v>
      </c>
      <c r="C253" s="8" t="s">
        <v>7</v>
      </c>
      <c r="D253" t="s">
        <v>9</v>
      </c>
      <c r="O253" s="17"/>
    </row>
    <row r="254" spans="1:15" x14ac:dyDescent="0.25">
      <c r="A254" s="15" t="s">
        <v>12</v>
      </c>
      <c r="B254" s="6" t="s">
        <v>14</v>
      </c>
      <c r="C254" s="8" t="s">
        <v>7</v>
      </c>
      <c r="D254" t="s">
        <v>9</v>
      </c>
      <c r="O254" s="17"/>
    </row>
    <row r="255" spans="1:15" x14ac:dyDescent="0.25">
      <c r="A255" s="15" t="s">
        <v>12</v>
      </c>
      <c r="B255" s="6" t="s">
        <v>14</v>
      </c>
      <c r="C255" s="8" t="s">
        <v>7</v>
      </c>
      <c r="D255" t="s">
        <v>9</v>
      </c>
      <c r="O255" s="17"/>
    </row>
    <row r="256" spans="1:15" x14ac:dyDescent="0.25">
      <c r="A256" s="15" t="s">
        <v>12</v>
      </c>
      <c r="B256" s="6" t="s">
        <v>14</v>
      </c>
      <c r="C256" s="8" t="s">
        <v>7</v>
      </c>
      <c r="D256" t="s">
        <v>9</v>
      </c>
      <c r="O256" s="17"/>
    </row>
    <row r="257" spans="1:15" x14ac:dyDescent="0.25">
      <c r="A257" s="15" t="s">
        <v>12</v>
      </c>
      <c r="B257" s="6" t="s">
        <v>14</v>
      </c>
      <c r="C257" s="8" t="s">
        <v>1</v>
      </c>
      <c r="D257" t="s">
        <v>37</v>
      </c>
      <c r="O257" s="17"/>
    </row>
    <row r="258" spans="1:15" x14ac:dyDescent="0.25">
      <c r="A258" s="15" t="s">
        <v>12</v>
      </c>
      <c r="B258" s="3" t="s">
        <v>25</v>
      </c>
      <c r="C258" s="8" t="s">
        <v>7</v>
      </c>
      <c r="D258" t="s">
        <v>17</v>
      </c>
      <c r="O258" s="17"/>
    </row>
    <row r="259" spans="1:15" x14ac:dyDescent="0.25">
      <c r="A259" s="15" t="s">
        <v>12</v>
      </c>
      <c r="B259" s="3" t="s">
        <v>25</v>
      </c>
      <c r="C259" s="9" t="s">
        <v>1</v>
      </c>
      <c r="D259" t="s">
        <v>17</v>
      </c>
      <c r="O259" s="17"/>
    </row>
    <row r="260" spans="1:15" x14ac:dyDescent="0.25">
      <c r="A260" s="1"/>
    </row>
  </sheetData>
  <autoFilter ref="A1:D259" xr:uid="{0835F79D-3519-4C40-8AE0-1F78F128C166}"/>
  <sortState xmlns:xlrd2="http://schemas.microsoft.com/office/spreadsheetml/2017/richdata2" ref="A2:D260">
    <sortCondition ref="D2:D260" customList="W,U,B,R,G,UW,BW,RW,GW,BU,RU,GU,BR,BG,GR"/>
    <sortCondition ref="C2:C260" customList="C,U,R,M"/>
    <sortCondition ref="A2:A260"/>
    <sortCondition ref="B2:B260"/>
  </sortState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A9E648-96B8-446B-B44E-BE3388392315}">
  <sheetPr codeName="Feuil5"/>
  <dimension ref="A1:H9"/>
  <sheetViews>
    <sheetView zoomScale="87" zoomScaleNormal="87" workbookViewId="0">
      <selection activeCell="C28" sqref="C28"/>
    </sheetView>
  </sheetViews>
  <sheetFormatPr defaultColWidth="11" defaultRowHeight="15.75" x14ac:dyDescent="0.25"/>
  <cols>
    <col min="3" max="3" width="14.625" customWidth="1"/>
    <col min="8" max="8" width="30.625" customWidth="1"/>
  </cols>
  <sheetData>
    <row r="1" spans="1:8" x14ac:dyDescent="0.25">
      <c r="A1" t="s">
        <v>140</v>
      </c>
    </row>
    <row r="2" spans="1:8" ht="16.5" thickBot="1" x14ac:dyDescent="0.3">
      <c r="A2" t="s">
        <v>141</v>
      </c>
    </row>
    <row r="3" spans="1:8" ht="17.25" thickTop="1" thickBot="1" x14ac:dyDescent="0.3">
      <c r="A3" t="s">
        <v>142</v>
      </c>
      <c r="H3" s="153" t="s">
        <v>138</v>
      </c>
    </row>
    <row r="4" spans="1:8" x14ac:dyDescent="0.25">
      <c r="H4" s="151"/>
    </row>
    <row r="5" spans="1:8" x14ac:dyDescent="0.25">
      <c r="C5" t="s">
        <v>143</v>
      </c>
      <c r="D5" s="5" t="s">
        <v>140</v>
      </c>
      <c r="H5" s="151"/>
    </row>
    <row r="6" spans="1:8" x14ac:dyDescent="0.25">
      <c r="C6" t="s">
        <v>144</v>
      </c>
      <c r="D6" s="154" t="s">
        <v>142</v>
      </c>
      <c r="H6" s="151"/>
    </row>
    <row r="7" spans="1:8" x14ac:dyDescent="0.25">
      <c r="H7" s="151"/>
    </row>
    <row r="8" spans="1:8" ht="16.5" thickBot="1" x14ac:dyDescent="0.3">
      <c r="H8" s="152"/>
    </row>
    <row r="9" spans="1:8" ht="16.5" thickTop="1" x14ac:dyDescent="0.25"/>
  </sheetData>
  <dataValidations count="2">
    <dataValidation type="list" allowBlank="1" showInputMessage="1" showErrorMessage="1" sqref="D5" xr:uid="{6550D107-2AA3-46B7-B379-BF6C9E531331}">
      <formula1>YN</formula1>
    </dataValidation>
    <dataValidation type="list" allowBlank="1" showInputMessage="1" showErrorMessage="1" sqref="D6" xr:uid="{986F154E-8D52-49EE-B2E7-860925AEADA2}">
      <formula1>YNM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3" r:id="rId4" name="Button 5">
              <controlPr defaultSize="0" print="0" autoFill="0" autoPict="0" macro="[0]!trierSquelette">
                <anchor moveWithCells="1" sizeWithCells="1">
                  <from>
                    <xdr:col>7</xdr:col>
                    <xdr:colOff>9525</xdr:colOff>
                    <xdr:row>6</xdr:row>
                    <xdr:rowOff>0</xdr:rowOff>
                  </from>
                  <to>
                    <xdr:col>7</xdr:col>
                    <xdr:colOff>2324100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5" name="Button 6">
              <controlPr defaultSize="0" print="0" autoFill="0" autoPict="0" macro="[0]!_xludf.Zoom">
                <anchor moveWithCells="1" sizeWithCells="1">
                  <from>
                    <xdr:col>7</xdr:col>
                    <xdr:colOff>9525</xdr:colOff>
                    <xdr:row>4</xdr:row>
                    <xdr:rowOff>0</xdr:rowOff>
                  </from>
                  <to>
                    <xdr:col>7</xdr:col>
                    <xdr:colOff>2333625</xdr:colOff>
                    <xdr:row>5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5</vt:i4>
      </vt:variant>
      <vt:variant>
        <vt:lpstr>Benoemde bereiken</vt:lpstr>
      </vt:variant>
      <vt:variant>
        <vt:i4>22</vt:i4>
      </vt:variant>
    </vt:vector>
  </HeadingPairs>
  <TitlesOfParts>
    <vt:vector size="27" baseType="lpstr">
      <vt:lpstr>Squelette</vt:lpstr>
      <vt:lpstr>Statistique</vt:lpstr>
      <vt:lpstr>Type</vt:lpstr>
      <vt:lpstr>Squelette Base Kaladesh</vt:lpstr>
      <vt:lpstr>Outils</vt:lpstr>
      <vt:lpstr>blanc</vt:lpstr>
      <vt:lpstr>bleu</vt:lpstr>
      <vt:lpstr>Btype</vt:lpstr>
      <vt:lpstr>Concu</vt:lpstr>
      <vt:lpstr>Ctype</vt:lpstr>
      <vt:lpstr>Gtype</vt:lpstr>
      <vt:lpstr>Incolore</vt:lpstr>
      <vt:lpstr>keyword</vt:lpstr>
      <vt:lpstr>ListeType</vt:lpstr>
      <vt:lpstr>Mtype</vt:lpstr>
      <vt:lpstr>Multicolore</vt:lpstr>
      <vt:lpstr>noir</vt:lpstr>
      <vt:lpstr>rouge</vt:lpstr>
      <vt:lpstr>Rtype</vt:lpstr>
      <vt:lpstr>SousType</vt:lpstr>
      <vt:lpstr>Trier</vt:lpstr>
      <vt:lpstr>Types</vt:lpstr>
      <vt:lpstr>Utype</vt:lpstr>
      <vt:lpstr>vert</vt:lpstr>
      <vt:lpstr>Wtype</vt:lpstr>
      <vt:lpstr>YN</vt:lpstr>
      <vt:lpstr>YNM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etulyon1</dc:creator>
  <cp:lastModifiedBy>BSA</cp:lastModifiedBy>
  <cp:lastPrinted>2023-09-29T13:46:54Z</cp:lastPrinted>
  <dcterms:created xsi:type="dcterms:W3CDTF">2023-02-28T08:21:26Z</dcterms:created>
  <dcterms:modified xsi:type="dcterms:W3CDTF">2024-01-14T10:46:31Z</dcterms:modified>
</cp:coreProperties>
</file>