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65B8811-53BF-49CA-ABA7-9DE145BE8771}" xr6:coauthVersionLast="47" xr6:coauthVersionMax="47" xr10:uidLastSave="{00000000-0000-0000-0000-000000000000}"/>
  <bookViews>
    <workbookView xWindow="-120" yWindow="-120" windowWidth="29040" windowHeight="15855" xr2:uid="{E5198A36-3936-41D7-B80A-325107815276}"/>
  </bookViews>
  <sheets>
    <sheet name="Obj. O-N" sheetId="1" r:id="rId1"/>
  </sheets>
  <functionGroups builtInGroupCount="19"/>
  <externalReferences>
    <externalReference r:id="rId2"/>
  </externalReferences>
  <definedNames>
    <definedName name="Code">'Obj. O-N'!$T$8</definedName>
    <definedName name="Dern._V.">[1]DIVERS!#REF!</definedName>
    <definedName name="Donnees">[1]!Base[['#]:[Notes]]</definedName>
    <definedName name="Exchanges">#REF!</definedName>
    <definedName name="Moy._A.">[1]DIVERS!#REF!</definedName>
    <definedName name="Objectif">'Obj. O-N'!$T$7</definedName>
    <definedName name="Prix">[1]DIVERS!#REF!</definedName>
    <definedName name="Quantité">[1]DIVERS!#REF!</definedName>
    <definedName name="RechBase">[1]!Base[Recherche]</definedName>
    <definedName name="recherche">[1]RECHERCHE!$B$2</definedName>
    <definedName name="Total_dispo">#REF!</definedName>
    <definedName name="Total_Synthèse">[1]DIVERS!#REF!</definedName>
    <definedName name="Total_Trades">[1]DIVERS!#REF!</definedName>
    <definedName name="x2.10">[1]DIVERS!#REF!</definedName>
    <definedName name="x3.15">[1]DIVERS!#REF!</definedName>
    <definedName name="x4.20">[1]DIVERS!#REF!</definedName>
    <definedName name="x5.25">[1]DIVERS!#REF!</definedName>
    <definedName name="x6.30">[1]DIVERS!#REF!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3" i="1" l="1"/>
  <c r="T4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T9" i="1" a="1"/>
  <c r="T9" i="1" l="1"/>
  <c r="U4" i="1"/>
  <c r="T5" i="1"/>
  <c r="U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<sst xmlns="http://schemas.openxmlformats.org/spreadsheetml/2006/main" count="35" uniqueCount="23">
  <si>
    <t>#</t>
  </si>
  <si>
    <t>Type</t>
  </si>
  <si>
    <t>Date</t>
  </si>
  <si>
    <t>Heure</t>
  </si>
  <si>
    <t>Exchange</t>
  </si>
  <si>
    <t>Code 1</t>
  </si>
  <si>
    <t>Quantité</t>
  </si>
  <si>
    <t>Prix</t>
  </si>
  <si>
    <t>Code 2</t>
  </si>
  <si>
    <t>Total</t>
  </si>
  <si>
    <t>Frais</t>
  </si>
  <si>
    <t>Code 3</t>
  </si>
  <si>
    <t>Valeur act.</t>
  </si>
  <si>
    <t>G/P %</t>
  </si>
  <si>
    <t>Texte ?</t>
  </si>
  <si>
    <t>Notes</t>
  </si>
  <si>
    <t>$</t>
  </si>
  <si>
    <t>Objectif</t>
  </si>
  <si>
    <t>Achat</t>
  </si>
  <si>
    <t>AAA</t>
  </si>
  <si>
    <t>Vente</t>
  </si>
  <si>
    <t xml:space="preserve">Code </t>
  </si>
  <si>
    <t>Objectif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</si>
</sst>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#,##0.00000000"/>
    <numFmt numFmtId="165" formatCode="0.00000000"/>
    <numFmt numFmtId="166" formatCode="0.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/>
    <xf numFmtId="2" fontId="0" fillId="0" borderId="0" xfId="0" applyNumberFormat="1" applyAlignment="1">
      <alignment horizontal="center"/>
    </xf>
    <xf numFmtId="165" fontId="0" fillId="0" borderId="0" xfId="0" applyNumberFormat="1"/>
    <xf numFmtId="166" fontId="0" fillId="0" borderId="0" xfId="0" applyNumberFormat="1"/>
  </cellXfs>
  <cellStyles count="1">
    <cellStyle name="Standaard" xfId="0" builtinId="0"/>
  </cellStyles>
  <dxfs count="12">
    <dxf>
      <numFmt numFmtId="165" formatCode="0.00000000"/>
    </dxf>
    <dxf>
      <numFmt numFmtId="165" formatCode="0.00000000"/>
    </dxf>
    <dxf>
      <numFmt numFmtId="165" formatCode="0.00000000"/>
    </dxf>
    <dxf>
      <numFmt numFmtId="165" formatCode="0.00000000"/>
    </dxf>
    <dxf>
      <font>
        <color theme="9" tint="-0.499984740745262"/>
      </font>
      <fill>
        <patternFill>
          <bgColor theme="9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>
          <bgColor theme="4"/>
        </patternFill>
      </fill>
      <border>
        <left style="medium">
          <color theme="4"/>
        </left>
        <right style="medium">
          <color theme="4"/>
        </right>
        <top style="medium">
          <color theme="4"/>
        </top>
        <bottom style="medium">
          <color theme="4"/>
        </bottom>
        <vertical style="thin">
          <color theme="4" tint="-0.24994659260841701"/>
        </vertical>
      </border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TableStyle="TableStyleMedium2" defaultPivotStyle="PivotStyleLight16">
    <tableStyle name="Tab_2" pivot="0" count="7" xr9:uid="{6F55CDFF-C588-4EBD-89E2-6035B0008861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9c6b6bf7c9a5e952/Documents/Crypto%20Wallet.xlsm" TargetMode="External"/><Relationship Id="rId1" Type="http://schemas.openxmlformats.org/officeDocument/2006/relationships/externalLinkPath" Target="https://d.docs.live.net/9c6b6bf7c9a5e952/Documents/Crypto%20Wall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SHBOARD"/>
      <sheetName val="STRATÉGIE"/>
      <sheetName val="Calculs"/>
      <sheetName val="Test obj."/>
      <sheetName val="BASE"/>
      <sheetName val="Obj. O-N"/>
      <sheetName val="SYNTHÈSE"/>
      <sheetName val="Stratégie vente"/>
      <sheetName val="COINGECKO"/>
      <sheetName val="SAFE"/>
      <sheetName val="STAKING"/>
      <sheetName val="RECHERCHE"/>
      <sheetName val="DIVERS"/>
      <sheetName val="Crypto Wall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B2" t="str">
            <v/>
          </cell>
        </row>
      </sheetData>
      <sheetData sheetId="12"/>
      <sheetData sheetId="1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947EBD-2142-4B3B-95ED-0A8A56B915B2}" name="Base" displayName="Base" ref="C2:Q15" totalsRowShown="0">
  <autoFilter ref="C2:Q15" xr:uid="{319CC80F-416F-4D69-9D6E-909E9A8D2CA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EA04FFC-E38C-4253-A775-FBB88596729A}" name="Type"/>
    <tableColumn id="2" xr3:uid="{E926251B-5E63-442B-9EFF-5702645CC9D3}" name="Date"/>
    <tableColumn id="3" xr3:uid="{7B903B65-4A30-4308-A037-073C7A1264DC}" name="Heure"/>
    <tableColumn id="4" xr3:uid="{66D19353-5B89-471C-8F3A-9EA92C4E717D}" name="Exchange"/>
    <tableColumn id="5" xr3:uid="{0A9D0035-D49C-42E6-850C-95EE16A0A43A}" name="Code 1"/>
    <tableColumn id="6" xr3:uid="{950F1E26-2311-41BA-AEAE-6135F5836E24}" name="Quantité" dataDxfId="3"/>
    <tableColumn id="7" xr3:uid="{3F777B21-A867-45E0-880F-9E636B440E61}" name="Prix" dataDxfId="2"/>
    <tableColumn id="8" xr3:uid="{496C2679-17A5-4DF9-9B43-9C053B97F0F5}" name="Code 2" dataDxfId="1"/>
    <tableColumn id="9" xr3:uid="{19531E20-3DF2-40D8-88E7-3C0103857177}" name="Total" dataDxfId="0">
      <calculatedColumnFormula>IF(Base[[#This Row],[Prix]]&lt;&gt;"",H3*I3,"")</calculatedColumnFormula>
    </tableColumn>
    <tableColumn id="10" xr3:uid="{A0856258-5262-42FE-8284-D5C56046EA58}" name="Frais"/>
    <tableColumn id="11" xr3:uid="{2D801F3C-268F-419E-8D7F-3381EE9B39B6}" name="Code 3"/>
    <tableColumn id="12" xr3:uid="{0516EBCC-C986-493F-8620-34D74B453229}" name="Valeur act."/>
    <tableColumn id="13" xr3:uid="{3A372B6E-D178-4AE1-885B-DB009EBA3576}" name="G/P %"/>
    <tableColumn id="14" xr3:uid="{E0E0D651-0132-4259-A3D4-B9D6307E7C0C}" name="Texte ?"/>
    <tableColumn id="15" xr3:uid="{09C909CE-C7B1-4166-9B7D-8CF9999F8D4B}" name="Notes"/>
  </tableColumns>
  <tableStyleInfo name="Tab_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351A3-EAFD-46D6-9C72-0D153B084381}">
  <sheetPr codeName="Feuil13"/>
  <dimension ref="B2:U15"/>
  <sheetViews>
    <sheetView tabSelected="1" workbookViewId="0">
      <selection activeCell="T9" sqref="T9"/>
    </sheetView>
  </sheetViews>
  <sheetFormatPr defaultColWidth="11.42578125" defaultRowHeight="15" x14ac:dyDescent="0.25"/>
  <cols>
    <col min="1" max="1" width="2.7109375" customWidth="1"/>
    <col min="2" max="2" width="11.5703125" hidden="1" customWidth="1"/>
    <col min="3" max="3" width="6.42578125" bestFit="1" customWidth="1"/>
    <col min="4" max="6" width="11.5703125" hidden="1" customWidth="1"/>
    <col min="7" max="7" width="7" bestFit="1" customWidth="1"/>
    <col min="8" max="8" width="11.5703125" style="7" bestFit="1" customWidth="1"/>
    <col min="9" max="9" width="11.5703125" bestFit="1" customWidth="1"/>
    <col min="10" max="10" width="11.5703125" hidden="1" customWidth="1"/>
    <col min="11" max="11" width="12.5703125" bestFit="1" customWidth="1"/>
    <col min="12" max="17" width="11.5703125" hidden="1" customWidth="1"/>
    <col min="18" max="18" width="2.7109375" customWidth="1"/>
    <col min="19" max="19" width="8.85546875" bestFit="1" customWidth="1"/>
    <col min="20" max="20" width="15.42578125" style="4" bestFit="1" customWidth="1"/>
    <col min="21" max="21" width="7.28515625" style="2" bestFit="1" customWidth="1"/>
    <col min="22" max="22" width="2.7109375" customWidth="1"/>
  </cols>
  <sheetData>
    <row r="2" spans="2:21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s="7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T2" s="3" t="s">
        <v>6</v>
      </c>
      <c r="U2" s="5" t="s">
        <v>16</v>
      </c>
    </row>
    <row r="3" spans="2:21" x14ac:dyDescent="0.25">
      <c r="C3" t="s">
        <v>18</v>
      </c>
      <c r="G3" t="s">
        <v>19</v>
      </c>
      <c r="H3" s="6">
        <v>1</v>
      </c>
      <c r="I3" s="6">
        <v>10</v>
      </c>
      <c r="J3" s="6"/>
      <c r="K3" s="6">
        <f>IF(Base[[#This Row],[Prix]]&lt;&gt;"",H3*I3,"")</f>
        <v>10</v>
      </c>
      <c r="S3" t="s">
        <v>18</v>
      </c>
      <c r="T3" s="4">
        <f>SUMIFS(Base[Quantité],Base[Type],S3)</f>
        <v>8</v>
      </c>
      <c r="U3" s="2">
        <f>SUMIFS(Base[Total],Base[Type],S3)</f>
        <v>100</v>
      </c>
    </row>
    <row r="4" spans="2:21" x14ac:dyDescent="0.25">
      <c r="C4" t="s">
        <v>18</v>
      </c>
      <c r="G4" t="s">
        <v>19</v>
      </c>
      <c r="H4" s="6">
        <v>2</v>
      </c>
      <c r="I4" s="6">
        <v>20</v>
      </c>
      <c r="J4" s="6"/>
      <c r="K4" s="6">
        <f>IF(Base[[#This Row],[Prix]]&lt;&gt;"",H4*I4,"")</f>
        <v>40</v>
      </c>
      <c r="S4" t="s">
        <v>20</v>
      </c>
      <c r="T4" s="4">
        <f>SUMIFS(Base[Quantité],Base[Type],S4)</f>
        <v>7.9999999900000001</v>
      </c>
      <c r="U4" s="2">
        <f>SUMIFS(Base[Total],Base[Type],S4)</f>
        <v>219.99999969999999</v>
      </c>
    </row>
    <row r="5" spans="2:21" x14ac:dyDescent="0.25">
      <c r="C5" t="s">
        <v>18</v>
      </c>
      <c r="G5" t="s">
        <v>19</v>
      </c>
      <c r="H5" s="6">
        <v>5</v>
      </c>
      <c r="I5" s="6">
        <v>10</v>
      </c>
      <c r="J5" s="6"/>
      <c r="K5" s="6">
        <f>IF(Base[[#This Row],[Prix]]&lt;&gt;"",H5*I5,"")</f>
        <v>50</v>
      </c>
      <c r="S5" t="s">
        <v>9</v>
      </c>
      <c r="T5" s="4">
        <f>T3-T4</f>
        <v>9.9999999392252903E-9</v>
      </c>
    </row>
    <row r="6" spans="2:21" x14ac:dyDescent="0.25">
      <c r="C6" t="s">
        <v>20</v>
      </c>
      <c r="G6" t="s">
        <v>19</v>
      </c>
      <c r="H6" s="6">
        <v>4</v>
      </c>
      <c r="I6" s="6">
        <v>25</v>
      </c>
      <c r="J6" s="6"/>
      <c r="K6" s="6">
        <f>IF(Base[[#This Row],[Prix]]&lt;&gt;"",H6*I6,"")</f>
        <v>100</v>
      </c>
    </row>
    <row r="7" spans="2:21" x14ac:dyDescent="0.25">
      <c r="C7" t="s">
        <v>20</v>
      </c>
      <c r="G7" t="s">
        <v>19</v>
      </c>
      <c r="H7" s="6">
        <v>3.9999999900000001</v>
      </c>
      <c r="I7" s="6">
        <v>30</v>
      </c>
      <c r="J7" s="6"/>
      <c r="K7" s="6">
        <f>IF(Base[[#This Row],[Prix]]&lt;&gt;"",H7*I7,"")</f>
        <v>119.9999997</v>
      </c>
      <c r="S7" t="s">
        <v>17</v>
      </c>
      <c r="T7" s="5">
        <v>100</v>
      </c>
    </row>
    <row r="8" spans="2:21" x14ac:dyDescent="0.25">
      <c r="H8" s="6"/>
      <c r="I8" s="6"/>
      <c r="J8" s="6"/>
      <c r="K8" s="6" t="str">
        <f>IF(Base[[#This Row],[Prix]]&lt;&gt;"",H8*I8,"")</f>
        <v/>
      </c>
      <c r="S8" t="s">
        <v>21</v>
      </c>
      <c r="T8" s="1" t="s">
        <v>19</v>
      </c>
    </row>
    <row r="9" spans="2:21" x14ac:dyDescent="0.25">
      <c r="H9" s="6"/>
      <c r="I9" s="6"/>
      <c r="J9" s="6"/>
      <c r="K9" s="6" t="str">
        <f>IF(Base[[#This Row],[Prix]]&lt;&gt;"",H9*I9,"")</f>
        <v/>
      </c>
      <c r="S9" t="s">
        <v>22</v>
      </c>
      <c r="T9" s="5" cm="1">
        <f t="array" ref="T9">SommeObjectif(Base[],Code,Objectif)</f>
        <v>100</v>
      </c>
    </row>
    <row r="10" spans="2:21" x14ac:dyDescent="0.25">
      <c r="H10" s="6"/>
      <c r="I10" s="6"/>
      <c r="J10" s="6"/>
      <c r="K10" s="6" t="str">
        <f>IF(Base[[#This Row],[Prix]]&lt;&gt;"",H10*I10,"")</f>
        <v/>
      </c>
    </row>
    <row r="11" spans="2:21" x14ac:dyDescent="0.25">
      <c r="H11" s="6"/>
      <c r="I11" s="6"/>
      <c r="J11" s="6"/>
      <c r="K11" s="6" t="str">
        <f>IF(Base[[#This Row],[Prix]]&lt;&gt;"",H11*I11,"")</f>
        <v/>
      </c>
    </row>
    <row r="12" spans="2:21" x14ac:dyDescent="0.25">
      <c r="H12" s="6"/>
      <c r="I12" s="6"/>
      <c r="J12" s="6"/>
      <c r="K12" s="6" t="str">
        <f>IF(Base[[#This Row],[Prix]]&lt;&gt;"",H12*I12,"")</f>
        <v/>
      </c>
    </row>
    <row r="13" spans="2:21" x14ac:dyDescent="0.25">
      <c r="H13" s="6"/>
      <c r="I13" s="6"/>
      <c r="J13" s="6"/>
      <c r="K13" s="6" t="str">
        <f>IF(Base[[#This Row],[Prix]]&lt;&gt;"",H13*I13,"")</f>
        <v/>
      </c>
    </row>
    <row r="14" spans="2:21" x14ac:dyDescent="0.25">
      <c r="H14" s="6"/>
      <c r="I14" s="6"/>
      <c r="J14" s="6"/>
      <c r="K14" s="6" t="str">
        <f>IF(Base[[#This Row],[Prix]]&lt;&gt;"",H14*I14,"")</f>
        <v/>
      </c>
    </row>
    <row r="15" spans="2:21" x14ac:dyDescent="0.25">
      <c r="H15" s="6"/>
      <c r="I15" s="6"/>
      <c r="J15" s="6"/>
      <c r="K15" s="6" t="str">
        <f>IF(Base[[#This Row],[Prix]]&lt;&gt;"",H15*I15,"")</f>
        <v/>
      </c>
    </row>
  </sheetData>
  <conditionalFormatting sqref="T9">
    <cfRule type="expression" dxfId="4" priority="1">
      <formula>$T$9&gt;=$T$7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Obj. O-N</vt:lpstr>
      <vt:lpstr>Code</vt:lpstr>
      <vt:lpstr>Objectif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.</dc:creator>
  <cp:keywords/>
  <dc:description/>
  <cp:lastModifiedBy>BSA</cp:lastModifiedBy>
  <cp:revision/>
  <dcterms:created xsi:type="dcterms:W3CDTF">2024-01-04T12:46:46Z</dcterms:created>
  <dcterms:modified xsi:type="dcterms:W3CDTF">2024-01-08T19:01:56Z</dcterms:modified>
  <cp:category/>
  <cp:contentStatus/>
</cp:coreProperties>
</file>