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A576B40-3D50-421E-9106-7945C6013290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 a="1"/>
  <c r="Q9" i="1" s="1"/>
  <c r="H2" i="1"/>
  <c r="I2" i="1" s="1"/>
  <c r="H3" i="1"/>
  <c r="I3" i="1" s="1"/>
  <c r="H4" i="1"/>
  <c r="L4" i="1" s="1"/>
  <c r="H5" i="1"/>
  <c r="K5" i="1" s="1"/>
  <c r="H6" i="1"/>
  <c r="J6" i="1" s="1"/>
  <c r="H7" i="1"/>
  <c r="I7" i="1" s="1"/>
  <c r="P3" i="1"/>
  <c r="P4" i="1"/>
  <c r="P5" i="1"/>
  <c r="P6" i="1"/>
  <c r="P7" i="1"/>
  <c r="P2" i="1"/>
  <c r="N3" i="1"/>
  <c r="N2" i="1"/>
  <c r="R1" i="1" s="1" a="1"/>
  <c r="R1" i="1" s="1"/>
  <c r="AK7" i="1" l="1"/>
  <c r="AI2" i="1"/>
  <c r="AH3" i="1"/>
  <c r="AG4" i="1"/>
  <c r="AK4" i="1"/>
  <c r="AJ5" i="1"/>
  <c r="AI6" i="1"/>
  <c r="AH7" i="1"/>
  <c r="AJ2" i="1"/>
  <c r="AI3" i="1"/>
  <c r="AH4" i="1"/>
  <c r="AG5" i="1"/>
  <c r="AK5" i="1"/>
  <c r="AJ6" i="1"/>
  <c r="AI7" i="1"/>
  <c r="J5" i="1"/>
  <c r="AG2" i="1"/>
  <c r="AK2" i="1"/>
  <c r="AJ3" i="1"/>
  <c r="AI4" i="1"/>
  <c r="AH5" i="1"/>
  <c r="AG6" i="1"/>
  <c r="AK6" i="1"/>
  <c r="AJ7" i="1"/>
  <c r="K4" i="1"/>
  <c r="AH2" i="1"/>
  <c r="AG3" i="1"/>
  <c r="AK3" i="1"/>
  <c r="AJ4" i="1"/>
  <c r="AI5" i="1"/>
  <c r="AH6" i="1"/>
  <c r="AG7" i="1"/>
  <c r="AD7" i="1"/>
  <c r="AE6" i="1"/>
  <c r="AF5" i="1"/>
  <c r="AC4" i="1"/>
  <c r="AD3" i="1"/>
  <c r="AE2" i="1"/>
  <c r="AC2" i="1"/>
  <c r="AC7" i="1"/>
  <c r="AD6" i="1"/>
  <c r="AE5" i="1"/>
  <c r="AF4" i="1"/>
  <c r="AC3" i="1"/>
  <c r="AD2" i="1"/>
  <c r="AF7" i="1"/>
  <c r="AC6" i="1"/>
  <c r="AD5" i="1"/>
  <c r="AF3" i="1"/>
  <c r="AE4" i="1"/>
  <c r="AF2" i="1"/>
  <c r="AE3" i="1"/>
  <c r="AD4" i="1"/>
  <c r="AC5" i="1"/>
  <c r="AF6" i="1"/>
  <c r="AF8" i="1" s="1"/>
  <c r="AE7" i="1"/>
  <c r="H8" i="1"/>
  <c r="I6" i="1"/>
  <c r="L7" i="1"/>
  <c r="L3" i="1"/>
  <c r="K7" i="1"/>
  <c r="L6" i="1"/>
  <c r="I5" i="1"/>
  <c r="J4" i="1"/>
  <c r="K3" i="1"/>
  <c r="J7" i="1"/>
  <c r="K6" i="1"/>
  <c r="L5" i="1"/>
  <c r="I4" i="1"/>
  <c r="J3" i="1"/>
  <c r="L2" i="1"/>
  <c r="K2" i="1"/>
  <c r="J2" i="1"/>
  <c r="Y7" i="1"/>
  <c r="U7" i="1"/>
  <c r="Y6" i="1"/>
  <c r="U6" i="1"/>
  <c r="Y5" i="1"/>
  <c r="U5" i="1"/>
  <c r="Y4" i="1"/>
  <c r="U4" i="1"/>
  <c r="Y3" i="1"/>
  <c r="U3" i="1"/>
  <c r="Y2" i="1"/>
  <c r="U2" i="1"/>
  <c r="Z3" i="1"/>
  <c r="AB7" i="1"/>
  <c r="X7" i="1"/>
  <c r="T7" i="1"/>
  <c r="AB6" i="1"/>
  <c r="X6" i="1"/>
  <c r="T6" i="1"/>
  <c r="AB5" i="1"/>
  <c r="X5" i="1"/>
  <c r="T5" i="1"/>
  <c r="AB4" i="1"/>
  <c r="X4" i="1"/>
  <c r="T4" i="1"/>
  <c r="AB3" i="1"/>
  <c r="X3" i="1"/>
  <c r="T3" i="1"/>
  <c r="AB2" i="1"/>
  <c r="X2" i="1"/>
  <c r="T2" i="1"/>
  <c r="Z4" i="1"/>
  <c r="Z2" i="1"/>
  <c r="V2" i="1"/>
  <c r="AA7" i="1"/>
  <c r="W7" i="1"/>
  <c r="S7" i="1"/>
  <c r="AA6" i="1"/>
  <c r="W6" i="1"/>
  <c r="S6" i="1"/>
  <c r="AA5" i="1"/>
  <c r="W5" i="1"/>
  <c r="S5" i="1"/>
  <c r="AA4" i="1"/>
  <c r="W4" i="1"/>
  <c r="S4" i="1"/>
  <c r="AA3" i="1"/>
  <c r="W3" i="1"/>
  <c r="S3" i="1"/>
  <c r="AA2" i="1"/>
  <c r="W2" i="1"/>
  <c r="S2" i="1"/>
  <c r="Z7" i="1"/>
  <c r="V7" i="1"/>
  <c r="Z6" i="1"/>
  <c r="V6" i="1"/>
  <c r="Z5" i="1"/>
  <c r="V5" i="1"/>
  <c r="V4" i="1"/>
  <c r="V3" i="1"/>
  <c r="G8" i="1"/>
  <c r="F8" i="1"/>
  <c r="E8" i="1"/>
  <c r="D8" i="1"/>
  <c r="AK8" i="1" l="1"/>
  <c r="AJ8" i="1"/>
  <c r="AI8" i="1"/>
  <c r="AG8" i="1"/>
  <c r="AH8" i="1"/>
  <c r="O9" i="1" a="1"/>
  <c r="O9" i="1" s="1"/>
  <c r="AC8" i="1"/>
  <c r="AE8" i="1"/>
  <c r="AD8" i="1"/>
  <c r="AA8" i="1"/>
  <c r="V8" i="1"/>
  <c r="X8" i="1"/>
  <c r="Y8" i="1"/>
  <c r="Z8" i="1"/>
  <c r="AB8" i="1"/>
  <c r="W8" i="1"/>
  <c r="T8" i="1"/>
  <c r="S8" i="1"/>
  <c r="U8" i="1"/>
  <c r="R4" i="1"/>
  <c r="R3" i="1"/>
  <c r="R7" i="1"/>
  <c r="R6" i="1"/>
  <c r="R5" i="1"/>
  <c r="R2" i="1"/>
  <c r="P8" i="1" l="1"/>
  <c r="Q3" i="1"/>
  <c r="O3" i="1" s="1"/>
  <c r="Q2" i="1"/>
  <c r="O2" i="1" s="1"/>
  <c r="R8" i="1"/>
  <c r="Q5" i="1"/>
  <c r="O5" i="1" s="1"/>
  <c r="Q6" i="1"/>
  <c r="O6" i="1" s="1"/>
  <c r="Q4" i="1"/>
  <c r="O4" i="1" s="1"/>
  <c r="Q7" i="1"/>
  <c r="O7" i="1" s="1"/>
  <c r="S9" i="1" l="1" a="1"/>
  <c r="S9" i="1" s="1"/>
  <c r="W11" i="1" a="1"/>
  <c r="W11" i="1" s="1"/>
  <c r="T11" i="1" a="1"/>
  <c r="T11" i="1" s="1"/>
  <c r="Y10" i="1" a="1"/>
  <c r="Y10" i="1" s="1"/>
  <c r="AE12" i="1" a="1"/>
  <c r="AE12" i="1" s="1"/>
  <c r="AA11" i="1" a="1"/>
  <c r="AA11" i="1" s="1"/>
  <c r="V10" i="1" a="1"/>
  <c r="V10" i="1" s="1"/>
  <c r="X10" i="1" a="1"/>
  <c r="X10" i="1" s="1"/>
  <c r="X9" i="1" a="1"/>
  <c r="X9" i="1" s="1"/>
  <c r="AH9" i="1" a="1"/>
  <c r="AH9" i="1" s="1"/>
  <c r="AK12" i="1" a="1"/>
  <c r="AK12" i="1" s="1"/>
  <c r="AI9" i="1" a="1"/>
  <c r="AI9" i="1" s="1"/>
  <c r="U9" i="1" a="1"/>
  <c r="U9" i="1" s="1"/>
  <c r="AF12" i="1" a="1"/>
  <c r="AF12" i="1" s="1"/>
  <c r="AC12" i="1" a="1"/>
  <c r="AC12" i="1" s="1"/>
  <c r="Z12" i="1" a="1"/>
  <c r="Z12" i="1" s="1"/>
  <c r="Z11" i="1" a="1"/>
  <c r="Z11" i="1" s="1"/>
  <c r="AB12" i="1" a="1"/>
  <c r="AB12" i="1" s="1"/>
  <c r="AG12" i="1" a="1"/>
  <c r="AG12" i="1" s="1"/>
  <c r="AJ10" i="1" a="1"/>
  <c r="AJ10" i="1" s="1"/>
  <c r="AE11" i="1" a="1"/>
  <c r="AE11" i="1" s="1"/>
  <c r="V12" i="1" a="1"/>
  <c r="V12" i="1" s="1"/>
  <c r="AK11" i="1" a="1"/>
  <c r="AK11" i="1" s="1"/>
  <c r="AI12" i="1" a="1"/>
  <c r="AI12" i="1" s="1"/>
  <c r="AC11" i="1" a="1"/>
  <c r="AC11" i="1" s="1"/>
  <c r="AB11" i="1" a="1"/>
  <c r="AB11" i="1" s="1"/>
  <c r="S10" i="1" a="1"/>
  <c r="S10" i="1" s="1"/>
  <c r="W12" i="1" a="1"/>
  <c r="W12" i="1" s="1"/>
  <c r="T12" i="1" a="1"/>
  <c r="T12" i="1" s="1"/>
  <c r="Y11" i="1" a="1"/>
  <c r="Y11" i="1" s="1"/>
  <c r="AE9" i="1" a="1"/>
  <c r="AE9" i="1" s="1"/>
  <c r="AA12" i="1" a="1"/>
  <c r="AA12" i="1" s="1"/>
  <c r="V11" i="1" a="1"/>
  <c r="V11" i="1" s="1"/>
  <c r="X11" i="1" a="1"/>
  <c r="X11" i="1" s="1"/>
  <c r="AD9" i="1" a="1"/>
  <c r="AD9" i="1" s="1"/>
  <c r="AD12" i="1" a="1"/>
  <c r="AD12" i="1" s="1"/>
  <c r="AH10" i="1" a="1"/>
  <c r="AH10" i="1" s="1"/>
  <c r="AI10" i="1" a="1"/>
  <c r="AI10" i="1" s="1"/>
  <c r="U11" i="1" a="1"/>
  <c r="U11" i="1" s="1"/>
  <c r="U10" i="1" a="1"/>
  <c r="U10" i="1" s="1"/>
  <c r="AB9" i="1" a="1"/>
  <c r="AB9" i="1" s="1"/>
  <c r="AG11" i="1" a="1"/>
  <c r="AG11" i="1" s="1"/>
  <c r="AJ11" i="1" a="1"/>
  <c r="AJ11" i="1" s="1"/>
  <c r="S12" i="1" a="1"/>
  <c r="S12" i="1" s="1"/>
  <c r="T10" i="1" a="1"/>
  <c r="T10" i="1" s="1"/>
  <c r="V9" i="1" a="1"/>
  <c r="V9" i="1" s="1"/>
  <c r="AD11" i="1" a="1"/>
  <c r="AD11" i="1" s="1"/>
  <c r="AK10" i="1" a="1"/>
  <c r="AK10" i="1" s="1"/>
  <c r="AF11" i="1" a="1"/>
  <c r="AF11" i="1" s="1"/>
  <c r="Z10" i="1" a="1"/>
  <c r="Z10" i="1" s="1"/>
  <c r="AJ9" i="1" a="1"/>
  <c r="AJ9" i="1" s="1"/>
  <c r="S11" i="1" a="1"/>
  <c r="S11" i="1" s="1"/>
  <c r="W9" i="1" a="1"/>
  <c r="W9" i="1" s="1"/>
  <c r="T9" i="1" a="1"/>
  <c r="T9" i="1" s="1"/>
  <c r="Y12" i="1" a="1"/>
  <c r="Y12" i="1" s="1"/>
  <c r="AE10" i="1" a="1"/>
  <c r="AE10" i="1" s="1"/>
  <c r="AA9" i="1" a="1"/>
  <c r="AA9" i="1" s="1"/>
  <c r="X12" i="1" a="1"/>
  <c r="X12" i="1" s="1"/>
  <c r="AD10" i="1" a="1"/>
  <c r="AD10" i="1" s="1"/>
  <c r="AH12" i="1" a="1"/>
  <c r="AH12" i="1" s="1"/>
  <c r="AH11" i="1" a="1"/>
  <c r="AH11" i="1" s="1"/>
  <c r="AK9" i="1" a="1"/>
  <c r="AK9" i="1" s="1"/>
  <c r="AI11" i="1" a="1"/>
  <c r="AI11" i="1" s="1"/>
  <c r="U12" i="1" a="1"/>
  <c r="U12" i="1" s="1"/>
  <c r="AF10" i="1" a="1"/>
  <c r="AF10" i="1" s="1"/>
  <c r="AF9" i="1" a="1"/>
  <c r="AF9" i="1" s="1"/>
  <c r="AC9" i="1" a="1"/>
  <c r="AC9" i="1" s="1"/>
  <c r="Z9" i="1" a="1"/>
  <c r="Z9" i="1" s="1"/>
  <c r="AB10" i="1" a="1"/>
  <c r="AB10" i="1" s="1"/>
  <c r="AG9" i="1" a="1"/>
  <c r="AG9" i="1" s="1"/>
  <c r="AJ12" i="1" a="1"/>
  <c r="AJ12" i="1" s="1"/>
  <c r="W10" i="1" a="1"/>
  <c r="W10" i="1" s="1"/>
  <c r="Y9" i="1" a="1"/>
  <c r="Y9" i="1" s="1"/>
  <c r="AA10" i="1" a="1"/>
  <c r="AA10" i="1" s="1"/>
  <c r="AC10" i="1" a="1"/>
  <c r="AC10" i="1" s="1"/>
  <c r="AG10" i="1" a="1"/>
  <c r="AG10" i="1" s="1"/>
  <c r="R10" i="1" a="1"/>
  <c r="R10" i="1" s="1"/>
  <c r="R9" i="1" a="1"/>
  <c r="R9" i="1" s="1"/>
  <c r="R12" i="1" a="1"/>
  <c r="R12" i="1" s="1"/>
  <c r="R11" i="1" a="1"/>
  <c r="R11" i="1" s="1"/>
  <c r="Z13" i="1" l="1"/>
  <c r="AF13" i="1"/>
  <c r="T13" i="1"/>
  <c r="V13" i="1"/>
  <c r="AI13" i="1"/>
  <c r="AC13" i="1"/>
  <c r="AJ13" i="1"/>
  <c r="AD13" i="1"/>
  <c r="AE13" i="1"/>
  <c r="AG13" i="1"/>
  <c r="AK13" i="1"/>
  <c r="AH13" i="1"/>
  <c r="Y13" i="1"/>
  <c r="AA13" i="1"/>
  <c r="W13" i="1"/>
  <c r="AB13" i="1"/>
  <c r="U13" i="1"/>
  <c r="X13" i="1"/>
  <c r="S13" i="1"/>
  <c r="R13" i="1"/>
  <c r="Q8" i="1" l="1"/>
  <c r="P10" i="1" l="1"/>
  <c r="P11" i="1"/>
  <c r="P12" i="1"/>
  <c r="P9" i="1"/>
  <c r="P1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<sst xmlns="http://schemas.openxmlformats.org/spreadsheetml/2006/main" count="22" uniqueCount="22">
  <si>
    <t>NomProjet</t>
  </si>
  <si>
    <t>Start Date</t>
  </si>
  <si>
    <t>End Date</t>
  </si>
  <si>
    <t>Team1</t>
  </si>
  <si>
    <t>Team2</t>
  </si>
  <si>
    <t>Team3</t>
  </si>
  <si>
    <t>Team4</t>
  </si>
  <si>
    <t>Projet1</t>
  </si>
  <si>
    <t>Projet2</t>
  </si>
  <si>
    <t>Projet3</t>
  </si>
  <si>
    <t>Projet4</t>
  </si>
  <si>
    <t>Projet5</t>
  </si>
  <si>
    <t>Projet6</t>
  </si>
  <si>
    <t>total</t>
  </si>
  <si>
    <t>Team_1</t>
  </si>
  <si>
    <t>Team_2</t>
  </si>
  <si>
    <t>Team_3</t>
  </si>
  <si>
    <t>Team_4</t>
  </si>
  <si>
    <t>min/max</t>
  </si>
  <si>
    <t>somme jours</t>
  </si>
  <si>
    <t>delta dates</t>
  </si>
  <si>
    <t>Correct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</si>
</sst>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"/>
    <numFmt numFmtId="167" formatCode="d/mm/yy;@"/>
    <numFmt numFmtId="168" formatCode="0;\-0;"/>
    <numFmt numFmtId="170" formatCode="0.000"/>
    <numFmt numFmtId="171" formatCode="0.00;\-0.00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3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67" fontId="0" fillId="3" borderId="2" xfId="0" applyNumberFormat="1" applyFill="1" applyBorder="1"/>
    <xf numFmtId="167" fontId="0" fillId="3" borderId="1" xfId="0" applyNumberFormat="1" applyFill="1" applyBorder="1"/>
    <xf numFmtId="167" fontId="0" fillId="3" borderId="3" xfId="0" applyNumberFormat="1" applyFill="1" applyBorder="1"/>
    <xf numFmtId="168" fontId="0" fillId="0" borderId="4" xfId="0" applyNumberFormat="1" applyBorder="1"/>
    <xf numFmtId="168" fontId="0" fillId="0" borderId="0" xfId="0" applyNumberFormat="1"/>
    <xf numFmtId="168" fontId="0" fillId="0" borderId="5" xfId="0" applyNumberFormat="1" applyBorder="1"/>
    <xf numFmtId="168" fontId="0" fillId="0" borderId="6" xfId="0" applyNumberFormat="1" applyBorder="1"/>
    <xf numFmtId="168" fontId="0" fillId="0" borderId="7" xfId="0" applyNumberFormat="1" applyBorder="1"/>
    <xf numFmtId="168" fontId="0" fillId="0" borderId="8" xfId="0" applyNumberFormat="1" applyBorder="1"/>
    <xf numFmtId="3" fontId="0" fillId="4" borderId="0" xfId="0" applyNumberFormat="1" applyFill="1"/>
    <xf numFmtId="0" fontId="0" fillId="4" borderId="0" xfId="0" applyFill="1"/>
    <xf numFmtId="0" fontId="1" fillId="0" borderId="0" xfId="0" applyFont="1" applyAlignment="1">
      <alignment horizontal="center"/>
    </xf>
    <xf numFmtId="10" fontId="0" fillId="0" borderId="0" xfId="0" applyNumberFormat="1" applyAlignment="1">
      <alignment horizontal="center"/>
    </xf>
    <xf numFmtId="0" fontId="0" fillId="2" borderId="0" xfId="0" applyFill="1" applyAlignment="1">
      <alignment horizontal="left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4" fontId="3" fillId="4" borderId="9" xfId="0" applyNumberFormat="1" applyFont="1" applyFill="1" applyBorder="1" applyAlignment="1">
      <alignment horizontal="center" vertical="center" wrapText="1"/>
    </xf>
    <xf numFmtId="167" fontId="3" fillId="4" borderId="10" xfId="0" applyNumberFormat="1" applyFont="1" applyFill="1" applyBorder="1" applyAlignment="1">
      <alignment horizontal="center"/>
    </xf>
    <xf numFmtId="167" fontId="3" fillId="4" borderId="11" xfId="0" applyNumberFormat="1" applyFont="1" applyFill="1" applyBorder="1" applyAlignment="1">
      <alignment horizontal="center"/>
    </xf>
    <xf numFmtId="170" fontId="0" fillId="0" borderId="0" xfId="0" applyNumberFormat="1"/>
    <xf numFmtId="171" fontId="0" fillId="0" borderId="0" xfId="0" applyNumberFormat="1"/>
    <xf numFmtId="171" fontId="0" fillId="5" borderId="13" xfId="0" applyNumberFormat="1" applyFill="1" applyBorder="1"/>
    <xf numFmtId="171" fontId="0" fillId="5" borderId="14" xfId="0" applyNumberFormat="1" applyFill="1" applyBorder="1"/>
    <xf numFmtId="171" fontId="0" fillId="5" borderId="15" xfId="0" applyNumberFormat="1" applyFill="1" applyBorder="1"/>
    <xf numFmtId="171" fontId="0" fillId="5" borderId="12" xfId="0" applyNumberFormat="1" applyFill="1" applyBorder="1"/>
    <xf numFmtId="171" fontId="0" fillId="5" borderId="0" xfId="0" applyNumberFormat="1" applyFill="1" applyBorder="1"/>
    <xf numFmtId="171" fontId="0" fillId="5" borderId="16" xfId="0" applyNumberFormat="1" applyFill="1" applyBorder="1"/>
    <xf numFmtId="171" fontId="0" fillId="5" borderId="17" xfId="0" applyNumberFormat="1" applyFill="1" applyBorder="1"/>
    <xf numFmtId="171" fontId="0" fillId="5" borderId="18" xfId="0" applyNumberFormat="1" applyFill="1" applyBorder="1"/>
    <xf numFmtId="171" fontId="0" fillId="5" borderId="19" xfId="0" applyNumberFormat="1" applyFill="1" applyBorder="1"/>
    <xf numFmtId="14" fontId="0" fillId="0" borderId="0" xfId="0" applyNumberFormat="1" applyFill="1" applyAlignment="1">
      <alignment horizontal="center"/>
    </xf>
    <xf numFmtId="1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/>
    </xf>
  </cellXfs>
  <cellStyles count="1">
    <cellStyle name="Standaard" xfId="0" builtinId="0"/>
  </cellStyles>
  <dxfs count="15">
    <dxf>
      <fill>
        <patternFill>
          <bgColor rgb="FFFFC000"/>
        </patternFill>
      </fill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/mm/yyyy"/>
      <alignment horizontal="center" vertical="bottom" textRotation="0" wrapText="0" indent="0" justifyLastLine="0" shrinkToFit="0" readingOrder="0"/>
    </dxf>
    <dxf>
      <numFmt numFmtId="19" formatCode="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691956-5575-4F8A-A504-B43C5F22362E}" name="Tabel1" displayName="Tabel1" ref="A1:L7" totalsRowShown="0" headerRowDxfId="14" dataDxfId="13">
  <autoFilter ref="A1:L7" xr:uid="{00691956-5575-4F8A-A504-B43C5F22362E}"/>
  <tableColumns count="12">
    <tableColumn id="1" xr3:uid="{0B534C73-AE7A-4472-8E93-722497108E27}" name="NomProjet" dataDxfId="12"/>
    <tableColumn id="2" xr3:uid="{7FE3C149-99C9-4313-AE28-C2EBA7FEC03A}" name="Start Date" dataDxfId="11"/>
    <tableColumn id="3" xr3:uid="{600EB897-F125-493E-ACBA-250A3E28D390}" name="End Date" dataDxfId="10"/>
    <tableColumn id="4" xr3:uid="{535012B9-53EC-43BF-BA03-7BE67BDAF283}" name="Team1" dataDxfId="9"/>
    <tableColumn id="5" xr3:uid="{F885D207-3D9A-4184-A931-561695EA89B8}" name="Team2" dataDxfId="8"/>
    <tableColumn id="6" xr3:uid="{E7C1ADC3-69E6-4997-BC23-7C6F07E7A797}" name="Team3" dataDxfId="7"/>
    <tableColumn id="7" xr3:uid="{526BB845-F601-4A33-AEF8-21E8E927A3A1}" name="Team4" dataDxfId="6"/>
    <tableColumn id="8" xr3:uid="{897A17E9-1DCC-4286-9B49-A11126C0F8C3}" name="total" dataDxfId="5">
      <calculatedColumnFormula>SUM(Tabel1[[#This Row],[Team1]:[Team4]])</calculatedColumnFormula>
    </tableColumn>
    <tableColumn id="9" xr3:uid="{ECAC443D-97C3-428A-9ACB-F1E3230878F2}" name="Team_1" dataDxfId="4">
      <calculatedColumnFormula>+Tabel1[[#This Row],[Team1]]/$H2</calculatedColumnFormula>
    </tableColumn>
    <tableColumn id="10" xr3:uid="{37D1C687-79E7-430B-B0C1-C4FC883EE004}" name="Team_2" dataDxfId="3">
      <calculatedColumnFormula>+Tabel1[[#This Row],[Team2]]/$H2</calculatedColumnFormula>
    </tableColumn>
    <tableColumn id="11" xr3:uid="{D1BDEA00-8864-4F44-BB77-2A41D44C3BB1}" name="Team_3" dataDxfId="2">
      <calculatedColumnFormula>+Tabel1[[#This Row],[Team3]]/$H2</calculatedColumnFormula>
    </tableColumn>
    <tableColumn id="12" xr3:uid="{1C3A11B6-D0A9-45B4-AF75-DC7AABA33E40}" name="Team_4" dataDxfId="1">
      <calculatedColumnFormula>+Tabel1[[#This Row],[Team4]]/$H2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K13"/>
  <sheetViews>
    <sheetView tabSelected="1" workbookViewId="0">
      <pane ySplit="1" topLeftCell="A2" activePane="bottomLeft" state="frozen"/>
      <selection pane="bottomLeft"/>
    </sheetView>
  </sheetViews>
  <sheetFormatPr defaultColWidth="11.42578125" defaultRowHeight="15" x14ac:dyDescent="0.25"/>
  <cols>
    <col min="1" max="1" width="12.85546875" style="2" customWidth="1"/>
    <col min="2" max="3" width="13.5703125" style="3" customWidth="1"/>
    <col min="4" max="7" width="11.5703125" style="4"/>
    <col min="8" max="12" width="11.42578125" style="4"/>
    <col min="13" max="13" width="11.42578125" style="42"/>
    <col min="14" max="14" width="16.7109375" bestFit="1" customWidth="1"/>
    <col min="15" max="15" width="8.140625" customWidth="1"/>
    <col min="16" max="16" width="10.85546875" bestFit="1" customWidth="1"/>
    <col min="17" max="17" width="12.42578125" bestFit="1" customWidth="1"/>
    <col min="18" max="37" width="8.140625" customWidth="1"/>
  </cols>
  <sheetData>
    <row r="1" spans="1:37" x14ac:dyDescent="0.25">
      <c r="A1" s="22" t="s">
        <v>0</v>
      </c>
      <c r="B1" s="23" t="s">
        <v>1</v>
      </c>
      <c r="C1" s="23" t="s">
        <v>2</v>
      </c>
      <c r="D1" s="24" t="s">
        <v>3</v>
      </c>
      <c r="E1" s="24" t="s">
        <v>4</v>
      </c>
      <c r="F1" s="24" t="s">
        <v>5</v>
      </c>
      <c r="G1" s="24" t="s">
        <v>6</v>
      </c>
      <c r="H1" s="24" t="s">
        <v>13</v>
      </c>
      <c r="I1" s="24" t="s">
        <v>14</v>
      </c>
      <c r="J1" s="24" t="s">
        <v>15</v>
      </c>
      <c r="K1" s="24" t="s">
        <v>16</v>
      </c>
      <c r="L1" s="24" t="s">
        <v>17</v>
      </c>
      <c r="M1" s="39"/>
      <c r="N1" s="25" t="s">
        <v>18</v>
      </c>
      <c r="O1" t="s">
        <v>21</v>
      </c>
      <c r="P1" s="1" t="s">
        <v>20</v>
      </c>
      <c r="Q1" s="1" t="s">
        <v>19</v>
      </c>
      <c r="R1" s="9" cm="1">
        <f t="array" ref="R1:AK1">EDATE(N2-DAY(N2)+1,_xlfn.SEQUENCE(,20,0))</f>
        <v>45078</v>
      </c>
      <c r="S1" s="10">
        <v>45108</v>
      </c>
      <c r="T1" s="10">
        <v>45139</v>
      </c>
      <c r="U1" s="10">
        <v>45170</v>
      </c>
      <c r="V1" s="10">
        <v>45200</v>
      </c>
      <c r="W1" s="10">
        <v>45231</v>
      </c>
      <c r="X1" s="10">
        <v>45261</v>
      </c>
      <c r="Y1" s="10">
        <v>45292</v>
      </c>
      <c r="Z1" s="10">
        <v>45323</v>
      </c>
      <c r="AA1" s="10">
        <v>45352</v>
      </c>
      <c r="AB1" s="10">
        <v>45383</v>
      </c>
      <c r="AC1" s="10">
        <v>45413</v>
      </c>
      <c r="AD1" s="10">
        <v>45444</v>
      </c>
      <c r="AE1" s="10">
        <v>45474</v>
      </c>
      <c r="AF1" s="10">
        <v>45505</v>
      </c>
      <c r="AG1" s="10">
        <v>45536</v>
      </c>
      <c r="AH1" s="10">
        <v>45566</v>
      </c>
      <c r="AI1" s="10">
        <v>45597</v>
      </c>
      <c r="AJ1" s="10">
        <v>45627</v>
      </c>
      <c r="AK1" s="11">
        <v>45658</v>
      </c>
    </row>
    <row r="2" spans="1:37" x14ac:dyDescent="0.25">
      <c r="A2" s="2" t="s">
        <v>7</v>
      </c>
      <c r="B2" s="3">
        <v>45239</v>
      </c>
      <c r="C2" s="3">
        <v>45306</v>
      </c>
      <c r="D2" s="4">
        <v>10</v>
      </c>
      <c r="E2" s="4">
        <v>10</v>
      </c>
      <c r="F2" s="4">
        <v>3</v>
      </c>
      <c r="G2" s="4">
        <v>2</v>
      </c>
      <c r="H2" s="4">
        <f>SUM(Tabel1[[#This Row],[Team1]:[Team4]])</f>
        <v>25</v>
      </c>
      <c r="I2" s="21">
        <f>+Tabel1[[#This Row],[Team1]]/$H2</f>
        <v>0.4</v>
      </c>
      <c r="J2" s="21">
        <f>+Tabel1[[#This Row],[Team2]]/$H2</f>
        <v>0.4</v>
      </c>
      <c r="K2" s="21">
        <f>+Tabel1[[#This Row],[Team3]]/$H2</f>
        <v>0.12</v>
      </c>
      <c r="L2" s="21">
        <f>+Tabel1[[#This Row],[Team4]]/$H2</f>
        <v>0.08</v>
      </c>
      <c r="M2" s="40"/>
      <c r="N2" s="26">
        <f>MIN(Tabel1[[Start Date]:[End Date]])</f>
        <v>45085</v>
      </c>
      <c r="O2" s="28">
        <f>IFERROR(Tabel1[[#This Row],[total]]/Q2,1)</f>
        <v>0.36764705882352944</v>
      </c>
      <c r="P2" s="6">
        <f>+Tabel1[[#This Row],[End Date]]-Tabel1[[#This Row],[Start Date]]+1</f>
        <v>68</v>
      </c>
      <c r="Q2" s="6">
        <f>SUM(R2:AB2)</f>
        <v>68</v>
      </c>
      <c r="R2" s="12">
        <f>MAX(0,MIN(EDATE(R$1,1),$C2+1)-MAX(R$1,$B2))</f>
        <v>0</v>
      </c>
      <c r="S2" s="13">
        <f t="shared" ref="S2:AH7" si="0">MAX(0,MIN(EDATE(S$1,1),$C2+1)-MAX(S$1,$B2))</f>
        <v>0</v>
      </c>
      <c r="T2" s="13">
        <f t="shared" si="0"/>
        <v>0</v>
      </c>
      <c r="U2" s="13">
        <f t="shared" si="0"/>
        <v>0</v>
      </c>
      <c r="V2" s="13">
        <f t="shared" si="0"/>
        <v>0</v>
      </c>
      <c r="W2" s="13">
        <f t="shared" si="0"/>
        <v>22</v>
      </c>
      <c r="X2" s="13">
        <f t="shared" si="0"/>
        <v>31</v>
      </c>
      <c r="Y2" s="13">
        <f t="shared" si="0"/>
        <v>15</v>
      </c>
      <c r="Z2" s="13">
        <f t="shared" si="0"/>
        <v>0</v>
      </c>
      <c r="AA2" s="13">
        <f t="shared" si="0"/>
        <v>0</v>
      </c>
      <c r="AB2" s="13">
        <f t="shared" si="0"/>
        <v>0</v>
      </c>
      <c r="AC2" s="13">
        <f t="shared" si="0"/>
        <v>0</v>
      </c>
      <c r="AD2" s="13">
        <f t="shared" si="0"/>
        <v>0</v>
      </c>
      <c r="AE2" s="13">
        <f t="shared" si="0"/>
        <v>0</v>
      </c>
      <c r="AF2" s="13">
        <f t="shared" si="0"/>
        <v>0</v>
      </c>
      <c r="AG2" s="13">
        <f t="shared" si="0"/>
        <v>0</v>
      </c>
      <c r="AH2" s="13">
        <f t="shared" si="0"/>
        <v>0</v>
      </c>
      <c r="AI2" s="13">
        <f t="shared" ref="AI2:AK7" si="1">MAX(0,MIN(EDATE(AI$1,1),$C2+1)-MAX(AI$1,$B2))</f>
        <v>0</v>
      </c>
      <c r="AJ2" s="13">
        <f t="shared" si="1"/>
        <v>0</v>
      </c>
      <c r="AK2" s="14">
        <f t="shared" si="1"/>
        <v>0</v>
      </c>
    </row>
    <row r="3" spans="1:37" ht="15.75" thickBot="1" x14ac:dyDescent="0.3">
      <c r="A3" s="2" t="s">
        <v>8</v>
      </c>
      <c r="B3" s="3">
        <v>45169</v>
      </c>
      <c r="C3" s="3">
        <v>45321</v>
      </c>
      <c r="D3" s="4">
        <v>50</v>
      </c>
      <c r="E3" s="4">
        <v>10</v>
      </c>
      <c r="F3" s="4">
        <v>10</v>
      </c>
      <c r="G3" s="4">
        <v>3</v>
      </c>
      <c r="H3" s="4">
        <f>SUM(Tabel1[[#This Row],[Team1]:[Team4]])</f>
        <v>73</v>
      </c>
      <c r="I3" s="21">
        <f>+Tabel1[[#This Row],[Team1]]/$H3</f>
        <v>0.68493150684931503</v>
      </c>
      <c r="J3" s="21">
        <f>+Tabel1[[#This Row],[Team2]]/$H3</f>
        <v>0.13698630136986301</v>
      </c>
      <c r="K3" s="21">
        <f>+Tabel1[[#This Row],[Team3]]/$H3</f>
        <v>0.13698630136986301</v>
      </c>
      <c r="L3" s="21">
        <f>+Tabel1[[#This Row],[Team4]]/$H3</f>
        <v>4.1095890410958902E-2</v>
      </c>
      <c r="M3" s="40"/>
      <c r="N3" s="27">
        <f>MAX(Tabel1[[Start Date]:[End Date]])</f>
        <v>45366</v>
      </c>
      <c r="O3" s="28">
        <f>IFERROR(Tabel1[[#This Row],[total]]/Q3,1)</f>
        <v>0.47712418300653597</v>
      </c>
      <c r="P3" s="6">
        <f>+Tabel1[[#This Row],[End Date]]-Tabel1[[#This Row],[Start Date]]+1</f>
        <v>153</v>
      </c>
      <c r="Q3" s="6">
        <f t="shared" ref="Q3:Q6" si="2">SUM(R3:AB3)</f>
        <v>153</v>
      </c>
      <c r="R3" s="12">
        <f t="shared" ref="R3:R7" si="3">MAX(0,MIN(EDATE(R$1,1),$C3+1)-MAX(R$1,$B3))</f>
        <v>0</v>
      </c>
      <c r="S3" s="13">
        <f t="shared" si="0"/>
        <v>0</v>
      </c>
      <c r="T3" s="13">
        <f t="shared" si="0"/>
        <v>1</v>
      </c>
      <c r="U3" s="13">
        <f t="shared" si="0"/>
        <v>30</v>
      </c>
      <c r="V3" s="13">
        <f t="shared" si="0"/>
        <v>31</v>
      </c>
      <c r="W3" s="13">
        <f t="shared" si="0"/>
        <v>30</v>
      </c>
      <c r="X3" s="13">
        <f t="shared" si="0"/>
        <v>31</v>
      </c>
      <c r="Y3" s="13">
        <f t="shared" si="0"/>
        <v>30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1"/>
        <v>0</v>
      </c>
      <c r="AJ3" s="13">
        <f t="shared" si="1"/>
        <v>0</v>
      </c>
      <c r="AK3" s="14">
        <f t="shared" si="1"/>
        <v>0</v>
      </c>
    </row>
    <row r="4" spans="1:37" x14ac:dyDescent="0.25">
      <c r="A4" s="2" t="s">
        <v>9</v>
      </c>
      <c r="B4" s="3">
        <v>45270</v>
      </c>
      <c r="C4" s="3">
        <v>45342</v>
      </c>
      <c r="D4" s="4">
        <v>10</v>
      </c>
      <c r="F4" s="4">
        <v>10</v>
      </c>
      <c r="G4" s="4">
        <v>10</v>
      </c>
      <c r="H4" s="4">
        <f>SUM(Tabel1[[#This Row],[Team1]:[Team4]])</f>
        <v>30</v>
      </c>
      <c r="I4" s="21">
        <f>+Tabel1[[#This Row],[Team1]]/$H4</f>
        <v>0.33333333333333331</v>
      </c>
      <c r="J4" s="21">
        <f>+Tabel1[[#This Row],[Team2]]/$H4</f>
        <v>0</v>
      </c>
      <c r="K4" s="21">
        <f>+Tabel1[[#This Row],[Team3]]/$H4</f>
        <v>0.33333333333333331</v>
      </c>
      <c r="L4" s="21">
        <f>+Tabel1[[#This Row],[Team4]]/$H4</f>
        <v>0.33333333333333331</v>
      </c>
      <c r="M4" s="40"/>
      <c r="N4" s="5"/>
      <c r="O4" s="28">
        <f>IFERROR(Tabel1[[#This Row],[total]]/Q4,1)</f>
        <v>0.41095890410958902</v>
      </c>
      <c r="P4" s="6">
        <f>+Tabel1[[#This Row],[End Date]]-Tabel1[[#This Row],[Start Date]]+1</f>
        <v>73</v>
      </c>
      <c r="Q4" s="6">
        <f t="shared" si="2"/>
        <v>73</v>
      </c>
      <c r="R4" s="12">
        <f t="shared" si="3"/>
        <v>0</v>
      </c>
      <c r="S4" s="13">
        <f t="shared" si="0"/>
        <v>0</v>
      </c>
      <c r="T4" s="13">
        <f t="shared" si="0"/>
        <v>0</v>
      </c>
      <c r="U4" s="13">
        <f t="shared" si="0"/>
        <v>0</v>
      </c>
      <c r="V4" s="13">
        <f t="shared" si="0"/>
        <v>0</v>
      </c>
      <c r="W4" s="13">
        <f t="shared" si="0"/>
        <v>0</v>
      </c>
      <c r="X4" s="13">
        <f t="shared" si="0"/>
        <v>22</v>
      </c>
      <c r="Y4" s="13">
        <f t="shared" si="0"/>
        <v>31</v>
      </c>
      <c r="Z4" s="13">
        <f t="shared" si="0"/>
        <v>20</v>
      </c>
      <c r="AA4" s="13">
        <f t="shared" si="0"/>
        <v>0</v>
      </c>
      <c r="AB4" s="13">
        <f t="shared" si="0"/>
        <v>0</v>
      </c>
      <c r="AC4" s="13">
        <f t="shared" si="0"/>
        <v>0</v>
      </c>
      <c r="AD4" s="13">
        <f t="shared" si="0"/>
        <v>0</v>
      </c>
      <c r="AE4" s="13">
        <f t="shared" si="0"/>
        <v>0</v>
      </c>
      <c r="AF4" s="13">
        <f t="shared" si="0"/>
        <v>0</v>
      </c>
      <c r="AG4" s="13">
        <f t="shared" si="0"/>
        <v>0</v>
      </c>
      <c r="AH4" s="13">
        <f t="shared" si="0"/>
        <v>0</v>
      </c>
      <c r="AI4" s="13">
        <f t="shared" si="1"/>
        <v>0</v>
      </c>
      <c r="AJ4" s="13">
        <f t="shared" si="1"/>
        <v>0</v>
      </c>
      <c r="AK4" s="14">
        <f t="shared" si="1"/>
        <v>0</v>
      </c>
    </row>
    <row r="5" spans="1:37" x14ac:dyDescent="0.25">
      <c r="A5" s="2" t="s">
        <v>10</v>
      </c>
      <c r="B5" s="3">
        <v>45261</v>
      </c>
      <c r="C5" s="3">
        <v>45350</v>
      </c>
      <c r="E5" s="4">
        <v>5</v>
      </c>
      <c r="F5" s="4">
        <v>5</v>
      </c>
      <c r="G5" s="4">
        <v>15</v>
      </c>
      <c r="H5" s="4">
        <f>SUM(Tabel1[[#This Row],[Team1]:[Team4]])</f>
        <v>25</v>
      </c>
      <c r="I5" s="21">
        <f>+Tabel1[[#This Row],[Team1]]/$H5</f>
        <v>0</v>
      </c>
      <c r="J5" s="21">
        <f>+Tabel1[[#This Row],[Team2]]/$H5</f>
        <v>0.2</v>
      </c>
      <c r="K5" s="21">
        <f>+Tabel1[[#This Row],[Team3]]/$H5</f>
        <v>0.2</v>
      </c>
      <c r="L5" s="21">
        <f>+Tabel1[[#This Row],[Team4]]/$H5</f>
        <v>0.6</v>
      </c>
      <c r="M5" s="40"/>
      <c r="N5" s="5"/>
      <c r="O5" s="28">
        <f>IFERROR(Tabel1[[#This Row],[total]]/Q5,1)</f>
        <v>0.27777777777777779</v>
      </c>
      <c r="P5" s="6">
        <f>+Tabel1[[#This Row],[End Date]]-Tabel1[[#This Row],[Start Date]]+1</f>
        <v>90</v>
      </c>
      <c r="Q5" s="6">
        <f t="shared" si="2"/>
        <v>90</v>
      </c>
      <c r="R5" s="12">
        <f t="shared" si="3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31</v>
      </c>
      <c r="Y5" s="13">
        <f t="shared" si="0"/>
        <v>31</v>
      </c>
      <c r="Z5" s="13">
        <f t="shared" si="0"/>
        <v>28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1"/>
        <v>0</v>
      </c>
      <c r="AJ5" s="13">
        <f t="shared" si="1"/>
        <v>0</v>
      </c>
      <c r="AK5" s="14">
        <f t="shared" si="1"/>
        <v>0</v>
      </c>
    </row>
    <row r="6" spans="1:37" x14ac:dyDescent="0.25">
      <c r="A6" s="2" t="s">
        <v>11</v>
      </c>
      <c r="B6" s="3">
        <v>45085</v>
      </c>
      <c r="C6" s="3">
        <v>45361</v>
      </c>
      <c r="D6" s="4">
        <v>50</v>
      </c>
      <c r="F6" s="4">
        <v>100</v>
      </c>
      <c r="G6" s="4">
        <v>58</v>
      </c>
      <c r="H6" s="4">
        <f>SUM(Tabel1[[#This Row],[Team1]:[Team4]])</f>
        <v>208</v>
      </c>
      <c r="I6" s="21">
        <f>+Tabel1[[#This Row],[Team1]]/$H6</f>
        <v>0.24038461538461539</v>
      </c>
      <c r="J6" s="21">
        <f>+Tabel1[[#This Row],[Team2]]/$H6</f>
        <v>0</v>
      </c>
      <c r="K6" s="21">
        <f>+Tabel1[[#This Row],[Team3]]/$H6</f>
        <v>0.48076923076923078</v>
      </c>
      <c r="L6" s="21">
        <f>+Tabel1[[#This Row],[Team4]]/$H6</f>
        <v>0.27884615384615385</v>
      </c>
      <c r="M6" s="40"/>
      <c r="N6" s="5"/>
      <c r="O6" s="28">
        <f>IFERROR(Tabel1[[#This Row],[total]]/Q6,1)</f>
        <v>0.75090252707581229</v>
      </c>
      <c r="P6" s="6">
        <f>+Tabel1[[#This Row],[End Date]]-Tabel1[[#This Row],[Start Date]]+1</f>
        <v>277</v>
      </c>
      <c r="Q6" s="6">
        <f t="shared" si="2"/>
        <v>277</v>
      </c>
      <c r="R6" s="12">
        <f t="shared" si="3"/>
        <v>23</v>
      </c>
      <c r="S6" s="13">
        <f t="shared" si="0"/>
        <v>31</v>
      </c>
      <c r="T6" s="13">
        <f t="shared" si="0"/>
        <v>31</v>
      </c>
      <c r="U6" s="13">
        <f t="shared" si="0"/>
        <v>30</v>
      </c>
      <c r="V6" s="13">
        <f t="shared" si="0"/>
        <v>31</v>
      </c>
      <c r="W6" s="13">
        <f t="shared" si="0"/>
        <v>30</v>
      </c>
      <c r="X6" s="13">
        <f t="shared" si="0"/>
        <v>31</v>
      </c>
      <c r="Y6" s="13">
        <f t="shared" si="0"/>
        <v>31</v>
      </c>
      <c r="Z6" s="13">
        <f t="shared" si="0"/>
        <v>29</v>
      </c>
      <c r="AA6" s="13">
        <f t="shared" si="0"/>
        <v>10</v>
      </c>
      <c r="AB6" s="13">
        <f t="shared" si="0"/>
        <v>0</v>
      </c>
      <c r="AC6" s="13">
        <f t="shared" si="0"/>
        <v>0</v>
      </c>
      <c r="AD6" s="13">
        <f t="shared" si="0"/>
        <v>0</v>
      </c>
      <c r="AE6" s="13">
        <f t="shared" si="0"/>
        <v>0</v>
      </c>
      <c r="AF6" s="13">
        <f t="shared" si="0"/>
        <v>0</v>
      </c>
      <c r="AG6" s="13">
        <f t="shared" si="0"/>
        <v>0</v>
      </c>
      <c r="AH6" s="13">
        <f t="shared" si="0"/>
        <v>0</v>
      </c>
      <c r="AI6" s="13">
        <f t="shared" si="1"/>
        <v>0</v>
      </c>
      <c r="AJ6" s="13">
        <f t="shared" si="1"/>
        <v>0</v>
      </c>
      <c r="AK6" s="14">
        <f t="shared" si="1"/>
        <v>0</v>
      </c>
    </row>
    <row r="7" spans="1:37" x14ac:dyDescent="0.25">
      <c r="A7" s="2" t="s">
        <v>12</v>
      </c>
      <c r="B7" s="3">
        <v>45085</v>
      </c>
      <c r="C7" s="3">
        <v>45366</v>
      </c>
      <c r="D7" s="4">
        <v>100</v>
      </c>
      <c r="E7" s="4">
        <v>150</v>
      </c>
      <c r="F7" s="4">
        <v>5</v>
      </c>
      <c r="G7" s="4">
        <v>30</v>
      </c>
      <c r="H7" s="4">
        <f>SUM(Tabel1[[#This Row],[Team1]:[Team4]])</f>
        <v>285</v>
      </c>
      <c r="I7" s="21">
        <f>+Tabel1[[#This Row],[Team1]]/$H7</f>
        <v>0.35087719298245612</v>
      </c>
      <c r="J7" s="21">
        <f>+Tabel1[[#This Row],[Team2]]/$H7</f>
        <v>0.52631578947368418</v>
      </c>
      <c r="K7" s="21">
        <f>+Tabel1[[#This Row],[Team3]]/$H7</f>
        <v>1.7543859649122806E-2</v>
      </c>
      <c r="L7" s="21">
        <f>+Tabel1[[#This Row],[Team4]]/$H7</f>
        <v>0.10526315789473684</v>
      </c>
      <c r="M7" s="40"/>
      <c r="N7" s="5"/>
      <c r="O7" s="28">
        <f>IFERROR(Tabel1[[#This Row],[total]]/Q7,1)</f>
        <v>1.0106382978723405</v>
      </c>
      <c r="P7" s="6">
        <f>+Tabel1[[#This Row],[End Date]]-Tabel1[[#This Row],[Start Date]]+1</f>
        <v>282</v>
      </c>
      <c r="Q7" s="6">
        <f>SUM(R7:AB7)</f>
        <v>282</v>
      </c>
      <c r="R7" s="15">
        <f t="shared" si="3"/>
        <v>23</v>
      </c>
      <c r="S7" s="16">
        <f t="shared" si="0"/>
        <v>31</v>
      </c>
      <c r="T7" s="16">
        <f t="shared" si="0"/>
        <v>31</v>
      </c>
      <c r="U7" s="16">
        <f t="shared" si="0"/>
        <v>30</v>
      </c>
      <c r="V7" s="16">
        <f t="shared" si="0"/>
        <v>31</v>
      </c>
      <c r="W7" s="16">
        <f t="shared" si="0"/>
        <v>30</v>
      </c>
      <c r="X7" s="16">
        <f t="shared" si="0"/>
        <v>31</v>
      </c>
      <c r="Y7" s="16">
        <f t="shared" si="0"/>
        <v>31</v>
      </c>
      <c r="Z7" s="16">
        <f t="shared" si="0"/>
        <v>29</v>
      </c>
      <c r="AA7" s="16">
        <f t="shared" si="0"/>
        <v>15</v>
      </c>
      <c r="AB7" s="16">
        <f t="shared" si="0"/>
        <v>0</v>
      </c>
      <c r="AC7" s="16">
        <f t="shared" si="0"/>
        <v>0</v>
      </c>
      <c r="AD7" s="16">
        <f t="shared" si="0"/>
        <v>0</v>
      </c>
      <c r="AE7" s="16">
        <f t="shared" si="0"/>
        <v>0</v>
      </c>
      <c r="AF7" s="16">
        <f t="shared" si="0"/>
        <v>0</v>
      </c>
      <c r="AG7" s="16">
        <f t="shared" si="0"/>
        <v>0</v>
      </c>
      <c r="AH7" s="16">
        <f t="shared" si="0"/>
        <v>0</v>
      </c>
      <c r="AI7" s="16">
        <f t="shared" si="1"/>
        <v>0</v>
      </c>
      <c r="AJ7" s="16">
        <f t="shared" si="1"/>
        <v>0</v>
      </c>
      <c r="AK7" s="17">
        <f t="shared" si="1"/>
        <v>0</v>
      </c>
    </row>
    <row r="8" spans="1:37" ht="15.75" thickBot="1" x14ac:dyDescent="0.3">
      <c r="D8" s="7">
        <f>SUM(D2:D7)</f>
        <v>220</v>
      </c>
      <c r="E8" s="7">
        <f>SUM(E2:E7)</f>
        <v>175</v>
      </c>
      <c r="F8" s="7">
        <f>SUM(F2:F7)</f>
        <v>133</v>
      </c>
      <c r="G8" s="7">
        <f>SUM(G2:G7)</f>
        <v>118</v>
      </c>
      <c r="H8" s="7">
        <f>SUM(H2:H7)</f>
        <v>646</v>
      </c>
      <c r="I8" s="20"/>
      <c r="J8" s="20"/>
      <c r="K8" s="20"/>
      <c r="L8" s="20"/>
      <c r="M8" s="41"/>
      <c r="N8" s="8"/>
      <c r="P8" s="13">
        <f>SUM(R2:AK7)</f>
        <v>943</v>
      </c>
      <c r="Q8" s="13">
        <f>SUM(R8:AK8)</f>
        <v>943</v>
      </c>
      <c r="R8" s="13">
        <f>SUM(R2:R7)</f>
        <v>46</v>
      </c>
      <c r="S8" s="13">
        <f t="shared" ref="S8:AK8" si="4">SUM(S2:S7)</f>
        <v>62</v>
      </c>
      <c r="T8" s="13">
        <f t="shared" si="4"/>
        <v>63</v>
      </c>
      <c r="U8" s="13">
        <f t="shared" si="4"/>
        <v>90</v>
      </c>
      <c r="V8" s="13">
        <f t="shared" si="4"/>
        <v>93</v>
      </c>
      <c r="W8" s="13">
        <f t="shared" si="4"/>
        <v>112</v>
      </c>
      <c r="X8" s="13">
        <f t="shared" si="4"/>
        <v>177</v>
      </c>
      <c r="Y8" s="13">
        <f t="shared" si="4"/>
        <v>169</v>
      </c>
      <c r="Z8" s="13">
        <f t="shared" si="4"/>
        <v>106</v>
      </c>
      <c r="AA8" s="13">
        <f t="shared" si="4"/>
        <v>25</v>
      </c>
      <c r="AB8" s="13">
        <f t="shared" si="4"/>
        <v>0</v>
      </c>
      <c r="AC8" s="13">
        <f t="shared" si="4"/>
        <v>0</v>
      </c>
      <c r="AD8" s="13">
        <f t="shared" si="4"/>
        <v>0</v>
      </c>
      <c r="AE8" s="13">
        <f t="shared" si="4"/>
        <v>0</v>
      </c>
      <c r="AF8" s="13">
        <f t="shared" si="4"/>
        <v>0</v>
      </c>
      <c r="AG8" s="13">
        <f t="shared" si="4"/>
        <v>0</v>
      </c>
      <c r="AH8" s="13">
        <f t="shared" si="4"/>
        <v>0</v>
      </c>
      <c r="AI8" s="13">
        <f t="shared" si="4"/>
        <v>0</v>
      </c>
      <c r="AJ8" s="13">
        <f t="shared" si="4"/>
        <v>0</v>
      </c>
      <c r="AK8" s="13">
        <f t="shared" si="4"/>
        <v>0</v>
      </c>
    </row>
    <row r="9" spans="1:37" x14ac:dyDescent="0.25">
      <c r="O9" cm="1">
        <f t="array" ref="O9:O13">TRANSPOSE(D8:H8)</f>
        <v>220</v>
      </c>
      <c r="P9">
        <f ca="1">SUM(R9:AK9)</f>
        <v>220</v>
      </c>
      <c r="Q9" s="18" t="str" cm="1">
        <f t="array" ref="Q9:Q13">TRANSPOSE(Tabel1[[#Headers],[Team1]:[total]])</f>
        <v>Team1</v>
      </c>
      <c r="R9" s="30" cm="1">
        <f t="array" aca="1" ref="R9" ca="1">SUMPRODUCT((R$2:R$7)*OFFSET($I$2:$I$7,,ROW()-ROW($R$9),,)*$O$2:$O$7)</f>
        <v>12.30765291753079</v>
      </c>
      <c r="S9" s="31" cm="1">
        <f t="array" aca="1" ref="S9" ca="1">SUMPRODUCT((S$2:S$7)*OFFSET($I$2:$I$7,,ROW()-ROW($R$9),,)*$O$2:$O$7)</f>
        <v>16.588575671454542</v>
      </c>
      <c r="T9" s="31" cm="1">
        <f t="array" aca="1" ref="T9" ca="1">SUMPRODUCT((T$2:T$7)*OFFSET($I$2:$I$7,,ROW()-ROW($R$9),,)*$O$2:$O$7)</f>
        <v>16.915373057075456</v>
      </c>
      <c r="U9" s="31" cm="1">
        <f t="array" aca="1" ref="U9" ca="1">SUMPRODUCT((U$2:U$7)*OFFSET($I$2:$I$7,,ROW()-ROW($R$9),,)*$O$2:$O$7)</f>
        <v>25.857381895841524</v>
      </c>
      <c r="V9" s="31" cm="1">
        <f t="array" aca="1" ref="V9" ca="1">SUMPRODUCT((V$2:V$7)*OFFSET($I$2:$I$7,,ROW()-ROW($R$9),,)*$O$2:$O$7)</f>
        <v>26.719294625702908</v>
      </c>
      <c r="W9" s="31" cm="1">
        <f t="array" aca="1" ref="W9" ca="1">SUMPRODUCT((W$2:W$7)*OFFSET($I$2:$I$7,,ROW()-ROW($R$9),,)*$O$2:$O$7)</f>
        <v>29.092676013488585</v>
      </c>
      <c r="X9" s="31" cm="1">
        <f t="array" aca="1" ref="X9" ca="1">SUMPRODUCT((X$2:X$7)*OFFSET($I$2:$I$7,,ROW()-ROW($R$9),,)*$O$2:$O$7)</f>
        <v>34.291816785251662</v>
      </c>
      <c r="Y9" s="31" cm="1">
        <f t="array" aca="1" ref="Y9" ca="1">SUMPRODUCT((Y$2:Y$7)*OFFSET($I$2:$I$7,,ROW()-ROW($R$9),,)*$O$2:$O$7)</f>
        <v>32.844954935488929</v>
      </c>
      <c r="Z9" s="31" cm="1">
        <f t="array" aca="1" ref="Z9" ca="1">SUMPRODUCT((Z$2:Z$7)*OFFSET($I$2:$I$7,,ROW()-ROW($R$9),,)*$O$2:$O$7)</f>
        <v>18.258071010370863</v>
      </c>
      <c r="AA9" s="31" cm="1">
        <f t="array" aca="1" ref="AA9" ca="1">SUMPRODUCT((AA$2:AA$7)*OFFSET($I$2:$I$7,,ROW()-ROW($R$9),,)*$O$2:$O$7)</f>
        <v>7.1242030877947613</v>
      </c>
      <c r="AB9" s="31" cm="1">
        <f t="array" aca="1" ref="AB9" ca="1">SUMPRODUCT((AB$2:AB$7)*OFFSET($I$2:$I$7,,ROW()-ROW($R$9),,)*$O$2:$O$7)</f>
        <v>0</v>
      </c>
      <c r="AC9" s="31" cm="1">
        <f t="array" aca="1" ref="AC9" ca="1">SUMPRODUCT((AC$2:AC$7)*OFFSET($I$2:$I$7,,ROW()-ROW($R$9),,)*$O$2:$O$7)</f>
        <v>0</v>
      </c>
      <c r="AD9" s="31" cm="1">
        <f t="array" aca="1" ref="AD9" ca="1">SUMPRODUCT((AD$2:AD$7)*OFFSET($I$2:$I$7,,ROW()-ROW($R$9),,)*$O$2:$O$7)</f>
        <v>0</v>
      </c>
      <c r="AE9" s="31" cm="1">
        <f t="array" aca="1" ref="AE9" ca="1">SUMPRODUCT((AE$2:AE$7)*OFFSET($I$2:$I$7,,ROW()-ROW($R$9),,)*$O$2:$O$7)</f>
        <v>0</v>
      </c>
      <c r="AF9" s="31" cm="1">
        <f t="array" aca="1" ref="AF9" ca="1">SUMPRODUCT((AF$2:AF$7)*OFFSET($I$2:$I$7,,ROW()-ROW($R$9),,)*$O$2:$O$7)</f>
        <v>0</v>
      </c>
      <c r="AG9" s="31" cm="1">
        <f t="array" aca="1" ref="AG9" ca="1">SUMPRODUCT((AG$2:AG$7)*OFFSET($I$2:$I$7,,ROW()-ROW($R$9),,)*$O$2:$O$7)</f>
        <v>0</v>
      </c>
      <c r="AH9" s="31" cm="1">
        <f t="array" aca="1" ref="AH9" ca="1">SUMPRODUCT((AH$2:AH$7)*OFFSET($I$2:$I$7,,ROW()-ROW($R$9),,)*$O$2:$O$7)</f>
        <v>0</v>
      </c>
      <c r="AI9" s="31" cm="1">
        <f t="array" aca="1" ref="AI9" ca="1">SUMPRODUCT((AI$2:AI$7)*OFFSET($I$2:$I$7,,ROW()-ROW($R$9),,)*$O$2:$O$7)</f>
        <v>0</v>
      </c>
      <c r="AJ9" s="31" cm="1">
        <f t="array" aca="1" ref="AJ9" ca="1">SUMPRODUCT((AJ$2:AJ$7)*OFFSET($I$2:$I$7,,ROW()-ROW($R$9),,)*$O$2:$O$7)</f>
        <v>0</v>
      </c>
      <c r="AK9" s="32" cm="1">
        <f t="array" aca="1" ref="AK9" ca="1">SUMPRODUCT((AK$2:AK$7)*OFFSET($I$2:$I$7,,ROW()-ROW($R$9),,)*$O$2:$O$7)</f>
        <v>0</v>
      </c>
    </row>
    <row r="10" spans="1:37" x14ac:dyDescent="0.25">
      <c r="D10" s="21"/>
      <c r="E10" s="21"/>
      <c r="F10" s="21"/>
      <c r="G10" s="21"/>
      <c r="O10">
        <v>175</v>
      </c>
      <c r="P10">
        <f t="shared" ref="P10:P12" ca="1" si="5">SUM(R10:AK10)</f>
        <v>175</v>
      </c>
      <c r="Q10" s="19" t="str">
        <v>Team2</v>
      </c>
      <c r="R10" s="33" cm="1">
        <f t="array" aca="1" ref="R10" ca="1">SUMPRODUCT((R$2:R$7)*OFFSET($I$2:$I$7,,ROW()-ROW($R$9),,)*$O$2:$O$7)</f>
        <v>12.23404255319149</v>
      </c>
      <c r="S10" s="34" cm="1">
        <f t="array" aca="1" ref="S10" ca="1">SUMPRODUCT((S$2:S$7)*OFFSET($I$2:$I$7,,ROW()-ROW($R$9),,)*$O$2:$O$7)</f>
        <v>16.48936170212766</v>
      </c>
      <c r="T10" s="34" cm="1">
        <f t="array" aca="1" ref="T10" ca="1">SUMPRODUCT((T$2:T$7)*OFFSET($I$2:$I$7,,ROW()-ROW($R$9),,)*$O$2:$O$7)</f>
        <v>16.554721179251842</v>
      </c>
      <c r="U10" s="34" cm="1">
        <f t="array" aca="1" ref="U10" ca="1">SUMPRODUCT((U$2:U$7)*OFFSET($I$2:$I$7,,ROW()-ROW($R$9),,)*$O$2:$O$7)</f>
        <v>17.918231122236129</v>
      </c>
      <c r="V10" s="34" cm="1">
        <f t="array" aca="1" ref="V10" ca="1">SUMPRODUCT((V$2:V$7)*OFFSET($I$2:$I$7,,ROW()-ROW($R$9),,)*$O$2:$O$7)</f>
        <v>18.515505492977333</v>
      </c>
      <c r="W10" s="34" cm="1">
        <f t="array" aca="1" ref="W10" ca="1">SUMPRODUCT((W$2:W$7)*OFFSET($I$2:$I$7,,ROW()-ROW($R$9),,)*$O$2:$O$7)</f>
        <v>21.153525239883187</v>
      </c>
      <c r="X10" s="34" cm="1">
        <f t="array" aca="1" ref="X10" ca="1">SUMPRODUCT((X$2:X$7)*OFFSET($I$2:$I$7,,ROW()-ROW($R$9),,)*$O$2:$O$7)</f>
        <v>24.796551244611322</v>
      </c>
      <c r="Y10" s="34" cm="1">
        <f t="array" aca="1" ref="Y10" ca="1">SUMPRODUCT((Y$2:Y$7)*OFFSET($I$2:$I$7,,ROW()-ROW($R$9),,)*$O$2:$O$7)</f>
        <v>22.378250591016549</v>
      </c>
      <c r="Z10" s="34" cm="1">
        <f t="array" aca="1" ref="Z10" ca="1">SUMPRODUCT((Z$2:Z$7)*OFFSET($I$2:$I$7,,ROW()-ROW($R$9),,)*$O$2:$O$7)</f>
        <v>16.981087470449172</v>
      </c>
      <c r="AA10" s="34" cm="1">
        <f t="array" aca="1" ref="AA10" ca="1">SUMPRODUCT((AA$2:AA$7)*OFFSET($I$2:$I$7,,ROW()-ROW($R$9),,)*$O$2:$O$7)</f>
        <v>7.9787234042553195</v>
      </c>
      <c r="AB10" s="34" cm="1">
        <f t="array" aca="1" ref="AB10" ca="1">SUMPRODUCT((AB$2:AB$7)*OFFSET($I$2:$I$7,,ROW()-ROW($R$9),,)*$O$2:$O$7)</f>
        <v>0</v>
      </c>
      <c r="AC10" s="34" cm="1">
        <f t="array" aca="1" ref="AC10" ca="1">SUMPRODUCT((AC$2:AC$7)*OFFSET($I$2:$I$7,,ROW()-ROW($R$9),,)*$O$2:$O$7)</f>
        <v>0</v>
      </c>
      <c r="AD10" s="34" cm="1">
        <f t="array" aca="1" ref="AD10" ca="1">SUMPRODUCT((AD$2:AD$7)*OFFSET($I$2:$I$7,,ROW()-ROW($R$9),,)*$O$2:$O$7)</f>
        <v>0</v>
      </c>
      <c r="AE10" s="34" cm="1">
        <f t="array" aca="1" ref="AE10" ca="1">SUMPRODUCT((AE$2:AE$7)*OFFSET($I$2:$I$7,,ROW()-ROW($R$9),,)*$O$2:$O$7)</f>
        <v>0</v>
      </c>
      <c r="AF10" s="34" cm="1">
        <f t="array" aca="1" ref="AF10" ca="1">SUMPRODUCT((AF$2:AF$7)*OFFSET($I$2:$I$7,,ROW()-ROW($R$9),,)*$O$2:$O$7)</f>
        <v>0</v>
      </c>
      <c r="AG10" s="34" cm="1">
        <f t="array" aca="1" ref="AG10" ca="1">SUMPRODUCT((AG$2:AG$7)*OFFSET($I$2:$I$7,,ROW()-ROW($R$9),,)*$O$2:$O$7)</f>
        <v>0</v>
      </c>
      <c r="AH10" s="34" cm="1">
        <f t="array" aca="1" ref="AH10" ca="1">SUMPRODUCT((AH$2:AH$7)*OFFSET($I$2:$I$7,,ROW()-ROW($R$9),,)*$O$2:$O$7)</f>
        <v>0</v>
      </c>
      <c r="AI10" s="34" cm="1">
        <f t="array" aca="1" ref="AI10" ca="1">SUMPRODUCT((AI$2:AI$7)*OFFSET($I$2:$I$7,,ROW()-ROW($R$9),,)*$O$2:$O$7)</f>
        <v>0</v>
      </c>
      <c r="AJ10" s="34" cm="1">
        <f t="array" aca="1" ref="AJ10" ca="1">SUMPRODUCT((AJ$2:AJ$7)*OFFSET($I$2:$I$7,,ROW()-ROW($R$9),,)*$O$2:$O$7)</f>
        <v>0</v>
      </c>
      <c r="AK10" s="35" cm="1">
        <f t="array" aca="1" ref="AK10" ca="1">SUMPRODUCT((AK$2:AK$7)*OFFSET($I$2:$I$7,,ROW()-ROW($R$9),,)*$O$2:$O$7)</f>
        <v>0</v>
      </c>
    </row>
    <row r="11" spans="1:37" x14ac:dyDescent="0.25">
      <c r="D11" s="21"/>
      <c r="E11" s="21"/>
      <c r="F11" s="21"/>
      <c r="G11" s="21"/>
      <c r="O11">
        <v>133</v>
      </c>
      <c r="P11">
        <f t="shared" ca="1" si="5"/>
        <v>133</v>
      </c>
      <c r="Q11" s="19" t="str">
        <v>Team3</v>
      </c>
      <c r="R11" s="33" cm="1">
        <f t="array" aca="1" ref="R11" ca="1">SUMPRODUCT((R$2:R$7)*OFFSET($I$2:$I$7,,ROW()-ROW($R$9),,)*$O$2:$O$7)</f>
        <v>8.7110505159126408</v>
      </c>
      <c r="S11" s="34" cm="1">
        <f t="array" aca="1" ref="S11" ca="1">SUMPRODUCT((S$2:S$7)*OFFSET($I$2:$I$7,,ROW()-ROW($R$9),,)*$O$2:$O$7)</f>
        <v>11.740981130143124</v>
      </c>
      <c r="T11" s="34" cm="1">
        <f t="array" aca="1" ref="T11" ca="1">SUMPRODUCT((T$2:T$7)*OFFSET($I$2:$I$7,,ROW()-ROW($R$9),,)*$O$2:$O$7)</f>
        <v>11.806340607267307</v>
      </c>
      <c r="U11" s="34" cm="1">
        <f t="array" aca="1" ref="U11" ca="1">SUMPRODUCT((U$2:U$7)*OFFSET($I$2:$I$7,,ROW()-ROW($R$9),,)*$O$2:$O$7)</f>
        <v>13.323024117089805</v>
      </c>
      <c r="V11" s="34" cm="1">
        <f t="array" aca="1" ref="V11" ca="1">SUMPRODUCT((V$2:V$7)*OFFSET($I$2:$I$7,,ROW()-ROW($R$9),,)*$O$2:$O$7)</f>
        <v>13.767124920992797</v>
      </c>
      <c r="W11" s="34" cm="1">
        <f t="array" aca="1" ref="W11" ca="1">SUMPRODUCT((W$2:W$7)*OFFSET($I$2:$I$7,,ROW()-ROW($R$9),,)*$O$2:$O$7)</f>
        <v>14.293612352383922</v>
      </c>
      <c r="X11" s="34" cm="1">
        <f t="array" aca="1" ref="X11" ca="1">SUMPRODUCT((X$2:X$7)*OFFSET($I$2:$I$7,,ROW()-ROW($R$9),,)*$O$2:$O$7)</f>
        <v>19.870692832175536</v>
      </c>
      <c r="Y11" s="34" cm="1">
        <f t="array" aca="1" ref="Y11" ca="1">SUMPRODUCT((Y$2:Y$7)*OFFSET($I$2:$I$7,,ROW()-ROW($R$9),,)*$O$2:$O$7)</f>
        <v>20.332327714438939</v>
      </c>
      <c r="Z11" s="34" cm="1">
        <f t="array" aca="1" ref="Z11" ca="1">SUMPRODUCT((Z$2:Z$7)*OFFSET($I$2:$I$7,,ROW()-ROW($R$9),,)*$O$2:$O$7)</f>
        <v>15.27878005953832</v>
      </c>
      <c r="AA11" s="34" cm="1">
        <f t="array" aca="1" ref="AA11" ca="1">SUMPRODUCT((AA$2:AA$7)*OFFSET($I$2:$I$7,,ROW()-ROW($R$9),,)*$O$2:$O$7)</f>
        <v>3.8760657500576077</v>
      </c>
      <c r="AB11" s="34" cm="1">
        <f t="array" aca="1" ref="AB11" ca="1">SUMPRODUCT((AB$2:AB$7)*OFFSET($I$2:$I$7,,ROW()-ROW($R$9),,)*$O$2:$O$7)</f>
        <v>0</v>
      </c>
      <c r="AC11" s="34" cm="1">
        <f t="array" aca="1" ref="AC11" ca="1">SUMPRODUCT((AC$2:AC$7)*OFFSET($I$2:$I$7,,ROW()-ROW($R$9),,)*$O$2:$O$7)</f>
        <v>0</v>
      </c>
      <c r="AD11" s="34" cm="1">
        <f t="array" aca="1" ref="AD11" ca="1">SUMPRODUCT((AD$2:AD$7)*OFFSET($I$2:$I$7,,ROW()-ROW($R$9),,)*$O$2:$O$7)</f>
        <v>0</v>
      </c>
      <c r="AE11" s="34" cm="1">
        <f t="array" aca="1" ref="AE11" ca="1">SUMPRODUCT((AE$2:AE$7)*OFFSET($I$2:$I$7,,ROW()-ROW($R$9),,)*$O$2:$O$7)</f>
        <v>0</v>
      </c>
      <c r="AF11" s="34" cm="1">
        <f t="array" aca="1" ref="AF11" ca="1">SUMPRODUCT((AF$2:AF$7)*OFFSET($I$2:$I$7,,ROW()-ROW($R$9),,)*$O$2:$O$7)</f>
        <v>0</v>
      </c>
      <c r="AG11" s="34" cm="1">
        <f t="array" aca="1" ref="AG11" ca="1">SUMPRODUCT((AG$2:AG$7)*OFFSET($I$2:$I$7,,ROW()-ROW($R$9),,)*$O$2:$O$7)</f>
        <v>0</v>
      </c>
      <c r="AH11" s="34" cm="1">
        <f t="array" aca="1" ref="AH11" ca="1">SUMPRODUCT((AH$2:AH$7)*OFFSET($I$2:$I$7,,ROW()-ROW($R$9),,)*$O$2:$O$7)</f>
        <v>0</v>
      </c>
      <c r="AI11" s="34" cm="1">
        <f t="array" aca="1" ref="AI11" ca="1">SUMPRODUCT((AI$2:AI$7)*OFFSET($I$2:$I$7,,ROW()-ROW($R$9),,)*$O$2:$O$7)</f>
        <v>0</v>
      </c>
      <c r="AJ11" s="34" cm="1">
        <f t="array" aca="1" ref="AJ11" ca="1">SUMPRODUCT((AJ$2:AJ$7)*OFFSET($I$2:$I$7,,ROW()-ROW($R$9),,)*$O$2:$O$7)</f>
        <v>0</v>
      </c>
      <c r="AK11" s="35" cm="1">
        <f t="array" aca="1" ref="AK11" ca="1">SUMPRODUCT((AK$2:AK$7)*OFFSET($I$2:$I$7,,ROW()-ROW($R$9),,)*$O$2:$O$7)</f>
        <v>0</v>
      </c>
    </row>
    <row r="12" spans="1:37" ht="15.75" thickBot="1" x14ac:dyDescent="0.3">
      <c r="D12" s="21"/>
      <c r="E12" s="21"/>
      <c r="F12" s="21"/>
      <c r="G12" s="21"/>
      <c r="O12">
        <v>118</v>
      </c>
      <c r="P12">
        <f t="shared" ca="1" si="5"/>
        <v>118</v>
      </c>
      <c r="Q12" s="19" t="str">
        <v>Team4</v>
      </c>
      <c r="R12" s="36" cm="1">
        <f t="array" aca="1" ref="R12" ca="1">SUMPRODUCT((R$2:R$7)*OFFSET($I$2:$I$7,,ROW()-ROW($R$9),,)*$O$2:$O$7)</f>
        <v>7.2626929871725938</v>
      </c>
      <c r="S12" s="37" cm="1">
        <f t="array" aca="1" ref="S12" ca="1">SUMPRODUCT((S$2:S$7)*OFFSET($I$2:$I$7,,ROW()-ROW($R$9),,)*$O$2:$O$7)</f>
        <v>9.7888470696674101</v>
      </c>
      <c r="T12" s="37" cm="1">
        <f t="array" aca="1" ref="T12" ca="1">SUMPRODUCT((T$2:T$7)*OFFSET($I$2:$I$7,,ROW()-ROW($R$9),,)*$O$2:$O$7)</f>
        <v>9.808454912804665</v>
      </c>
      <c r="U12" s="37" cm="1">
        <f t="array" aca="1" ref="U12" ca="1">SUMPRODUCT((U$2:U$7)*OFFSET($I$2:$I$7,,ROW()-ROW($R$9),,)*$O$2:$O$7)</f>
        <v>10.061313103473204</v>
      </c>
      <c r="V12" s="37" cm="1">
        <f t="array" aca="1" ref="V12" ca="1">SUMPRODUCT((V$2:V$7)*OFFSET($I$2:$I$7,,ROW()-ROW($R$9),,)*$O$2:$O$7)</f>
        <v>10.396690206922312</v>
      </c>
      <c r="W12" s="37" cm="1">
        <f t="array" aca="1" ref="W12" ca="1">SUMPRODUCT((W$2:W$7)*OFFSET($I$2:$I$7,,ROW()-ROW($R$9),,)*$O$2:$O$7)</f>
        <v>10.708371927002617</v>
      </c>
      <c r="X12" s="37" cm="1">
        <f t="array" aca="1" ref="X12" ca="1">SUMPRODUCT((X$2:X$7)*OFFSET($I$2:$I$7,,ROW()-ROW($R$9),,)*$O$2:$O$7)</f>
        <v>19.488820209608317</v>
      </c>
      <c r="Y12" s="37" cm="1">
        <f t="array" aca="1" ref="Y12" ca="1">SUMPRODUCT((Y$2:Y$7)*OFFSET($I$2:$I$7,,ROW()-ROW($R$9),,)*$O$2:$O$7)</f>
        <v>20.23150084350571</v>
      </c>
      <c r="Z12" s="37" cm="1">
        <f t="array" aca="1" ref="Z12" ca="1">SUMPRODUCT((Z$2:Z$7)*OFFSET($I$2:$I$7,,ROW()-ROW($R$9),,)*$O$2:$O$7)</f>
        <v>16.56370124310763</v>
      </c>
      <c r="AA12" s="37" cm="1">
        <f t="array" aca="1" ref="AA12" ca="1">SUMPRODUCT((AA$2:AA$7)*OFFSET($I$2:$I$7,,ROW()-ROW($R$9),,)*$O$2:$O$7)</f>
        <v>3.6896074967355403</v>
      </c>
      <c r="AB12" s="37" cm="1">
        <f t="array" aca="1" ref="AB12" ca="1">SUMPRODUCT((AB$2:AB$7)*OFFSET($I$2:$I$7,,ROW()-ROW($R$9),,)*$O$2:$O$7)</f>
        <v>0</v>
      </c>
      <c r="AC12" s="37" cm="1">
        <f t="array" aca="1" ref="AC12" ca="1">SUMPRODUCT((AC$2:AC$7)*OFFSET($I$2:$I$7,,ROW()-ROW($R$9),,)*$O$2:$O$7)</f>
        <v>0</v>
      </c>
      <c r="AD12" s="37" cm="1">
        <f t="array" aca="1" ref="AD12" ca="1">SUMPRODUCT((AD$2:AD$7)*OFFSET($I$2:$I$7,,ROW()-ROW($R$9),,)*$O$2:$O$7)</f>
        <v>0</v>
      </c>
      <c r="AE12" s="37" cm="1">
        <f t="array" aca="1" ref="AE12" ca="1">SUMPRODUCT((AE$2:AE$7)*OFFSET($I$2:$I$7,,ROW()-ROW($R$9),,)*$O$2:$O$7)</f>
        <v>0</v>
      </c>
      <c r="AF12" s="37" cm="1">
        <f t="array" aca="1" ref="AF12" ca="1">SUMPRODUCT((AF$2:AF$7)*OFFSET($I$2:$I$7,,ROW()-ROW($R$9),,)*$O$2:$O$7)</f>
        <v>0</v>
      </c>
      <c r="AG12" s="37" cm="1">
        <f t="array" aca="1" ref="AG12" ca="1">SUMPRODUCT((AG$2:AG$7)*OFFSET($I$2:$I$7,,ROW()-ROW($R$9),,)*$O$2:$O$7)</f>
        <v>0</v>
      </c>
      <c r="AH12" s="37" cm="1">
        <f t="array" aca="1" ref="AH12" ca="1">SUMPRODUCT((AH$2:AH$7)*OFFSET($I$2:$I$7,,ROW()-ROW($R$9),,)*$O$2:$O$7)</f>
        <v>0</v>
      </c>
      <c r="AI12" s="37" cm="1">
        <f t="array" aca="1" ref="AI12" ca="1">SUMPRODUCT((AI$2:AI$7)*OFFSET($I$2:$I$7,,ROW()-ROW($R$9),,)*$O$2:$O$7)</f>
        <v>0</v>
      </c>
      <c r="AJ12" s="37" cm="1">
        <f t="array" aca="1" ref="AJ12" ca="1">SUMPRODUCT((AJ$2:AJ$7)*OFFSET($I$2:$I$7,,ROW()-ROW($R$9),,)*$O$2:$O$7)</f>
        <v>0</v>
      </c>
      <c r="AK12" s="38" cm="1">
        <f t="array" aca="1" ref="AK12" ca="1">SUMPRODUCT((AK$2:AK$7)*OFFSET($I$2:$I$7,,ROW()-ROW($R$9),,)*$O$2:$O$7)</f>
        <v>0</v>
      </c>
    </row>
    <row r="13" spans="1:37" x14ac:dyDescent="0.25">
      <c r="D13" s="21"/>
      <c r="E13" s="21"/>
      <c r="F13" s="21"/>
      <c r="G13" s="21"/>
      <c r="M13" s="43"/>
      <c r="N13" s="4"/>
      <c r="O13">
        <v>646</v>
      </c>
      <c r="P13">
        <f ca="1">SUM(P9:P12)</f>
        <v>646</v>
      </c>
      <c r="Q13" t="str">
        <v>total</v>
      </c>
      <c r="R13" s="29">
        <f ca="1">SUM(R9:R12)</f>
        <v>40.515438973807512</v>
      </c>
      <c r="S13" s="29">
        <f t="shared" ref="S13:AK13" ca="1" si="6">SUM(S9:S12)</f>
        <v>54.60776557339274</v>
      </c>
      <c r="T13" s="29">
        <f t="shared" ca="1" si="6"/>
        <v>55.084889756399271</v>
      </c>
      <c r="U13" s="29">
        <f t="shared" ca="1" si="6"/>
        <v>67.159950238640647</v>
      </c>
      <c r="V13" s="29">
        <f t="shared" ca="1" si="6"/>
        <v>69.398615246595355</v>
      </c>
      <c r="W13" s="29">
        <f t="shared" ca="1" si="6"/>
        <v>75.248185532758313</v>
      </c>
      <c r="X13" s="29">
        <f t="shared" ca="1" si="6"/>
        <v>98.447881071646833</v>
      </c>
      <c r="Y13" s="29">
        <f t="shared" ca="1" si="6"/>
        <v>95.787034084450127</v>
      </c>
      <c r="Z13" s="29">
        <f t="shared" ca="1" si="6"/>
        <v>67.081639783465988</v>
      </c>
      <c r="AA13" s="29">
        <f t="shared" ca="1" si="6"/>
        <v>22.668599738843227</v>
      </c>
      <c r="AB13" s="29">
        <f t="shared" ca="1" si="6"/>
        <v>0</v>
      </c>
      <c r="AC13" s="29">
        <f t="shared" ca="1" si="6"/>
        <v>0</v>
      </c>
      <c r="AD13" s="29">
        <f t="shared" ca="1" si="6"/>
        <v>0</v>
      </c>
      <c r="AE13" s="29">
        <f t="shared" ca="1" si="6"/>
        <v>0</v>
      </c>
      <c r="AF13" s="29">
        <f t="shared" ca="1" si="6"/>
        <v>0</v>
      </c>
      <c r="AG13" s="29">
        <f t="shared" ca="1" si="6"/>
        <v>0</v>
      </c>
      <c r="AH13" s="29">
        <f t="shared" ca="1" si="6"/>
        <v>0</v>
      </c>
      <c r="AI13" s="29">
        <f t="shared" ca="1" si="6"/>
        <v>0</v>
      </c>
      <c r="AJ13" s="29">
        <f t="shared" ca="1" si="6"/>
        <v>0</v>
      </c>
      <c r="AK13" s="29">
        <f t="shared" ca="1" si="6"/>
        <v>0</v>
      </c>
    </row>
  </sheetData>
  <phoneticPr fontId="2" type="noConversion"/>
  <conditionalFormatting sqref="O9:P13">
    <cfRule type="expression" dxfId="0" priority="1">
      <formula>$O9&lt;&gt;$P9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Affi, Khalil (Ext)</dc:creator>
  <cp:lastModifiedBy>BSA</cp:lastModifiedBy>
  <dcterms:created xsi:type="dcterms:W3CDTF">2024-01-04T18:46:10Z</dcterms:created>
  <dcterms:modified xsi:type="dcterms:W3CDTF">2024-01-05T11:06:41Z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2a25de-01fc-42db-8d65-8abb79d1dab4_Enabled">
    <vt:lpwstr>true</vt:lpwstr>
  </property>
  <property fmtid="{D5CDD505-2E9C-101B-9397-08002B2CF9AE}" pid="3" name="MSIP_Label_7a2a25de-01fc-42db-8d65-8abb79d1dab4_SetDate">
    <vt:lpwstr>2024-01-04T18:47:57Z</vt:lpwstr>
  </property>
  <property fmtid="{D5CDD505-2E9C-101B-9397-08002B2CF9AE}" pid="4" name="MSIP_Label_7a2a25de-01fc-42db-8d65-8abb79d1dab4_Method">
    <vt:lpwstr>Privileged</vt:lpwstr>
  </property>
  <property fmtid="{D5CDD505-2E9C-101B-9397-08002B2CF9AE}" pid="5" name="MSIP_Label_7a2a25de-01fc-42db-8d65-8abb79d1dab4_Name">
    <vt:lpwstr>C1-Public</vt:lpwstr>
  </property>
  <property fmtid="{D5CDD505-2E9C-101B-9397-08002B2CF9AE}" pid="6" name="MSIP_Label_7a2a25de-01fc-42db-8d65-8abb79d1dab4_SiteId">
    <vt:lpwstr>fb3baf17-c313-474c-8d5d-577a3ec97a32</vt:lpwstr>
  </property>
  <property fmtid="{D5CDD505-2E9C-101B-9397-08002B2CF9AE}" pid="7" name="MSIP_Label_7a2a25de-01fc-42db-8d65-8abb79d1dab4_ActionId">
    <vt:lpwstr>e7c6186f-0ecc-45f5-b80b-19807dcfa129</vt:lpwstr>
  </property>
  <property fmtid="{D5CDD505-2E9C-101B-9397-08002B2CF9AE}" pid="8" name="MSIP_Label_7a2a25de-01fc-42db-8d65-8abb79d1dab4_ContentBits">
    <vt:lpwstr>0</vt:lpwstr>
  </property>
</Properties>
</file>