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1A6F0253-9008-421E-87F6-5CD8CFA0E6F6}" xr6:coauthVersionLast="47" xr6:coauthVersionMax="47" xr10:uidLastSave="{00000000-0000-0000-0000-000000000000}"/>
  <bookViews>
    <workbookView xWindow="-120" yWindow="-120" windowWidth="29040" windowHeight="15855" activeTab="2" xr2:uid="{549AE9AB-B442-46C5-B971-1C2537848714}"/>
  </bookViews>
  <sheets>
    <sheet name="Formulaire" sheetId="2" r:id="rId1"/>
    <sheet name="Base" sheetId="3" r:id="rId2"/>
    <sheet name="Cotisation" sheetId="4" r:id="rId3"/>
    <sheet name="DEPENSE" sheetId="5" r:id="rId4"/>
  </sheets>
  <calcPr calcId="191029" iterate="1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9" i="2" l="1"/>
  <c r="J10" i="2"/>
  <c r="J11" i="2"/>
  <c r="J12" i="2"/>
  <c r="J13" i="2"/>
  <c r="J14" i="2"/>
  <c r="J15" i="2"/>
  <c r="J16" i="2"/>
  <c r="J17" i="2"/>
  <c r="J18" i="2"/>
  <c r="J19" i="2"/>
  <c r="J8" i="2"/>
  <c r="C2" i="5" l="1"/>
  <c r="A2" i="5" l="1"/>
  <c r="C8" i="5" l="1"/>
  <c r="H19" i="2"/>
  <c r="H18" i="2"/>
  <c r="H17" i="2"/>
  <c r="H16" i="2"/>
  <c r="H15" i="2"/>
  <c r="H14" i="2"/>
  <c r="H13" i="2"/>
  <c r="H12" i="2"/>
  <c r="H11" i="2"/>
  <c r="H10" i="2"/>
  <c r="H9" i="2"/>
  <c r="H8" i="2"/>
</calcChain>
</file>

<file path=xl/sharedStrings.xml><?xml version="1.0" encoding="utf-8"?>
<sst xmlns="http://schemas.openxmlformats.org/spreadsheetml/2006/main" count="172" uniqueCount="61">
  <si>
    <t>TSIMBINA</t>
  </si>
  <si>
    <t>Nom</t>
  </si>
  <si>
    <t>Montant</t>
  </si>
  <si>
    <t>Date payemant</t>
  </si>
  <si>
    <t>Date payement</t>
  </si>
  <si>
    <t>Nb mois</t>
  </si>
  <si>
    <t>Heritiana</t>
  </si>
  <si>
    <t>Mme Mihary</t>
  </si>
  <si>
    <t>10</t>
  </si>
  <si>
    <t>NOM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</si>
  <si>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</si>
  <si>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</si>
  <si>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</si>
  <si>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</si>
  <si>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</si>
  <si>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</si>
  <si>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</si>
  <si>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</si>
  <si>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</si>
  <si>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</si>
  <si>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</si>
  <si>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</si>
  <si>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Lova</t>
  </si>
  <si>
    <t>Finiavana</t>
  </si>
  <si>
    <t>Tsimbina</t>
  </si>
  <si>
    <t>Mois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</si>
  <si>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</si>
  <si>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</si>
  <si>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</si>
  <si>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</si>
  <si>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</si>
  <si>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</si>
  <si>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</si>
  <si>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</si>
  <si>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</si>
  <si>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</si>
  <si>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</si>
  <si>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</si>
  <si>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Cotisation</t>
  </si>
  <si>
    <t>Mois debut</t>
  </si>
  <si>
    <t>Mois fin</t>
  </si>
  <si>
    <t>DATE</t>
  </si>
  <si>
    <t>LIBELLET</t>
  </si>
  <si>
    <t>MONTANT</t>
  </si>
  <si>
    <t>Montant total cotisation</t>
  </si>
  <si>
    <t>RESTE</t>
  </si>
  <si>
    <t>3</t>
  </si>
  <si>
    <t>Faire part Nadia</t>
  </si>
  <si>
    <t>2</t>
  </si>
  <si>
    <t>1</t>
  </si>
  <si>
    <t>Pika</t>
  </si>
  <si>
    <t>Cadeaux d'anniversaire Tsimbina</t>
  </si>
  <si>
    <t>03</t>
  </si>
  <si>
    <t>02</t>
  </si>
  <si>
    <t>Cadeaux d'anniversaire Finiavana</t>
  </si>
  <si>
    <t>Cadeaux d'anniversaire Mme Mihary</t>
  </si>
  <si>
    <t>01</t>
  </si>
  <si>
    <t>05</t>
  </si>
  <si>
    <t>5</t>
  </si>
  <si>
    <t>FORMULAIRE 2023</t>
  </si>
  <si>
    <t>Année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</si>
</sst>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;[Red]#,##0"/>
  </numFmts>
  <fonts count="7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9" tint="-0.499984740745262"/>
      <name val="Calibri"/>
      <family val="2"/>
      <scheme val="minor"/>
    </font>
    <font>
      <b/>
      <sz val="20"/>
      <color rgb="FF99CC00"/>
      <name val="Calibri"/>
      <family val="2"/>
    </font>
    <font>
      <sz val="8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14" fontId="0" fillId="0" borderId="0" xfId="0" applyNumberFormat="1"/>
    <xf numFmtId="164" fontId="0" fillId="0" borderId="0" xfId="0" applyNumberFormat="1"/>
    <xf numFmtId="3" fontId="0" fillId="0" borderId="0" xfId="0" applyNumberFormat="1" applyAlignment="1">
      <alignment horizontal="center" vertical="center"/>
    </xf>
    <xf numFmtId="0" fontId="5" fillId="2" borderId="0" xfId="0" applyFont="1" applyFill="1" applyProtection="1">
      <protection hidden="1"/>
    </xf>
    <xf numFmtId="0" fontId="2" fillId="2" borderId="0" xfId="0" applyFont="1" applyFill="1" applyAlignment="1" applyProtection="1">
      <alignment vertical="center"/>
      <protection hidden="1"/>
    </xf>
    <xf numFmtId="0" fontId="2" fillId="2" borderId="0" xfId="0" applyFont="1" applyFill="1" applyProtection="1">
      <protection hidden="1"/>
    </xf>
    <xf numFmtId="3" fontId="2" fillId="2" borderId="0" xfId="0" applyNumberFormat="1" applyFont="1" applyFill="1" applyProtection="1">
      <protection hidden="1"/>
    </xf>
    <xf numFmtId="49" fontId="2" fillId="2" borderId="0" xfId="0" applyNumberFormat="1" applyFont="1" applyFill="1" applyProtection="1">
      <protection hidden="1"/>
    </xf>
    <xf numFmtId="0" fontId="3" fillId="4" borderId="0" xfId="0" applyFont="1" applyFill="1" applyAlignment="1" applyProtection="1">
      <alignment horizontal="center" vertical="center"/>
      <protection hidden="1"/>
    </xf>
    <xf numFmtId="0" fontId="2" fillId="5" borderId="1" xfId="0" applyFont="1" applyFill="1" applyBorder="1" applyAlignment="1" applyProtection="1">
      <alignment horizontal="center" vertical="center"/>
      <protection hidden="1"/>
    </xf>
    <xf numFmtId="3" fontId="2" fillId="5" borderId="1" xfId="0" applyNumberFormat="1" applyFont="1" applyFill="1" applyBorder="1" applyAlignment="1" applyProtection="1">
      <alignment horizontal="center" vertical="center"/>
      <protection hidden="1"/>
    </xf>
    <xf numFmtId="0" fontId="2" fillId="0" borderId="0" xfId="0" applyFont="1" applyAlignment="1" applyProtection="1">
      <alignment vertical="center"/>
      <protection hidden="1"/>
    </xf>
    <xf numFmtId="49" fontId="1" fillId="3" borderId="0" xfId="0" applyNumberFormat="1" applyFont="1" applyFill="1" applyProtection="1">
      <protection locked="0" hidden="1"/>
    </xf>
    <xf numFmtId="0" fontId="2" fillId="5" borderId="1" xfId="0" applyFont="1" applyFill="1" applyBorder="1" applyAlignment="1" applyProtection="1">
      <alignment horizontal="left" vertical="center"/>
      <protection hidden="1"/>
    </xf>
    <xf numFmtId="3" fontId="0" fillId="5" borderId="1" xfId="0" applyNumberFormat="1" applyFill="1" applyBorder="1" applyAlignment="1" applyProtection="1">
      <alignment horizontal="center" vertical="center"/>
      <protection hidden="1"/>
    </xf>
    <xf numFmtId="14" fontId="1" fillId="3" borderId="0" xfId="0" applyNumberFormat="1" applyFont="1" applyFill="1" applyAlignment="1" applyProtection="1">
      <alignment horizontal="left"/>
      <protection locked="0" hidden="1"/>
    </xf>
    <xf numFmtId="4" fontId="1" fillId="3" borderId="0" xfId="0" applyNumberFormat="1" applyFont="1" applyFill="1" applyAlignment="1" applyProtection="1">
      <alignment horizontal="left"/>
      <protection locked="0" hidden="1"/>
    </xf>
    <xf numFmtId="3" fontId="1" fillId="3" borderId="0" xfId="0" applyNumberFormat="1" applyFont="1" applyFill="1" applyProtection="1">
      <protection locked="0" hidden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4" borderId="0" xfId="0" applyFill="1" applyAlignment="1">
      <alignment horizontal="right" vertical="center"/>
    </xf>
    <xf numFmtId="3" fontId="0" fillId="4" borderId="0" xfId="0" applyNumberFormat="1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3" fontId="0" fillId="0" borderId="0" xfId="0" applyNumberFormat="1" applyAlignment="1" applyProtection="1">
      <alignment horizontal="center" vertical="center"/>
      <protection locked="0"/>
    </xf>
    <xf numFmtId="0" fontId="2" fillId="5" borderId="2" xfId="0" applyFont="1" applyFill="1" applyBorder="1" applyAlignment="1" applyProtection="1">
      <alignment horizontal="center" vertical="center"/>
      <protection hidden="1"/>
    </xf>
    <xf numFmtId="0" fontId="2" fillId="5" borderId="3" xfId="0" applyFont="1" applyFill="1" applyBorder="1" applyAlignment="1" applyProtection="1">
      <alignment horizontal="center" vertical="center"/>
      <protection hidden="1"/>
    </xf>
    <xf numFmtId="0" fontId="6" fillId="0" borderId="0" xfId="0" applyFont="1" applyAlignment="1">
      <alignment horizontal="center" vertical="center"/>
    </xf>
  </cellXfs>
  <cellStyles count="1">
    <cellStyle name="Standaard" xfId="0" builtinId="0"/>
  </cellStyles>
  <dxfs count="34">
    <dxf>
      <numFmt numFmtId="3" formatCode="#,##0"/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</dxf>
    <dxf>
      <numFmt numFmtId="3" formatCode="#,##0"/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0" tint="-0.14999847407452621"/>
        </patternFill>
      </fill>
      <alignment horizontal="right" vertical="center" textRotation="0" wrapText="0" indent="0" justifyLastLine="0" shrinkToFit="0" readingOrder="0"/>
    </dxf>
    <dxf>
      <numFmt numFmtId="165" formatCode="dd/mm/yyyy"/>
    </dxf>
    <dxf>
      <alignment horizontal="center" vertical="center" textRotation="0" wrapText="0" indent="0" justifyLastLine="0" shrinkToFit="0" readingOrder="0"/>
    </dxf>
    <dxf>
      <numFmt numFmtId="3" formatCode="#,##0"/>
      <alignment horizontal="center" vertical="center" textRotation="0" wrapText="0" indent="0" justifyLastLine="0" shrinkToFit="0" readingOrder="0"/>
      <protection locked="0" hidden="0"/>
    </dxf>
    <dxf>
      <numFmt numFmtId="3" formatCode="#,##0"/>
      <alignment horizontal="center" vertical="center" textRotation="0" wrapText="0" indent="0" justifyLastLine="0" shrinkToFit="0" readingOrder="0"/>
      <protection locked="0" hidden="0"/>
    </dxf>
    <dxf>
      <numFmt numFmtId="3" formatCode="#,##0"/>
      <alignment horizontal="center" vertical="center" textRotation="0" wrapText="0" indent="0" justifyLastLine="0" shrinkToFit="0" readingOrder="0"/>
      <protection locked="0" hidden="0"/>
    </dxf>
    <dxf>
      <numFmt numFmtId="3" formatCode="#,##0"/>
      <alignment horizontal="center" vertical="center" textRotation="0" wrapText="0" indent="0" justifyLastLine="0" shrinkToFit="0" readingOrder="0"/>
      <protection locked="0" hidden="0"/>
    </dxf>
    <dxf>
      <numFmt numFmtId="3" formatCode="#,##0"/>
      <alignment horizontal="center" vertical="center" textRotation="0" wrapText="0" indent="0" justifyLastLine="0" shrinkToFit="0" readingOrder="0"/>
      <protection locked="0" hidden="0"/>
    </dxf>
    <dxf>
      <numFmt numFmtId="3" formatCode="#,##0"/>
      <alignment horizontal="center" vertical="center" textRotation="0" wrapText="0" indent="0" justifyLastLine="0" shrinkToFit="0" readingOrder="0"/>
      <protection locked="0" hidden="0"/>
    </dxf>
    <dxf>
      <numFmt numFmtId="3" formatCode="#,##0"/>
      <alignment horizontal="center" vertical="center" textRotation="0" wrapText="0" indent="0" justifyLastLine="0" shrinkToFit="0" readingOrder="0"/>
      <protection locked="0" hidden="0"/>
    </dxf>
    <dxf>
      <numFmt numFmtId="3" formatCode="#,##0"/>
      <alignment horizontal="center" vertical="center" textRotation="0" wrapText="0" indent="0" justifyLastLine="0" shrinkToFit="0" readingOrder="0"/>
      <protection locked="0" hidden="0"/>
    </dxf>
    <dxf>
      <numFmt numFmtId="3" formatCode="#,##0"/>
      <alignment horizontal="center" vertical="center" textRotation="0" wrapText="0" indent="0" justifyLastLine="0" shrinkToFit="0" readingOrder="0"/>
      <protection locked="0" hidden="0"/>
    </dxf>
    <dxf>
      <numFmt numFmtId="3" formatCode="#,##0"/>
      <alignment horizontal="center" vertical="center" textRotation="0" wrapText="0" indent="0" justifyLastLine="0" shrinkToFit="0" readingOrder="0"/>
      <protection locked="0" hidden="0"/>
    </dxf>
    <dxf>
      <numFmt numFmtId="3" formatCode="#,##0"/>
      <alignment horizontal="center" vertical="center" textRotation="0" wrapText="0" indent="0" justifyLastLine="0" shrinkToFit="0" readingOrder="0"/>
      <protection locked="0" hidden="0"/>
    </dxf>
    <dxf>
      <numFmt numFmtId="3" formatCode="#,##0"/>
      <alignment horizontal="center" vertical="center" textRotation="0" wrapText="0" indent="0" justifyLastLine="0" shrinkToFit="0" readingOrder="0"/>
      <protection locked="0" hidden="0"/>
    </dxf>
    <dxf>
      <numFmt numFmtId="3" formatCode="#,##0"/>
      <alignment horizontal="center" vertical="center" textRotation="0" wrapText="0" indent="0" justifyLastLine="0" shrinkToFit="0" readingOrder="0"/>
      <protection locked="0" hidden="0"/>
    </dxf>
    <dxf>
      <numFmt numFmtId="3" formatCode="#,##0"/>
      <alignment horizontal="center" vertical="center" textRotation="0" wrapText="0" indent="0" justifyLastLine="0" shrinkToFit="0" readingOrder="0"/>
      <protection locked="0" hidden="0"/>
    </dxf>
    <dxf>
      <numFmt numFmtId="3" formatCode="#,##0"/>
      <alignment horizontal="center" vertical="center" textRotation="0" wrapText="0" indent="0" justifyLastLine="0" shrinkToFit="0" readingOrder="0"/>
      <protection locked="0" hidden="0"/>
    </dxf>
    <dxf>
      <numFmt numFmtId="3" formatCode="#,##0"/>
      <alignment horizontal="center" vertical="center" textRotation="0" wrapText="0" indent="0" justifyLastLine="0" shrinkToFit="0" readingOrder="0"/>
      <protection locked="0" hidden="0"/>
    </dxf>
    <dxf>
      <numFmt numFmtId="3" formatCode="#,##0"/>
      <alignment horizontal="center" vertical="center" textRotation="0" wrapText="0" indent="0" justifyLastLine="0" shrinkToFit="0" readingOrder="0"/>
      <protection locked="0" hidden="0"/>
    </dxf>
    <dxf>
      <numFmt numFmtId="3" formatCode="#,##0"/>
      <alignment horizontal="center" vertical="center" textRotation="0" wrapText="0" indent="0" justifyLastLine="0" shrinkToFit="0" readingOrder="0"/>
      <protection locked="0" hidden="0"/>
    </dxf>
    <dxf>
      <numFmt numFmtId="3" formatCode="#,##0"/>
      <alignment horizontal="center" vertical="center" textRotation="0" wrapText="0" indent="0" justifyLastLine="0" shrinkToFit="0" readingOrder="0"/>
      <protection locked="0" hidden="0"/>
    </dxf>
    <dxf>
      <numFmt numFmtId="3" formatCode="#,##0"/>
      <alignment horizontal="center" vertical="center" textRotation="0" wrapText="0" indent="0" justifyLastLine="0" shrinkToFit="0" readingOrder="0"/>
      <protection locked="0" hidden="0"/>
    </dxf>
    <dxf>
      <numFmt numFmtId="3" formatCode="#,##0"/>
      <alignment horizontal="center" vertical="center" textRotation="0" wrapText="0" indent="0" justifyLastLine="0" shrinkToFit="0" readingOrder="0"/>
      <protection locked="0" hidden="0"/>
    </dxf>
    <dxf>
      <numFmt numFmtId="3" formatCode="#,##0"/>
      <alignment horizontal="center" vertical="center" textRotation="0" wrapText="0" indent="0" justifyLastLine="0" shrinkToFit="0" readingOrder="0"/>
      <protection locked="0" hidden="0"/>
    </dxf>
    <dxf>
      <numFmt numFmtId="3" formatCode="#,##0"/>
      <alignment horizontal="center" vertical="center" textRotation="0" wrapText="0" indent="0" justifyLastLine="0" shrinkToFit="0" readingOrder="0"/>
      <protection locked="0" hidden="0"/>
    </dxf>
    <dxf>
      <numFmt numFmtId="3" formatCode="#,##0"/>
      <alignment horizontal="center" vertical="center" textRotation="0" wrapText="0" indent="0" justifyLastLine="0" shrinkToFit="0" readingOrder="0"/>
      <protection locked="0" hidden="0"/>
    </dxf>
    <dxf>
      <font>
        <b/>
        <i val="0"/>
      </font>
      <fill>
        <patternFill>
          <bgColor theme="9" tint="0.39994506668294322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numFmt numFmtId="164" formatCode="#,##0;[Red]#,##0"/>
    </dxf>
    <dxf>
      <numFmt numFmtId="165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2066925</xdr:colOff>
          <xdr:row>21</xdr:row>
          <xdr:rowOff>66675</xdr:rowOff>
        </xdr:from>
        <xdr:to>
          <xdr:col>3</xdr:col>
          <xdr:colOff>3248025</xdr:colOff>
          <xdr:row>23</xdr:row>
          <xdr:rowOff>114300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nl-BE" sz="2000" b="1" i="0" u="none" strike="noStrike" baseline="0">
                  <a:solidFill>
                    <a:srgbClr val="99CC00"/>
                  </a:solidFill>
                  <a:latin typeface="Calibri"/>
                  <a:cs typeface="Calibri"/>
                </a:rPr>
                <a:t>Valider</a:t>
              </a:r>
            </a:p>
          </xdr:txBody>
        </xdr:sp>
        <xdr:clientData fLocksWithSheet="0"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114299</xdr:colOff>
      <xdr:row>0</xdr:row>
      <xdr:rowOff>47625</xdr:rowOff>
    </xdr:from>
    <xdr:to>
      <xdr:col>8</xdr:col>
      <xdr:colOff>390524</xdr:colOff>
      <xdr:row>1</xdr:row>
      <xdr:rowOff>104775</xdr:rowOff>
    </xdr:to>
    <xdr:sp macro="[0]!Transfert_Cotisation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9305924" y="47625"/>
          <a:ext cx="1038225" cy="247650"/>
        </a:xfrm>
        <a:prstGeom prst="round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050" b="1"/>
            <a:t>Transfert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D7CE282-F81F-4D4D-A08F-5B1C7932D2A4}" name="Tbl_Basse" displayName="Tbl_Basse" ref="A1:G22" insertRowShift="1" totalsRowShown="0">
  <autoFilter ref="A1:G22" xr:uid="{7F082CCD-AE43-40FC-B4FC-09734E112749}"/>
  <tableColumns count="7">
    <tableColumn id="1" xr3:uid="{ECA7144E-22D3-4236-89D2-99E556248FE0}" name="Nom"/>
    <tableColumn id="2" xr3:uid="{9A6EBF5F-54FA-41B1-B7A3-03414F960759}" name="Nb mois"/>
    <tableColumn id="3" xr3:uid="{F305688D-1A5C-4D7D-8704-EF4BACB895F8}" name="Date payemant" dataDxfId="33"/>
    <tableColumn id="4" xr3:uid="{9D544F73-3FB9-488F-A2B1-7F9A6D77526E}" name="Montant" dataDxfId="32"/>
    <tableColumn id="5" xr3:uid="{F6236436-753D-4EB3-9835-536A80303492}" name="Mois debut"/>
    <tableColumn id="6" xr3:uid="{9535579E-5B42-4D22-9788-92BB3013B483}" name="Mois fin"/>
    <tableColumn id="7" xr3:uid="{3E6183B1-90F3-4C5B-9ABF-770BC25D45A8}" name="Année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E5FD81C-72EF-4372-8834-691CD69A82DC}" name="Tbl_Cot" displayName="Tbl_Cot" ref="A1:M7" totalsRowShown="0">
  <autoFilter ref="A1:M7" xr:uid="{C100FB62-D230-420C-B4D9-DA64438CAD3A}"/>
  <tableColumns count="13">
    <tableColumn id="1" xr3:uid="{AFCDEEBD-B958-41EF-B9E5-A7898EFCC4A2}" name="NOM"/>
    <tableColumn id="2" xr3:uid="{BB12A550-BF57-4275-BEF4-65EF25359EA9}" name="JANVIER" dataDxfId="29"/>
    <tableColumn id="3" xr3:uid="{308A6B6A-0D9F-45EE-B11C-07B01659D8D9}" name="FÉVRIER" dataDxfId="28"/>
    <tableColumn id="4" xr3:uid="{8151AD31-5B2D-4947-850D-4603E87DE4A9}" name="MARS" dataDxfId="27"/>
    <tableColumn id="5" xr3:uid="{9A2CC414-10F2-4755-B2AA-200FAA99C6E3}" name="AVRIL" dataDxfId="26"/>
    <tableColumn id="6" xr3:uid="{BFE2BDB5-78E7-4B95-BACC-EBD1CB2DDDC5}" name="MAI" dataDxfId="25"/>
    <tableColumn id="7" xr3:uid="{81ADA9FD-F1C6-4C27-B81C-220D2D99A410}" name="JUIN" dataDxfId="24"/>
    <tableColumn id="8" xr3:uid="{DF4127AA-3165-4D59-A54E-1575FB878E6B}" name="JUILLET" dataDxfId="23"/>
    <tableColumn id="9" xr3:uid="{BD00679F-CD2F-40D4-8B18-71EFBB912942}" name="AOÛT" dataDxfId="22"/>
    <tableColumn id="10" xr3:uid="{B01121C7-8E88-41F4-A77F-A4DF29960886}" name="SEPTEMBRE" dataDxfId="21"/>
    <tableColumn id="11" xr3:uid="{BEA74441-B41C-4938-BBFB-14257951BCA5}" name="OCTOBRE" dataDxfId="20"/>
    <tableColumn id="12" xr3:uid="{B1AE64F3-99A0-4E2B-912D-C24D1BBA5429}" name="NOVEMBRE" dataDxfId="19"/>
    <tableColumn id="13" xr3:uid="{E9C49D1D-5E4E-4B7A-86FC-976094403ECB}" name="DÉCEMBRE" dataDxfId="18"/>
  </tableColumns>
  <tableStyleInfo name="TableStyleLight10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A498DA5F-A2E9-4F18-9DB8-8C07090157B2}" name="Tbl_Cot2024" displayName="Tbl_Cot2024" ref="A10:M16" totalsRowShown="0">
  <autoFilter ref="A10:M16" xr:uid="{4FBE7368-3FA7-4F98-9738-01516C4171AC}"/>
  <tableColumns count="13">
    <tableColumn id="1" xr3:uid="{6AD90927-4AAB-4CC0-805B-BEFC4CAAF8DC}" name="NOM"/>
    <tableColumn id="2" xr3:uid="{6688AA38-7B6C-4DD1-BC0A-6D5F07B74D10}" name="JANVIER" dataDxfId="17"/>
    <tableColumn id="3" xr3:uid="{835F58D6-0DCE-4C09-A4E8-42C61E0239C8}" name="FÉVRIER" dataDxfId="16"/>
    <tableColumn id="4" xr3:uid="{B5C89890-C1D5-4704-B41D-0A762D8CEFE1}" name="MARS" dataDxfId="15"/>
    <tableColumn id="5" xr3:uid="{52B2F7E4-E27A-42CA-A942-0E1D03C25F76}" name="AVRIL" dataDxfId="14"/>
    <tableColumn id="6" xr3:uid="{5165DD7B-4D55-47E7-9409-1C55E1209EE7}" name="MAI" dataDxfId="13"/>
    <tableColumn id="7" xr3:uid="{949F4694-1FAB-4D0C-A954-ADB966121A5A}" name="JUIN" dataDxfId="12"/>
    <tableColumn id="8" xr3:uid="{82C9D160-688F-417B-8E66-F03A7DB24BA1}" name="JUILLET" dataDxfId="11"/>
    <tableColumn id="9" xr3:uid="{DDE43C35-29C6-4B16-A749-9E28013A88B4}" name="AOÛT" dataDxfId="10"/>
    <tableColumn id="10" xr3:uid="{5017FEE7-8090-4278-9B09-FC4C20D04748}" name="SEPTEMBRE" dataDxfId="9"/>
    <tableColumn id="11" xr3:uid="{F294C6B8-71F0-4536-8026-E46B9905A092}" name="OCTOBRE" dataDxfId="8"/>
    <tableColumn id="12" xr3:uid="{D7B6C936-CB5D-4340-9223-CAD16C755FCA}" name="NOVEMBRE" dataDxfId="7"/>
    <tableColumn id="13" xr3:uid="{7B02566A-CE39-4E7E-BF57-54981FF16423}" name="DÉCEMBRE" dataDxfId="6"/>
  </tableColumns>
  <tableStyleInfo name="TableStyleLight10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3850BCA8-7F93-4EE9-A8DF-0AB29FCAEAE7}" name="DEPENSE" displayName="DEPENSE" ref="A1:C8" totalsRowCount="1" headerRowDxfId="5">
  <autoFilter ref="A1:C7" xr:uid="{2AF2D2C3-C0D9-4EB9-AAD6-37F9C4C6D32E}"/>
  <tableColumns count="3">
    <tableColumn id="1" xr3:uid="{668A4261-5CC7-452B-B171-B1FEE7B7C5D1}" name="DATE" dataDxfId="4" totalsRowDxfId="3">
      <calculatedColumnFormula>TODAY()</calculatedColumnFormula>
    </tableColumn>
    <tableColumn id="2" xr3:uid="{4141D2AB-AC4B-40D0-9806-0714B65B9DAC}" name="LIBELLET" totalsRowLabel="RESTE" totalsRowDxfId="2"/>
    <tableColumn id="3" xr3:uid="{778BF24A-0224-4FF7-A7AC-D606566D240B}" name="MONTANT" totalsRowFunction="custom" dataDxfId="1" totalsRowDxfId="0">
      <calculatedColumnFormula>SUM(Tbl_Cot[[JANVIER]:[DÉCEMBRE]])</calculatedColumnFormula>
      <totalsRowFormula>SUM(DEPENSE[MONTANT])</totalsRowFormula>
    </tableColumn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CFA1EF-5D79-4FF2-8F69-DF46CAAD5A00}">
  <sheetPr codeName="Feuil1">
    <tabColor theme="9"/>
  </sheetPr>
  <dimension ref="A1:J20"/>
  <sheetViews>
    <sheetView topLeftCell="A9" workbookViewId="0">
      <selection activeCell="J8" sqref="J8"/>
    </sheetView>
  </sheetViews>
  <sheetFormatPr defaultColWidth="11.42578125" defaultRowHeight="15" x14ac:dyDescent="0.25"/>
  <cols>
    <col min="1" max="1" width="11.42578125" style="6"/>
    <col min="2" max="2" width="14.5703125" style="5" bestFit="1" customWidth="1"/>
    <col min="3" max="3" width="3.85546875" style="6" customWidth="1"/>
    <col min="4" max="4" width="50.140625" style="6" customWidth="1"/>
    <col min="5" max="5" width="5.7109375" style="6" customWidth="1"/>
    <col min="6" max="6" width="6" style="6" customWidth="1"/>
    <col min="7" max="7" width="12.140625" style="6" bestFit="1" customWidth="1"/>
    <col min="8" max="8" width="11.42578125" style="7"/>
    <col min="9" max="16384" width="11.42578125" style="6"/>
  </cols>
  <sheetData>
    <row r="1" spans="1:10" ht="9.75" customHeight="1" x14ac:dyDescent="0.25">
      <c r="A1" s="4" t="s">
        <v>0</v>
      </c>
    </row>
    <row r="4" spans="1:10" x14ac:dyDescent="0.25">
      <c r="A4" s="8"/>
    </row>
    <row r="5" spans="1:10" ht="34.5" customHeight="1" x14ac:dyDescent="0.25">
      <c r="D5" s="9" t="s">
        <v>59</v>
      </c>
    </row>
    <row r="6" spans="1:10" x14ac:dyDescent="0.25">
      <c r="G6" s="25">
        <v>2023</v>
      </c>
      <c r="H6" s="26"/>
      <c r="I6" s="25">
        <v>2024</v>
      </c>
      <c r="J6" s="26"/>
    </row>
    <row r="7" spans="1:10" ht="24.75" customHeight="1" x14ac:dyDescent="0.25">
      <c r="G7" s="10" t="s">
        <v>25</v>
      </c>
      <c r="H7" s="11" t="s">
        <v>38</v>
      </c>
      <c r="I7" s="10" t="s">
        <v>25</v>
      </c>
      <c r="J7" s="11" t="s">
        <v>38</v>
      </c>
    </row>
    <row r="8" spans="1:10" ht="23.25" customHeight="1" x14ac:dyDescent="0.3">
      <c r="B8" s="12" t="s">
        <v>1</v>
      </c>
      <c r="D8" s="13" t="s">
        <v>6</v>
      </c>
      <c r="G8" s="14" t="s">
        <v>26</v>
      </c>
      <c r="H8" s="15">
        <f>VLOOKUP($D$8,Tbl_Cot[],2,0)</f>
        <v>2000</v>
      </c>
      <c r="I8" s="14" t="s">
        <v>26</v>
      </c>
      <c r="J8" s="15">
        <f>VLOOKUP($D$8,Tbl_Cot2024[],2,0)</f>
        <v>0</v>
      </c>
    </row>
    <row r="9" spans="1:10" ht="24.75" customHeight="1" x14ac:dyDescent="0.25">
      <c r="G9" s="14" t="s">
        <v>27</v>
      </c>
      <c r="H9" s="15">
        <f>VLOOKUP($D$8,Tbl_Cot[],3,0)</f>
        <v>2000</v>
      </c>
      <c r="I9" s="14" t="s">
        <v>27</v>
      </c>
      <c r="J9" s="15">
        <f>VLOOKUP($D$8,Tbl_Cot2024[],2,0)</f>
        <v>0</v>
      </c>
    </row>
    <row r="10" spans="1:10" ht="23.25" customHeight="1" x14ac:dyDescent="0.3">
      <c r="B10" s="12" t="s">
        <v>5</v>
      </c>
      <c r="D10" s="13"/>
      <c r="G10" s="14" t="s">
        <v>28</v>
      </c>
      <c r="H10" s="15">
        <f>VLOOKUP($D$8,Tbl_Cot[],4,0)</f>
        <v>4000</v>
      </c>
      <c r="I10" s="14" t="s">
        <v>28</v>
      </c>
      <c r="J10" s="15">
        <f>VLOOKUP($D$8,Tbl_Cot2024[],2,0)</f>
        <v>0</v>
      </c>
    </row>
    <row r="11" spans="1:10" ht="24.75" customHeight="1" x14ac:dyDescent="0.25">
      <c r="G11" s="14" t="s">
        <v>29</v>
      </c>
      <c r="H11" s="15">
        <f>VLOOKUP($D$8,Tbl_Cot[],5,0)</f>
        <v>4000</v>
      </c>
      <c r="I11" s="14" t="s">
        <v>29</v>
      </c>
      <c r="J11" s="15">
        <f>VLOOKUP($D$8,Tbl_Cot2024[],2,0)</f>
        <v>0</v>
      </c>
    </row>
    <row r="12" spans="1:10" ht="23.25" customHeight="1" x14ac:dyDescent="0.3">
      <c r="B12" s="12" t="s">
        <v>4</v>
      </c>
      <c r="D12" s="16"/>
      <c r="G12" s="14" t="s">
        <v>30</v>
      </c>
      <c r="H12" s="15">
        <f>VLOOKUP($D$8,Tbl_Cot[],6,0)</f>
        <v>0</v>
      </c>
      <c r="I12" s="14" t="s">
        <v>30</v>
      </c>
      <c r="J12" s="15">
        <f>VLOOKUP($D$8,Tbl_Cot2024[],2,0)</f>
        <v>0</v>
      </c>
    </row>
    <row r="13" spans="1:10" ht="24.75" customHeight="1" x14ac:dyDescent="0.25">
      <c r="G13" s="14" t="s">
        <v>31</v>
      </c>
      <c r="H13" s="15">
        <f>VLOOKUP($D$8,Tbl_Cot[],7,0)</f>
        <v>0</v>
      </c>
      <c r="I13" s="14" t="s">
        <v>31</v>
      </c>
      <c r="J13" s="15">
        <f>VLOOKUP($D$8,Tbl_Cot2024[],2,0)</f>
        <v>0</v>
      </c>
    </row>
    <row r="14" spans="1:10" ht="23.25" customHeight="1" x14ac:dyDescent="0.3">
      <c r="B14" s="12" t="s">
        <v>2</v>
      </c>
      <c r="D14" s="17"/>
      <c r="G14" s="14" t="s">
        <v>32</v>
      </c>
      <c r="H14" s="15">
        <f>VLOOKUP($D$8,Tbl_Cot[],8,0)</f>
        <v>0</v>
      </c>
      <c r="I14" s="14" t="s">
        <v>32</v>
      </c>
      <c r="J14" s="15">
        <f>VLOOKUP($D$8,Tbl_Cot2024[],2,0)</f>
        <v>0</v>
      </c>
    </row>
    <row r="15" spans="1:10" ht="24.75" customHeight="1" x14ac:dyDescent="0.25">
      <c r="G15" s="14" t="s">
        <v>33</v>
      </c>
      <c r="H15" s="15">
        <f>VLOOKUP($D$8,Tbl_Cot[],9,0)</f>
        <v>0</v>
      </c>
      <c r="I15" s="14" t="s">
        <v>33</v>
      </c>
      <c r="J15" s="15">
        <f>VLOOKUP($D$8,Tbl_Cot2024[],2,0)</f>
        <v>0</v>
      </c>
    </row>
    <row r="16" spans="1:10" ht="23.25" customHeight="1" x14ac:dyDescent="0.3">
      <c r="B16" s="12" t="s">
        <v>39</v>
      </c>
      <c r="D16" s="18"/>
      <c r="G16" s="14" t="s">
        <v>34</v>
      </c>
      <c r="H16" s="15">
        <f>VLOOKUP($D$8,Tbl_Cot[],10,0)</f>
        <v>0</v>
      </c>
      <c r="I16" s="14" t="s">
        <v>34</v>
      </c>
      <c r="J16" s="15">
        <f>VLOOKUP($D$8,Tbl_Cot2024[],2,0)</f>
        <v>0</v>
      </c>
    </row>
    <row r="17" spans="2:10" ht="24.75" customHeight="1" x14ac:dyDescent="0.25">
      <c r="G17" s="14" t="s">
        <v>35</v>
      </c>
      <c r="H17" s="15">
        <f>VLOOKUP($D$8,Tbl_Cot[],11,0)</f>
        <v>0</v>
      </c>
      <c r="I17" s="14" t="s">
        <v>35</v>
      </c>
      <c r="J17" s="15">
        <f>VLOOKUP($D$8,Tbl_Cot2024[],2,0)</f>
        <v>0</v>
      </c>
    </row>
    <row r="18" spans="2:10" ht="23.25" customHeight="1" x14ac:dyDescent="0.3">
      <c r="B18" s="12" t="s">
        <v>40</v>
      </c>
      <c r="D18" s="18"/>
      <c r="G18" s="14" t="s">
        <v>36</v>
      </c>
      <c r="H18" s="15">
        <f>VLOOKUP($D$8,Tbl_Cot[],12,0)</f>
        <v>0</v>
      </c>
      <c r="I18" s="14" t="s">
        <v>36</v>
      </c>
      <c r="J18" s="15">
        <f>VLOOKUP($D$8,Tbl_Cot2024[],2,0)</f>
        <v>0</v>
      </c>
    </row>
    <row r="19" spans="2:10" ht="24.75" customHeight="1" x14ac:dyDescent="0.25">
      <c r="G19" s="14" t="s">
        <v>37</v>
      </c>
      <c r="H19" s="15">
        <f>VLOOKUP($D$8,Tbl_Cot[],13,0)</f>
        <v>0</v>
      </c>
      <c r="I19" s="14" t="s">
        <v>37</v>
      </c>
      <c r="J19" s="15">
        <f>VLOOKUP($D$8,Tbl_Cot2024[],2,0)</f>
        <v>0</v>
      </c>
    </row>
    <row r="20" spans="2:10" ht="23.25" customHeight="1" x14ac:dyDescent="0.3">
      <c r="B20" s="12" t="s">
        <v>60</v>
      </c>
      <c r="D20" s="18"/>
    </row>
  </sheetData>
  <mergeCells count="2">
    <mergeCell ref="G6:H6"/>
    <mergeCell ref="I6:J6"/>
  </mergeCells>
  <dataValidations count="2">
    <dataValidation type="list" allowBlank="1" showInputMessage="1" showErrorMessage="1" sqref="D16 D18" xr:uid="{D6EDF8DA-CC13-496C-8A5E-CB0BC6491B09}">
      <formula1>$G$8:$G$19</formula1>
    </dataValidation>
    <dataValidation type="list" allowBlank="1" showInputMessage="1" showErrorMessage="1" sqref="D20" xr:uid="{6856D704-2707-489C-8AD4-9657ACEAC429}">
      <formula1>$G$6:$J$6</formula1>
    </dataValidation>
  </dataValidations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locked="0" defaultSize="0" print="0" autoFill="0" autoPict="0" macro="[0]!VALIDER_Cliquer">
                <anchor moveWithCells="1" sizeWithCells="1">
                  <from>
                    <xdr:col>3</xdr:col>
                    <xdr:colOff>2066925</xdr:colOff>
                    <xdr:row>21</xdr:row>
                    <xdr:rowOff>66675</xdr:rowOff>
                  </from>
                  <to>
                    <xdr:col>3</xdr:col>
                    <xdr:colOff>3248025</xdr:colOff>
                    <xdr:row>23</xdr:row>
                    <xdr:rowOff>114300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A6C53F88-7FA3-4F99-90EF-3FC804A0F36E}">
          <x14:formula1>
            <xm:f>Cotisation!$A$2:$A$7</xm:f>
          </x14:formula1>
          <xm:sqref>D8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9FF9A7-4BC8-4700-86AA-05A7D89B4B8D}">
  <sheetPr codeName="Feuil2">
    <tabColor theme="4"/>
  </sheetPr>
  <dimension ref="A1:G22"/>
  <sheetViews>
    <sheetView workbookViewId="0">
      <selection activeCell="G4" sqref="G4"/>
    </sheetView>
  </sheetViews>
  <sheetFormatPr defaultColWidth="11.42578125" defaultRowHeight="15" x14ac:dyDescent="0.25"/>
  <cols>
    <col min="1" max="1" width="32.140625" customWidth="1"/>
    <col min="2" max="2" width="37.5703125" customWidth="1"/>
    <col min="3" max="3" width="16.7109375" style="1" bestFit="1" customWidth="1"/>
    <col min="4" max="4" width="15.140625" style="2" customWidth="1"/>
    <col min="5" max="5" width="13.42578125" bestFit="1" customWidth="1"/>
  </cols>
  <sheetData>
    <row r="1" spans="1:7" x14ac:dyDescent="0.25">
      <c r="A1" t="s">
        <v>1</v>
      </c>
      <c r="B1" t="s">
        <v>5</v>
      </c>
      <c r="C1" s="1" t="s">
        <v>3</v>
      </c>
      <c r="D1" s="1" t="s">
        <v>2</v>
      </c>
      <c r="E1" t="s">
        <v>39</v>
      </c>
      <c r="F1" t="s">
        <v>40</v>
      </c>
      <c r="G1" t="s">
        <v>60</v>
      </c>
    </row>
    <row r="3" spans="1:7" x14ac:dyDescent="0.25">
      <c r="A3" t="s">
        <v>24</v>
      </c>
      <c r="B3" t="s">
        <v>48</v>
      </c>
      <c r="C3" s="1">
        <v>45226</v>
      </c>
      <c r="D3" s="2">
        <v>4000</v>
      </c>
      <c r="E3" t="s">
        <v>36</v>
      </c>
      <c r="F3" t="s">
        <v>37</v>
      </c>
      <c r="G3">
        <v>2024</v>
      </c>
    </row>
    <row r="4" spans="1:7" x14ac:dyDescent="0.25">
      <c r="A4" t="s">
        <v>22</v>
      </c>
      <c r="B4" t="s">
        <v>58</v>
      </c>
      <c r="C4" s="1">
        <v>45226</v>
      </c>
      <c r="D4" s="2">
        <v>10000</v>
      </c>
      <c r="E4" t="s">
        <v>33</v>
      </c>
      <c r="F4" t="s">
        <v>37</v>
      </c>
      <c r="G4">
        <v>2023</v>
      </c>
    </row>
    <row r="5" spans="1:7" x14ac:dyDescent="0.25">
      <c r="A5" t="s">
        <v>24</v>
      </c>
      <c r="B5" t="s">
        <v>48</v>
      </c>
      <c r="C5" s="1">
        <v>45226</v>
      </c>
      <c r="D5" s="2">
        <v>4000</v>
      </c>
      <c r="E5" t="s">
        <v>36</v>
      </c>
      <c r="F5" t="s">
        <v>37</v>
      </c>
      <c r="G5">
        <v>2023</v>
      </c>
    </row>
    <row r="6" spans="1:7" x14ac:dyDescent="0.25">
      <c r="A6" t="s">
        <v>50</v>
      </c>
      <c r="B6" t="s">
        <v>57</v>
      </c>
      <c r="C6" s="1">
        <v>45212</v>
      </c>
      <c r="D6" s="2">
        <v>10000</v>
      </c>
      <c r="E6" t="s">
        <v>33</v>
      </c>
      <c r="F6" t="s">
        <v>37</v>
      </c>
      <c r="G6">
        <v>2023</v>
      </c>
    </row>
    <row r="7" spans="1:7" x14ac:dyDescent="0.25">
      <c r="A7" t="s">
        <v>50</v>
      </c>
      <c r="B7" t="s">
        <v>56</v>
      </c>
      <c r="C7" s="1">
        <v>45141</v>
      </c>
      <c r="D7" s="2">
        <v>2000</v>
      </c>
      <c r="E7" t="s">
        <v>32</v>
      </c>
      <c r="F7" t="s">
        <v>32</v>
      </c>
      <c r="G7">
        <v>2023</v>
      </c>
    </row>
    <row r="8" spans="1:7" x14ac:dyDescent="0.25">
      <c r="A8" t="s">
        <v>22</v>
      </c>
      <c r="B8" t="s">
        <v>53</v>
      </c>
      <c r="C8" s="1">
        <v>45107</v>
      </c>
      <c r="D8" s="2">
        <v>4000</v>
      </c>
      <c r="E8" t="s">
        <v>31</v>
      </c>
      <c r="F8" t="s">
        <v>32</v>
      </c>
      <c r="G8">
        <v>2023</v>
      </c>
    </row>
    <row r="9" spans="1:7" x14ac:dyDescent="0.25">
      <c r="A9" t="s">
        <v>6</v>
      </c>
      <c r="B9" t="s">
        <v>53</v>
      </c>
      <c r="C9" s="1">
        <v>45106</v>
      </c>
      <c r="D9" s="2">
        <v>4000</v>
      </c>
      <c r="E9" t="s">
        <v>28</v>
      </c>
      <c r="F9" t="s">
        <v>29</v>
      </c>
      <c r="G9">
        <v>2023</v>
      </c>
    </row>
    <row r="10" spans="1:7" x14ac:dyDescent="0.25">
      <c r="A10" t="s">
        <v>22</v>
      </c>
      <c r="B10" t="s">
        <v>52</v>
      </c>
      <c r="C10" s="1">
        <v>45100</v>
      </c>
      <c r="D10" s="2">
        <v>6000</v>
      </c>
      <c r="E10" t="s">
        <v>28</v>
      </c>
      <c r="F10" t="s">
        <v>30</v>
      </c>
      <c r="G10">
        <v>2023</v>
      </c>
    </row>
    <row r="11" spans="1:7" x14ac:dyDescent="0.25">
      <c r="A11" t="s">
        <v>50</v>
      </c>
      <c r="B11" t="s">
        <v>49</v>
      </c>
      <c r="C11" s="1">
        <v>45083</v>
      </c>
      <c r="D11" s="2">
        <v>2000</v>
      </c>
      <c r="E11" t="s">
        <v>31</v>
      </c>
      <c r="F11" t="s">
        <v>31</v>
      </c>
      <c r="G11">
        <v>2023</v>
      </c>
    </row>
    <row r="12" spans="1:7" x14ac:dyDescent="0.25">
      <c r="A12" t="s">
        <v>24</v>
      </c>
      <c r="B12" t="s">
        <v>49</v>
      </c>
      <c r="C12" s="1">
        <v>45055</v>
      </c>
      <c r="D12" s="2">
        <v>2000</v>
      </c>
      <c r="E12" t="s">
        <v>35</v>
      </c>
      <c r="F12" t="s">
        <v>35</v>
      </c>
      <c r="G12">
        <v>2023</v>
      </c>
    </row>
    <row r="13" spans="1:7" x14ac:dyDescent="0.25">
      <c r="A13" t="s">
        <v>23</v>
      </c>
      <c r="B13" t="s">
        <v>8</v>
      </c>
      <c r="C13" s="1">
        <v>45055</v>
      </c>
      <c r="D13" s="2">
        <v>20000</v>
      </c>
      <c r="E13" t="s">
        <v>26</v>
      </c>
      <c r="F13" t="s">
        <v>35</v>
      </c>
      <c r="G13">
        <v>2023</v>
      </c>
    </row>
    <row r="14" spans="1:7" x14ac:dyDescent="0.25">
      <c r="A14" t="s">
        <v>50</v>
      </c>
      <c r="B14" t="s">
        <v>49</v>
      </c>
      <c r="C14" s="1">
        <v>45049</v>
      </c>
      <c r="D14" s="2">
        <v>2000</v>
      </c>
      <c r="E14" t="s">
        <v>30</v>
      </c>
      <c r="F14" t="s">
        <v>30</v>
      </c>
      <c r="G14">
        <v>2023</v>
      </c>
    </row>
    <row r="15" spans="1:7" x14ac:dyDescent="0.25">
      <c r="A15" t="s">
        <v>24</v>
      </c>
      <c r="B15" t="s">
        <v>46</v>
      </c>
      <c r="C15" s="1">
        <v>45021</v>
      </c>
      <c r="D15" s="2">
        <v>6000</v>
      </c>
      <c r="E15" t="s">
        <v>32</v>
      </c>
      <c r="F15" t="s">
        <v>34</v>
      </c>
      <c r="G15">
        <v>2023</v>
      </c>
    </row>
    <row r="16" spans="1:7" x14ac:dyDescent="0.25">
      <c r="A16" t="s">
        <v>50</v>
      </c>
      <c r="B16" t="s">
        <v>48</v>
      </c>
      <c r="C16" s="1">
        <v>45022</v>
      </c>
      <c r="D16" s="2">
        <v>4000</v>
      </c>
      <c r="E16" t="s">
        <v>28</v>
      </c>
      <c r="F16" t="s">
        <v>29</v>
      </c>
      <c r="G16">
        <v>2023</v>
      </c>
    </row>
    <row r="17" spans="1:7" x14ac:dyDescent="0.25">
      <c r="A17" t="s">
        <v>6</v>
      </c>
      <c r="B17" t="s">
        <v>49</v>
      </c>
      <c r="C17" s="1">
        <v>44985</v>
      </c>
      <c r="D17" s="2">
        <v>2000</v>
      </c>
      <c r="E17" t="s">
        <v>27</v>
      </c>
      <c r="F17" t="s">
        <v>27</v>
      </c>
      <c r="G17">
        <v>2023</v>
      </c>
    </row>
    <row r="18" spans="1:7" x14ac:dyDescent="0.25">
      <c r="A18" t="s">
        <v>6</v>
      </c>
      <c r="B18" t="s">
        <v>49</v>
      </c>
      <c r="C18" s="1">
        <v>44956</v>
      </c>
      <c r="D18" s="2">
        <v>2000</v>
      </c>
      <c r="E18" t="s">
        <v>26</v>
      </c>
      <c r="F18" t="s">
        <v>26</v>
      </c>
      <c r="G18">
        <v>2023</v>
      </c>
    </row>
    <row r="19" spans="1:7" x14ac:dyDescent="0.25">
      <c r="A19" t="s">
        <v>24</v>
      </c>
      <c r="B19" t="s">
        <v>46</v>
      </c>
      <c r="C19" s="1">
        <v>44956</v>
      </c>
      <c r="D19" s="2">
        <v>6000</v>
      </c>
      <c r="E19" t="s">
        <v>29</v>
      </c>
      <c r="F19" t="s">
        <v>31</v>
      </c>
      <c r="G19">
        <v>2023</v>
      </c>
    </row>
    <row r="20" spans="1:7" x14ac:dyDescent="0.25">
      <c r="A20" t="s">
        <v>22</v>
      </c>
      <c r="B20" t="s">
        <v>48</v>
      </c>
      <c r="C20" s="1">
        <v>44956</v>
      </c>
      <c r="D20" s="2">
        <v>4000</v>
      </c>
      <c r="E20" t="s">
        <v>26</v>
      </c>
      <c r="F20" t="s">
        <v>27</v>
      </c>
      <c r="G20">
        <v>2023</v>
      </c>
    </row>
    <row r="21" spans="1:7" x14ac:dyDescent="0.25">
      <c r="A21" t="s">
        <v>24</v>
      </c>
      <c r="B21" t="s">
        <v>46</v>
      </c>
      <c r="C21" s="1">
        <v>44927</v>
      </c>
      <c r="D21" s="2">
        <v>6000</v>
      </c>
      <c r="E21" t="s">
        <v>26</v>
      </c>
      <c r="F21" t="s">
        <v>28</v>
      </c>
      <c r="G21">
        <v>2023</v>
      </c>
    </row>
    <row r="22" spans="1:7" x14ac:dyDescent="0.25">
      <c r="A22" t="s">
        <v>7</v>
      </c>
      <c r="B22" t="s">
        <v>8</v>
      </c>
      <c r="C22" s="1">
        <v>44929</v>
      </c>
      <c r="D22" s="2">
        <v>20000</v>
      </c>
      <c r="E22" t="s">
        <v>26</v>
      </c>
      <c r="F22" t="s">
        <v>35</v>
      </c>
      <c r="G22">
        <v>2023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5EC66A-B0BD-4B96-A7CC-CE85B7F1D420}">
  <sheetPr codeName="Feuil3">
    <tabColor theme="5"/>
  </sheetPr>
  <dimension ref="A1:N16"/>
  <sheetViews>
    <sheetView tabSelected="1" workbookViewId="0">
      <selection activeCell="C6" sqref="C6"/>
    </sheetView>
  </sheetViews>
  <sheetFormatPr defaultColWidth="11.42578125" defaultRowHeight="15" x14ac:dyDescent="0.25"/>
  <cols>
    <col min="1" max="1" width="13.5703125" customWidth="1"/>
    <col min="10" max="10" width="13.42578125" customWidth="1"/>
    <col min="12" max="12" width="13.42578125" customWidth="1"/>
    <col min="13" max="13" width="12.7109375" customWidth="1"/>
  </cols>
  <sheetData>
    <row r="1" spans="1:14" x14ac:dyDescent="0.25">
      <c r="A1" t="s">
        <v>9</v>
      </c>
      <c r="B1" t="s">
        <v>10</v>
      </c>
      <c r="C1" t="s">
        <v>11</v>
      </c>
      <c r="D1" t="s">
        <v>12</v>
      </c>
      <c r="E1" t="s">
        <v>13</v>
      </c>
      <c r="F1" t="s">
        <v>14</v>
      </c>
      <c r="G1" t="s">
        <v>15</v>
      </c>
      <c r="H1" t="s">
        <v>16</v>
      </c>
      <c r="I1" t="s">
        <v>17</v>
      </c>
      <c r="J1" t="s">
        <v>18</v>
      </c>
      <c r="K1" t="s">
        <v>19</v>
      </c>
      <c r="L1" t="s">
        <v>20</v>
      </c>
      <c r="M1" t="s">
        <v>21</v>
      </c>
      <c r="N1" s="27">
        <v>2023</v>
      </c>
    </row>
    <row r="2" spans="1:14" x14ac:dyDescent="0.25">
      <c r="A2" t="s">
        <v>7</v>
      </c>
      <c r="B2" s="24">
        <v>20000</v>
      </c>
      <c r="C2" s="24">
        <v>20000</v>
      </c>
      <c r="D2" s="24">
        <v>20000</v>
      </c>
      <c r="E2" s="24">
        <v>20000</v>
      </c>
      <c r="F2" s="24">
        <v>20000</v>
      </c>
      <c r="G2" s="24">
        <v>20000</v>
      </c>
      <c r="H2" s="24">
        <v>20000</v>
      </c>
      <c r="I2" s="24">
        <v>20000</v>
      </c>
      <c r="J2" s="24">
        <v>20000</v>
      </c>
      <c r="K2" s="24">
        <v>20000</v>
      </c>
      <c r="L2" s="24"/>
      <c r="M2" s="24"/>
      <c r="N2" s="27"/>
    </row>
    <row r="3" spans="1:14" x14ac:dyDescent="0.25">
      <c r="A3" t="s">
        <v>22</v>
      </c>
      <c r="B3" s="24">
        <v>4000</v>
      </c>
      <c r="C3" s="24">
        <v>4000</v>
      </c>
      <c r="D3" s="24">
        <v>6000</v>
      </c>
      <c r="E3" s="24">
        <v>6000</v>
      </c>
      <c r="F3" s="24">
        <v>6000</v>
      </c>
      <c r="G3" s="24">
        <v>4000</v>
      </c>
      <c r="H3" s="24">
        <v>4000</v>
      </c>
      <c r="I3" s="24">
        <v>10000</v>
      </c>
      <c r="J3" s="24">
        <v>10000</v>
      </c>
      <c r="K3" s="24">
        <v>10000</v>
      </c>
      <c r="L3" s="24">
        <v>10000</v>
      </c>
      <c r="M3" s="24">
        <v>10000</v>
      </c>
      <c r="N3" s="27"/>
    </row>
    <row r="4" spans="1:14" x14ac:dyDescent="0.25">
      <c r="A4" t="s">
        <v>23</v>
      </c>
      <c r="B4" s="24">
        <v>20000</v>
      </c>
      <c r="C4" s="24">
        <v>20000</v>
      </c>
      <c r="D4" s="24">
        <v>20000</v>
      </c>
      <c r="E4" s="24">
        <v>20000</v>
      </c>
      <c r="F4" s="24">
        <v>20000</v>
      </c>
      <c r="G4" s="24">
        <v>20000</v>
      </c>
      <c r="H4" s="24">
        <v>20000</v>
      </c>
      <c r="I4" s="24">
        <v>20000</v>
      </c>
      <c r="J4" s="24">
        <v>20000</v>
      </c>
      <c r="K4" s="24">
        <v>20000</v>
      </c>
      <c r="L4" s="24"/>
      <c r="M4" s="24"/>
      <c r="N4" s="27"/>
    </row>
    <row r="5" spans="1:14" x14ac:dyDescent="0.25">
      <c r="A5" t="s">
        <v>50</v>
      </c>
      <c r="B5" s="24"/>
      <c r="C5" s="24"/>
      <c r="D5" s="24">
        <v>4000</v>
      </c>
      <c r="E5" s="24">
        <v>4000</v>
      </c>
      <c r="F5" s="24">
        <v>2000</v>
      </c>
      <c r="G5" s="24">
        <v>2000</v>
      </c>
      <c r="H5" s="24">
        <v>2000</v>
      </c>
      <c r="I5" s="24">
        <v>10000</v>
      </c>
      <c r="J5" s="24">
        <v>10000</v>
      </c>
      <c r="K5" s="24">
        <v>10000</v>
      </c>
      <c r="L5" s="24">
        <v>10000</v>
      </c>
      <c r="M5" s="24">
        <v>10000</v>
      </c>
      <c r="N5" s="27"/>
    </row>
    <row r="6" spans="1:14" x14ac:dyDescent="0.25">
      <c r="A6" t="s">
        <v>6</v>
      </c>
      <c r="B6" s="24">
        <v>2000</v>
      </c>
      <c r="C6" s="24">
        <v>2000</v>
      </c>
      <c r="D6" s="24">
        <v>4000</v>
      </c>
      <c r="E6" s="24">
        <v>4000</v>
      </c>
      <c r="F6" s="24"/>
      <c r="G6" s="24"/>
      <c r="H6" s="24"/>
      <c r="I6" s="24"/>
      <c r="J6" s="24"/>
      <c r="K6" s="24"/>
      <c r="L6" s="24"/>
      <c r="M6" s="24"/>
      <c r="N6" s="27"/>
    </row>
    <row r="7" spans="1:14" x14ac:dyDescent="0.25">
      <c r="A7" t="s">
        <v>24</v>
      </c>
      <c r="B7" s="24">
        <v>6000</v>
      </c>
      <c r="C7" s="24">
        <v>6000</v>
      </c>
      <c r="D7" s="24">
        <v>6000</v>
      </c>
      <c r="E7" s="24">
        <v>6000</v>
      </c>
      <c r="F7" s="24">
        <v>6000</v>
      </c>
      <c r="G7" s="24">
        <v>6000</v>
      </c>
      <c r="H7" s="24">
        <v>6000</v>
      </c>
      <c r="I7" s="24">
        <v>6000</v>
      </c>
      <c r="J7" s="24">
        <v>6000</v>
      </c>
      <c r="K7" s="24">
        <v>2000</v>
      </c>
      <c r="L7" s="24">
        <v>4000</v>
      </c>
      <c r="M7" s="24">
        <v>4000</v>
      </c>
      <c r="N7" s="27"/>
    </row>
    <row r="10" spans="1:14" x14ac:dyDescent="0.25">
      <c r="A10" t="s">
        <v>9</v>
      </c>
      <c r="B10" t="s">
        <v>10</v>
      </c>
      <c r="C10" t="s">
        <v>11</v>
      </c>
      <c r="D10" t="s">
        <v>12</v>
      </c>
      <c r="E10" t="s">
        <v>13</v>
      </c>
      <c r="F10" t="s">
        <v>14</v>
      </c>
      <c r="G10" t="s">
        <v>15</v>
      </c>
      <c r="H10" t="s">
        <v>16</v>
      </c>
      <c r="I10" t="s">
        <v>17</v>
      </c>
      <c r="J10" t="s">
        <v>18</v>
      </c>
      <c r="K10" t="s">
        <v>19</v>
      </c>
      <c r="L10" t="s">
        <v>20</v>
      </c>
      <c r="M10" t="s">
        <v>21</v>
      </c>
      <c r="N10" s="27">
        <v>2024</v>
      </c>
    </row>
    <row r="11" spans="1:14" x14ac:dyDescent="0.25">
      <c r="A11" t="s">
        <v>7</v>
      </c>
      <c r="B11" s="24"/>
      <c r="C11" s="24"/>
      <c r="D11" s="24"/>
      <c r="E11" s="24"/>
      <c r="F11" s="24"/>
      <c r="G11" s="24"/>
      <c r="H11" s="24"/>
      <c r="I11" s="24"/>
      <c r="J11" s="24"/>
      <c r="K11" s="24"/>
      <c r="L11" s="24"/>
      <c r="M11" s="24"/>
      <c r="N11" s="27"/>
    </row>
    <row r="12" spans="1:14" x14ac:dyDescent="0.25">
      <c r="A12" t="s">
        <v>22</v>
      </c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7"/>
    </row>
    <row r="13" spans="1:14" x14ac:dyDescent="0.25">
      <c r="A13" t="s">
        <v>23</v>
      </c>
      <c r="B13" s="24"/>
      <c r="C13" s="24"/>
      <c r="D13" s="24"/>
      <c r="E13" s="24"/>
      <c r="F13" s="24"/>
      <c r="G13" s="24"/>
      <c r="H13" s="24"/>
      <c r="I13" s="24"/>
      <c r="J13" s="24"/>
      <c r="K13" s="24"/>
      <c r="L13" s="24"/>
      <c r="M13" s="24"/>
      <c r="N13" s="27"/>
    </row>
    <row r="14" spans="1:14" x14ac:dyDescent="0.25">
      <c r="A14" t="s">
        <v>50</v>
      </c>
      <c r="B14" s="24"/>
      <c r="C14" s="24"/>
      <c r="D14" s="24"/>
      <c r="E14" s="24"/>
      <c r="F14" s="24"/>
      <c r="G14" s="24"/>
      <c r="H14" s="24"/>
      <c r="I14" s="24"/>
      <c r="J14" s="24"/>
      <c r="K14" s="24"/>
      <c r="L14" s="24"/>
      <c r="M14" s="24"/>
      <c r="N14" s="27"/>
    </row>
    <row r="15" spans="1:14" x14ac:dyDescent="0.25">
      <c r="A15" t="s">
        <v>6</v>
      </c>
      <c r="B15" s="24"/>
      <c r="C15" s="24"/>
      <c r="D15" s="24"/>
      <c r="E15" s="24"/>
      <c r="F15" s="24"/>
      <c r="G15" s="24"/>
      <c r="H15" s="24"/>
      <c r="I15" s="24"/>
      <c r="J15" s="24"/>
      <c r="K15" s="24"/>
      <c r="L15" s="24"/>
      <c r="M15" s="24"/>
      <c r="N15" s="27"/>
    </row>
    <row r="16" spans="1:14" x14ac:dyDescent="0.25">
      <c r="A16" t="s">
        <v>24</v>
      </c>
      <c r="B16" s="24"/>
      <c r="C16" s="24"/>
      <c r="D16" s="24"/>
      <c r="E16" s="24"/>
      <c r="F16" s="24"/>
      <c r="G16" s="24"/>
      <c r="H16" s="24"/>
      <c r="I16" s="24"/>
      <c r="J16" s="24"/>
      <c r="K16" s="24"/>
      <c r="L16" s="24">
        <v>4000</v>
      </c>
      <c r="M16" s="24">
        <v>4000</v>
      </c>
      <c r="N16" s="27"/>
    </row>
  </sheetData>
  <mergeCells count="2">
    <mergeCell ref="N1:N7"/>
    <mergeCell ref="N10:N16"/>
  </mergeCells>
  <conditionalFormatting sqref="B2:M7">
    <cfRule type="cellIs" dxfId="31" priority="2" operator="equal">
      <formula>2000</formula>
    </cfRule>
  </conditionalFormatting>
  <conditionalFormatting sqref="B11:M16">
    <cfRule type="cellIs" dxfId="30" priority="1" operator="equal">
      <formula>2000</formula>
    </cfRule>
  </conditionalFormatting>
  <pageMargins left="0.7" right="0.7" top="0.75" bottom="0.75" header="0.3" footer="0.3"/>
  <tableParts count="2">
    <tablePart r:id="rId1"/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E59985-77F3-463B-9C7E-C274C05AA3A9}">
  <sheetPr codeName="Feuil4">
    <tabColor theme="0"/>
  </sheetPr>
  <dimension ref="A1:C8"/>
  <sheetViews>
    <sheetView workbookViewId="0">
      <pane ySplit="2" topLeftCell="A3" activePane="bottomLeft" state="frozen"/>
      <selection activeCell="A2" sqref="A2"/>
      <selection pane="bottomLeft" activeCell="C2" sqref="C2"/>
    </sheetView>
  </sheetViews>
  <sheetFormatPr defaultColWidth="11.42578125" defaultRowHeight="15" x14ac:dyDescent="0.25"/>
  <cols>
    <col min="1" max="1" width="11.5703125" style="1" customWidth="1"/>
    <col min="2" max="2" width="36.28515625" customWidth="1"/>
    <col min="3" max="3" width="12.5703125" style="3" customWidth="1"/>
  </cols>
  <sheetData>
    <row r="1" spans="1:3" x14ac:dyDescent="0.25">
      <c r="A1" s="20" t="s">
        <v>41</v>
      </c>
      <c r="B1" s="19" t="s">
        <v>42</v>
      </c>
      <c r="C1" s="3" t="s">
        <v>43</v>
      </c>
    </row>
    <row r="2" spans="1:3" x14ac:dyDescent="0.25">
      <c r="A2" s="1">
        <f ca="1">TODAY()</f>
        <v>45261</v>
      </c>
      <c r="B2" t="s">
        <v>44</v>
      </c>
      <c r="C2" s="3">
        <f>SUM(Tbl_Cot[[JANVIER]:[DÉCEMBRE]])</f>
        <v>624000</v>
      </c>
    </row>
    <row r="3" spans="1:3" x14ac:dyDescent="0.25">
      <c r="A3" s="1">
        <v>44945</v>
      </c>
      <c r="B3" t="s">
        <v>47</v>
      </c>
      <c r="C3" s="3">
        <v>-20000</v>
      </c>
    </row>
    <row r="4" spans="1:3" x14ac:dyDescent="0.25">
      <c r="A4" s="1">
        <v>45019</v>
      </c>
      <c r="B4" t="s">
        <v>51</v>
      </c>
      <c r="C4" s="3">
        <v>-20000</v>
      </c>
    </row>
    <row r="5" spans="1:3" x14ac:dyDescent="0.25">
      <c r="A5" s="1">
        <v>45106</v>
      </c>
      <c r="B5" t="s">
        <v>54</v>
      </c>
      <c r="C5" s="3">
        <v>-30000</v>
      </c>
    </row>
    <row r="6" spans="1:3" x14ac:dyDescent="0.25">
      <c r="A6" s="1">
        <v>45124</v>
      </c>
      <c r="B6" t="s">
        <v>55</v>
      </c>
      <c r="C6" s="3">
        <v>-20000</v>
      </c>
    </row>
    <row r="8" spans="1:3" x14ac:dyDescent="0.25">
      <c r="A8" s="21"/>
      <c r="B8" s="23" t="s">
        <v>45</v>
      </c>
      <c r="C8" s="22">
        <f>SUM(DEPENSE[MONTANT])</f>
        <v>534000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4</vt:i4>
      </vt:variant>
    </vt:vector>
  </HeadingPairs>
  <TitlesOfParts>
    <vt:vector size="4" baseType="lpstr">
      <vt:lpstr>Formulaire</vt:lpstr>
      <vt:lpstr>Base</vt:lpstr>
      <vt:lpstr>Cotisation</vt:lpstr>
      <vt:lpstr>DEPENSE</vt:lpstr>
    </vt:vector>
  </TitlesOfParts>
  <Company>SANLAM MADAGASCAR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Lucie Blandine CHRISTENSEM</dc:creator>
  <cp:lastModifiedBy>BSA</cp:lastModifiedBy>
  <cp:lastPrinted>2022-10-06T05:23:37Z</cp:lastPrinted>
  <dcterms:created xsi:type="dcterms:W3CDTF">2022-10-06T05:05:12Z</dcterms:created>
  <dcterms:modified xsi:type="dcterms:W3CDTF">2023-12-01T11:21:09Z</dcterms:modified>
</cp:coreProperties>
</file>