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6F116333-74C1-4658-8669-8DD16D60BB56}" xr6:coauthVersionLast="47" xr6:coauthVersionMax="47" xr10:uidLastSave="{00000000-0000-0000-0000-000000000000}"/>
  <bookViews>
    <workbookView xWindow="-120" yWindow="-120" windowWidth="29040" windowHeight="15855" xr2:uid="{7E478CB1-0FE3-4D50-8FE6-36415E23598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W2" i="1" l="1"/>
  <c r="Z3" i="1"/>
  <c r="Z4" i="1"/>
  <c r="Z5" i="1"/>
  <c r="Z6" i="1"/>
  <c r="Z7" i="1"/>
  <c r="Z2" i="1"/>
  <c r="Y2" i="1" a="1"/>
  <c r="Y2" i="1" s="1"/>
  <c r="Y3" i="1" a="1"/>
  <c r="Y3" i="1" s="1"/>
  <c r="Y4" i="1" a="1"/>
  <c r="Y4" i="1" s="1"/>
  <c r="Y5" i="1" a="1"/>
  <c r="Y5" i="1" s="1"/>
  <c r="Y6" i="1" a="1"/>
  <c r="Y6" i="1" s="1"/>
  <c r="Y7" i="1" a="1"/>
  <c r="Y7" i="1" s="1"/>
  <c r="Y8" i="1" a="1"/>
  <c r="Y8" i="1" s="1"/>
  <c r="Y9" i="1" a="1"/>
  <c r="Y9" i="1" s="1"/>
  <c r="Y10" i="1" a="1"/>
  <c r="Y10" i="1" s="1"/>
  <c r="Y11" i="1" a="1"/>
  <c r="Y11" i="1" s="1"/>
  <c r="Y12" i="1" a="1"/>
  <c r="Y12" i="1" s="1"/>
  <c r="Y13" i="1" a="1"/>
  <c r="Y13" i="1" s="1"/>
  <c r="Y14" i="1" a="1"/>
  <c r="Y14" i="1" s="1"/>
  <c r="Y15" i="1" a="1"/>
  <c r="Y15" i="1" s="1"/>
  <c r="Y16" i="1" a="1"/>
  <c r="Y16" i="1" s="1"/>
  <c r="Y17" i="1" a="1"/>
  <c r="Y17" i="1" s="1"/>
  <c r="Y1" i="1" a="1"/>
  <c r="Y1" i="1" s="1"/>
  <c r="P4" i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S4" i="1"/>
  <c r="S5" i="1"/>
  <c r="S6" i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M4" i="1"/>
  <c r="M5" i="1"/>
  <c r="M6" i="1"/>
  <c r="M7" i="1"/>
  <c r="R7" i="1" s="1" a="1"/>
  <c r="R7" i="1" s="1"/>
  <c r="M8" i="1"/>
  <c r="M9" i="1"/>
  <c r="M10" i="1"/>
  <c r="M11" i="1"/>
  <c r="O11" i="1" s="1"/>
  <c r="M12" i="1"/>
  <c r="M13" i="1"/>
  <c r="M14" i="1"/>
  <c r="M15" i="1"/>
  <c r="R15" i="1" s="1" a="1"/>
  <c r="R15" i="1" s="1"/>
  <c r="M16" i="1"/>
  <c r="M17" i="1"/>
  <c r="M18" i="1"/>
  <c r="M19" i="1"/>
  <c r="Q19" i="1" s="1" a="1"/>
  <c r="Q19" i="1" s="1"/>
  <c r="M20" i="1"/>
  <c r="M21" i="1"/>
  <c r="M22" i="1"/>
  <c r="M23" i="1"/>
  <c r="N23" i="1" s="1" a="1"/>
  <c r="N23" i="1" s="1"/>
  <c r="M24" i="1"/>
  <c r="M25" i="1"/>
  <c r="M26" i="1"/>
  <c r="M27" i="1"/>
  <c r="O27" i="1" s="1"/>
  <c r="M28" i="1"/>
  <c r="M29" i="1"/>
  <c r="M30" i="1"/>
  <c r="M31" i="1"/>
  <c r="R31" i="1" s="1" a="1"/>
  <c r="R31" i="1" s="1"/>
  <c r="M32" i="1"/>
  <c r="M33" i="1"/>
  <c r="M34" i="1"/>
  <c r="M35" i="1"/>
  <c r="Q35" i="1" s="1" a="1"/>
  <c r="Q35" i="1" s="1"/>
  <c r="M36" i="1"/>
  <c r="M37" i="1"/>
  <c r="M38" i="1"/>
  <c r="M39" i="1"/>
  <c r="N39" i="1" s="1" a="1"/>
  <c r="N39" i="1" s="1"/>
  <c r="M40" i="1"/>
  <c r="M41" i="1"/>
  <c r="M42" i="1"/>
  <c r="M43" i="1"/>
  <c r="O43" i="1" s="1"/>
  <c r="M44" i="1"/>
  <c r="M45" i="1"/>
  <c r="M46" i="1"/>
  <c r="M47" i="1"/>
  <c r="R47" i="1" s="1" a="1"/>
  <c r="R47" i="1" s="1"/>
  <c r="M48" i="1"/>
  <c r="M49" i="1"/>
  <c r="M50" i="1"/>
  <c r="M51" i="1"/>
  <c r="Q51" i="1" s="1" a="1"/>
  <c r="Q51" i="1" s="1"/>
  <c r="M52" i="1"/>
  <c r="M53" i="1"/>
  <c r="R12" i="1" a="1"/>
  <c r="R12" i="1" s="1"/>
  <c r="R20" i="1" a="1"/>
  <c r="R20" i="1" s="1"/>
  <c r="R28" i="1" a="1"/>
  <c r="R28" i="1" s="1"/>
  <c r="R36" i="1" a="1"/>
  <c r="R36" i="1" s="1"/>
  <c r="R44" i="1" a="1"/>
  <c r="R44" i="1" s="1"/>
  <c r="R52" i="1" a="1"/>
  <c r="R52" i="1" s="1"/>
  <c r="Q6" i="1" a="1"/>
  <c r="Q6" i="1" s="1"/>
  <c r="Q10" i="1" a="1"/>
  <c r="Q10" i="1" s="1"/>
  <c r="Q14" i="1" a="1"/>
  <c r="Q14" i="1" s="1"/>
  <c r="Q18" i="1" a="1"/>
  <c r="Q18" i="1" s="1"/>
  <c r="Q22" i="1" a="1"/>
  <c r="Q22" i="1" s="1"/>
  <c r="Q26" i="1" a="1"/>
  <c r="Q26" i="1" s="1"/>
  <c r="Q30" i="1" a="1"/>
  <c r="Q30" i="1" s="1"/>
  <c r="Q34" i="1" a="1"/>
  <c r="Q34" i="1" s="1"/>
  <c r="Q38" i="1" a="1"/>
  <c r="Q38" i="1" s="1"/>
  <c r="Q42" i="1" a="1"/>
  <c r="Q42" i="1" s="1"/>
  <c r="Q46" i="1" a="1"/>
  <c r="Q46" i="1" s="1"/>
  <c r="Q48" i="1" a="1"/>
  <c r="Q48" i="1" s="1"/>
  <c r="Q50" i="1" a="1"/>
  <c r="Q50" i="1" s="1"/>
  <c r="Q52" i="1" a="1"/>
  <c r="Q52" i="1" s="1"/>
  <c r="R53" i="1" a="1"/>
  <c r="R53" i="1" s="1"/>
  <c r="O53" i="1"/>
  <c r="R50" i="1" a="1"/>
  <c r="R50" i="1" s="1"/>
  <c r="O49" i="1"/>
  <c r="R48" i="1" a="1"/>
  <c r="R48" i="1" s="1"/>
  <c r="R46" i="1" a="1"/>
  <c r="R46" i="1" s="1"/>
  <c r="O45" i="1"/>
  <c r="Q44" i="1" a="1"/>
  <c r="Q44" i="1" s="1"/>
  <c r="R42" i="1" a="1"/>
  <c r="R42" i="1" s="1"/>
  <c r="O41" i="1"/>
  <c r="R40" i="1" a="1"/>
  <c r="R40" i="1" s="1"/>
  <c r="R38" i="1" a="1"/>
  <c r="R38" i="1" s="1"/>
  <c r="O37" i="1"/>
  <c r="Q36" i="1" a="1"/>
  <c r="Q36" i="1" s="1"/>
  <c r="R34" i="1" a="1"/>
  <c r="R34" i="1" s="1"/>
  <c r="O33" i="1"/>
  <c r="R32" i="1" a="1"/>
  <c r="R32" i="1" s="1"/>
  <c r="R30" i="1" a="1"/>
  <c r="R30" i="1" s="1"/>
  <c r="O29" i="1"/>
  <c r="Q28" i="1" a="1"/>
  <c r="Q28" i="1" s="1"/>
  <c r="R26" i="1" a="1"/>
  <c r="R26" i="1" s="1"/>
  <c r="O25" i="1"/>
  <c r="R24" i="1" a="1"/>
  <c r="R24" i="1" s="1"/>
  <c r="R22" i="1" a="1"/>
  <c r="R22" i="1" s="1"/>
  <c r="O21" i="1"/>
  <c r="Q20" i="1" a="1"/>
  <c r="Q20" i="1" s="1"/>
  <c r="R18" i="1" a="1"/>
  <c r="R18" i="1" s="1"/>
  <c r="O17" i="1"/>
  <c r="R16" i="1" a="1"/>
  <c r="R16" i="1" s="1"/>
  <c r="R14" i="1" a="1"/>
  <c r="R14" i="1" s="1"/>
  <c r="O13" i="1"/>
  <c r="Q12" i="1" a="1"/>
  <c r="Q12" i="1" s="1"/>
  <c r="R10" i="1" a="1"/>
  <c r="R10" i="1" s="1"/>
  <c r="O9" i="1"/>
  <c r="R8" i="1" a="1"/>
  <c r="R8" i="1" s="1"/>
  <c r="R6" i="1" a="1"/>
  <c r="R6" i="1" s="1"/>
  <c r="O5" i="1"/>
  <c r="R4" i="1" a="1"/>
  <c r="R4" i="1" s="1"/>
  <c r="O52" i="1"/>
  <c r="O50" i="1"/>
  <c r="O48" i="1"/>
  <c r="O47" i="1"/>
  <c r="O46" i="1"/>
  <c r="O44" i="1"/>
  <c r="O42" i="1"/>
  <c r="O40" i="1"/>
  <c r="O39" i="1"/>
  <c r="O38" i="1"/>
  <c r="O36" i="1"/>
  <c r="O34" i="1"/>
  <c r="O32" i="1"/>
  <c r="O31" i="1"/>
  <c r="O30" i="1"/>
  <c r="O28" i="1"/>
  <c r="O26" i="1"/>
  <c r="O24" i="1"/>
  <c r="O23" i="1"/>
  <c r="O22" i="1"/>
  <c r="O20" i="1"/>
  <c r="O18" i="1"/>
  <c r="O16" i="1"/>
  <c r="O15" i="1"/>
  <c r="O14" i="1"/>
  <c r="O12" i="1"/>
  <c r="O10" i="1"/>
  <c r="O8" i="1"/>
  <c r="O7" i="1"/>
  <c r="O6" i="1"/>
  <c r="O4" i="1"/>
  <c r="N52" i="1" a="1"/>
  <c r="N52" i="1" s="1"/>
  <c r="N51" i="1" a="1"/>
  <c r="N51" i="1" s="1"/>
  <c r="N50" i="1" a="1"/>
  <c r="N50" i="1" s="1"/>
  <c r="N48" i="1" a="1"/>
  <c r="N48" i="1" s="1"/>
  <c r="N46" i="1" a="1"/>
  <c r="N46" i="1" s="1"/>
  <c r="N44" i="1" a="1"/>
  <c r="N44" i="1" s="1"/>
  <c r="N43" i="1" a="1"/>
  <c r="N43" i="1" s="1"/>
  <c r="N42" i="1" a="1"/>
  <c r="N42" i="1" s="1"/>
  <c r="N40" i="1" a="1"/>
  <c r="N40" i="1" s="1"/>
  <c r="N38" i="1" a="1"/>
  <c r="N38" i="1" s="1"/>
  <c r="N36" i="1" a="1"/>
  <c r="N36" i="1" s="1"/>
  <c r="N35" i="1" a="1"/>
  <c r="N35" i="1" s="1"/>
  <c r="N34" i="1" a="1"/>
  <c r="N34" i="1" s="1"/>
  <c r="N32" i="1" a="1"/>
  <c r="N32" i="1" s="1"/>
  <c r="N30" i="1" a="1"/>
  <c r="N30" i="1" s="1"/>
  <c r="N28" i="1" a="1"/>
  <c r="N28" i="1" s="1"/>
  <c r="N27" i="1" a="1"/>
  <c r="N27" i="1" s="1"/>
  <c r="N26" i="1" a="1"/>
  <c r="N26" i="1" s="1"/>
  <c r="N24" i="1" a="1"/>
  <c r="N24" i="1" s="1"/>
  <c r="N22" i="1" a="1"/>
  <c r="N22" i="1" s="1"/>
  <c r="N20" i="1" a="1"/>
  <c r="N20" i="1" s="1"/>
  <c r="N19" i="1" a="1"/>
  <c r="N19" i="1" s="1"/>
  <c r="N18" i="1" a="1"/>
  <c r="N18" i="1" s="1"/>
  <c r="N16" i="1" a="1"/>
  <c r="N16" i="1" s="1"/>
  <c r="N14" i="1" a="1"/>
  <c r="N14" i="1" s="1"/>
  <c r="N12" i="1" a="1"/>
  <c r="N12" i="1" s="1"/>
  <c r="N11" i="1" a="1"/>
  <c r="N11" i="1" s="1"/>
  <c r="N10" i="1" a="1"/>
  <c r="N10" i="1" s="1"/>
  <c r="N8" i="1" a="1"/>
  <c r="N8" i="1" s="1"/>
  <c r="N7" i="1" a="1"/>
  <c r="N7" i="1" s="1"/>
  <c r="N6" i="1" a="1"/>
  <c r="N6" i="1" s="1"/>
  <c r="N4" i="1" a="1"/>
  <c r="N4" i="1" s="1"/>
  <c r="N15" i="1" l="1" a="1"/>
  <c r="N15" i="1" s="1"/>
  <c r="N31" i="1" a="1"/>
  <c r="N31" i="1" s="1"/>
  <c r="N47" i="1" a="1"/>
  <c r="N47" i="1" s="1"/>
  <c r="O19" i="1"/>
  <c r="O35" i="1"/>
  <c r="Q7" i="1" a="1"/>
  <c r="Q7" i="1" s="1"/>
  <c r="Q11" i="1" a="1"/>
  <c r="Q11" i="1" s="1"/>
  <c r="Q15" i="1" a="1"/>
  <c r="Q15" i="1" s="1"/>
  <c r="Q23" i="1" a="1"/>
  <c r="Q23" i="1" s="1"/>
  <c r="Q27" i="1" a="1"/>
  <c r="Q27" i="1" s="1"/>
  <c r="Q31" i="1" a="1"/>
  <c r="Q31" i="1" s="1"/>
  <c r="Q39" i="1" a="1"/>
  <c r="Q39" i="1" s="1"/>
  <c r="Q43" i="1" a="1"/>
  <c r="Q43" i="1" s="1"/>
  <c r="Q47" i="1" a="1"/>
  <c r="Q47" i="1" s="1"/>
  <c r="R39" i="1" a="1"/>
  <c r="R39" i="1" s="1"/>
  <c r="R23" i="1" a="1"/>
  <c r="R23" i="1" s="1"/>
  <c r="O51" i="1"/>
  <c r="N53" i="1" a="1"/>
  <c r="N53" i="1" s="1"/>
  <c r="Q53" i="1" a="1"/>
  <c r="Q53" i="1" s="1"/>
  <c r="Q49" i="1" a="1"/>
  <c r="Q49" i="1" s="1"/>
  <c r="Q45" i="1" a="1"/>
  <c r="Q45" i="1" s="1"/>
  <c r="Q41" i="1" a="1"/>
  <c r="Q41" i="1" s="1"/>
  <c r="Q37" i="1" a="1"/>
  <c r="Q37" i="1" s="1"/>
  <c r="Q33" i="1" a="1"/>
  <c r="Q33" i="1" s="1"/>
  <c r="Q29" i="1" a="1"/>
  <c r="Q29" i="1" s="1"/>
  <c r="Q25" i="1" a="1"/>
  <c r="Q25" i="1" s="1"/>
  <c r="Q21" i="1" a="1"/>
  <c r="Q21" i="1" s="1"/>
  <c r="Q17" i="1" a="1"/>
  <c r="Q17" i="1" s="1"/>
  <c r="Q13" i="1" a="1"/>
  <c r="Q13" i="1" s="1"/>
  <c r="Q9" i="1" a="1"/>
  <c r="Q9" i="1" s="1"/>
  <c r="Q5" i="1" a="1"/>
  <c r="Q5" i="1" s="1"/>
  <c r="R49" i="1" a="1"/>
  <c r="R49" i="1" s="1"/>
  <c r="R41" i="1" a="1"/>
  <c r="R41" i="1" s="1"/>
  <c r="R33" i="1" a="1"/>
  <c r="R33" i="1" s="1"/>
  <c r="R25" i="1" a="1"/>
  <c r="R25" i="1" s="1"/>
  <c r="R17" i="1" a="1"/>
  <c r="R17" i="1" s="1"/>
  <c r="R9" i="1" a="1"/>
  <c r="R9" i="1" s="1"/>
  <c r="Q40" i="1" a="1"/>
  <c r="Q40" i="1" s="1"/>
  <c r="Q32" i="1" a="1"/>
  <c r="Q32" i="1" s="1"/>
  <c r="Q24" i="1" a="1"/>
  <c r="Q24" i="1" s="1"/>
  <c r="Q16" i="1" a="1"/>
  <c r="Q16" i="1" s="1"/>
  <c r="Q8" i="1" a="1"/>
  <c r="Q8" i="1" s="1"/>
  <c r="Q4" i="1" a="1"/>
  <c r="Q4" i="1" s="1"/>
  <c r="R51" i="1" a="1"/>
  <c r="R51" i="1" s="1"/>
  <c r="R43" i="1" a="1"/>
  <c r="R43" i="1" s="1"/>
  <c r="R35" i="1" a="1"/>
  <c r="R35" i="1" s="1"/>
  <c r="R27" i="1" a="1"/>
  <c r="R27" i="1" s="1"/>
  <c r="R19" i="1" a="1"/>
  <c r="R19" i="1" s="1"/>
  <c r="R11" i="1" a="1"/>
  <c r="R11" i="1" s="1"/>
  <c r="R45" i="1" a="1"/>
  <c r="R45" i="1" s="1"/>
  <c r="R37" i="1" a="1"/>
  <c r="R37" i="1" s="1"/>
  <c r="R29" i="1" a="1"/>
  <c r="R29" i="1" s="1"/>
  <c r="R21" i="1" a="1"/>
  <c r="R21" i="1" s="1"/>
  <c r="R13" i="1" a="1"/>
  <c r="R13" i="1" s="1"/>
  <c r="R5" i="1" a="1"/>
  <c r="R5" i="1" s="1"/>
  <c r="N5" i="1" a="1"/>
  <c r="N5" i="1" s="1"/>
  <c r="N9" i="1" a="1"/>
  <c r="N9" i="1" s="1"/>
  <c r="N13" i="1" a="1"/>
  <c r="N13" i="1" s="1"/>
  <c r="N17" i="1" a="1"/>
  <c r="N17" i="1" s="1"/>
  <c r="N21" i="1" a="1"/>
  <c r="N21" i="1" s="1"/>
  <c r="N25" i="1" a="1"/>
  <c r="N25" i="1" s="1"/>
  <c r="N29" i="1" a="1"/>
  <c r="N29" i="1" s="1"/>
  <c r="N33" i="1" a="1"/>
  <c r="N33" i="1" s="1"/>
  <c r="N37" i="1" a="1"/>
  <c r="N37" i="1" s="1"/>
  <c r="N41" i="1" a="1"/>
  <c r="N41" i="1" s="1"/>
  <c r="N45" i="1" a="1"/>
  <c r="N45" i="1" s="1"/>
  <c r="N49" i="1" a="1"/>
  <c r="N49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<sst xmlns="http://schemas.openxmlformats.org/spreadsheetml/2006/main" count="35" uniqueCount="35">
  <si>
    <t>Numéro tirage</t>
  </si>
  <si>
    <t>Année</t>
  </si>
  <si>
    <t>Date</t>
  </si>
  <si>
    <t>1er n°</t>
  </si>
  <si>
    <t>2ème n°</t>
  </si>
  <si>
    <t>3ème n°</t>
  </si>
  <si>
    <t>4ème n°</t>
  </si>
  <si>
    <t>5ème n°</t>
  </si>
  <si>
    <t>n°</t>
  </si>
  <si>
    <t>dernier</t>
  </si>
  <si>
    <t>nombre</t>
  </si>
  <si>
    <t>premier tirage</t>
  </si>
  <si>
    <t>derier tirage</t>
  </si>
  <si>
    <t>moyenne intervalle</t>
  </si>
  <si>
    <t>Moyenne 1</t>
  </si>
  <si>
    <t>numéro</t>
  </si>
  <si>
    <t>moyenne</t>
  </si>
  <si>
    <t>fois 1</t>
  </si>
  <si>
    <t>fois 2</t>
  </si>
  <si>
    <t>fois 3</t>
  </si>
  <si>
    <t>fois 4</t>
  </si>
  <si>
    <t>fois 5</t>
  </si>
  <si>
    <t>fois 6</t>
  </si>
  <si>
    <t>fois 7</t>
  </si>
  <si>
    <t>fois 8</t>
  </si>
  <si>
    <t>fois 9</t>
  </si>
  <si>
    <t>fois 10</t>
  </si>
  <si>
    <t>fois 11</t>
  </si>
  <si>
    <t>fois 12</t>
  </si>
  <si>
    <t>fois 13</t>
  </si>
  <si>
    <t>fois 14</t>
  </si>
  <si>
    <t>fois 15</t>
  </si>
  <si>
    <t>fois 16</t>
  </si>
  <si>
    <t>fois 17</t>
  </si>
  <si>
    <t>intervalle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</si>
</sst>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;@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theme="2" tint="-0.24994659260841701"/>
      </left>
      <right style="thin">
        <color theme="2" tint="-0.24994659260841701"/>
      </right>
      <top style="thin">
        <color theme="2" tint="-0.24994659260841701"/>
      </top>
      <bottom style="thin">
        <color theme="2" tint="-0.2499465926084170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/>
    <xf numFmtId="164" fontId="0" fillId="0" borderId="0" xfId="0" applyNumberFormat="1"/>
    <xf numFmtId="2" fontId="0" fillId="0" borderId="0" xfId="0" applyNumberFormat="1" applyAlignment="1">
      <alignment horizontal="center"/>
    </xf>
    <xf numFmtId="2" fontId="0" fillId="0" borderId="0" xfId="0" applyNumberFormat="1"/>
    <xf numFmtId="0" fontId="4" fillId="3" borderId="0" xfId="0" applyFont="1" applyFill="1" applyAlignment="1">
      <alignment horizontal="center"/>
    </xf>
  </cellXfs>
  <cellStyles count="1">
    <cellStyle name="Standaard" xfId="0" builtinId="0"/>
  </cellStyles>
  <dxfs count="6">
    <dxf>
      <numFmt numFmtId="2" formatCode="0.00"/>
      <alignment horizontal="center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2" formatCode="0.00"/>
    </dxf>
    <dxf>
      <numFmt numFmtId="164" formatCode="d/mm/yyyy;@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685649D-AFCC-4468-8238-7EFF289EE6A7}" name="Tabel1" displayName="Tabel1" ref="M3:S53" totalsRowShown="0">
  <autoFilter ref="M3:S53" xr:uid="{4685649D-AFCC-4468-8238-7EFF289EE6A7}"/>
  <tableColumns count="7">
    <tableColumn id="1" xr3:uid="{3DF1F679-E662-4C4C-970A-83245D98C07B}" name="n°" dataDxfId="5">
      <calculatedColumnFormula>ROW()-3</calculatedColumnFormula>
    </tableColumn>
    <tableColumn id="2" xr3:uid="{D934202C-F537-40D9-BECB-A3B557C8F30C}" name="dernier" dataDxfId="4">
      <calculatedColumnFormula array="1">IFERROR(_xlfn.AGGREGATE(14,6,$E$4:$E$33/($F$4:$J$33=M4),1),"-")</calculatedColumnFormula>
    </tableColumn>
    <tableColumn id="3" xr3:uid="{C9E6AAEA-B226-4CF7-93CB-62655B9C5EF3}" name="nombre">
      <calculatedColumnFormula>COUNTIF($F$4:$J$33,M4)</calculatedColumnFormula>
    </tableColumn>
    <tableColumn id="4" xr3:uid="{1F846FC1-8BE0-4052-8E22-442E3C077505}" name="Moyenne 1" dataDxfId="3">
      <calculatedColumnFormula>IF(O4&gt;0,ROWS($E$4:$E$33)/O4,"-")</calculatedColumnFormula>
    </tableColumn>
    <tableColumn id="5" xr3:uid="{F52C98C2-B698-4C9E-BDB0-D2C5E0CFF0BD}" name="premier tirage" dataDxfId="2">
      <calculatedColumnFormula array="1">IFERROR(_xlfn.AGGREGATE(15,6,$C$4:$C$33/($F$4:$J$33=M4),1),"-")</calculatedColumnFormula>
    </tableColumn>
    <tableColumn id="6" xr3:uid="{EF3A24EA-DAC7-46C7-9227-1220E1BF73B2}" name="derier tirage" dataDxfId="1">
      <calculatedColumnFormula array="1">IFERROR(_xlfn.AGGREGATE(14,6,$C$4:$C$33/($F$4:$J$33=M4),1),"-")</calculatedColumnFormula>
    </tableColumn>
    <tableColumn id="7" xr3:uid="{F9EFF997-7380-4918-897C-37641F69B2DA}" name="moyenne intervalle" dataDxfId="0">
      <calculatedColumnFormula>IF(Tabel1[[#This Row],[nombre]]&gt;1,(Tabel1[[#This Row],[derier tirage]]-Tabel1[[#This Row],[premier tirage]])/(Tabel1[[#This Row],[nombre]]-1),"-")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8D3B32-3C33-4622-BA1B-9C14B5E5ECD6}">
  <sheetPr codeName="Blad1"/>
  <dimension ref="C1:Z57"/>
  <sheetViews>
    <sheetView tabSelected="1" topLeftCell="F1" workbookViewId="0">
      <selection activeCell="AA1" sqref="AA1"/>
    </sheetView>
  </sheetViews>
  <sheetFormatPr defaultColWidth="11.42578125" defaultRowHeight="15" x14ac:dyDescent="0.25"/>
  <cols>
    <col min="13" max="13" width="5" customWidth="1"/>
    <col min="14" max="14" width="10.7109375" bestFit="1" customWidth="1"/>
    <col min="15" max="15" width="10.140625" customWidth="1"/>
    <col min="16" max="16" width="16.7109375" style="9" bestFit="1" customWidth="1"/>
    <col min="17" max="17" width="15.85546875" customWidth="1"/>
    <col min="18" max="18" width="14.140625" customWidth="1"/>
    <col min="19" max="19" width="20.5703125" style="8" customWidth="1"/>
    <col min="24" max="24" width="8.5703125" bestFit="1" customWidth="1"/>
    <col min="25" max="25" width="3" bestFit="1" customWidth="1"/>
    <col min="26" max="26" width="2" bestFit="1" customWidth="1"/>
  </cols>
  <sheetData>
    <row r="1" spans="3:26" ht="15.75" x14ac:dyDescent="0.25">
      <c r="V1" s="10" t="s">
        <v>15</v>
      </c>
      <c r="W1" s="10">
        <v>10</v>
      </c>
      <c r="X1" t="s">
        <v>17</v>
      </c>
      <c r="Y1" cm="1">
        <f t="array" ref="Y1">IFERROR(_xlfn.AGGREGATE(15,6,$C$4:$C$33/($F$4:$J$33=$W$1),ROW()),"-")</f>
        <v>7</v>
      </c>
      <c r="Z1" t="s">
        <v>34</v>
      </c>
    </row>
    <row r="2" spans="3:26" ht="15.75" x14ac:dyDescent="0.25">
      <c r="V2" s="10" t="s">
        <v>16</v>
      </c>
      <c r="W2" s="10">
        <f>AVERAGE(Z1:Z17)</f>
        <v>3.5</v>
      </c>
      <c r="X2" t="s">
        <v>18</v>
      </c>
      <c r="Y2" cm="1">
        <f t="array" ref="Y2">IFERROR(_xlfn.AGGREGATE(15,6,$C$4:$C$33/($F$4:$J$33=$W$1),ROW()),"-")</f>
        <v>9</v>
      </c>
      <c r="Z2">
        <f>IF(COUNT(Y1:Y2)=2,Y2-Y1,"-")</f>
        <v>2</v>
      </c>
    </row>
    <row r="3" spans="3:26" ht="30" x14ac:dyDescent="0.25">
      <c r="C3" s="1" t="s">
        <v>0</v>
      </c>
      <c r="D3" s="1" t="s">
        <v>1</v>
      </c>
      <c r="E3" s="2" t="s">
        <v>2</v>
      </c>
      <c r="F3" s="1" t="s">
        <v>3</v>
      </c>
      <c r="G3" s="1" t="s">
        <v>4</v>
      </c>
      <c r="H3" s="1" t="s">
        <v>5</v>
      </c>
      <c r="I3" s="1" t="s">
        <v>6</v>
      </c>
      <c r="J3" s="1" t="s">
        <v>7</v>
      </c>
      <c r="M3" t="s">
        <v>8</v>
      </c>
      <c r="N3" s="7" t="s">
        <v>9</v>
      </c>
      <c r="O3" t="s">
        <v>10</v>
      </c>
      <c r="P3" s="9" t="s">
        <v>14</v>
      </c>
      <c r="Q3" t="s">
        <v>11</v>
      </c>
      <c r="R3" t="s">
        <v>12</v>
      </c>
      <c r="S3" s="8" t="s">
        <v>13</v>
      </c>
      <c r="X3" t="s">
        <v>19</v>
      </c>
      <c r="Y3" cm="1">
        <f t="array" ref="Y3">IFERROR(_xlfn.AGGREGATE(15,6,$C$4:$C$33/($F$4:$J$33=$W$1),ROW()),"-")</f>
        <v>11</v>
      </c>
      <c r="Z3">
        <f t="shared" ref="Z3:Z7" si="0">IF(COUNT(Y2:Y3)=2,Y3-Y2,"-")</f>
        <v>2</v>
      </c>
    </row>
    <row r="4" spans="3:26" x14ac:dyDescent="0.25">
      <c r="C4" s="3">
        <v>1</v>
      </c>
      <c r="D4" s="4">
        <v>2004</v>
      </c>
      <c r="E4" s="5">
        <v>38030</v>
      </c>
      <c r="F4" s="6">
        <v>16</v>
      </c>
      <c r="G4" s="6">
        <v>29</v>
      </c>
      <c r="H4" s="6">
        <v>32</v>
      </c>
      <c r="I4" s="6">
        <v>36</v>
      </c>
      <c r="J4" s="6">
        <v>41</v>
      </c>
      <c r="M4">
        <f t="shared" ref="M4:M35" si="1">ROW()-3</f>
        <v>1</v>
      </c>
      <c r="N4" s="7" cm="1">
        <f t="array" ref="N4">IFERROR(_xlfn.AGGREGATE(14,6,$E$4:$E$33/($F$4:$J$33=M4),1),"-")</f>
        <v>38226</v>
      </c>
      <c r="O4">
        <f t="shared" ref="O4:O52" si="2">COUNTIF($F$4:$J$33,M4)</f>
        <v>3</v>
      </c>
      <c r="P4" s="9">
        <f t="shared" ref="P4:P35" si="3">IF(O4&gt;0,ROWS($E$4:$E$33)/O4,"-")</f>
        <v>10</v>
      </c>
      <c r="Q4" cm="1">
        <f t="array" ref="Q4">IFERROR(_xlfn.AGGREGATE(15,6,$C$4:$C$33/($F$4:$J$33=M4),1),"-")</f>
        <v>9</v>
      </c>
      <c r="R4" cm="1">
        <f t="array" ref="R4">IFERROR(_xlfn.AGGREGATE(14,6,$C$4:$C$33/($F$4:$J$33=M4),1),"-")</f>
        <v>29</v>
      </c>
      <c r="S4" s="8">
        <f>IF(Tabel1[[#This Row],[nombre]]&gt;1,(Tabel1[[#This Row],[derier tirage]]-Tabel1[[#This Row],[premier tirage]])/(Tabel1[[#This Row],[nombre]]-1),"-")</f>
        <v>10</v>
      </c>
      <c r="X4" t="s">
        <v>20</v>
      </c>
      <c r="Y4" cm="1">
        <f t="array" ref="Y4">IFERROR(_xlfn.AGGREGATE(15,6,$C$4:$C$33/($F$4:$J$33=$W$1),ROW()),"-")</f>
        <v>18</v>
      </c>
      <c r="Z4">
        <f t="shared" si="0"/>
        <v>7</v>
      </c>
    </row>
    <row r="5" spans="3:26" x14ac:dyDescent="0.25">
      <c r="C5" s="3">
        <v>2</v>
      </c>
      <c r="D5" s="4">
        <v>2004</v>
      </c>
      <c r="E5" s="5">
        <v>38037</v>
      </c>
      <c r="F5" s="6">
        <v>7</v>
      </c>
      <c r="G5" s="6">
        <v>13</v>
      </c>
      <c r="H5" s="6">
        <v>39</v>
      </c>
      <c r="I5" s="6">
        <v>47</v>
      </c>
      <c r="J5" s="6">
        <v>50</v>
      </c>
      <c r="M5">
        <f t="shared" si="1"/>
        <v>2</v>
      </c>
      <c r="N5" s="7" cm="1">
        <f t="array" ref="N5">IFERROR(_xlfn.AGGREGATE(14,6,$E$4:$E$33/($F$4:$J$33=M5),1),"-")</f>
        <v>38177</v>
      </c>
      <c r="O5">
        <f t="shared" si="2"/>
        <v>3</v>
      </c>
      <c r="P5" s="9">
        <f t="shared" si="3"/>
        <v>10</v>
      </c>
      <c r="Q5" cm="1">
        <f t="array" ref="Q5">IFERROR(_xlfn.AGGREGATE(15,6,$C$4:$C$33/($F$4:$J$33=M5),1),"-")</f>
        <v>18</v>
      </c>
      <c r="R5" cm="1">
        <f t="array" ref="R5">IFERROR(_xlfn.AGGREGATE(14,6,$C$4:$C$33/($F$4:$J$33=M5),1),"-")</f>
        <v>22</v>
      </c>
      <c r="S5" s="8">
        <f>IF(Tabel1[[#This Row],[nombre]]&gt;1,(Tabel1[[#This Row],[derier tirage]]-Tabel1[[#This Row],[premier tirage]])/(Tabel1[[#This Row],[nombre]]-1),"-")</f>
        <v>2</v>
      </c>
      <c r="X5" t="s">
        <v>21</v>
      </c>
      <c r="Y5" cm="1">
        <f t="array" ref="Y5">IFERROR(_xlfn.AGGREGATE(15,6,$C$4:$C$33/($F$4:$J$33=$W$1),ROW()),"-")</f>
        <v>24</v>
      </c>
      <c r="Z5">
        <f t="shared" si="0"/>
        <v>6</v>
      </c>
    </row>
    <row r="6" spans="3:26" x14ac:dyDescent="0.25">
      <c r="C6" s="3">
        <v>3</v>
      </c>
      <c r="D6" s="4">
        <v>2004</v>
      </c>
      <c r="E6" s="5">
        <v>38044</v>
      </c>
      <c r="F6" s="6">
        <v>14</v>
      </c>
      <c r="G6" s="6">
        <v>18</v>
      </c>
      <c r="H6" s="6">
        <v>19</v>
      </c>
      <c r="I6" s="6">
        <v>31</v>
      </c>
      <c r="J6" s="6">
        <v>37</v>
      </c>
      <c r="M6">
        <f t="shared" si="1"/>
        <v>3</v>
      </c>
      <c r="N6" s="7" cm="1">
        <f t="array" ref="N6">IFERROR(_xlfn.AGGREGATE(14,6,$E$4:$E$33/($F$4:$J$33=M6),1),"-")</f>
        <v>38163</v>
      </c>
      <c r="O6">
        <f t="shared" si="2"/>
        <v>3</v>
      </c>
      <c r="P6" s="9">
        <f t="shared" si="3"/>
        <v>10</v>
      </c>
      <c r="Q6" cm="1">
        <f t="array" ref="Q6">IFERROR(_xlfn.AGGREGATE(15,6,$C$4:$C$33/($F$4:$J$33=M6),1),"-")</f>
        <v>7</v>
      </c>
      <c r="R6" cm="1">
        <f t="array" ref="R6">IFERROR(_xlfn.AGGREGATE(14,6,$C$4:$C$33/($F$4:$J$33=M6),1),"-")</f>
        <v>20</v>
      </c>
      <c r="S6" s="8">
        <f>IF(Tabel1[[#This Row],[nombre]]&gt;1,(Tabel1[[#This Row],[derier tirage]]-Tabel1[[#This Row],[premier tirage]])/(Tabel1[[#This Row],[nombre]]-1),"-")</f>
        <v>6.5</v>
      </c>
      <c r="X6" t="s">
        <v>22</v>
      </c>
      <c r="Y6" cm="1">
        <f t="array" ref="Y6">IFERROR(_xlfn.AGGREGATE(15,6,$C$4:$C$33/($F$4:$J$33=$W$1),ROW()),"-")</f>
        <v>25</v>
      </c>
      <c r="Z6">
        <f t="shared" si="0"/>
        <v>1</v>
      </c>
    </row>
    <row r="7" spans="3:26" x14ac:dyDescent="0.25">
      <c r="C7" s="3">
        <v>4</v>
      </c>
      <c r="D7" s="4">
        <v>2004</v>
      </c>
      <c r="E7" s="5">
        <v>38051</v>
      </c>
      <c r="F7" s="6">
        <v>4</v>
      </c>
      <c r="G7" s="6">
        <v>7</v>
      </c>
      <c r="H7" s="6">
        <v>33</v>
      </c>
      <c r="I7" s="6">
        <v>37</v>
      </c>
      <c r="J7" s="6">
        <v>39</v>
      </c>
      <c r="M7">
        <f t="shared" si="1"/>
        <v>4</v>
      </c>
      <c r="N7" s="7" cm="1">
        <f t="array" ref="N7">IFERROR(_xlfn.AGGREGATE(14,6,$E$4:$E$33/($F$4:$J$33=M7),1),"-")</f>
        <v>38170</v>
      </c>
      <c r="O7">
        <f t="shared" si="2"/>
        <v>5</v>
      </c>
      <c r="P7" s="9">
        <f t="shared" si="3"/>
        <v>6</v>
      </c>
      <c r="Q7" cm="1">
        <f t="array" ref="Q7">IFERROR(_xlfn.AGGREGATE(15,6,$C$4:$C$33/($F$4:$J$33=M7),1),"-")</f>
        <v>4</v>
      </c>
      <c r="R7" cm="1">
        <f t="array" ref="R7">IFERROR(_xlfn.AGGREGATE(14,6,$C$4:$C$33/($F$4:$J$33=M7),1),"-")</f>
        <v>21</v>
      </c>
      <c r="S7" s="8">
        <f>IF(Tabel1[[#This Row],[nombre]]&gt;1,(Tabel1[[#This Row],[derier tirage]]-Tabel1[[#This Row],[premier tirage]])/(Tabel1[[#This Row],[nombre]]-1),"-")</f>
        <v>4.25</v>
      </c>
      <c r="X7" t="s">
        <v>23</v>
      </c>
      <c r="Y7" cm="1">
        <f t="array" ref="Y7">IFERROR(_xlfn.AGGREGATE(15,6,$C$4:$C$33/($F$4:$J$33=$W$1),ROW()),"-")</f>
        <v>28</v>
      </c>
      <c r="Z7">
        <f t="shared" si="0"/>
        <v>3</v>
      </c>
    </row>
    <row r="8" spans="3:26" x14ac:dyDescent="0.25">
      <c r="C8" s="3">
        <v>5</v>
      </c>
      <c r="D8" s="4">
        <v>2004</v>
      </c>
      <c r="E8" s="5">
        <v>38058</v>
      </c>
      <c r="F8" s="6">
        <v>15</v>
      </c>
      <c r="G8" s="6">
        <v>24</v>
      </c>
      <c r="H8" s="6">
        <v>28</v>
      </c>
      <c r="I8" s="6">
        <v>44</v>
      </c>
      <c r="J8" s="6">
        <v>47</v>
      </c>
      <c r="M8">
        <f t="shared" si="1"/>
        <v>5</v>
      </c>
      <c r="N8" s="7" cm="1">
        <f t="array" ref="N8">IFERROR(_xlfn.AGGREGATE(14,6,$E$4:$E$33/($F$4:$J$33=M8),1),"-")</f>
        <v>38205</v>
      </c>
      <c r="O8">
        <f t="shared" si="2"/>
        <v>3</v>
      </c>
      <c r="P8" s="9">
        <f t="shared" si="3"/>
        <v>10</v>
      </c>
      <c r="Q8" cm="1">
        <f t="array" ref="Q8">IFERROR(_xlfn.AGGREGATE(15,6,$C$4:$C$33/($F$4:$J$33=M8),1),"-")</f>
        <v>12</v>
      </c>
      <c r="R8" cm="1">
        <f t="array" ref="R8">IFERROR(_xlfn.AGGREGATE(14,6,$C$4:$C$33/($F$4:$J$33=M8),1),"-")</f>
        <v>26</v>
      </c>
      <c r="S8" s="8">
        <f>IF(Tabel1[[#This Row],[nombre]]&gt;1,(Tabel1[[#This Row],[derier tirage]]-Tabel1[[#This Row],[premier tirage]])/(Tabel1[[#This Row],[nombre]]-1),"-")</f>
        <v>7</v>
      </c>
      <c r="X8" t="s">
        <v>24</v>
      </c>
      <c r="Y8" t="str" cm="1">
        <f t="array" ref="Y8">IFERROR(_xlfn.AGGREGATE(15,6,$C$4:$C$33/($F$4:$J$33=$W$1),ROW()),"-")</f>
        <v>-</v>
      </c>
    </row>
    <row r="9" spans="3:26" x14ac:dyDescent="0.25">
      <c r="C9" s="3">
        <v>6</v>
      </c>
      <c r="D9" s="4">
        <v>2004</v>
      </c>
      <c r="E9" s="5">
        <v>38065</v>
      </c>
      <c r="F9" s="6">
        <v>33</v>
      </c>
      <c r="G9" s="6">
        <v>36</v>
      </c>
      <c r="H9" s="6">
        <v>37</v>
      </c>
      <c r="I9" s="6">
        <v>42</v>
      </c>
      <c r="J9" s="6">
        <v>45</v>
      </c>
      <c r="M9">
        <f t="shared" si="1"/>
        <v>6</v>
      </c>
      <c r="N9" s="7" cm="1">
        <f t="array" ref="N9">IFERROR(_xlfn.AGGREGATE(14,6,$E$4:$E$33/($F$4:$J$33=M9),1),"-")</f>
        <v>38219</v>
      </c>
      <c r="O9">
        <f t="shared" si="2"/>
        <v>4</v>
      </c>
      <c r="P9" s="9">
        <f t="shared" si="3"/>
        <v>7.5</v>
      </c>
      <c r="Q9" cm="1">
        <f t="array" ref="Q9">IFERROR(_xlfn.AGGREGATE(15,6,$C$4:$C$33/($F$4:$J$33=M9),1),"-")</f>
        <v>11</v>
      </c>
      <c r="R9" cm="1">
        <f t="array" ref="R9">IFERROR(_xlfn.AGGREGATE(14,6,$C$4:$C$33/($F$4:$J$33=M9),1),"-")</f>
        <v>28</v>
      </c>
      <c r="S9" s="8">
        <f>IF(Tabel1[[#This Row],[nombre]]&gt;1,(Tabel1[[#This Row],[derier tirage]]-Tabel1[[#This Row],[premier tirage]])/(Tabel1[[#This Row],[nombre]]-1),"-")</f>
        <v>5.666666666666667</v>
      </c>
      <c r="X9" t="s">
        <v>25</v>
      </c>
      <c r="Y9" t="str" cm="1">
        <f t="array" ref="Y9">IFERROR(_xlfn.AGGREGATE(15,6,$C$4:$C$33/($F$4:$J$33=$W$1),ROW()),"-")</f>
        <v>-</v>
      </c>
    </row>
    <row r="10" spans="3:26" x14ac:dyDescent="0.25">
      <c r="C10" s="3">
        <v>7</v>
      </c>
      <c r="D10" s="4">
        <v>2004</v>
      </c>
      <c r="E10" s="5">
        <v>38072</v>
      </c>
      <c r="F10" s="6">
        <v>3</v>
      </c>
      <c r="G10" s="6">
        <v>4</v>
      </c>
      <c r="H10" s="6">
        <v>10</v>
      </c>
      <c r="I10" s="6">
        <v>23</v>
      </c>
      <c r="J10" s="6">
        <v>43</v>
      </c>
      <c r="M10">
        <f t="shared" si="1"/>
        <v>7</v>
      </c>
      <c r="N10" s="7" cm="1">
        <f t="array" ref="N10">IFERROR(_xlfn.AGGREGATE(14,6,$E$4:$E$33/($F$4:$J$33=M10),1),"-")</f>
        <v>38191</v>
      </c>
      <c r="O10">
        <f t="shared" si="2"/>
        <v>4</v>
      </c>
      <c r="P10" s="9">
        <f t="shared" si="3"/>
        <v>7.5</v>
      </c>
      <c r="Q10" cm="1">
        <f t="array" ref="Q10">IFERROR(_xlfn.AGGREGATE(15,6,$C$4:$C$33/($F$4:$J$33=M10),1),"-")</f>
        <v>2</v>
      </c>
      <c r="R10" cm="1">
        <f t="array" ref="R10">IFERROR(_xlfn.AGGREGATE(14,6,$C$4:$C$33/($F$4:$J$33=M10),1),"-")</f>
        <v>24</v>
      </c>
      <c r="S10" s="8">
        <f>IF(Tabel1[[#This Row],[nombre]]&gt;1,(Tabel1[[#This Row],[derier tirage]]-Tabel1[[#This Row],[premier tirage]])/(Tabel1[[#This Row],[nombre]]-1),"-")</f>
        <v>7.333333333333333</v>
      </c>
      <c r="X10" t="s">
        <v>26</v>
      </c>
      <c r="Y10" t="str" cm="1">
        <f t="array" ref="Y10">IFERROR(_xlfn.AGGREGATE(15,6,$C$4:$C$33/($F$4:$J$33=$W$1),ROW()),"-")</f>
        <v>-</v>
      </c>
    </row>
    <row r="11" spans="3:26" x14ac:dyDescent="0.25">
      <c r="C11" s="3">
        <v>8</v>
      </c>
      <c r="D11" s="4">
        <v>2004</v>
      </c>
      <c r="E11" s="5">
        <v>38079</v>
      </c>
      <c r="F11" s="6">
        <v>4</v>
      </c>
      <c r="G11" s="6">
        <v>12</v>
      </c>
      <c r="H11" s="6">
        <v>24</v>
      </c>
      <c r="I11" s="6">
        <v>27</v>
      </c>
      <c r="J11" s="6">
        <v>36</v>
      </c>
      <c r="M11">
        <f t="shared" si="1"/>
        <v>8</v>
      </c>
      <c r="N11" s="7" cm="1">
        <f t="array" ref="N11">IFERROR(_xlfn.AGGREGATE(14,6,$E$4:$E$33/($F$4:$J$33=M11),1),"-")</f>
        <v>38233</v>
      </c>
      <c r="O11">
        <f t="shared" si="2"/>
        <v>2</v>
      </c>
      <c r="P11" s="9">
        <f t="shared" si="3"/>
        <v>15</v>
      </c>
      <c r="Q11" cm="1">
        <f t="array" ref="Q11">IFERROR(_xlfn.AGGREGATE(15,6,$C$4:$C$33/($F$4:$J$33=M11),1),"-")</f>
        <v>18</v>
      </c>
      <c r="R11" cm="1">
        <f t="array" ref="R11">IFERROR(_xlfn.AGGREGATE(14,6,$C$4:$C$33/($F$4:$J$33=M11),1),"-")</f>
        <v>30</v>
      </c>
      <c r="S11" s="8">
        <f>IF(Tabel1[[#This Row],[nombre]]&gt;1,(Tabel1[[#This Row],[derier tirage]]-Tabel1[[#This Row],[premier tirage]])/(Tabel1[[#This Row],[nombre]]-1),"-")</f>
        <v>12</v>
      </c>
      <c r="X11" t="s">
        <v>27</v>
      </c>
      <c r="Y11" t="str" cm="1">
        <f t="array" ref="Y11">IFERROR(_xlfn.AGGREGATE(15,6,$C$4:$C$33/($F$4:$J$33=$W$1),ROW()),"-")</f>
        <v>-</v>
      </c>
    </row>
    <row r="12" spans="3:26" x14ac:dyDescent="0.25">
      <c r="C12" s="3">
        <v>9</v>
      </c>
      <c r="D12" s="4">
        <v>2004</v>
      </c>
      <c r="E12" s="5">
        <v>38086</v>
      </c>
      <c r="F12" s="6">
        <v>1</v>
      </c>
      <c r="G12" s="6">
        <v>4</v>
      </c>
      <c r="H12" s="6">
        <v>10</v>
      </c>
      <c r="I12" s="6">
        <v>19</v>
      </c>
      <c r="J12" s="6">
        <v>23</v>
      </c>
      <c r="M12">
        <f t="shared" si="1"/>
        <v>9</v>
      </c>
      <c r="N12" s="7" cm="1">
        <f t="array" ref="N12">IFERROR(_xlfn.AGGREGATE(14,6,$E$4:$E$33/($F$4:$J$33=M12),1),"-")</f>
        <v>38219</v>
      </c>
      <c r="O12">
        <f t="shared" si="2"/>
        <v>3</v>
      </c>
      <c r="P12" s="9">
        <f t="shared" si="3"/>
        <v>10</v>
      </c>
      <c r="Q12" cm="1">
        <f t="array" ref="Q12">IFERROR(_xlfn.AGGREGATE(15,6,$C$4:$C$33/($F$4:$J$33=M12),1),"-")</f>
        <v>17</v>
      </c>
      <c r="R12" cm="1">
        <f t="array" ref="R12">IFERROR(_xlfn.AGGREGATE(14,6,$C$4:$C$33/($F$4:$J$33=M12),1),"-")</f>
        <v>28</v>
      </c>
      <c r="S12" s="8">
        <f>IF(Tabel1[[#This Row],[nombre]]&gt;1,(Tabel1[[#This Row],[derier tirage]]-Tabel1[[#This Row],[premier tirage]])/(Tabel1[[#This Row],[nombre]]-1),"-")</f>
        <v>5.5</v>
      </c>
      <c r="X12" t="s">
        <v>28</v>
      </c>
      <c r="Y12" t="str" cm="1">
        <f t="array" ref="Y12">IFERROR(_xlfn.AGGREGATE(15,6,$C$4:$C$33/($F$4:$J$33=$W$1),ROW()),"-")</f>
        <v>-</v>
      </c>
    </row>
    <row r="13" spans="3:26" x14ac:dyDescent="0.25">
      <c r="C13" s="3">
        <v>10</v>
      </c>
      <c r="D13" s="4">
        <v>2004</v>
      </c>
      <c r="E13" s="5">
        <v>38093</v>
      </c>
      <c r="F13" s="6">
        <v>14</v>
      </c>
      <c r="G13" s="6">
        <v>15</v>
      </c>
      <c r="H13" s="6">
        <v>28</v>
      </c>
      <c r="I13" s="6">
        <v>35</v>
      </c>
      <c r="J13" s="6">
        <v>40</v>
      </c>
      <c r="M13">
        <f t="shared" si="1"/>
        <v>10</v>
      </c>
      <c r="N13" s="7" cm="1">
        <f t="array" ref="N13">IFERROR(_xlfn.AGGREGATE(14,6,$E$4:$E$33/($F$4:$J$33=M13),1),"-")</f>
        <v>38219</v>
      </c>
      <c r="O13">
        <f t="shared" si="2"/>
        <v>7</v>
      </c>
      <c r="P13" s="9">
        <f t="shared" si="3"/>
        <v>4.2857142857142856</v>
      </c>
      <c r="Q13" cm="1">
        <f t="array" ref="Q13">IFERROR(_xlfn.AGGREGATE(15,6,$C$4:$C$33/($F$4:$J$33=M13),1),"-")</f>
        <v>7</v>
      </c>
      <c r="R13" cm="1">
        <f t="array" ref="R13">IFERROR(_xlfn.AGGREGATE(14,6,$C$4:$C$33/($F$4:$J$33=M13),1),"-")</f>
        <v>28</v>
      </c>
      <c r="S13" s="8">
        <f>IF(Tabel1[[#This Row],[nombre]]&gt;1,(Tabel1[[#This Row],[derier tirage]]-Tabel1[[#This Row],[premier tirage]])/(Tabel1[[#This Row],[nombre]]-1),"-")</f>
        <v>3.5</v>
      </c>
      <c r="X13" t="s">
        <v>29</v>
      </c>
      <c r="Y13" t="str" cm="1">
        <f t="array" ref="Y13">IFERROR(_xlfn.AGGREGATE(15,6,$C$4:$C$33/($F$4:$J$33=$W$1),ROW()),"-")</f>
        <v>-</v>
      </c>
    </row>
    <row r="14" spans="3:26" x14ac:dyDescent="0.25">
      <c r="C14" s="3">
        <v>11</v>
      </c>
      <c r="D14" s="4">
        <v>2004</v>
      </c>
      <c r="E14" s="5">
        <v>38100</v>
      </c>
      <c r="F14" s="6">
        <v>6</v>
      </c>
      <c r="G14" s="6">
        <v>10</v>
      </c>
      <c r="H14" s="6">
        <v>21</v>
      </c>
      <c r="I14" s="6">
        <v>45</v>
      </c>
      <c r="J14" s="6">
        <v>49</v>
      </c>
      <c r="M14">
        <f t="shared" si="1"/>
        <v>11</v>
      </c>
      <c r="N14" s="7" cm="1">
        <f t="array" ref="N14">IFERROR(_xlfn.AGGREGATE(14,6,$E$4:$E$33/($F$4:$J$33=M14),1),"-")</f>
        <v>38226</v>
      </c>
      <c r="O14">
        <f t="shared" si="2"/>
        <v>2</v>
      </c>
      <c r="P14" s="9">
        <f t="shared" si="3"/>
        <v>15</v>
      </c>
      <c r="Q14" cm="1">
        <f t="array" ref="Q14">IFERROR(_xlfn.AGGREGATE(15,6,$C$4:$C$33/($F$4:$J$33=M14),1),"-")</f>
        <v>16</v>
      </c>
      <c r="R14" cm="1">
        <f t="array" ref="R14">IFERROR(_xlfn.AGGREGATE(14,6,$C$4:$C$33/($F$4:$J$33=M14),1),"-")</f>
        <v>29</v>
      </c>
      <c r="S14" s="8">
        <f>IF(Tabel1[[#This Row],[nombre]]&gt;1,(Tabel1[[#This Row],[derier tirage]]-Tabel1[[#This Row],[premier tirage]])/(Tabel1[[#This Row],[nombre]]-1),"-")</f>
        <v>13</v>
      </c>
      <c r="X14" t="s">
        <v>30</v>
      </c>
      <c r="Y14" t="str" cm="1">
        <f t="array" ref="Y14">IFERROR(_xlfn.AGGREGATE(15,6,$C$4:$C$33/($F$4:$J$33=$W$1),ROW()),"-")</f>
        <v>-</v>
      </c>
    </row>
    <row r="15" spans="3:26" x14ac:dyDescent="0.25">
      <c r="C15" s="3">
        <v>12</v>
      </c>
      <c r="D15" s="4">
        <v>2004</v>
      </c>
      <c r="E15" s="5">
        <v>38107</v>
      </c>
      <c r="F15" s="6">
        <v>5</v>
      </c>
      <c r="G15" s="6">
        <v>6</v>
      </c>
      <c r="H15" s="6">
        <v>16</v>
      </c>
      <c r="I15" s="6">
        <v>23</v>
      </c>
      <c r="J15" s="6">
        <v>27</v>
      </c>
      <c r="M15">
        <f t="shared" si="1"/>
        <v>12</v>
      </c>
      <c r="N15" s="7" cm="1">
        <f t="array" ref="N15">IFERROR(_xlfn.AGGREGATE(14,6,$E$4:$E$33/($F$4:$J$33=M15),1),"-")</f>
        <v>38233</v>
      </c>
      <c r="O15">
        <f t="shared" si="2"/>
        <v>3</v>
      </c>
      <c r="P15" s="9">
        <f t="shared" si="3"/>
        <v>10</v>
      </c>
      <c r="Q15" cm="1">
        <f t="array" ref="Q15">IFERROR(_xlfn.AGGREGATE(15,6,$C$4:$C$33/($F$4:$J$33=M15),1),"-")</f>
        <v>8</v>
      </c>
      <c r="R15" cm="1">
        <f t="array" ref="R15">IFERROR(_xlfn.AGGREGATE(14,6,$C$4:$C$33/($F$4:$J$33=M15),1),"-")</f>
        <v>30</v>
      </c>
      <c r="S15" s="8">
        <f>IF(Tabel1[[#This Row],[nombre]]&gt;1,(Tabel1[[#This Row],[derier tirage]]-Tabel1[[#This Row],[premier tirage]])/(Tabel1[[#This Row],[nombre]]-1),"-")</f>
        <v>11</v>
      </c>
      <c r="X15" t="s">
        <v>31</v>
      </c>
      <c r="Y15" t="str" cm="1">
        <f t="array" ref="Y15">IFERROR(_xlfn.AGGREGATE(15,6,$C$4:$C$33/($F$4:$J$33=$W$1),ROW()),"-")</f>
        <v>-</v>
      </c>
    </row>
    <row r="16" spans="3:26" x14ac:dyDescent="0.25">
      <c r="C16" s="3">
        <v>13</v>
      </c>
      <c r="D16" s="4">
        <v>2004</v>
      </c>
      <c r="E16" s="5">
        <v>38114</v>
      </c>
      <c r="F16" s="6">
        <v>15</v>
      </c>
      <c r="G16" s="6">
        <v>16</v>
      </c>
      <c r="H16" s="6">
        <v>21</v>
      </c>
      <c r="I16" s="6">
        <v>36</v>
      </c>
      <c r="J16" s="6">
        <v>38</v>
      </c>
      <c r="M16">
        <f t="shared" si="1"/>
        <v>13</v>
      </c>
      <c r="N16" s="7" cm="1">
        <f t="array" ref="N16">IFERROR(_xlfn.AGGREGATE(14,6,$E$4:$E$33/($F$4:$J$33=M16),1),"-")</f>
        <v>38142</v>
      </c>
      <c r="O16">
        <f t="shared" si="2"/>
        <v>2</v>
      </c>
      <c r="P16" s="9">
        <f t="shared" si="3"/>
        <v>15</v>
      </c>
      <c r="Q16" cm="1">
        <f t="array" ref="Q16">IFERROR(_xlfn.AGGREGATE(15,6,$C$4:$C$33/($F$4:$J$33=M16),1),"-")</f>
        <v>2</v>
      </c>
      <c r="R16" cm="1">
        <f t="array" ref="R16">IFERROR(_xlfn.AGGREGATE(14,6,$C$4:$C$33/($F$4:$J$33=M16),1),"-")</f>
        <v>17</v>
      </c>
      <c r="S16" s="8">
        <f>IF(Tabel1[[#This Row],[nombre]]&gt;1,(Tabel1[[#This Row],[derier tirage]]-Tabel1[[#This Row],[premier tirage]])/(Tabel1[[#This Row],[nombre]]-1),"-")</f>
        <v>15</v>
      </c>
      <c r="X16" t="s">
        <v>32</v>
      </c>
      <c r="Y16" t="str" cm="1">
        <f t="array" ref="Y16">IFERROR(_xlfn.AGGREGATE(15,6,$C$4:$C$33/($F$4:$J$33=$W$1),ROW()),"-")</f>
        <v>-</v>
      </c>
    </row>
    <row r="17" spans="3:25" x14ac:dyDescent="0.25">
      <c r="C17" s="3">
        <v>14</v>
      </c>
      <c r="D17" s="4">
        <v>2004</v>
      </c>
      <c r="E17" s="5">
        <v>38121</v>
      </c>
      <c r="F17" s="6">
        <v>1</v>
      </c>
      <c r="G17" s="6">
        <v>3</v>
      </c>
      <c r="H17" s="6">
        <v>21</v>
      </c>
      <c r="I17" s="6">
        <v>32</v>
      </c>
      <c r="J17" s="6">
        <v>39</v>
      </c>
      <c r="M17">
        <f t="shared" si="1"/>
        <v>14</v>
      </c>
      <c r="N17" s="7" cm="1">
        <f t="array" ref="N17">IFERROR(_xlfn.AGGREGATE(14,6,$E$4:$E$33/($F$4:$J$33=M17),1),"-")</f>
        <v>38233</v>
      </c>
      <c r="O17">
        <f t="shared" si="2"/>
        <v>3</v>
      </c>
      <c r="P17" s="9">
        <f t="shared" si="3"/>
        <v>10</v>
      </c>
      <c r="Q17" cm="1">
        <f t="array" ref="Q17">IFERROR(_xlfn.AGGREGATE(15,6,$C$4:$C$33/($F$4:$J$33=M17),1),"-")</f>
        <v>3</v>
      </c>
      <c r="R17" cm="1">
        <f t="array" ref="R17">IFERROR(_xlfn.AGGREGATE(14,6,$C$4:$C$33/($F$4:$J$33=M17),1),"-")</f>
        <v>30</v>
      </c>
      <c r="S17" s="8">
        <f>IF(Tabel1[[#This Row],[nombre]]&gt;1,(Tabel1[[#This Row],[derier tirage]]-Tabel1[[#This Row],[premier tirage]])/(Tabel1[[#This Row],[nombre]]-1),"-")</f>
        <v>13.5</v>
      </c>
      <c r="X17" t="s">
        <v>33</v>
      </c>
      <c r="Y17" t="str" cm="1">
        <f t="array" ref="Y17">IFERROR(_xlfn.AGGREGATE(15,6,$C$4:$C$33/($F$4:$J$33=$W$1),ROW()),"-")</f>
        <v>-</v>
      </c>
    </row>
    <row r="18" spans="3:25" x14ac:dyDescent="0.25">
      <c r="C18" s="3">
        <v>15</v>
      </c>
      <c r="D18" s="4">
        <v>2004</v>
      </c>
      <c r="E18" s="5">
        <v>38128</v>
      </c>
      <c r="F18" s="6">
        <v>15</v>
      </c>
      <c r="G18" s="6">
        <v>29</v>
      </c>
      <c r="H18" s="6">
        <v>37</v>
      </c>
      <c r="I18" s="6">
        <v>39</v>
      </c>
      <c r="J18" s="6">
        <v>49</v>
      </c>
      <c r="M18">
        <f t="shared" si="1"/>
        <v>15</v>
      </c>
      <c r="N18" s="7" cm="1">
        <f t="array" ref="N18">IFERROR(_xlfn.AGGREGATE(14,6,$E$4:$E$33/($F$4:$J$33=M18),1),"-")</f>
        <v>38233</v>
      </c>
      <c r="O18">
        <f t="shared" si="2"/>
        <v>6</v>
      </c>
      <c r="P18" s="9">
        <f t="shared" si="3"/>
        <v>5</v>
      </c>
      <c r="Q18" cm="1">
        <f t="array" ref="Q18">IFERROR(_xlfn.AGGREGATE(15,6,$C$4:$C$33/($F$4:$J$33=M18),1),"-")</f>
        <v>5</v>
      </c>
      <c r="R18" cm="1">
        <f t="array" ref="R18">IFERROR(_xlfn.AGGREGATE(14,6,$C$4:$C$33/($F$4:$J$33=M18),1),"-")</f>
        <v>30</v>
      </c>
      <c r="S18" s="8">
        <f>IF(Tabel1[[#This Row],[nombre]]&gt;1,(Tabel1[[#This Row],[derier tirage]]-Tabel1[[#This Row],[premier tirage]])/(Tabel1[[#This Row],[nombre]]-1),"-")</f>
        <v>5</v>
      </c>
    </row>
    <row r="19" spans="3:25" x14ac:dyDescent="0.25">
      <c r="C19" s="3">
        <v>16</v>
      </c>
      <c r="D19" s="4">
        <v>2004</v>
      </c>
      <c r="E19" s="5">
        <v>38135</v>
      </c>
      <c r="F19" s="6">
        <v>6</v>
      </c>
      <c r="G19" s="6">
        <v>11</v>
      </c>
      <c r="H19" s="6">
        <v>35</v>
      </c>
      <c r="I19" s="6">
        <v>41</v>
      </c>
      <c r="J19" s="6">
        <v>44</v>
      </c>
      <c r="M19">
        <f t="shared" si="1"/>
        <v>16</v>
      </c>
      <c r="N19" s="7" cm="1">
        <f t="array" ref="N19">IFERROR(_xlfn.AGGREGATE(14,6,$E$4:$E$33/($F$4:$J$33=M19),1),"-")</f>
        <v>38114</v>
      </c>
      <c r="O19">
        <f t="shared" si="2"/>
        <v>3</v>
      </c>
      <c r="P19" s="9">
        <f t="shared" si="3"/>
        <v>10</v>
      </c>
      <c r="Q19" cm="1">
        <f t="array" ref="Q19">IFERROR(_xlfn.AGGREGATE(15,6,$C$4:$C$33/($F$4:$J$33=M19),1),"-")</f>
        <v>1</v>
      </c>
      <c r="R19" cm="1">
        <f t="array" ref="R19">IFERROR(_xlfn.AGGREGATE(14,6,$C$4:$C$33/($F$4:$J$33=M19),1),"-")</f>
        <v>13</v>
      </c>
      <c r="S19" s="8">
        <f>IF(Tabel1[[#This Row],[nombre]]&gt;1,(Tabel1[[#This Row],[derier tirage]]-Tabel1[[#This Row],[premier tirage]])/(Tabel1[[#This Row],[nombre]]-1),"-")</f>
        <v>6</v>
      </c>
    </row>
    <row r="20" spans="3:25" x14ac:dyDescent="0.25">
      <c r="C20" s="3">
        <v>17</v>
      </c>
      <c r="D20" s="4">
        <v>2004</v>
      </c>
      <c r="E20" s="5">
        <v>38142</v>
      </c>
      <c r="F20" s="6">
        <v>9</v>
      </c>
      <c r="G20" s="6">
        <v>13</v>
      </c>
      <c r="H20" s="6">
        <v>34</v>
      </c>
      <c r="I20" s="6">
        <v>41</v>
      </c>
      <c r="J20" s="6">
        <v>42</v>
      </c>
      <c r="M20">
        <f t="shared" si="1"/>
        <v>17</v>
      </c>
      <c r="N20" s="7" t="str" cm="1">
        <f t="array" ref="N20">IFERROR(_xlfn.AGGREGATE(14,6,$E$4:$E$33/($F$4:$J$33=M20),1),"-")</f>
        <v>-</v>
      </c>
      <c r="O20">
        <f t="shared" si="2"/>
        <v>0</v>
      </c>
      <c r="P20" s="9" t="str">
        <f t="shared" si="3"/>
        <v>-</v>
      </c>
      <c r="Q20" t="str" cm="1">
        <f t="array" ref="Q20">IFERROR(_xlfn.AGGREGATE(15,6,$C$4:$C$33/($F$4:$J$33=M20),1),"-")</f>
        <v>-</v>
      </c>
      <c r="R20" t="str" cm="1">
        <f t="array" ref="R20">IFERROR(_xlfn.AGGREGATE(14,6,$C$4:$C$33/($F$4:$J$33=M20),1),"-")</f>
        <v>-</v>
      </c>
      <c r="S20" s="8" t="str">
        <f>IF(Tabel1[[#This Row],[nombre]]&gt;1,(Tabel1[[#This Row],[derier tirage]]-Tabel1[[#This Row],[premier tirage]])/(Tabel1[[#This Row],[nombre]]-1),"-")</f>
        <v>-</v>
      </c>
    </row>
    <row r="21" spans="3:25" x14ac:dyDescent="0.25">
      <c r="C21" s="3">
        <v>18</v>
      </c>
      <c r="D21" s="4">
        <v>2004</v>
      </c>
      <c r="E21" s="5">
        <v>38149</v>
      </c>
      <c r="F21" s="6">
        <v>2</v>
      </c>
      <c r="G21" s="6">
        <v>7</v>
      </c>
      <c r="H21" s="6">
        <v>8</v>
      </c>
      <c r="I21" s="6">
        <v>10</v>
      </c>
      <c r="J21" s="6">
        <v>47</v>
      </c>
      <c r="M21">
        <f t="shared" si="1"/>
        <v>18</v>
      </c>
      <c r="N21" s="7" cm="1">
        <f t="array" ref="N21">IFERROR(_xlfn.AGGREGATE(14,6,$E$4:$E$33/($F$4:$J$33=M21),1),"-")</f>
        <v>38044</v>
      </c>
      <c r="O21">
        <f t="shared" si="2"/>
        <v>1</v>
      </c>
      <c r="P21" s="9">
        <f t="shared" si="3"/>
        <v>30</v>
      </c>
      <c r="Q21" cm="1">
        <f t="array" ref="Q21">IFERROR(_xlfn.AGGREGATE(15,6,$C$4:$C$33/($F$4:$J$33=M21),1),"-")</f>
        <v>3</v>
      </c>
      <c r="R21" cm="1">
        <f t="array" ref="R21">IFERROR(_xlfn.AGGREGATE(14,6,$C$4:$C$33/($F$4:$J$33=M21),1),"-")</f>
        <v>3</v>
      </c>
      <c r="S21" s="8" t="str">
        <f>IF(Tabel1[[#This Row],[nombre]]&gt;1,(Tabel1[[#This Row],[derier tirage]]-Tabel1[[#This Row],[premier tirage]])/(Tabel1[[#This Row],[nombre]]-1),"-")</f>
        <v>-</v>
      </c>
    </row>
    <row r="22" spans="3:25" x14ac:dyDescent="0.25">
      <c r="C22" s="3">
        <v>19</v>
      </c>
      <c r="D22" s="4">
        <v>2004</v>
      </c>
      <c r="E22" s="5">
        <v>38156</v>
      </c>
      <c r="F22" s="6">
        <v>2</v>
      </c>
      <c r="G22" s="6">
        <v>23</v>
      </c>
      <c r="H22" s="6">
        <v>28</v>
      </c>
      <c r="I22" s="6">
        <v>40</v>
      </c>
      <c r="J22" s="6">
        <v>43</v>
      </c>
      <c r="M22">
        <f t="shared" si="1"/>
        <v>19</v>
      </c>
      <c r="N22" s="7" cm="1">
        <f t="array" ref="N22">IFERROR(_xlfn.AGGREGATE(14,6,$E$4:$E$33/($F$4:$J$33=M22),1),"-")</f>
        <v>38198</v>
      </c>
      <c r="O22">
        <f t="shared" si="2"/>
        <v>4</v>
      </c>
      <c r="P22" s="9">
        <f t="shared" si="3"/>
        <v>7.5</v>
      </c>
      <c r="Q22" cm="1">
        <f t="array" ref="Q22">IFERROR(_xlfn.AGGREGATE(15,6,$C$4:$C$33/($F$4:$J$33=M22),1),"-")</f>
        <v>3</v>
      </c>
      <c r="R22" cm="1">
        <f t="array" ref="R22">IFERROR(_xlfn.AGGREGATE(14,6,$C$4:$C$33/($F$4:$J$33=M22),1),"-")</f>
        <v>25</v>
      </c>
      <c r="S22" s="8">
        <f>IF(Tabel1[[#This Row],[nombre]]&gt;1,(Tabel1[[#This Row],[derier tirage]]-Tabel1[[#This Row],[premier tirage]])/(Tabel1[[#This Row],[nombre]]-1),"-")</f>
        <v>7.333333333333333</v>
      </c>
    </row>
    <row r="23" spans="3:25" x14ac:dyDescent="0.25">
      <c r="C23" s="3">
        <v>20</v>
      </c>
      <c r="D23" s="4">
        <v>2004</v>
      </c>
      <c r="E23" s="5">
        <v>38163</v>
      </c>
      <c r="F23" s="6">
        <v>3</v>
      </c>
      <c r="G23" s="6">
        <v>21</v>
      </c>
      <c r="H23" s="6">
        <v>30</v>
      </c>
      <c r="I23" s="6">
        <v>34</v>
      </c>
      <c r="J23" s="6">
        <v>35</v>
      </c>
      <c r="M23">
        <f t="shared" si="1"/>
        <v>20</v>
      </c>
      <c r="N23" s="7" cm="1">
        <f t="array" ref="N23">IFERROR(_xlfn.AGGREGATE(14,6,$E$4:$E$33/($F$4:$J$33=M23),1),"-")</f>
        <v>38212</v>
      </c>
      <c r="O23">
        <f t="shared" si="2"/>
        <v>1</v>
      </c>
      <c r="P23" s="9">
        <f t="shared" si="3"/>
        <v>30</v>
      </c>
      <c r="Q23" cm="1">
        <f t="array" ref="Q23">IFERROR(_xlfn.AGGREGATE(15,6,$C$4:$C$33/($F$4:$J$33=M23),1),"-")</f>
        <v>27</v>
      </c>
      <c r="R23" cm="1">
        <f t="array" ref="R23">IFERROR(_xlfn.AGGREGATE(14,6,$C$4:$C$33/($F$4:$J$33=M23),1),"-")</f>
        <v>27</v>
      </c>
      <c r="S23" s="8" t="str">
        <f>IF(Tabel1[[#This Row],[nombre]]&gt;1,(Tabel1[[#This Row],[derier tirage]]-Tabel1[[#This Row],[premier tirage]])/(Tabel1[[#This Row],[nombre]]-1),"-")</f>
        <v>-</v>
      </c>
    </row>
    <row r="24" spans="3:25" x14ac:dyDescent="0.25">
      <c r="C24" s="3">
        <v>21</v>
      </c>
      <c r="D24" s="4">
        <v>2004</v>
      </c>
      <c r="E24" s="5">
        <v>38170</v>
      </c>
      <c r="F24" s="6">
        <v>4</v>
      </c>
      <c r="G24" s="6">
        <v>23</v>
      </c>
      <c r="H24" s="6">
        <v>24</v>
      </c>
      <c r="I24" s="6">
        <v>28</v>
      </c>
      <c r="J24" s="6">
        <v>34</v>
      </c>
      <c r="M24">
        <f t="shared" si="1"/>
        <v>21</v>
      </c>
      <c r="N24" s="7" cm="1">
        <f t="array" ref="N24">IFERROR(_xlfn.AGGREGATE(14,6,$E$4:$E$33/($F$4:$J$33=M24),1),"-")</f>
        <v>38163</v>
      </c>
      <c r="O24">
        <f t="shared" si="2"/>
        <v>4</v>
      </c>
      <c r="P24" s="9">
        <f t="shared" si="3"/>
        <v>7.5</v>
      </c>
      <c r="Q24" cm="1">
        <f t="array" ref="Q24">IFERROR(_xlfn.AGGREGATE(15,6,$C$4:$C$33/($F$4:$J$33=M24),1),"-")</f>
        <v>11</v>
      </c>
      <c r="R24" cm="1">
        <f t="array" ref="R24">IFERROR(_xlfn.AGGREGATE(14,6,$C$4:$C$33/($F$4:$J$33=M24),1),"-")</f>
        <v>20</v>
      </c>
      <c r="S24" s="8">
        <f>IF(Tabel1[[#This Row],[nombre]]&gt;1,(Tabel1[[#This Row],[derier tirage]]-Tabel1[[#This Row],[premier tirage]])/(Tabel1[[#This Row],[nombre]]-1),"-")</f>
        <v>3</v>
      </c>
    </row>
    <row r="25" spans="3:25" x14ac:dyDescent="0.25">
      <c r="C25" s="3">
        <v>22</v>
      </c>
      <c r="D25" s="4">
        <v>2004</v>
      </c>
      <c r="E25" s="5">
        <v>38177</v>
      </c>
      <c r="F25" s="6">
        <v>2</v>
      </c>
      <c r="G25" s="6">
        <v>5</v>
      </c>
      <c r="H25" s="6">
        <v>12</v>
      </c>
      <c r="I25" s="6">
        <v>19</v>
      </c>
      <c r="J25" s="6">
        <v>44</v>
      </c>
      <c r="M25">
        <f t="shared" si="1"/>
        <v>22</v>
      </c>
      <c r="N25" s="7" cm="1">
        <f t="array" ref="N25">IFERROR(_xlfn.AGGREGATE(14,6,$E$4:$E$33/($F$4:$J$33=M25),1),"-")</f>
        <v>38226</v>
      </c>
      <c r="O25">
        <f t="shared" si="2"/>
        <v>1</v>
      </c>
      <c r="P25" s="9">
        <f t="shared" si="3"/>
        <v>30</v>
      </c>
      <c r="Q25" cm="1">
        <f t="array" ref="Q25">IFERROR(_xlfn.AGGREGATE(15,6,$C$4:$C$33/($F$4:$J$33=M25),1),"-")</f>
        <v>29</v>
      </c>
      <c r="R25" cm="1">
        <f t="array" ref="R25">IFERROR(_xlfn.AGGREGATE(14,6,$C$4:$C$33/($F$4:$J$33=M25),1),"-")</f>
        <v>29</v>
      </c>
      <c r="S25" s="8" t="str">
        <f>IF(Tabel1[[#This Row],[nombre]]&gt;1,(Tabel1[[#This Row],[derier tirage]]-Tabel1[[#This Row],[premier tirage]])/(Tabel1[[#This Row],[nombre]]-1),"-")</f>
        <v>-</v>
      </c>
    </row>
    <row r="26" spans="3:25" x14ac:dyDescent="0.25">
      <c r="C26" s="3">
        <v>23</v>
      </c>
      <c r="D26" s="4">
        <v>2004</v>
      </c>
      <c r="E26" s="5">
        <v>38184</v>
      </c>
      <c r="F26" s="6">
        <v>24</v>
      </c>
      <c r="G26" s="6">
        <v>26</v>
      </c>
      <c r="H26" s="6">
        <v>31</v>
      </c>
      <c r="I26" s="6">
        <v>38</v>
      </c>
      <c r="J26" s="6">
        <v>50</v>
      </c>
      <c r="M26">
        <f t="shared" si="1"/>
        <v>23</v>
      </c>
      <c r="N26" s="7" cm="1">
        <f t="array" ref="N26">IFERROR(_xlfn.AGGREGATE(14,6,$E$4:$E$33/($F$4:$J$33=M26),1),"-")</f>
        <v>38170</v>
      </c>
      <c r="O26">
        <f t="shared" si="2"/>
        <v>5</v>
      </c>
      <c r="P26" s="9">
        <f t="shared" si="3"/>
        <v>6</v>
      </c>
      <c r="Q26" cm="1">
        <f t="array" ref="Q26">IFERROR(_xlfn.AGGREGATE(15,6,$C$4:$C$33/($F$4:$J$33=M26),1),"-")</f>
        <v>7</v>
      </c>
      <c r="R26" cm="1">
        <f t="array" ref="R26">IFERROR(_xlfn.AGGREGATE(14,6,$C$4:$C$33/($F$4:$J$33=M26),1),"-")</f>
        <v>21</v>
      </c>
      <c r="S26" s="8">
        <f>IF(Tabel1[[#This Row],[nombre]]&gt;1,(Tabel1[[#This Row],[derier tirage]]-Tabel1[[#This Row],[premier tirage]])/(Tabel1[[#This Row],[nombre]]-1),"-")</f>
        <v>3.5</v>
      </c>
    </row>
    <row r="27" spans="3:25" x14ac:dyDescent="0.25">
      <c r="C27" s="3">
        <v>24</v>
      </c>
      <c r="D27" s="4">
        <v>2004</v>
      </c>
      <c r="E27" s="5">
        <v>38191</v>
      </c>
      <c r="F27" s="6">
        <v>7</v>
      </c>
      <c r="G27" s="6">
        <v>10</v>
      </c>
      <c r="H27" s="6">
        <v>27</v>
      </c>
      <c r="I27" s="6">
        <v>31</v>
      </c>
      <c r="J27" s="6">
        <v>34</v>
      </c>
      <c r="M27">
        <f t="shared" si="1"/>
        <v>24</v>
      </c>
      <c r="N27" s="7" cm="1">
        <f t="array" ref="N27">IFERROR(_xlfn.AGGREGATE(14,6,$E$4:$E$33/($F$4:$J$33=M27),1),"-")</f>
        <v>38205</v>
      </c>
      <c r="O27">
        <f t="shared" si="2"/>
        <v>5</v>
      </c>
      <c r="P27" s="9">
        <f t="shared" si="3"/>
        <v>6</v>
      </c>
      <c r="Q27" cm="1">
        <f t="array" ref="Q27">IFERROR(_xlfn.AGGREGATE(15,6,$C$4:$C$33/($F$4:$J$33=M27),1),"-")</f>
        <v>5</v>
      </c>
      <c r="R27" cm="1">
        <f t="array" ref="R27">IFERROR(_xlfn.AGGREGATE(14,6,$C$4:$C$33/($F$4:$J$33=M27),1),"-")</f>
        <v>26</v>
      </c>
      <c r="S27" s="8">
        <f>IF(Tabel1[[#This Row],[nombre]]&gt;1,(Tabel1[[#This Row],[derier tirage]]-Tabel1[[#This Row],[premier tirage]])/(Tabel1[[#This Row],[nombre]]-1),"-")</f>
        <v>5.25</v>
      </c>
    </row>
    <row r="28" spans="3:25" x14ac:dyDescent="0.25">
      <c r="C28" s="3">
        <v>25</v>
      </c>
      <c r="D28" s="4">
        <v>2004</v>
      </c>
      <c r="E28" s="5">
        <v>38198</v>
      </c>
      <c r="F28" s="6">
        <v>9</v>
      </c>
      <c r="G28" s="6">
        <v>10</v>
      </c>
      <c r="H28" s="6">
        <v>19</v>
      </c>
      <c r="I28" s="6">
        <v>37</v>
      </c>
      <c r="J28" s="6">
        <v>50</v>
      </c>
      <c r="M28">
        <f t="shared" si="1"/>
        <v>25</v>
      </c>
      <c r="N28" s="7" t="str" cm="1">
        <f t="array" ref="N28">IFERROR(_xlfn.AGGREGATE(14,6,$E$4:$E$33/($F$4:$J$33=M28),1),"-")</f>
        <v>-</v>
      </c>
      <c r="O28">
        <f t="shared" si="2"/>
        <v>0</v>
      </c>
      <c r="P28" s="9" t="str">
        <f t="shared" si="3"/>
        <v>-</v>
      </c>
      <c r="Q28" t="str" cm="1">
        <f t="array" ref="Q28">IFERROR(_xlfn.AGGREGATE(15,6,$C$4:$C$33/($F$4:$J$33=M28),1),"-")</f>
        <v>-</v>
      </c>
      <c r="R28" t="str" cm="1">
        <f t="array" ref="R28">IFERROR(_xlfn.AGGREGATE(14,6,$C$4:$C$33/($F$4:$J$33=M28),1),"-")</f>
        <v>-</v>
      </c>
      <c r="S28" s="8" t="str">
        <f>IF(Tabel1[[#This Row],[nombre]]&gt;1,(Tabel1[[#This Row],[derier tirage]]-Tabel1[[#This Row],[premier tirage]])/(Tabel1[[#This Row],[nombre]]-1),"-")</f>
        <v>-</v>
      </c>
    </row>
    <row r="29" spans="3:25" x14ac:dyDescent="0.25">
      <c r="C29" s="3">
        <v>26</v>
      </c>
      <c r="D29" s="4">
        <v>2004</v>
      </c>
      <c r="E29" s="5">
        <v>38205</v>
      </c>
      <c r="F29" s="6">
        <v>5</v>
      </c>
      <c r="G29" s="6">
        <v>15</v>
      </c>
      <c r="H29" s="6">
        <v>24</v>
      </c>
      <c r="I29" s="6">
        <v>35</v>
      </c>
      <c r="J29" s="6">
        <v>44</v>
      </c>
      <c r="M29">
        <f t="shared" si="1"/>
        <v>26</v>
      </c>
      <c r="N29" s="7" cm="1">
        <f t="array" ref="N29">IFERROR(_xlfn.AGGREGATE(14,6,$E$4:$E$33/($F$4:$J$33=M29),1),"-")</f>
        <v>38184</v>
      </c>
      <c r="O29">
        <f t="shared" si="2"/>
        <v>1</v>
      </c>
      <c r="P29" s="9">
        <f t="shared" si="3"/>
        <v>30</v>
      </c>
      <c r="Q29" cm="1">
        <f t="array" ref="Q29">IFERROR(_xlfn.AGGREGATE(15,6,$C$4:$C$33/($F$4:$J$33=M29),1),"-")</f>
        <v>23</v>
      </c>
      <c r="R29" cm="1">
        <f t="array" ref="R29">IFERROR(_xlfn.AGGREGATE(14,6,$C$4:$C$33/($F$4:$J$33=M29),1),"-")</f>
        <v>23</v>
      </c>
      <c r="S29" s="8" t="str">
        <f>IF(Tabel1[[#This Row],[nombre]]&gt;1,(Tabel1[[#This Row],[derier tirage]]-Tabel1[[#This Row],[premier tirage]])/(Tabel1[[#This Row],[nombre]]-1),"-")</f>
        <v>-</v>
      </c>
    </row>
    <row r="30" spans="3:25" x14ac:dyDescent="0.25">
      <c r="C30" s="3">
        <v>27</v>
      </c>
      <c r="D30" s="4">
        <v>2004</v>
      </c>
      <c r="E30" s="5">
        <v>38212</v>
      </c>
      <c r="F30" s="6">
        <v>20</v>
      </c>
      <c r="G30" s="6">
        <v>27</v>
      </c>
      <c r="H30" s="6">
        <v>41</v>
      </c>
      <c r="I30" s="6">
        <v>43</v>
      </c>
      <c r="J30" s="6">
        <v>50</v>
      </c>
      <c r="M30">
        <f t="shared" si="1"/>
        <v>27</v>
      </c>
      <c r="N30" s="7" cm="1">
        <f t="array" ref="N30">IFERROR(_xlfn.AGGREGATE(14,6,$E$4:$E$33/($F$4:$J$33=M30),1),"-")</f>
        <v>38219</v>
      </c>
      <c r="O30">
        <f t="shared" si="2"/>
        <v>5</v>
      </c>
      <c r="P30" s="9">
        <f t="shared" si="3"/>
        <v>6</v>
      </c>
      <c r="Q30" cm="1">
        <f t="array" ref="Q30">IFERROR(_xlfn.AGGREGATE(15,6,$C$4:$C$33/($F$4:$J$33=M30),1),"-")</f>
        <v>8</v>
      </c>
      <c r="R30" cm="1">
        <f t="array" ref="R30">IFERROR(_xlfn.AGGREGATE(14,6,$C$4:$C$33/($F$4:$J$33=M30),1),"-")</f>
        <v>28</v>
      </c>
      <c r="S30" s="8">
        <f>IF(Tabel1[[#This Row],[nombre]]&gt;1,(Tabel1[[#This Row],[derier tirage]]-Tabel1[[#This Row],[premier tirage]])/(Tabel1[[#This Row],[nombre]]-1),"-")</f>
        <v>5</v>
      </c>
    </row>
    <row r="31" spans="3:25" x14ac:dyDescent="0.25">
      <c r="C31" s="3">
        <v>28</v>
      </c>
      <c r="D31" s="4">
        <v>2004</v>
      </c>
      <c r="E31" s="5">
        <v>38219</v>
      </c>
      <c r="F31" s="6">
        <v>6</v>
      </c>
      <c r="G31" s="6">
        <v>9</v>
      </c>
      <c r="H31" s="6">
        <v>10</v>
      </c>
      <c r="I31" s="6">
        <v>27</v>
      </c>
      <c r="J31" s="6">
        <v>35</v>
      </c>
      <c r="M31">
        <f t="shared" si="1"/>
        <v>28</v>
      </c>
      <c r="N31" s="7" cm="1">
        <f t="array" ref="N31">IFERROR(_xlfn.AGGREGATE(14,6,$E$4:$E$33/($F$4:$J$33=M31),1),"-")</f>
        <v>38226</v>
      </c>
      <c r="O31">
        <f t="shared" si="2"/>
        <v>5</v>
      </c>
      <c r="P31" s="9">
        <f t="shared" si="3"/>
        <v>6</v>
      </c>
      <c r="Q31" cm="1">
        <f t="array" ref="Q31">IFERROR(_xlfn.AGGREGATE(15,6,$C$4:$C$33/($F$4:$J$33=M31),1),"-")</f>
        <v>5</v>
      </c>
      <c r="R31" cm="1">
        <f t="array" ref="R31">IFERROR(_xlfn.AGGREGATE(14,6,$C$4:$C$33/($F$4:$J$33=M31),1),"-")</f>
        <v>29</v>
      </c>
      <c r="S31" s="8">
        <f>IF(Tabel1[[#This Row],[nombre]]&gt;1,(Tabel1[[#This Row],[derier tirage]]-Tabel1[[#This Row],[premier tirage]])/(Tabel1[[#This Row],[nombre]]-1),"-")</f>
        <v>6</v>
      </c>
    </row>
    <row r="32" spans="3:25" x14ac:dyDescent="0.25">
      <c r="C32" s="3">
        <v>29</v>
      </c>
      <c r="D32" s="4">
        <v>2004</v>
      </c>
      <c r="E32" s="5">
        <v>38226</v>
      </c>
      <c r="F32" s="6">
        <v>1</v>
      </c>
      <c r="G32" s="6">
        <v>11</v>
      </c>
      <c r="H32" s="6">
        <v>22</v>
      </c>
      <c r="I32" s="6">
        <v>28</v>
      </c>
      <c r="J32" s="6">
        <v>44</v>
      </c>
      <c r="M32">
        <f t="shared" si="1"/>
        <v>29</v>
      </c>
      <c r="N32" s="7" cm="1">
        <f t="array" ref="N32">IFERROR(_xlfn.AGGREGATE(14,6,$E$4:$E$33/($F$4:$J$33=M32),1),"-")</f>
        <v>38128</v>
      </c>
      <c r="O32">
        <f t="shared" si="2"/>
        <v>2</v>
      </c>
      <c r="P32" s="9">
        <f t="shared" si="3"/>
        <v>15</v>
      </c>
      <c r="Q32" cm="1">
        <f t="array" ref="Q32">IFERROR(_xlfn.AGGREGATE(15,6,$C$4:$C$33/($F$4:$J$33=M32),1),"-")</f>
        <v>1</v>
      </c>
      <c r="R32" cm="1">
        <f t="array" ref="R32">IFERROR(_xlfn.AGGREGATE(14,6,$C$4:$C$33/($F$4:$J$33=M32),1),"-")</f>
        <v>15</v>
      </c>
      <c r="S32" s="8">
        <f>IF(Tabel1[[#This Row],[nombre]]&gt;1,(Tabel1[[#This Row],[derier tirage]]-Tabel1[[#This Row],[premier tirage]])/(Tabel1[[#This Row],[nombre]]-1),"-")</f>
        <v>14</v>
      </c>
    </row>
    <row r="33" spans="3:19" x14ac:dyDescent="0.25">
      <c r="C33" s="3">
        <v>30</v>
      </c>
      <c r="D33" s="4">
        <v>2004</v>
      </c>
      <c r="E33" s="5">
        <v>38233</v>
      </c>
      <c r="F33" s="6">
        <v>8</v>
      </c>
      <c r="G33" s="6">
        <v>12</v>
      </c>
      <c r="H33" s="6">
        <v>14</v>
      </c>
      <c r="I33" s="6">
        <v>15</v>
      </c>
      <c r="J33" s="6">
        <v>34</v>
      </c>
      <c r="M33">
        <f t="shared" si="1"/>
        <v>30</v>
      </c>
      <c r="N33" s="7" cm="1">
        <f t="array" ref="N33">IFERROR(_xlfn.AGGREGATE(14,6,$E$4:$E$33/($F$4:$J$33=M33),1),"-")</f>
        <v>38163</v>
      </c>
      <c r="O33">
        <f t="shared" si="2"/>
        <v>1</v>
      </c>
      <c r="P33" s="9">
        <f t="shared" si="3"/>
        <v>30</v>
      </c>
      <c r="Q33" cm="1">
        <f t="array" ref="Q33">IFERROR(_xlfn.AGGREGATE(15,6,$C$4:$C$33/($F$4:$J$33=M33),1),"-")</f>
        <v>20</v>
      </c>
      <c r="R33" cm="1">
        <f t="array" ref="R33">IFERROR(_xlfn.AGGREGATE(14,6,$C$4:$C$33/($F$4:$J$33=M33),1),"-")</f>
        <v>20</v>
      </c>
      <c r="S33" s="8" t="str">
        <f>IF(Tabel1[[#This Row],[nombre]]&gt;1,(Tabel1[[#This Row],[derier tirage]]-Tabel1[[#This Row],[premier tirage]])/(Tabel1[[#This Row],[nombre]]-1),"-")</f>
        <v>-</v>
      </c>
    </row>
    <row r="34" spans="3:19" x14ac:dyDescent="0.25">
      <c r="M34">
        <f t="shared" si="1"/>
        <v>31</v>
      </c>
      <c r="N34" s="7" cm="1">
        <f t="array" ref="N34">IFERROR(_xlfn.AGGREGATE(14,6,$E$4:$E$33/($F$4:$J$33=M34),1),"-")</f>
        <v>38191</v>
      </c>
      <c r="O34">
        <f t="shared" si="2"/>
        <v>3</v>
      </c>
      <c r="P34" s="9">
        <f t="shared" si="3"/>
        <v>10</v>
      </c>
      <c r="Q34" cm="1">
        <f t="array" ref="Q34">IFERROR(_xlfn.AGGREGATE(15,6,$C$4:$C$33/($F$4:$J$33=M34),1),"-")</f>
        <v>3</v>
      </c>
      <c r="R34" cm="1">
        <f t="array" ref="R34">IFERROR(_xlfn.AGGREGATE(14,6,$C$4:$C$33/($F$4:$J$33=M34),1),"-")</f>
        <v>24</v>
      </c>
      <c r="S34" s="8">
        <f>IF(Tabel1[[#This Row],[nombre]]&gt;1,(Tabel1[[#This Row],[derier tirage]]-Tabel1[[#This Row],[premier tirage]])/(Tabel1[[#This Row],[nombre]]-1),"-")</f>
        <v>10.5</v>
      </c>
    </row>
    <row r="35" spans="3:19" x14ac:dyDescent="0.25">
      <c r="M35">
        <f t="shared" si="1"/>
        <v>32</v>
      </c>
      <c r="N35" s="7" cm="1">
        <f t="array" ref="N35">IFERROR(_xlfn.AGGREGATE(14,6,$E$4:$E$33/($F$4:$J$33=M35),1),"-")</f>
        <v>38121</v>
      </c>
      <c r="O35">
        <f t="shared" si="2"/>
        <v>2</v>
      </c>
      <c r="P35" s="9">
        <f t="shared" si="3"/>
        <v>15</v>
      </c>
      <c r="Q35" cm="1">
        <f t="array" ref="Q35">IFERROR(_xlfn.AGGREGATE(15,6,$C$4:$C$33/($F$4:$J$33=M35),1),"-")</f>
        <v>1</v>
      </c>
      <c r="R35" cm="1">
        <f t="array" ref="R35">IFERROR(_xlfn.AGGREGATE(14,6,$C$4:$C$33/($F$4:$J$33=M35),1),"-")</f>
        <v>14</v>
      </c>
      <c r="S35" s="8">
        <f>IF(Tabel1[[#This Row],[nombre]]&gt;1,(Tabel1[[#This Row],[derier tirage]]-Tabel1[[#This Row],[premier tirage]])/(Tabel1[[#This Row],[nombre]]-1),"-")</f>
        <v>13</v>
      </c>
    </row>
    <row r="36" spans="3:19" x14ac:dyDescent="0.25">
      <c r="M36">
        <f t="shared" ref="M36:M53" si="4">ROW()-3</f>
        <v>33</v>
      </c>
      <c r="N36" s="7" cm="1">
        <f t="array" ref="N36">IFERROR(_xlfn.AGGREGATE(14,6,$E$4:$E$33/($F$4:$J$33=M36),1),"-")</f>
        <v>38065</v>
      </c>
      <c r="O36">
        <f t="shared" si="2"/>
        <v>2</v>
      </c>
      <c r="P36" s="9">
        <f t="shared" ref="P36:P53" si="5">IF(O36&gt;0,ROWS($E$4:$E$33)/O36,"-")</f>
        <v>15</v>
      </c>
      <c r="Q36" cm="1">
        <f t="array" ref="Q36">IFERROR(_xlfn.AGGREGATE(15,6,$C$4:$C$33/($F$4:$J$33=M36),1),"-")</f>
        <v>4</v>
      </c>
      <c r="R36" cm="1">
        <f t="array" ref="R36">IFERROR(_xlfn.AGGREGATE(14,6,$C$4:$C$33/($F$4:$J$33=M36),1),"-")</f>
        <v>6</v>
      </c>
      <c r="S36" s="8">
        <f>IF(Tabel1[[#This Row],[nombre]]&gt;1,(Tabel1[[#This Row],[derier tirage]]-Tabel1[[#This Row],[premier tirage]])/(Tabel1[[#This Row],[nombre]]-1),"-")</f>
        <v>2</v>
      </c>
    </row>
    <row r="37" spans="3:19" x14ac:dyDescent="0.25">
      <c r="M37">
        <f t="shared" si="4"/>
        <v>34</v>
      </c>
      <c r="N37" s="7" cm="1">
        <f t="array" ref="N37">IFERROR(_xlfn.AGGREGATE(14,6,$E$4:$E$33/($F$4:$J$33=M37),1),"-")</f>
        <v>38233</v>
      </c>
      <c r="O37">
        <f t="shared" si="2"/>
        <v>5</v>
      </c>
      <c r="P37" s="9">
        <f t="shared" si="5"/>
        <v>6</v>
      </c>
      <c r="Q37" cm="1">
        <f t="array" ref="Q37">IFERROR(_xlfn.AGGREGATE(15,6,$C$4:$C$33/($F$4:$J$33=M37),1),"-")</f>
        <v>17</v>
      </c>
      <c r="R37" cm="1">
        <f t="array" ref="R37">IFERROR(_xlfn.AGGREGATE(14,6,$C$4:$C$33/($F$4:$J$33=M37),1),"-")</f>
        <v>30</v>
      </c>
      <c r="S37" s="8">
        <f>IF(Tabel1[[#This Row],[nombre]]&gt;1,(Tabel1[[#This Row],[derier tirage]]-Tabel1[[#This Row],[premier tirage]])/(Tabel1[[#This Row],[nombre]]-1),"-")</f>
        <v>3.25</v>
      </c>
    </row>
    <row r="38" spans="3:19" x14ac:dyDescent="0.25">
      <c r="M38">
        <f t="shared" si="4"/>
        <v>35</v>
      </c>
      <c r="N38" s="7" cm="1">
        <f t="array" ref="N38">IFERROR(_xlfn.AGGREGATE(14,6,$E$4:$E$33/($F$4:$J$33=M38),1),"-")</f>
        <v>38219</v>
      </c>
      <c r="O38">
        <f t="shared" si="2"/>
        <v>5</v>
      </c>
      <c r="P38" s="9">
        <f t="shared" si="5"/>
        <v>6</v>
      </c>
      <c r="Q38" cm="1">
        <f t="array" ref="Q38">IFERROR(_xlfn.AGGREGATE(15,6,$C$4:$C$33/($F$4:$J$33=M38),1),"-")</f>
        <v>10</v>
      </c>
      <c r="R38" cm="1">
        <f t="array" ref="R38">IFERROR(_xlfn.AGGREGATE(14,6,$C$4:$C$33/($F$4:$J$33=M38),1),"-")</f>
        <v>28</v>
      </c>
      <c r="S38" s="8">
        <f>IF(Tabel1[[#This Row],[nombre]]&gt;1,(Tabel1[[#This Row],[derier tirage]]-Tabel1[[#This Row],[premier tirage]])/(Tabel1[[#This Row],[nombre]]-1),"-")</f>
        <v>4.5</v>
      </c>
    </row>
    <row r="39" spans="3:19" x14ac:dyDescent="0.25">
      <c r="M39">
        <f t="shared" si="4"/>
        <v>36</v>
      </c>
      <c r="N39" s="7" cm="1">
        <f t="array" ref="N39">IFERROR(_xlfn.AGGREGATE(14,6,$E$4:$E$33/($F$4:$J$33=M39),1),"-")</f>
        <v>38114</v>
      </c>
      <c r="O39">
        <f t="shared" si="2"/>
        <v>4</v>
      </c>
      <c r="P39" s="9">
        <f t="shared" si="5"/>
        <v>7.5</v>
      </c>
      <c r="Q39" cm="1">
        <f t="array" ref="Q39">IFERROR(_xlfn.AGGREGATE(15,6,$C$4:$C$33/($F$4:$J$33=M39),1),"-")</f>
        <v>1</v>
      </c>
      <c r="R39" cm="1">
        <f t="array" ref="R39">IFERROR(_xlfn.AGGREGATE(14,6,$C$4:$C$33/($F$4:$J$33=M39),1),"-")</f>
        <v>13</v>
      </c>
      <c r="S39" s="8">
        <f>IF(Tabel1[[#This Row],[nombre]]&gt;1,(Tabel1[[#This Row],[derier tirage]]-Tabel1[[#This Row],[premier tirage]])/(Tabel1[[#This Row],[nombre]]-1),"-")</f>
        <v>4</v>
      </c>
    </row>
    <row r="40" spans="3:19" x14ac:dyDescent="0.25">
      <c r="M40">
        <f t="shared" si="4"/>
        <v>37</v>
      </c>
      <c r="N40" s="7" cm="1">
        <f t="array" ref="N40">IFERROR(_xlfn.AGGREGATE(14,6,$E$4:$E$33/($F$4:$J$33=M40),1),"-")</f>
        <v>38198</v>
      </c>
      <c r="O40">
        <f t="shared" si="2"/>
        <v>5</v>
      </c>
      <c r="P40" s="9">
        <f t="shared" si="5"/>
        <v>6</v>
      </c>
      <c r="Q40" cm="1">
        <f t="array" ref="Q40">IFERROR(_xlfn.AGGREGATE(15,6,$C$4:$C$33/($F$4:$J$33=M40),1),"-")</f>
        <v>3</v>
      </c>
      <c r="R40" cm="1">
        <f t="array" ref="R40">IFERROR(_xlfn.AGGREGATE(14,6,$C$4:$C$33/($F$4:$J$33=M40),1),"-")</f>
        <v>25</v>
      </c>
      <c r="S40" s="8">
        <f>IF(Tabel1[[#This Row],[nombre]]&gt;1,(Tabel1[[#This Row],[derier tirage]]-Tabel1[[#This Row],[premier tirage]])/(Tabel1[[#This Row],[nombre]]-1),"-")</f>
        <v>5.5</v>
      </c>
    </row>
    <row r="41" spans="3:19" x14ac:dyDescent="0.25">
      <c r="M41">
        <f t="shared" si="4"/>
        <v>38</v>
      </c>
      <c r="N41" s="7" cm="1">
        <f t="array" ref="N41">IFERROR(_xlfn.AGGREGATE(14,6,$E$4:$E$33/($F$4:$J$33=M41),1),"-")</f>
        <v>38184</v>
      </c>
      <c r="O41">
        <f t="shared" si="2"/>
        <v>2</v>
      </c>
      <c r="P41" s="9">
        <f t="shared" si="5"/>
        <v>15</v>
      </c>
      <c r="Q41" cm="1">
        <f t="array" ref="Q41">IFERROR(_xlfn.AGGREGATE(15,6,$C$4:$C$33/($F$4:$J$33=M41),1),"-")</f>
        <v>13</v>
      </c>
      <c r="R41" cm="1">
        <f t="array" ref="R41">IFERROR(_xlfn.AGGREGATE(14,6,$C$4:$C$33/($F$4:$J$33=M41),1),"-")</f>
        <v>23</v>
      </c>
      <c r="S41" s="8">
        <f>IF(Tabel1[[#This Row],[nombre]]&gt;1,(Tabel1[[#This Row],[derier tirage]]-Tabel1[[#This Row],[premier tirage]])/(Tabel1[[#This Row],[nombre]]-1),"-")</f>
        <v>10</v>
      </c>
    </row>
    <row r="42" spans="3:19" x14ac:dyDescent="0.25">
      <c r="M42">
        <f t="shared" si="4"/>
        <v>39</v>
      </c>
      <c r="N42" s="7" cm="1">
        <f t="array" ref="N42">IFERROR(_xlfn.AGGREGATE(14,6,$E$4:$E$33/($F$4:$J$33=M42),1),"-")</f>
        <v>38128</v>
      </c>
      <c r="O42">
        <f t="shared" si="2"/>
        <v>4</v>
      </c>
      <c r="P42" s="9">
        <f t="shared" si="5"/>
        <v>7.5</v>
      </c>
      <c r="Q42" cm="1">
        <f t="array" ref="Q42">IFERROR(_xlfn.AGGREGATE(15,6,$C$4:$C$33/($F$4:$J$33=M42),1),"-")</f>
        <v>2</v>
      </c>
      <c r="R42" cm="1">
        <f t="array" ref="R42">IFERROR(_xlfn.AGGREGATE(14,6,$C$4:$C$33/($F$4:$J$33=M42),1),"-")</f>
        <v>15</v>
      </c>
      <c r="S42" s="8">
        <f>IF(Tabel1[[#This Row],[nombre]]&gt;1,(Tabel1[[#This Row],[derier tirage]]-Tabel1[[#This Row],[premier tirage]])/(Tabel1[[#This Row],[nombre]]-1),"-")</f>
        <v>4.333333333333333</v>
      </c>
    </row>
    <row r="43" spans="3:19" x14ac:dyDescent="0.25">
      <c r="M43">
        <f t="shared" si="4"/>
        <v>40</v>
      </c>
      <c r="N43" s="7" cm="1">
        <f t="array" ref="N43">IFERROR(_xlfn.AGGREGATE(14,6,$E$4:$E$33/($F$4:$J$33=M43),1),"-")</f>
        <v>38156</v>
      </c>
      <c r="O43">
        <f t="shared" si="2"/>
        <v>2</v>
      </c>
      <c r="P43" s="9">
        <f t="shared" si="5"/>
        <v>15</v>
      </c>
      <c r="Q43" cm="1">
        <f t="array" ref="Q43">IFERROR(_xlfn.AGGREGATE(15,6,$C$4:$C$33/($F$4:$J$33=M43),1),"-")</f>
        <v>10</v>
      </c>
      <c r="R43" cm="1">
        <f t="array" ref="R43">IFERROR(_xlfn.AGGREGATE(14,6,$C$4:$C$33/($F$4:$J$33=M43),1),"-")</f>
        <v>19</v>
      </c>
      <c r="S43" s="8">
        <f>IF(Tabel1[[#This Row],[nombre]]&gt;1,(Tabel1[[#This Row],[derier tirage]]-Tabel1[[#This Row],[premier tirage]])/(Tabel1[[#This Row],[nombre]]-1),"-")</f>
        <v>9</v>
      </c>
    </row>
    <row r="44" spans="3:19" x14ac:dyDescent="0.25">
      <c r="M44">
        <f t="shared" si="4"/>
        <v>41</v>
      </c>
      <c r="N44" s="7" cm="1">
        <f t="array" ref="N44">IFERROR(_xlfn.AGGREGATE(14,6,$E$4:$E$33/($F$4:$J$33=M44),1),"-")</f>
        <v>38212</v>
      </c>
      <c r="O44">
        <f t="shared" si="2"/>
        <v>4</v>
      </c>
      <c r="P44" s="9">
        <f t="shared" si="5"/>
        <v>7.5</v>
      </c>
      <c r="Q44" cm="1">
        <f t="array" ref="Q44">IFERROR(_xlfn.AGGREGATE(15,6,$C$4:$C$33/($F$4:$J$33=M44),1),"-")</f>
        <v>1</v>
      </c>
      <c r="R44" cm="1">
        <f t="array" ref="R44">IFERROR(_xlfn.AGGREGATE(14,6,$C$4:$C$33/($F$4:$J$33=M44),1),"-")</f>
        <v>27</v>
      </c>
      <c r="S44" s="8">
        <f>IF(Tabel1[[#This Row],[nombre]]&gt;1,(Tabel1[[#This Row],[derier tirage]]-Tabel1[[#This Row],[premier tirage]])/(Tabel1[[#This Row],[nombre]]-1),"-")</f>
        <v>8.6666666666666661</v>
      </c>
    </row>
    <row r="45" spans="3:19" x14ac:dyDescent="0.25">
      <c r="M45">
        <f t="shared" si="4"/>
        <v>42</v>
      </c>
      <c r="N45" s="7" cm="1">
        <f t="array" ref="N45">IFERROR(_xlfn.AGGREGATE(14,6,$E$4:$E$33/($F$4:$J$33=M45),1),"-")</f>
        <v>38142</v>
      </c>
      <c r="O45">
        <f t="shared" si="2"/>
        <v>2</v>
      </c>
      <c r="P45" s="9">
        <f t="shared" si="5"/>
        <v>15</v>
      </c>
      <c r="Q45" cm="1">
        <f t="array" ref="Q45">IFERROR(_xlfn.AGGREGATE(15,6,$C$4:$C$33/($F$4:$J$33=M45),1),"-")</f>
        <v>6</v>
      </c>
      <c r="R45" cm="1">
        <f t="array" ref="R45">IFERROR(_xlfn.AGGREGATE(14,6,$C$4:$C$33/($F$4:$J$33=M45),1),"-")</f>
        <v>17</v>
      </c>
      <c r="S45" s="8">
        <f>IF(Tabel1[[#This Row],[nombre]]&gt;1,(Tabel1[[#This Row],[derier tirage]]-Tabel1[[#This Row],[premier tirage]])/(Tabel1[[#This Row],[nombre]]-1),"-")</f>
        <v>11</v>
      </c>
    </row>
    <row r="46" spans="3:19" x14ac:dyDescent="0.25">
      <c r="M46">
        <f t="shared" si="4"/>
        <v>43</v>
      </c>
      <c r="N46" s="7" cm="1">
        <f t="array" ref="N46">IFERROR(_xlfn.AGGREGATE(14,6,$E$4:$E$33/($F$4:$J$33=M46),1),"-")</f>
        <v>38212</v>
      </c>
      <c r="O46">
        <f t="shared" si="2"/>
        <v>3</v>
      </c>
      <c r="P46" s="9">
        <f t="shared" si="5"/>
        <v>10</v>
      </c>
      <c r="Q46" cm="1">
        <f t="array" ref="Q46">IFERROR(_xlfn.AGGREGATE(15,6,$C$4:$C$33/($F$4:$J$33=M46),1),"-")</f>
        <v>7</v>
      </c>
      <c r="R46" cm="1">
        <f t="array" ref="R46">IFERROR(_xlfn.AGGREGATE(14,6,$C$4:$C$33/($F$4:$J$33=M46),1),"-")</f>
        <v>27</v>
      </c>
      <c r="S46" s="8">
        <f>IF(Tabel1[[#This Row],[nombre]]&gt;1,(Tabel1[[#This Row],[derier tirage]]-Tabel1[[#This Row],[premier tirage]])/(Tabel1[[#This Row],[nombre]]-1),"-")</f>
        <v>10</v>
      </c>
    </row>
    <row r="47" spans="3:19" x14ac:dyDescent="0.25">
      <c r="M47">
        <f t="shared" si="4"/>
        <v>44</v>
      </c>
      <c r="N47" s="7" cm="1">
        <f t="array" ref="N47">IFERROR(_xlfn.AGGREGATE(14,6,$E$4:$E$33/($F$4:$J$33=M47),1),"-")</f>
        <v>38226</v>
      </c>
      <c r="O47">
        <f t="shared" si="2"/>
        <v>5</v>
      </c>
      <c r="P47" s="9">
        <f t="shared" si="5"/>
        <v>6</v>
      </c>
      <c r="Q47" cm="1">
        <f t="array" ref="Q47">IFERROR(_xlfn.AGGREGATE(15,6,$C$4:$C$33/($F$4:$J$33=M47),1),"-")</f>
        <v>5</v>
      </c>
      <c r="R47" cm="1">
        <f t="array" ref="R47">IFERROR(_xlfn.AGGREGATE(14,6,$C$4:$C$33/($F$4:$J$33=M47),1),"-")</f>
        <v>29</v>
      </c>
      <c r="S47" s="8">
        <f>IF(Tabel1[[#This Row],[nombre]]&gt;1,(Tabel1[[#This Row],[derier tirage]]-Tabel1[[#This Row],[premier tirage]])/(Tabel1[[#This Row],[nombre]]-1),"-")</f>
        <v>6</v>
      </c>
    </row>
    <row r="48" spans="3:19" x14ac:dyDescent="0.25">
      <c r="M48">
        <f t="shared" si="4"/>
        <v>45</v>
      </c>
      <c r="N48" s="7" cm="1">
        <f t="array" ref="N48">IFERROR(_xlfn.AGGREGATE(14,6,$E$4:$E$33/($F$4:$J$33=M48),1),"-")</f>
        <v>38100</v>
      </c>
      <c r="O48">
        <f t="shared" si="2"/>
        <v>2</v>
      </c>
      <c r="P48" s="9">
        <f t="shared" si="5"/>
        <v>15</v>
      </c>
      <c r="Q48" cm="1">
        <f t="array" ref="Q48">IFERROR(_xlfn.AGGREGATE(15,6,$C$4:$C$33/($F$4:$J$33=M48),1),"-")</f>
        <v>6</v>
      </c>
      <c r="R48" cm="1">
        <f t="array" ref="R48">IFERROR(_xlfn.AGGREGATE(14,6,$C$4:$C$33/($F$4:$J$33=M48),1),"-")</f>
        <v>11</v>
      </c>
      <c r="S48" s="8">
        <f>IF(Tabel1[[#This Row],[nombre]]&gt;1,(Tabel1[[#This Row],[derier tirage]]-Tabel1[[#This Row],[premier tirage]])/(Tabel1[[#This Row],[nombre]]-1),"-")</f>
        <v>5</v>
      </c>
    </row>
    <row r="49" spans="13:19" x14ac:dyDescent="0.25">
      <c r="M49">
        <f t="shared" si="4"/>
        <v>46</v>
      </c>
      <c r="N49" s="7" t="str" cm="1">
        <f t="array" ref="N49">IFERROR(_xlfn.AGGREGATE(14,6,$E$4:$E$33/($F$4:$J$33=M49),1),"-")</f>
        <v>-</v>
      </c>
      <c r="O49">
        <f t="shared" si="2"/>
        <v>0</v>
      </c>
      <c r="P49" s="9" t="str">
        <f t="shared" si="5"/>
        <v>-</v>
      </c>
      <c r="Q49" t="str" cm="1">
        <f t="array" ref="Q49">IFERROR(_xlfn.AGGREGATE(15,6,$C$4:$C$33/($F$4:$J$33=M49),1),"-")</f>
        <v>-</v>
      </c>
      <c r="R49" t="str" cm="1">
        <f t="array" ref="R49">IFERROR(_xlfn.AGGREGATE(14,6,$C$4:$C$33/($F$4:$J$33=M49),1),"-")</f>
        <v>-</v>
      </c>
      <c r="S49" s="8" t="str">
        <f>IF(Tabel1[[#This Row],[nombre]]&gt;1,(Tabel1[[#This Row],[derier tirage]]-Tabel1[[#This Row],[premier tirage]])/(Tabel1[[#This Row],[nombre]]-1),"-")</f>
        <v>-</v>
      </c>
    </row>
    <row r="50" spans="13:19" x14ac:dyDescent="0.25">
      <c r="M50">
        <f t="shared" si="4"/>
        <v>47</v>
      </c>
      <c r="N50" s="7" cm="1">
        <f t="array" ref="N50">IFERROR(_xlfn.AGGREGATE(14,6,$E$4:$E$33/($F$4:$J$33=M50),1),"-")</f>
        <v>38149</v>
      </c>
      <c r="O50">
        <f t="shared" si="2"/>
        <v>3</v>
      </c>
      <c r="P50" s="9">
        <f t="shared" si="5"/>
        <v>10</v>
      </c>
      <c r="Q50" cm="1">
        <f t="array" ref="Q50">IFERROR(_xlfn.AGGREGATE(15,6,$C$4:$C$33/($F$4:$J$33=M50),1),"-")</f>
        <v>2</v>
      </c>
      <c r="R50" cm="1">
        <f t="array" ref="R50">IFERROR(_xlfn.AGGREGATE(14,6,$C$4:$C$33/($F$4:$J$33=M50),1),"-")</f>
        <v>18</v>
      </c>
      <c r="S50" s="8">
        <f>IF(Tabel1[[#This Row],[nombre]]&gt;1,(Tabel1[[#This Row],[derier tirage]]-Tabel1[[#This Row],[premier tirage]])/(Tabel1[[#This Row],[nombre]]-1),"-")</f>
        <v>8</v>
      </c>
    </row>
    <row r="51" spans="13:19" x14ac:dyDescent="0.25">
      <c r="M51">
        <f t="shared" si="4"/>
        <v>48</v>
      </c>
      <c r="N51" s="7" t="str" cm="1">
        <f t="array" ref="N51">IFERROR(_xlfn.AGGREGATE(14,6,$E$4:$E$33/($F$4:$J$33=M51),1),"-")</f>
        <v>-</v>
      </c>
      <c r="O51">
        <f t="shared" si="2"/>
        <v>0</v>
      </c>
      <c r="P51" s="9" t="str">
        <f t="shared" si="5"/>
        <v>-</v>
      </c>
      <c r="Q51" t="str" cm="1">
        <f t="array" ref="Q51">IFERROR(_xlfn.AGGREGATE(15,6,$C$4:$C$33/($F$4:$J$33=M51),1),"-")</f>
        <v>-</v>
      </c>
      <c r="R51" t="str" cm="1">
        <f t="array" ref="R51">IFERROR(_xlfn.AGGREGATE(14,6,$C$4:$C$33/($F$4:$J$33=M51),1),"-")</f>
        <v>-</v>
      </c>
      <c r="S51" s="8" t="str">
        <f>IF(Tabel1[[#This Row],[nombre]]&gt;1,(Tabel1[[#This Row],[derier tirage]]-Tabel1[[#This Row],[premier tirage]])/(Tabel1[[#This Row],[nombre]]-1),"-")</f>
        <v>-</v>
      </c>
    </row>
    <row r="52" spans="13:19" x14ac:dyDescent="0.25">
      <c r="M52">
        <f t="shared" si="4"/>
        <v>49</v>
      </c>
      <c r="N52" s="7" cm="1">
        <f t="array" ref="N52">IFERROR(_xlfn.AGGREGATE(14,6,$E$4:$E$33/($F$4:$J$33=M52),1),"-")</f>
        <v>38128</v>
      </c>
      <c r="O52">
        <f t="shared" si="2"/>
        <v>2</v>
      </c>
      <c r="P52" s="9">
        <f t="shared" si="5"/>
        <v>15</v>
      </c>
      <c r="Q52" cm="1">
        <f t="array" ref="Q52">IFERROR(_xlfn.AGGREGATE(15,6,$C$4:$C$33/($F$4:$J$33=M52),1),"-")</f>
        <v>11</v>
      </c>
      <c r="R52" cm="1">
        <f t="array" ref="R52">IFERROR(_xlfn.AGGREGATE(14,6,$C$4:$C$33/($F$4:$J$33=M52),1),"-")</f>
        <v>15</v>
      </c>
      <c r="S52" s="8">
        <f>IF(Tabel1[[#This Row],[nombre]]&gt;1,(Tabel1[[#This Row],[derier tirage]]-Tabel1[[#This Row],[premier tirage]])/(Tabel1[[#This Row],[nombre]]-1),"-")</f>
        <v>4</v>
      </c>
    </row>
    <row r="53" spans="13:19" x14ac:dyDescent="0.25">
      <c r="M53">
        <f t="shared" si="4"/>
        <v>50</v>
      </c>
      <c r="N53" s="7" cm="1">
        <f t="array" ref="N53">IFERROR(_xlfn.AGGREGATE(14,6,$E$4:$E$33/($F$4:$J$33=M53),1),"-")</f>
        <v>38212</v>
      </c>
      <c r="O53">
        <f t="shared" ref="O53" si="6">COUNTIF($F$4:$J$33,M53)</f>
        <v>4</v>
      </c>
      <c r="P53" s="9">
        <f t="shared" si="5"/>
        <v>7.5</v>
      </c>
      <c r="Q53" cm="1">
        <f t="array" ref="Q53">IFERROR(_xlfn.AGGREGATE(15,6,$C$4:$C$33/($F$4:$J$33=M53),1),"-")</f>
        <v>2</v>
      </c>
      <c r="R53" cm="1">
        <f t="array" ref="R53">IFERROR(_xlfn.AGGREGATE(14,6,$C$4:$C$33/($F$4:$J$33=M53),1),"-")</f>
        <v>27</v>
      </c>
      <c r="S53" s="8">
        <f>IF(Tabel1[[#This Row],[nombre]]&gt;1,(Tabel1[[#This Row],[derier tirage]]-Tabel1[[#This Row],[premier tirage]])/(Tabel1[[#This Row],[nombre]]-1),"-")</f>
        <v>8.3333333333333339</v>
      </c>
    </row>
    <row r="54" spans="13:19" x14ac:dyDescent="0.25">
      <c r="N54" s="7"/>
    </row>
    <row r="55" spans="13:19" x14ac:dyDescent="0.25">
      <c r="N55" s="7"/>
    </row>
    <row r="56" spans="13:19" x14ac:dyDescent="0.25">
      <c r="N56" s="7"/>
    </row>
    <row r="57" spans="13:19" x14ac:dyDescent="0.25">
      <c r="N57" s="7"/>
    </row>
  </sheetData>
  <phoneticPr fontId="3" type="noConversion"/>
  <conditionalFormatting sqref="O4:O53">
    <cfRule type="dataBar" priority="1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{617DD36A-2F28-4257-9FAB-9B7D9FDD1AF7}</x14:id>
        </ext>
      </extLst>
    </cfRule>
  </conditionalFormatting>
  <pageMargins left="0.7" right="0.7" top="0.75" bottom="0.75" header="0.3" footer="0.3"/>
  <pageSetup paperSize="9" orientation="portrait" horizontalDpi="300" verticalDpi="300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17DD36A-2F28-4257-9FAB-9B7D9FDD1AF7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O4:O53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Bretin</dc:creator>
  <cp:lastModifiedBy>BSA</cp:lastModifiedBy>
  <dcterms:created xsi:type="dcterms:W3CDTF">2023-10-29T10:28:54Z</dcterms:created>
  <dcterms:modified xsi:type="dcterms:W3CDTF">2023-10-30T19:08:15Z</dcterms:modified>
</cp:coreProperties>
</file>