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061AFB4-B512-4052-85DC-C93936FF10E2}" xr6:coauthVersionLast="47" xr6:coauthVersionMax="47" xr10:uidLastSave="{00000000-0000-0000-0000-000000000000}"/>
  <bookViews>
    <workbookView xWindow="-120" yWindow="-120" windowWidth="29040" windowHeight="15855" xr2:uid="{32E46897-D43F-4293-A470-C54131F3977C}"/>
  </bookViews>
  <sheets>
    <sheet name="Blad1" sheetId="1" r:id="rId1"/>
  </sheets>
  <definedNames>
    <definedName name="Data">Blad1!$B$2:$L$20</definedName>
  </definedNames>
  <calcPr calcId="191029" concurrentManualCount="1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22" i="1" l="1" a="1"/>
  <c r="B122" i="1" s="1"/>
  <c r="B112" i="1" a="1"/>
  <c r="B112" i="1" s="1"/>
  <c r="B102" i="1" a="1"/>
  <c r="B102" i="1" s="1"/>
  <c r="B92" i="1" a="1"/>
  <c r="B92" i="1" s="1"/>
  <c r="B82" i="1" a="1"/>
  <c r="B82" i="1" s="1"/>
  <c r="B72" i="1" a="1"/>
  <c r="B72" i="1" s="1"/>
  <c r="B62" i="1" a="1"/>
  <c r="B62" i="1" s="1"/>
  <c r="B52" i="1" a="1"/>
  <c r="B52" i="1" s="1"/>
  <c r="B42" i="1" a="1"/>
  <c r="B42" i="1" s="1"/>
  <c r="T25" i="1" a="1"/>
  <c r="T25" i="1" s="1"/>
  <c r="R25" i="1" a="1"/>
  <c r="R25" i="1" s="1"/>
  <c r="P25" i="1" a="1"/>
  <c r="P25" i="1" s="1"/>
  <c r="N25" i="1" a="1"/>
  <c r="N25" i="1" s="1"/>
  <c r="L25" i="1" a="1"/>
  <c r="L25" i="1" s="1"/>
  <c r="J25" i="1" a="1"/>
  <c r="J25" i="1" s="1"/>
  <c r="H25" i="1" a="1"/>
  <c r="H25" i="1" s="1"/>
  <c r="F25" i="1" a="1"/>
  <c r="F25" i="1" s="1"/>
  <c r="D25" i="1" a="1"/>
  <c r="D25" i="1" s="1"/>
  <c r="B25" i="1" a="1"/>
  <c r="B25" i="1" s="1"/>
  <c r="Y8" i="1"/>
  <c r="P8" i="1" a="1"/>
  <c r="P8" i="1" s="1"/>
  <c r="Q8" i="1" a="1"/>
  <c r="Q8" i="1" s="1"/>
  <c r="R8" i="1" a="1"/>
  <c r="R8" i="1" s="1"/>
  <c r="S8" i="1" a="1"/>
  <c r="S8" i="1" s="1"/>
  <c r="T8" i="1" a="1"/>
  <c r="T8" i="1" s="1"/>
  <c r="U8" i="1" a="1"/>
  <c r="U8" i="1" s="1"/>
  <c r="V8" i="1" a="1"/>
  <c r="V8" i="1" s="1"/>
  <c r="W8" i="1" a="1"/>
  <c r="W8" i="1" s="1"/>
  <c r="X8" i="1" a="1"/>
  <c r="X8" i="1" s="1"/>
  <c r="O8" i="1" a="1"/>
  <c r="O8" i="1" s="1"/>
  <c r="P1" i="1" a="1"/>
  <c r="P1" i="1" s="1"/>
  <c r="Q1" i="1" a="1"/>
  <c r="Q1" i="1" s="1"/>
  <c r="R1" i="1" a="1"/>
  <c r="R1" i="1" s="1"/>
  <c r="S1" i="1" a="1"/>
  <c r="S1" i="1" s="1"/>
  <c r="T1" i="1" a="1"/>
  <c r="T1" i="1" s="1"/>
  <c r="U1" i="1" a="1"/>
  <c r="U1" i="1" s="1"/>
  <c r="V1" i="1" a="1"/>
  <c r="V1" i="1" s="1"/>
  <c r="W1" i="1" a="1"/>
  <c r="W1" i="1" s="1"/>
  <c r="X1" i="1" a="1"/>
  <c r="X1" i="1" s="1"/>
  <c r="O1" i="1" a="1"/>
  <c r="O1" i="1" s="1"/>
  <c r="O2" i="1" a="1"/>
  <c r="O2" i="1" s="1"/>
  <c r="M12" i="1" l="1"/>
  <c r="M3" i="1"/>
  <c r="M20" i="1"/>
  <c r="M19" i="1"/>
  <c r="M11" i="1"/>
  <c r="M6" i="1"/>
  <c r="M8" i="1"/>
  <c r="M17" i="1"/>
  <c r="M16" i="1"/>
  <c r="M15" i="1"/>
  <c r="M5" i="1"/>
  <c r="M7" i="1"/>
  <c r="M14" i="1"/>
  <c r="M4" i="1"/>
  <c r="M10" i="1"/>
  <c r="M9" i="1"/>
  <c r="M18" i="1"/>
  <c r="M13" i="1"/>
  <c r="M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<sst xmlns="http://schemas.openxmlformats.org/spreadsheetml/2006/main" count="106" uniqueCount="32">
  <si>
    <t>Nom</t>
  </si>
  <si>
    <t>nbre d'heure de sport pas semaine</t>
  </si>
  <si>
    <t>Nombre de km à pied / jour</t>
  </si>
  <si>
    <t>Nombre de fruit manger par jour</t>
  </si>
  <si>
    <t>Kg de viande manger par semaine</t>
  </si>
  <si>
    <t>Variable 5</t>
  </si>
  <si>
    <t>Variable 6</t>
  </si>
  <si>
    <t>Variable 7</t>
  </si>
  <si>
    <t>Variable 8</t>
  </si>
  <si>
    <t>Variable 9</t>
  </si>
  <si>
    <t>Variable 10</t>
  </si>
  <si>
    <t>age du décès</t>
  </si>
  <si>
    <t>absolon</t>
  </si>
  <si>
    <t>achille</t>
  </si>
  <si>
    <t>adam</t>
  </si>
  <si>
    <t>adélaïde</t>
  </si>
  <si>
    <t>adèle</t>
  </si>
  <si>
    <t>adeline</t>
  </si>
  <si>
    <t>adolphe</t>
  </si>
  <si>
    <t>adrien</t>
  </si>
  <si>
    <t>adrienne</t>
  </si>
  <si>
    <t>agathe</t>
  </si>
  <si>
    <t>agnès</t>
  </si>
  <si>
    <t>aimé</t>
  </si>
  <si>
    <t>aimée</t>
  </si>
  <si>
    <t>alain</t>
  </si>
  <si>
    <t>albert</t>
  </si>
  <si>
    <t>albertine</t>
  </si>
  <si>
    <t>alexandre</t>
  </si>
  <si>
    <t>alexandrie</t>
  </si>
  <si>
    <t>alexis (1)</t>
  </si>
  <si>
    <t>regression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</si>
</sst>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0.0%"/>
  </numFmts>
  <fonts count="3" x14ac:knownFonts="1">
    <font>
      <sz val="11"/>
      <color theme="1"/>
      <name val="Century Gothic"/>
      <family val="2"/>
    </font>
    <font>
      <sz val="11"/>
      <color theme="1"/>
      <name val="Century Gothic"/>
      <family val="2"/>
    </font>
    <font>
      <sz val="12"/>
      <color rgb="FF34373A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</fills>
  <borders count="4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2" fillId="2" borderId="1" xfId="0" applyFont="1" applyFill="1" applyBorder="1" applyAlignment="1">
      <alignment vertical="top" wrapText="1"/>
    </xf>
    <xf numFmtId="0" fontId="0" fillId="0" borderId="0" xfId="0" applyAlignment="1">
      <alignment wrapText="1"/>
    </xf>
    <xf numFmtId="2" fontId="2" fillId="2" borderId="1" xfId="0" applyNumberFormat="1" applyFont="1" applyFill="1" applyBorder="1" applyAlignment="1">
      <alignment vertical="top" wrapText="1"/>
    </xf>
    <xf numFmtId="2" fontId="2" fillId="2" borderId="2" xfId="0" applyNumberFormat="1" applyFont="1" applyFill="1" applyBorder="1" applyAlignment="1">
      <alignment vertical="top" wrapText="1"/>
    </xf>
    <xf numFmtId="2" fontId="2" fillId="3" borderId="1" xfId="0" applyNumberFormat="1" applyFont="1" applyFill="1" applyBorder="1" applyAlignment="1">
      <alignment vertical="top" wrapText="1"/>
    </xf>
    <xf numFmtId="2" fontId="0" fillId="3" borderId="0" xfId="0" applyNumberFormat="1" applyFill="1"/>
    <xf numFmtId="2" fontId="0" fillId="0" borderId="0" xfId="0" applyNumberFormat="1"/>
    <xf numFmtId="9" fontId="0" fillId="0" borderId="0" xfId="1" applyFont="1"/>
    <xf numFmtId="168" fontId="0" fillId="4" borderId="3" xfId="0" applyNumberFormat="1" applyFill="1" applyBorder="1"/>
    <xf numFmtId="0" fontId="0" fillId="0" borderId="0" xfId="0" applyFill="1"/>
    <xf numFmtId="0" fontId="0" fillId="0" borderId="3" xfId="0" applyFill="1" applyBorder="1"/>
    <xf numFmtId="168" fontId="0" fillId="0" borderId="0" xfId="0" applyNumberFormat="1" applyFill="1"/>
    <xf numFmtId="2" fontId="0" fillId="0" borderId="3" xfId="0" applyNumberFormat="1" applyFill="1" applyBorder="1"/>
    <xf numFmtId="2" fontId="0" fillId="0" borderId="0" xfId="0" applyNumberFormat="1" applyFill="1"/>
    <xf numFmtId="0" fontId="0" fillId="5" borderId="0" xfId="0" applyFill="1"/>
    <xf numFmtId="168" fontId="0" fillId="5" borderId="0" xfId="1" applyNumberFormat="1" applyFont="1" applyFill="1"/>
    <xf numFmtId="168" fontId="0" fillId="4" borderId="0" xfId="0" applyNumberFormat="1" applyFill="1"/>
    <xf numFmtId="168" fontId="0" fillId="6" borderId="0" xfId="1" applyNumberFormat="1" applyFont="1" applyFill="1"/>
  </cellXfs>
  <cellStyles count="2">
    <cellStyle name="Procent" xfId="1" builtinId="5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Blad1!$A$2:$A$20</c:f>
              <c:strCache>
                <c:ptCount val="19"/>
                <c:pt idx="0">
                  <c:v>absolon</c:v>
                </c:pt>
                <c:pt idx="1">
                  <c:v>achille</c:v>
                </c:pt>
                <c:pt idx="2">
                  <c:v>adam</c:v>
                </c:pt>
                <c:pt idx="3">
                  <c:v>adélaïde</c:v>
                </c:pt>
                <c:pt idx="4">
                  <c:v>adèle</c:v>
                </c:pt>
                <c:pt idx="5">
                  <c:v>adeline</c:v>
                </c:pt>
                <c:pt idx="6">
                  <c:v>adolphe</c:v>
                </c:pt>
                <c:pt idx="7">
                  <c:v>adrien</c:v>
                </c:pt>
                <c:pt idx="8">
                  <c:v>adrienne</c:v>
                </c:pt>
                <c:pt idx="9">
                  <c:v>agathe</c:v>
                </c:pt>
                <c:pt idx="10">
                  <c:v>agnès</c:v>
                </c:pt>
                <c:pt idx="11">
                  <c:v>aimé</c:v>
                </c:pt>
                <c:pt idx="12">
                  <c:v>aimée</c:v>
                </c:pt>
                <c:pt idx="13">
                  <c:v>alain</c:v>
                </c:pt>
                <c:pt idx="14">
                  <c:v>albert</c:v>
                </c:pt>
                <c:pt idx="15">
                  <c:v>albertine</c:v>
                </c:pt>
                <c:pt idx="16">
                  <c:v>alexandre</c:v>
                </c:pt>
                <c:pt idx="17">
                  <c:v>alexandrie</c:v>
                </c:pt>
                <c:pt idx="18">
                  <c:v>alexis (1)</c:v>
                </c:pt>
              </c:strCache>
            </c:strRef>
          </c:cat>
          <c:val>
            <c:numRef>
              <c:f>Blad1!$L$2:$L$20</c:f>
              <c:numCache>
                <c:formatCode>0.00</c:formatCode>
                <c:ptCount val="19"/>
                <c:pt idx="0">
                  <c:v>18.850000000000001</c:v>
                </c:pt>
                <c:pt idx="1">
                  <c:v>12.01</c:v>
                </c:pt>
                <c:pt idx="2">
                  <c:v>89.36</c:v>
                </c:pt>
                <c:pt idx="3">
                  <c:v>18.690000000000001</c:v>
                </c:pt>
                <c:pt idx="4">
                  <c:v>45.37</c:v>
                </c:pt>
                <c:pt idx="5">
                  <c:v>61.67</c:v>
                </c:pt>
                <c:pt idx="6">
                  <c:v>93.14</c:v>
                </c:pt>
                <c:pt idx="7">
                  <c:v>8.5399999999999991</c:v>
                </c:pt>
                <c:pt idx="8">
                  <c:v>66.66</c:v>
                </c:pt>
                <c:pt idx="9">
                  <c:v>83.64</c:v>
                </c:pt>
                <c:pt idx="10">
                  <c:v>44.41</c:v>
                </c:pt>
                <c:pt idx="11">
                  <c:v>87.15</c:v>
                </c:pt>
                <c:pt idx="12">
                  <c:v>84.36</c:v>
                </c:pt>
                <c:pt idx="13">
                  <c:v>12.76</c:v>
                </c:pt>
                <c:pt idx="14">
                  <c:v>59.23</c:v>
                </c:pt>
                <c:pt idx="15">
                  <c:v>52.08</c:v>
                </c:pt>
                <c:pt idx="16">
                  <c:v>90.13</c:v>
                </c:pt>
                <c:pt idx="17">
                  <c:v>63.58</c:v>
                </c:pt>
                <c:pt idx="18">
                  <c:v>94.66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EB1-4649-B82D-9C7E0FC804ED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Blad1!$A$2:$A$20</c:f>
              <c:strCache>
                <c:ptCount val="19"/>
                <c:pt idx="0">
                  <c:v>absolon</c:v>
                </c:pt>
                <c:pt idx="1">
                  <c:v>achille</c:v>
                </c:pt>
                <c:pt idx="2">
                  <c:v>adam</c:v>
                </c:pt>
                <c:pt idx="3">
                  <c:v>adélaïde</c:v>
                </c:pt>
                <c:pt idx="4">
                  <c:v>adèle</c:v>
                </c:pt>
                <c:pt idx="5">
                  <c:v>adeline</c:v>
                </c:pt>
                <c:pt idx="6">
                  <c:v>adolphe</c:v>
                </c:pt>
                <c:pt idx="7">
                  <c:v>adrien</c:v>
                </c:pt>
                <c:pt idx="8">
                  <c:v>adrienne</c:v>
                </c:pt>
                <c:pt idx="9">
                  <c:v>agathe</c:v>
                </c:pt>
                <c:pt idx="10">
                  <c:v>agnès</c:v>
                </c:pt>
                <c:pt idx="11">
                  <c:v>aimé</c:v>
                </c:pt>
                <c:pt idx="12">
                  <c:v>aimée</c:v>
                </c:pt>
                <c:pt idx="13">
                  <c:v>alain</c:v>
                </c:pt>
                <c:pt idx="14">
                  <c:v>albert</c:v>
                </c:pt>
                <c:pt idx="15">
                  <c:v>albertine</c:v>
                </c:pt>
                <c:pt idx="16">
                  <c:v>alexandre</c:v>
                </c:pt>
                <c:pt idx="17">
                  <c:v>alexandrie</c:v>
                </c:pt>
                <c:pt idx="18">
                  <c:v>alexis (1)</c:v>
                </c:pt>
              </c:strCache>
            </c:strRef>
          </c:cat>
          <c:val>
            <c:numRef>
              <c:f>Blad1!$M$2:$M$20</c:f>
              <c:numCache>
                <c:formatCode>0.00</c:formatCode>
                <c:ptCount val="19"/>
                <c:pt idx="0">
                  <c:v>10.477009562896484</c:v>
                </c:pt>
                <c:pt idx="1">
                  <c:v>35.93476467714197</c:v>
                </c:pt>
                <c:pt idx="2">
                  <c:v>55.28713242166512</c:v>
                </c:pt>
                <c:pt idx="3">
                  <c:v>24.590619026933812</c:v>
                </c:pt>
                <c:pt idx="4">
                  <c:v>47.145119269590204</c:v>
                </c:pt>
                <c:pt idx="5">
                  <c:v>75.472486352662301</c:v>
                </c:pt>
                <c:pt idx="6">
                  <c:v>86.054774992277402</c:v>
                </c:pt>
                <c:pt idx="7">
                  <c:v>21.317554763974119</c:v>
                </c:pt>
                <c:pt idx="8">
                  <c:v>53.987705081663961</c:v>
                </c:pt>
                <c:pt idx="9">
                  <c:v>60.741381622648319</c:v>
                </c:pt>
                <c:pt idx="10">
                  <c:v>38.586477884884047</c:v>
                </c:pt>
                <c:pt idx="11">
                  <c:v>95.092599626871362</c:v>
                </c:pt>
                <c:pt idx="12">
                  <c:v>84.163210542616611</c:v>
                </c:pt>
                <c:pt idx="13">
                  <c:v>31.778689604385907</c:v>
                </c:pt>
                <c:pt idx="14">
                  <c:v>74.883230552722779</c:v>
                </c:pt>
                <c:pt idx="15">
                  <c:v>85.444015864557883</c:v>
                </c:pt>
                <c:pt idx="16">
                  <c:v>62.544290952282047</c:v>
                </c:pt>
                <c:pt idx="17">
                  <c:v>69.171372375387534</c:v>
                </c:pt>
                <c:pt idx="18">
                  <c:v>73.617564824837771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EB1-4649-B82D-9C7E0FC804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2252280"/>
        <c:axId val="572261136"/>
      </c:lineChart>
      <c:catAx>
        <c:axId val="572252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72261136"/>
        <c:crosses val="autoZero"/>
        <c:auto val="1"/>
        <c:lblAlgn val="ctr"/>
        <c:lblOffset val="100"/>
        <c:noMultiLvlLbl val="0"/>
      </c:catAx>
      <c:valAx>
        <c:axId val="572261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722522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61912</xdr:colOff>
      <xdr:row>10</xdr:row>
      <xdr:rowOff>57150</xdr:rowOff>
    </xdr:from>
    <xdr:to>
      <xdr:col>24</xdr:col>
      <xdr:colOff>519112</xdr:colOff>
      <xdr:row>21</xdr:row>
      <xdr:rowOff>57150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6E2D5FAF-5E66-5FA3-E206-ADFAF9A36DA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FA8CE-B859-4371-A8BC-1F4939C16527}">
  <sheetPr codeName="Blad1"/>
  <dimension ref="A1:Y131"/>
  <sheetViews>
    <sheetView tabSelected="1" workbookViewId="0">
      <selection activeCell="E32" sqref="E32"/>
    </sheetView>
  </sheetViews>
  <sheetFormatPr defaultRowHeight="16.5" x14ac:dyDescent="0.3"/>
  <cols>
    <col min="1" max="1" width="33.25" bestFit="1" customWidth="1"/>
    <col min="2" max="2" width="10.875" bestFit="1" customWidth="1"/>
    <col min="12" max="13" width="9" style="7"/>
  </cols>
  <sheetData>
    <row r="1" spans="1:25" ht="83.25" thickBo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3" t="s">
        <v>11</v>
      </c>
      <c r="M1" s="4" t="s">
        <v>31</v>
      </c>
      <c r="O1" s="2" t="str" cm="1">
        <f t="array" aca="1" ref="O1" ca="1">OFFSET($L$1,,-1-COLUMN()+COLUMN($O$1),,)</f>
        <v>Variable 10</v>
      </c>
      <c r="P1" s="2" t="str" cm="1">
        <f t="array" aca="1" ref="P1" ca="1">OFFSET($L$1,,-1-COLUMN()+COLUMN($O$1),,)</f>
        <v>Variable 9</v>
      </c>
      <c r="Q1" s="2" t="str" cm="1">
        <f t="array" aca="1" ref="Q1" ca="1">OFFSET($L$1,,-1-COLUMN()+COLUMN($O$1),,)</f>
        <v>Variable 8</v>
      </c>
      <c r="R1" s="2" t="str" cm="1">
        <f t="array" aca="1" ref="R1" ca="1">OFFSET($L$1,,-1-COLUMN()+COLUMN($O$1),,)</f>
        <v>Variable 7</v>
      </c>
      <c r="S1" s="2" t="str" cm="1">
        <f t="array" aca="1" ref="S1" ca="1">OFFSET($L$1,,-1-COLUMN()+COLUMN($O$1),,)</f>
        <v>Variable 6</v>
      </c>
      <c r="T1" s="2" t="str" cm="1">
        <f t="array" aca="1" ref="T1" ca="1">OFFSET($L$1,,-1-COLUMN()+COLUMN($O$1),,)</f>
        <v>Variable 5</v>
      </c>
      <c r="U1" s="2" t="str" cm="1">
        <f t="array" aca="1" ref="U1" ca="1">OFFSET($L$1,,-1-COLUMN()+COLUMN($O$1),,)</f>
        <v>Kg de viande manger par semaine</v>
      </c>
      <c r="V1" s="2" t="str" cm="1">
        <f t="array" aca="1" ref="V1" ca="1">OFFSET($L$1,,-1-COLUMN()+COLUMN($O$1),,)</f>
        <v>Nombre de fruit manger par jour</v>
      </c>
      <c r="W1" s="2" t="str" cm="1">
        <f t="array" aca="1" ref="W1" ca="1">OFFSET($L$1,,-1-COLUMN()+COLUMN($O$1),,)</f>
        <v>Nombre de km à pied / jour</v>
      </c>
      <c r="X1" s="2" t="str" cm="1">
        <f t="array" aca="1" ref="X1" ca="1">OFFSET($L$1,,-1-COLUMN()+COLUMN($O$1),,)</f>
        <v>nbre d'heure de sport pas semaine</v>
      </c>
      <c r="Y1" s="2"/>
    </row>
    <row r="2" spans="1:25" ht="17.25" thickBot="1" x14ac:dyDescent="0.35">
      <c r="A2" s="1" t="s">
        <v>12</v>
      </c>
      <c r="B2" s="1">
        <v>2.0299999999999998</v>
      </c>
      <c r="C2" s="1">
        <v>7.6</v>
      </c>
      <c r="D2" s="1">
        <v>1.84</v>
      </c>
      <c r="E2" s="1">
        <v>6.17</v>
      </c>
      <c r="F2" s="1">
        <v>2.63</v>
      </c>
      <c r="G2" s="1">
        <v>2.14</v>
      </c>
      <c r="H2" s="1">
        <v>0.78</v>
      </c>
      <c r="I2" s="1">
        <v>1.86</v>
      </c>
      <c r="J2" s="1">
        <v>6.7</v>
      </c>
      <c r="K2" s="1">
        <v>3.76</v>
      </c>
      <c r="L2" s="5">
        <v>18.850000000000001</v>
      </c>
      <c r="M2" s="6">
        <f ca="1">SUMPRODUCT($O$8:$X$8,B2:K2)+$Y$8</f>
        <v>10.477009562896484</v>
      </c>
      <c r="O2" cm="1">
        <f t="array" ref="O2:Y6">LINEST(L2:L20,B2:K20,1,1)</f>
        <v>9.00794736719992</v>
      </c>
      <c r="P2">
        <v>-4.1000505526594528</v>
      </c>
      <c r="Q2">
        <v>7.365701788833519</v>
      </c>
      <c r="R2">
        <v>7.0706122905021518</v>
      </c>
      <c r="S2">
        <v>3.7434210296209915</v>
      </c>
      <c r="T2">
        <v>-6.5546463019685045E-2</v>
      </c>
      <c r="U2">
        <v>0.49855826779644652</v>
      </c>
      <c r="V2">
        <v>-6.6832263665006382</v>
      </c>
      <c r="W2">
        <v>-7.1634101431076894E-4</v>
      </c>
      <c r="X2">
        <v>-7.1231594045617808</v>
      </c>
      <c r="Y2">
        <v>0.71013923060021966</v>
      </c>
    </row>
    <row r="3" spans="1:25" ht="17.25" thickBot="1" x14ac:dyDescent="0.35">
      <c r="A3" s="1" t="s">
        <v>13</v>
      </c>
      <c r="B3" s="1">
        <v>3.14</v>
      </c>
      <c r="C3" s="1">
        <v>2.87</v>
      </c>
      <c r="D3" s="1">
        <v>0.88</v>
      </c>
      <c r="E3" s="1">
        <v>1.69</v>
      </c>
      <c r="F3" s="1">
        <v>8.9700000000000006</v>
      </c>
      <c r="G3" s="1">
        <v>1.1200000000000001</v>
      </c>
      <c r="H3" s="1">
        <v>1.19</v>
      </c>
      <c r="I3" s="1">
        <v>4.25</v>
      </c>
      <c r="J3" s="1">
        <v>9</v>
      </c>
      <c r="K3" s="1">
        <v>6.24</v>
      </c>
      <c r="L3" s="5">
        <v>12.01</v>
      </c>
      <c r="M3" s="6">
        <f t="shared" ref="M3:M20" ca="1" si="0">SUMPRODUCT($O$8:$X$8,B3:K3)+$Y$8</f>
        <v>35.93476467714197</v>
      </c>
      <c r="O3">
        <v>3.5337982572615498</v>
      </c>
      <c r="P3">
        <v>3.4539852553950539</v>
      </c>
      <c r="Q3">
        <v>2.7468347272957416</v>
      </c>
      <c r="R3">
        <v>2.7644428357747159</v>
      </c>
      <c r="S3">
        <v>2.4768981683235505</v>
      </c>
      <c r="T3">
        <v>3.4323595137428962</v>
      </c>
      <c r="U3">
        <v>3.4460652299708583</v>
      </c>
      <c r="V3">
        <v>4.5081103742635262</v>
      </c>
      <c r="W3">
        <v>2.9816138400786745</v>
      </c>
      <c r="X3">
        <v>3.064509996936736</v>
      </c>
      <c r="Y3">
        <v>59.341037977710904</v>
      </c>
    </row>
    <row r="4" spans="1:25" ht="17.25" thickBot="1" x14ac:dyDescent="0.35">
      <c r="A4" s="1" t="s">
        <v>14</v>
      </c>
      <c r="B4" s="1">
        <v>6.01</v>
      </c>
      <c r="C4" s="1">
        <v>0.55000000000000004</v>
      </c>
      <c r="D4" s="1">
        <v>4.7</v>
      </c>
      <c r="E4" s="1">
        <v>2.83</v>
      </c>
      <c r="F4" s="1">
        <v>7.95</v>
      </c>
      <c r="G4" s="1">
        <v>2.15</v>
      </c>
      <c r="H4" s="1">
        <v>5.05</v>
      </c>
      <c r="I4" s="1">
        <v>2.79</v>
      </c>
      <c r="J4" s="1">
        <v>6.04</v>
      </c>
      <c r="K4" s="1">
        <v>9.81</v>
      </c>
      <c r="L4" s="5">
        <v>89.36</v>
      </c>
      <c r="M4" s="6">
        <f t="shared" ca="1" si="0"/>
        <v>55.28713242166512</v>
      </c>
      <c r="O4" s="8">
        <v>0.647477601622792</v>
      </c>
      <c r="P4">
        <v>27.34567230381343</v>
      </c>
      <c r="Q4" t="e">
        <v>#N/A</v>
      </c>
      <c r="R4" t="e">
        <v>#N/A</v>
      </c>
      <c r="S4" t="e">
        <v>#N/A</v>
      </c>
      <c r="T4" t="e">
        <v>#N/A</v>
      </c>
      <c r="U4" t="e">
        <v>#N/A</v>
      </c>
      <c r="V4" t="e">
        <v>#N/A</v>
      </c>
      <c r="W4" t="e">
        <v>#N/A</v>
      </c>
      <c r="X4" t="e">
        <v>#N/A</v>
      </c>
      <c r="Y4" t="e">
        <v>#N/A</v>
      </c>
    </row>
    <row r="5" spans="1:25" ht="17.25" thickBot="1" x14ac:dyDescent="0.35">
      <c r="A5" s="1" t="s">
        <v>15</v>
      </c>
      <c r="B5" s="1">
        <v>4.25</v>
      </c>
      <c r="C5" s="1">
        <v>6.1</v>
      </c>
      <c r="D5" s="1">
        <v>5.66</v>
      </c>
      <c r="E5" s="1">
        <v>2.2599999999999998</v>
      </c>
      <c r="F5" s="1">
        <v>2.81</v>
      </c>
      <c r="G5" s="1">
        <v>8.42</v>
      </c>
      <c r="H5" s="1">
        <v>6.73</v>
      </c>
      <c r="I5" s="1">
        <v>4.7</v>
      </c>
      <c r="J5" s="1">
        <v>9.86</v>
      </c>
      <c r="K5" s="1">
        <v>1.97</v>
      </c>
      <c r="L5" s="5">
        <v>18.690000000000001</v>
      </c>
      <c r="M5" s="6">
        <f t="shared" ca="1" si="0"/>
        <v>24.590619026933812</v>
      </c>
      <c r="O5">
        <v>1.4693593476122313</v>
      </c>
      <c r="P5">
        <v>8</v>
      </c>
      <c r="Q5" t="e">
        <v>#N/A</v>
      </c>
      <c r="R5" t="e">
        <v>#N/A</v>
      </c>
      <c r="S5" t="e">
        <v>#N/A</v>
      </c>
      <c r="T5" t="e">
        <v>#N/A</v>
      </c>
      <c r="U5" t="e">
        <v>#N/A</v>
      </c>
      <c r="V5" t="e">
        <v>#N/A</v>
      </c>
      <c r="W5" t="e">
        <v>#N/A</v>
      </c>
      <c r="X5" t="e">
        <v>#N/A</v>
      </c>
      <c r="Y5" t="e">
        <v>#N/A</v>
      </c>
    </row>
    <row r="6" spans="1:25" ht="17.25" thickBot="1" x14ac:dyDescent="0.35">
      <c r="A6" s="1" t="s">
        <v>16</v>
      </c>
      <c r="B6" s="1">
        <v>9.11</v>
      </c>
      <c r="C6" s="1">
        <v>6.97</v>
      </c>
      <c r="D6" s="1">
        <v>5.64</v>
      </c>
      <c r="E6" s="1">
        <v>8.8699999999999992</v>
      </c>
      <c r="F6" s="1">
        <v>3.21</v>
      </c>
      <c r="G6" s="1">
        <v>5.8</v>
      </c>
      <c r="H6" s="1">
        <v>6.69</v>
      </c>
      <c r="I6" s="1">
        <v>1.44</v>
      </c>
      <c r="J6" s="1">
        <v>0.05</v>
      </c>
      <c r="K6" s="1">
        <v>7.26</v>
      </c>
      <c r="L6" s="5">
        <v>45.37</v>
      </c>
      <c r="M6" s="6">
        <f t="shared" ca="1" si="0"/>
        <v>47.145119269590204</v>
      </c>
      <c r="O6">
        <v>10987.660460545929</v>
      </c>
      <c r="P6">
        <v>5982.2863499803907</v>
      </c>
      <c r="Q6" t="e">
        <v>#N/A</v>
      </c>
      <c r="R6" t="e">
        <v>#N/A</v>
      </c>
      <c r="S6" t="e">
        <v>#N/A</v>
      </c>
      <c r="T6" t="e">
        <v>#N/A</v>
      </c>
      <c r="U6" t="e">
        <v>#N/A</v>
      </c>
      <c r="V6" t="e">
        <v>#N/A</v>
      </c>
      <c r="W6" t="e">
        <v>#N/A</v>
      </c>
      <c r="X6" t="e">
        <v>#N/A</v>
      </c>
      <c r="Y6" t="e">
        <v>#N/A</v>
      </c>
    </row>
    <row r="7" spans="1:25" ht="17.25" thickBot="1" x14ac:dyDescent="0.35">
      <c r="A7" s="1" t="s">
        <v>17</v>
      </c>
      <c r="B7" s="1">
        <v>6.94</v>
      </c>
      <c r="C7" s="1">
        <v>2.37</v>
      </c>
      <c r="D7" s="1">
        <v>1.74</v>
      </c>
      <c r="E7" s="1">
        <v>3.54</v>
      </c>
      <c r="F7" s="1">
        <v>7.63</v>
      </c>
      <c r="G7" s="1">
        <v>9.51</v>
      </c>
      <c r="H7" s="1">
        <v>6.53</v>
      </c>
      <c r="I7" s="1">
        <v>0.53</v>
      </c>
      <c r="J7" s="1">
        <v>7.52</v>
      </c>
      <c r="K7" s="1">
        <v>8.85</v>
      </c>
      <c r="L7" s="5">
        <v>61.67</v>
      </c>
      <c r="M7" s="6">
        <f t="shared" ca="1" si="0"/>
        <v>75.472486352662301</v>
      </c>
    </row>
    <row r="8" spans="1:25" ht="17.25" thickBot="1" x14ac:dyDescent="0.35">
      <c r="A8" s="1" t="s">
        <v>18</v>
      </c>
      <c r="B8" s="1">
        <v>2</v>
      </c>
      <c r="C8" s="1">
        <v>2.23</v>
      </c>
      <c r="D8" s="1">
        <v>0.24</v>
      </c>
      <c r="E8" s="1">
        <v>1.58</v>
      </c>
      <c r="F8" s="1">
        <v>8.4499999999999993</v>
      </c>
      <c r="G8" s="1">
        <v>7.42</v>
      </c>
      <c r="H8" s="1">
        <v>4.97</v>
      </c>
      <c r="I8" s="1">
        <v>6.65</v>
      </c>
      <c r="J8" s="1">
        <v>9.61</v>
      </c>
      <c r="K8" s="1">
        <v>3.16</v>
      </c>
      <c r="L8" s="5">
        <v>93.14</v>
      </c>
      <c r="M8" s="6">
        <f t="shared" ca="1" si="0"/>
        <v>86.054774992277402</v>
      </c>
      <c r="O8" cm="1">
        <f t="array" aca="1" ref="O8" ca="1">OFFSET($Y$2,,-1-COLUMN()+COLUMN($O$1),,)</f>
        <v>-7.1231594045617808</v>
      </c>
      <c r="P8" cm="1">
        <f t="array" aca="1" ref="P8" ca="1">OFFSET($Y$2,,-1-COLUMN()+COLUMN($O$1),,)</f>
        <v>-7.1634101431076894E-4</v>
      </c>
      <c r="Q8" cm="1">
        <f t="array" aca="1" ref="Q8" ca="1">OFFSET($Y$2,,-1-COLUMN()+COLUMN($O$1),,)</f>
        <v>-6.6832263665006382</v>
      </c>
      <c r="R8" cm="1">
        <f t="array" aca="1" ref="R8" ca="1">OFFSET($Y$2,,-1-COLUMN()+COLUMN($O$1),,)</f>
        <v>0.49855826779644652</v>
      </c>
      <c r="S8" cm="1">
        <f t="array" aca="1" ref="S8" ca="1">OFFSET($Y$2,,-1-COLUMN()+COLUMN($O$1),,)</f>
        <v>-6.5546463019685045E-2</v>
      </c>
      <c r="T8" cm="1">
        <f t="array" aca="1" ref="T8" ca="1">OFFSET($Y$2,,-1-COLUMN()+COLUMN($O$1),,)</f>
        <v>3.7434210296209915</v>
      </c>
      <c r="U8" cm="1">
        <f t="array" aca="1" ref="U8" ca="1">OFFSET($Y$2,,-1-COLUMN()+COLUMN($O$1),,)</f>
        <v>7.0706122905021518</v>
      </c>
      <c r="V8" cm="1">
        <f t="array" aca="1" ref="V8" ca="1">OFFSET($Y$2,,-1-COLUMN()+COLUMN($O$1),,)</f>
        <v>7.365701788833519</v>
      </c>
      <c r="W8" cm="1">
        <f t="array" aca="1" ref="W8" ca="1">OFFSET($Y$2,,-1-COLUMN()+COLUMN($O$1),,)</f>
        <v>-4.1000505526594528</v>
      </c>
      <c r="X8" cm="1">
        <f t="array" aca="1" ref="X8" ca="1">OFFSET($Y$2,,-1-COLUMN()+COLUMN($O$1),,)</f>
        <v>9.00794736719992</v>
      </c>
      <c r="Y8">
        <f>+Y2</f>
        <v>0.71013923060021966</v>
      </c>
    </row>
    <row r="9" spans="1:25" ht="17.25" thickBot="1" x14ac:dyDescent="0.35">
      <c r="A9" s="1" t="s">
        <v>19</v>
      </c>
      <c r="B9" s="1">
        <v>7.24</v>
      </c>
      <c r="C9" s="1">
        <v>0.71</v>
      </c>
      <c r="D9" s="1">
        <v>3.98</v>
      </c>
      <c r="E9" s="1">
        <v>5.09</v>
      </c>
      <c r="F9" s="1">
        <v>6.65</v>
      </c>
      <c r="G9" s="1">
        <v>6.4</v>
      </c>
      <c r="H9" s="1">
        <v>0.11</v>
      </c>
      <c r="I9" s="1">
        <v>7.2</v>
      </c>
      <c r="J9" s="1">
        <v>2.99</v>
      </c>
      <c r="K9" s="1">
        <v>3.46</v>
      </c>
      <c r="L9" s="5">
        <v>8.5399999999999991</v>
      </c>
      <c r="M9" s="6">
        <f t="shared" ca="1" si="0"/>
        <v>21.317554763974119</v>
      </c>
    </row>
    <row r="10" spans="1:25" ht="17.25" thickBot="1" x14ac:dyDescent="0.35">
      <c r="A10" s="1" t="s">
        <v>20</v>
      </c>
      <c r="B10" s="1">
        <v>9.2799999999999994</v>
      </c>
      <c r="C10" s="1">
        <v>3.55</v>
      </c>
      <c r="D10" s="1">
        <v>4.6100000000000003</v>
      </c>
      <c r="E10" s="1">
        <v>4.5999999999999996</v>
      </c>
      <c r="F10" s="1">
        <v>3</v>
      </c>
      <c r="G10" s="1">
        <v>5.8</v>
      </c>
      <c r="H10" s="1">
        <v>4.5999999999999996</v>
      </c>
      <c r="I10" s="1">
        <v>9.09</v>
      </c>
      <c r="J10" s="1">
        <v>9.6300000000000008</v>
      </c>
      <c r="K10" s="1">
        <v>7.37</v>
      </c>
      <c r="L10" s="5">
        <v>66.66</v>
      </c>
      <c r="M10" s="6">
        <f t="shared" ca="1" si="0"/>
        <v>53.987705081663961</v>
      </c>
    </row>
    <row r="11" spans="1:25" ht="17.25" thickBot="1" x14ac:dyDescent="0.35">
      <c r="A11" s="1" t="s">
        <v>21</v>
      </c>
      <c r="B11" s="1">
        <v>3.9</v>
      </c>
      <c r="C11" s="1">
        <v>0.11</v>
      </c>
      <c r="D11" s="1">
        <v>0.78</v>
      </c>
      <c r="E11" s="1">
        <v>1.41</v>
      </c>
      <c r="F11" s="1">
        <v>4.21</v>
      </c>
      <c r="G11" s="1">
        <v>5.23</v>
      </c>
      <c r="H11" s="1">
        <v>7.35</v>
      </c>
      <c r="I11" s="1">
        <v>0.34</v>
      </c>
      <c r="J11" s="1">
        <v>7.78</v>
      </c>
      <c r="K11" s="1">
        <v>5.6</v>
      </c>
      <c r="L11" s="5">
        <v>83.64</v>
      </c>
      <c r="M11" s="6">
        <f t="shared" ca="1" si="0"/>
        <v>60.741381622648319</v>
      </c>
    </row>
    <row r="12" spans="1:25" ht="17.25" thickBot="1" x14ac:dyDescent="0.35">
      <c r="A12" s="1" t="s">
        <v>22</v>
      </c>
      <c r="B12" s="1">
        <v>1</v>
      </c>
      <c r="C12" s="1">
        <v>0.38</v>
      </c>
      <c r="D12" s="1">
        <v>3.29</v>
      </c>
      <c r="E12" s="1">
        <v>4.37</v>
      </c>
      <c r="F12" s="1">
        <v>6.46</v>
      </c>
      <c r="G12" s="1">
        <v>9.73</v>
      </c>
      <c r="H12" s="1">
        <v>0.93</v>
      </c>
      <c r="I12" s="1">
        <v>0.09</v>
      </c>
      <c r="J12" s="1">
        <v>7.35</v>
      </c>
      <c r="K12" s="1">
        <v>5.74</v>
      </c>
      <c r="L12" s="5">
        <v>44.41</v>
      </c>
      <c r="M12" s="6">
        <f t="shared" ca="1" si="0"/>
        <v>38.586477884884047</v>
      </c>
    </row>
    <row r="13" spans="1:25" ht="17.25" thickBot="1" x14ac:dyDescent="0.35">
      <c r="A13" s="1" t="s">
        <v>23</v>
      </c>
      <c r="B13" s="1">
        <v>1.2</v>
      </c>
      <c r="C13" s="1">
        <v>1.77</v>
      </c>
      <c r="D13" s="1">
        <v>9.65</v>
      </c>
      <c r="E13" s="1">
        <v>3.02</v>
      </c>
      <c r="F13" s="1">
        <v>7.63</v>
      </c>
      <c r="G13" s="1">
        <v>4.51</v>
      </c>
      <c r="H13" s="1">
        <v>5.83</v>
      </c>
      <c r="I13" s="1">
        <v>9.2200000000000006</v>
      </c>
      <c r="J13" s="1">
        <v>0.34</v>
      </c>
      <c r="K13" s="1">
        <v>4.6399999999999997</v>
      </c>
      <c r="L13" s="5">
        <v>87.15</v>
      </c>
      <c r="M13" s="6">
        <f t="shared" ca="1" si="0"/>
        <v>95.092599626871362</v>
      </c>
    </row>
    <row r="14" spans="1:25" ht="17.25" thickBot="1" x14ac:dyDescent="0.35">
      <c r="A14" s="1" t="s">
        <v>24</v>
      </c>
      <c r="B14" s="1">
        <v>1.49</v>
      </c>
      <c r="C14" s="1">
        <v>8.59</v>
      </c>
      <c r="D14" s="1">
        <v>5.36</v>
      </c>
      <c r="E14" s="1">
        <v>7.61</v>
      </c>
      <c r="F14" s="1">
        <v>4.37</v>
      </c>
      <c r="G14" s="1">
        <v>8.06</v>
      </c>
      <c r="H14" s="1">
        <v>1.43</v>
      </c>
      <c r="I14" s="1">
        <v>4.3600000000000003</v>
      </c>
      <c r="J14" s="1">
        <v>4.54</v>
      </c>
      <c r="K14" s="1">
        <v>8.06</v>
      </c>
      <c r="L14" s="5">
        <v>84.36</v>
      </c>
      <c r="M14" s="6">
        <f t="shared" ca="1" si="0"/>
        <v>84.163210542616611</v>
      </c>
    </row>
    <row r="15" spans="1:25" ht="17.25" thickBot="1" x14ac:dyDescent="0.35">
      <c r="A15" s="1" t="s">
        <v>25</v>
      </c>
      <c r="B15" s="1">
        <v>3.44</v>
      </c>
      <c r="C15" s="1">
        <v>9.49</v>
      </c>
      <c r="D15" s="1">
        <v>6.54</v>
      </c>
      <c r="E15" s="1">
        <v>6.33</v>
      </c>
      <c r="F15" s="1">
        <v>7.03</v>
      </c>
      <c r="G15" s="1">
        <v>8.57</v>
      </c>
      <c r="H15" s="1">
        <v>3.51</v>
      </c>
      <c r="I15" s="1">
        <v>1.04</v>
      </c>
      <c r="J15" s="1">
        <v>0.47</v>
      </c>
      <c r="K15" s="1">
        <v>3.77</v>
      </c>
      <c r="L15" s="5">
        <v>12.76</v>
      </c>
      <c r="M15" s="6">
        <f t="shared" ca="1" si="0"/>
        <v>31.778689604385907</v>
      </c>
    </row>
    <row r="16" spans="1:25" ht="17.25" thickBot="1" x14ac:dyDescent="0.35">
      <c r="A16" s="1" t="s">
        <v>26</v>
      </c>
      <c r="B16" s="1">
        <v>5.75</v>
      </c>
      <c r="C16" s="1">
        <v>0.37</v>
      </c>
      <c r="D16" s="1">
        <v>3.87</v>
      </c>
      <c r="E16" s="1">
        <v>6.65</v>
      </c>
      <c r="F16" s="1">
        <v>8.59</v>
      </c>
      <c r="G16" s="1">
        <v>0.56000000000000005</v>
      </c>
      <c r="H16" s="1">
        <v>7.59</v>
      </c>
      <c r="I16" s="1">
        <v>9.11</v>
      </c>
      <c r="J16" s="1">
        <v>5.85</v>
      </c>
      <c r="K16" s="1">
        <v>4.37</v>
      </c>
      <c r="L16" s="5">
        <v>59.23</v>
      </c>
      <c r="M16" s="6">
        <f t="shared" ca="1" si="0"/>
        <v>74.883230552722779</v>
      </c>
    </row>
    <row r="17" spans="1:23" ht="17.25" thickBot="1" x14ac:dyDescent="0.35">
      <c r="A17" s="1" t="s">
        <v>27</v>
      </c>
      <c r="B17" s="1">
        <v>0.21</v>
      </c>
      <c r="C17" s="1">
        <v>0.82</v>
      </c>
      <c r="D17" s="1">
        <v>5.79</v>
      </c>
      <c r="E17" s="1">
        <v>7.05</v>
      </c>
      <c r="F17" s="1">
        <v>4.0599999999999996</v>
      </c>
      <c r="G17" s="1">
        <v>3.03</v>
      </c>
      <c r="H17" s="1">
        <v>8.1999999999999993</v>
      </c>
      <c r="I17" s="1">
        <v>2.62</v>
      </c>
      <c r="J17" s="1">
        <v>9.14</v>
      </c>
      <c r="K17" s="1">
        <v>7.83</v>
      </c>
      <c r="L17" s="5">
        <v>52.08</v>
      </c>
      <c r="M17" s="6">
        <f t="shared" ca="1" si="0"/>
        <v>85.444015864557883</v>
      </c>
    </row>
    <row r="18" spans="1:23" ht="30.75" thickBot="1" x14ac:dyDescent="0.35">
      <c r="A18" s="1" t="s">
        <v>28</v>
      </c>
      <c r="B18" s="1">
        <v>0.39</v>
      </c>
      <c r="C18" s="1">
        <v>5.22</v>
      </c>
      <c r="D18" s="1">
        <v>5.87</v>
      </c>
      <c r="E18" s="1">
        <v>9.16</v>
      </c>
      <c r="F18" s="1">
        <v>9.24</v>
      </c>
      <c r="G18" s="1">
        <v>2.15</v>
      </c>
      <c r="H18" s="1">
        <v>8.52</v>
      </c>
      <c r="I18" s="1">
        <v>5.96</v>
      </c>
      <c r="J18" s="1">
        <v>5.22</v>
      </c>
      <c r="K18" s="1">
        <v>1.01</v>
      </c>
      <c r="L18" s="5">
        <v>90.13</v>
      </c>
      <c r="M18" s="6">
        <f t="shared" ca="1" si="0"/>
        <v>62.544290952282047</v>
      </c>
    </row>
    <row r="19" spans="1:23" ht="30.75" thickBot="1" x14ac:dyDescent="0.35">
      <c r="A19" s="1" t="s">
        <v>29</v>
      </c>
      <c r="B19" s="1">
        <v>5.48</v>
      </c>
      <c r="C19" s="1">
        <v>8.0299999999999994</v>
      </c>
      <c r="D19" s="1">
        <v>3.35</v>
      </c>
      <c r="E19" s="1">
        <v>8.4700000000000006</v>
      </c>
      <c r="F19" s="1">
        <v>1.63</v>
      </c>
      <c r="G19" s="1">
        <v>7.02</v>
      </c>
      <c r="H19" s="1">
        <v>5.21</v>
      </c>
      <c r="I19" s="1">
        <v>9.4</v>
      </c>
      <c r="J19" s="1">
        <v>5.12</v>
      </c>
      <c r="K19" s="1">
        <v>1.6</v>
      </c>
      <c r="L19" s="5">
        <v>63.58</v>
      </c>
      <c r="M19" s="6">
        <f ca="1">SUMPRODUCT($O$8:$X$8,B19:K19)+$Y$8</f>
        <v>69.171372375387534</v>
      </c>
    </row>
    <row r="20" spans="1:23" ht="17.25" thickBot="1" x14ac:dyDescent="0.35">
      <c r="A20" s="1" t="s">
        <v>30</v>
      </c>
      <c r="B20" s="1">
        <v>2.2599999999999998</v>
      </c>
      <c r="C20" s="1">
        <v>6.55</v>
      </c>
      <c r="D20" s="1">
        <v>8.42</v>
      </c>
      <c r="E20" s="1">
        <v>8.7899999999999991</v>
      </c>
      <c r="F20" s="1">
        <v>5.7</v>
      </c>
      <c r="G20" s="1">
        <v>9.18</v>
      </c>
      <c r="H20" s="1">
        <v>1.19</v>
      </c>
      <c r="I20" s="1">
        <v>7.62</v>
      </c>
      <c r="J20" s="1">
        <v>1.64</v>
      </c>
      <c r="K20" s="1">
        <v>5.45</v>
      </c>
      <c r="L20" s="5">
        <v>94.66</v>
      </c>
      <c r="M20" s="6">
        <f t="shared" ca="1" si="0"/>
        <v>73.617564824837771</v>
      </c>
    </row>
    <row r="24" spans="1:23" s="10" customFormat="1" x14ac:dyDescent="0.3">
      <c r="B24" s="11" t="s">
        <v>1</v>
      </c>
      <c r="D24" s="11" t="s">
        <v>2</v>
      </c>
      <c r="E24" s="12"/>
      <c r="F24" s="11" t="s">
        <v>3</v>
      </c>
      <c r="G24" s="12"/>
      <c r="H24" s="11" t="s">
        <v>4</v>
      </c>
      <c r="I24" s="12"/>
      <c r="J24" s="11" t="s">
        <v>5</v>
      </c>
      <c r="K24" s="12"/>
      <c r="L24" s="13" t="s">
        <v>6</v>
      </c>
      <c r="M24" s="12"/>
      <c r="N24" s="11" t="s">
        <v>7</v>
      </c>
      <c r="O24" s="12"/>
      <c r="P24" s="11" t="s">
        <v>8</v>
      </c>
      <c r="Q24" s="12"/>
      <c r="R24" s="11" t="s">
        <v>9</v>
      </c>
      <c r="S24" s="12"/>
      <c r="T24" s="11" t="s">
        <v>10</v>
      </c>
      <c r="U24" s="12"/>
      <c r="W24" s="12"/>
    </row>
    <row r="25" spans="1:23" s="10" customFormat="1" x14ac:dyDescent="0.3">
      <c r="B25" s="11" cm="1">
        <f t="array" ref="B25:C29">LINEST($L$2:$L$20,$B$2:$B$20,1,1)</f>
        <v>-2.0735681962361747</v>
      </c>
      <c r="C25" s="10">
        <v>65.371391731645332</v>
      </c>
      <c r="D25" s="11" cm="1">
        <f t="array" ref="D25:E29">LINEST($L$2:$L$20,$C$2:$C$20,1,1)</f>
        <v>-1.6034226625893391</v>
      </c>
      <c r="E25" s="10">
        <v>63.441696598796632</v>
      </c>
      <c r="F25" s="11" cm="1">
        <f t="array" ref="F25:G29">LINEST($L$2:$L$20,$D$2:$D$20,1,1)</f>
        <v>2.2082407739324594</v>
      </c>
      <c r="G25" s="10">
        <v>47.618448735526968</v>
      </c>
      <c r="H25" s="11" cm="1">
        <f t="array" ref="H25:I29">LINEST($L$2:$L$20,$E$2:$E$20,1,1)</f>
        <v>0.90589346694364381</v>
      </c>
      <c r="I25" s="10">
        <v>52.42961363019878</v>
      </c>
      <c r="J25" s="11" cm="1">
        <f t="array" ref="J25:K29">LINEST($L$2:$L$20,$F$2:$F$20,1,1)</f>
        <v>2.1713385512740295</v>
      </c>
      <c r="K25" s="10">
        <v>44.577108677819808</v>
      </c>
      <c r="L25" s="13" cm="1">
        <f t="array" ref="L25:M29">LINEST($L$2:$L$20,$G$2:$G$20,1,1)</f>
        <v>0.19086487967487101</v>
      </c>
      <c r="M25" s="14">
        <v>56.100296360564407</v>
      </c>
      <c r="N25" s="11" cm="1">
        <f t="array" ref="N25:O29">LINEST($L$2:$L$20,$H$2:$H$20,1,1)</f>
        <v>3.936907837815852</v>
      </c>
      <c r="O25" s="10">
        <v>39.268515459701696</v>
      </c>
      <c r="P25" s="11" cm="1">
        <f t="array" ref="P25:Q29">LINEST($L$2:$L$20,$I$2:$I$20,1,1)</f>
        <v>2.5610020848500707</v>
      </c>
      <c r="Q25" s="10">
        <v>45.275281366857058</v>
      </c>
      <c r="R25" s="11" cm="1">
        <f t="array" ref="R25:S29">LINEST($L$2:$L$20,$J$2:$J$20,1,1)</f>
        <v>-0.34088408240903312</v>
      </c>
      <c r="S25" s="10">
        <v>59.126064861590692</v>
      </c>
      <c r="T25" s="11" cm="1">
        <f t="array" ref="T25:U29">LINEST($L$2:$L$20,$K$2:$K$20,1,1)</f>
        <v>2.3465608146395276</v>
      </c>
      <c r="U25" s="10">
        <v>44.82901297772522</v>
      </c>
    </row>
    <row r="26" spans="1:23" s="10" customFormat="1" x14ac:dyDescent="0.3">
      <c r="B26" s="11">
        <v>2.5755777610450372</v>
      </c>
      <c r="C26" s="10">
        <v>12.421870292465483</v>
      </c>
      <c r="D26" s="11">
        <v>2.271424317343032</v>
      </c>
      <c r="E26" s="10">
        <v>11.397283477089385</v>
      </c>
      <c r="F26" s="11">
        <v>2.8881140366044433</v>
      </c>
      <c r="G26" s="10">
        <v>14.385833968512445</v>
      </c>
      <c r="H26" s="11">
        <v>2.7744260151312004</v>
      </c>
      <c r="I26" s="10">
        <v>16.225511560082047</v>
      </c>
      <c r="J26" s="11">
        <v>2.9770057326098884</v>
      </c>
      <c r="K26" s="10">
        <v>18.686604438921229</v>
      </c>
      <c r="L26" s="13">
        <v>2.4727073536912068</v>
      </c>
      <c r="M26" s="14">
        <v>15.675088323401098</v>
      </c>
      <c r="N26" s="11">
        <v>2.4700163773857438</v>
      </c>
      <c r="O26" s="10">
        <v>13.110938578022093</v>
      </c>
      <c r="P26" s="11">
        <v>2.1496027197964098</v>
      </c>
      <c r="Q26" s="10">
        <v>12.174651427680198</v>
      </c>
      <c r="R26" s="11">
        <v>2.2553105021013029</v>
      </c>
      <c r="S26" s="10">
        <v>14.812453256929185</v>
      </c>
      <c r="T26" s="11">
        <v>2.9117279356780847</v>
      </c>
      <c r="U26" s="10">
        <v>16.888530646885055</v>
      </c>
    </row>
    <row r="27" spans="1:23" s="10" customFormat="1" x14ac:dyDescent="0.3">
      <c r="B27" s="9">
        <v>3.6727189348522149E-2</v>
      </c>
      <c r="C27" s="10">
        <v>31.009190630769421</v>
      </c>
      <c r="D27" s="9">
        <v>2.8477600301887021E-2</v>
      </c>
      <c r="E27" s="10">
        <v>31.141690845431992</v>
      </c>
      <c r="F27" s="9">
        <v>3.3245395404399657E-2</v>
      </c>
      <c r="G27" s="10">
        <v>31.065182154358205</v>
      </c>
      <c r="H27" s="9">
        <v>6.232236741514261E-3</v>
      </c>
      <c r="I27" s="10">
        <v>31.496205265837617</v>
      </c>
      <c r="J27" s="9">
        <v>3.0343436497765917E-2</v>
      </c>
      <c r="K27" s="10">
        <v>31.1117722254215</v>
      </c>
      <c r="L27" s="9">
        <v>3.5035272571045252E-4</v>
      </c>
      <c r="M27" s="14">
        <v>31.58927716749885</v>
      </c>
      <c r="N27" s="9">
        <v>0.13000984677512512</v>
      </c>
      <c r="O27" s="10">
        <v>29.469512287534769</v>
      </c>
      <c r="P27" s="9">
        <v>7.7059836360032094E-2</v>
      </c>
      <c r="Q27" s="10">
        <v>30.353065051421193</v>
      </c>
      <c r="R27" s="9">
        <v>1.3420497098389525E-3</v>
      </c>
      <c r="S27" s="10">
        <v>31.573604294366696</v>
      </c>
      <c r="T27" s="9">
        <v>3.6798512615686785E-2</v>
      </c>
      <c r="U27" s="10">
        <v>31.008042608265011</v>
      </c>
    </row>
    <row r="28" spans="1:23" s="10" customFormat="1" x14ac:dyDescent="0.3">
      <c r="B28" s="11">
        <v>0.64816759283656067</v>
      </c>
      <c r="C28" s="10">
        <v>17</v>
      </c>
      <c r="D28" s="11">
        <v>0.49830987456646669</v>
      </c>
      <c r="E28" s="10">
        <v>17</v>
      </c>
      <c r="F28" s="11">
        <v>0.58460722006202293</v>
      </c>
      <c r="G28" s="10">
        <v>17</v>
      </c>
      <c r="H28" s="11">
        <v>0.10661245868788022</v>
      </c>
      <c r="I28" s="10">
        <v>17</v>
      </c>
      <c r="J28" s="11">
        <v>0.53198053813909141</v>
      </c>
      <c r="K28" s="10">
        <v>17</v>
      </c>
      <c r="L28" s="13">
        <v>5.958083767965811E-3</v>
      </c>
      <c r="M28" s="14">
        <v>17</v>
      </c>
      <c r="N28" s="11">
        <v>2.5404510464681587</v>
      </c>
      <c r="O28" s="10">
        <v>17</v>
      </c>
      <c r="P28" s="11">
        <v>1.4193956116873181</v>
      </c>
      <c r="Q28" s="10">
        <v>17</v>
      </c>
      <c r="R28" s="11">
        <v>2.2845504870444698E-2</v>
      </c>
      <c r="S28" s="10">
        <v>17</v>
      </c>
      <c r="T28" s="11">
        <v>0.64947440661195088</v>
      </c>
      <c r="U28" s="10">
        <v>17</v>
      </c>
    </row>
    <row r="29" spans="1:23" s="10" customFormat="1" x14ac:dyDescent="0.3">
      <c r="B29" s="11">
        <v>623.25844974454958</v>
      </c>
      <c r="C29" s="10">
        <v>16346.688360781769</v>
      </c>
      <c r="D29" s="11">
        <v>483.26336241445097</v>
      </c>
      <c r="E29" s="10">
        <v>16486.683448111868</v>
      </c>
      <c r="F29" s="11">
        <v>564.17259170757825</v>
      </c>
      <c r="G29" s="10">
        <v>16405.77421881874</v>
      </c>
      <c r="H29" s="11">
        <v>105.76072601410488</v>
      </c>
      <c r="I29" s="10">
        <v>16864.186084512214</v>
      </c>
      <c r="J29" s="11">
        <v>514.9265034156706</v>
      </c>
      <c r="K29" s="10">
        <v>16455.020307110648</v>
      </c>
      <c r="L29" s="13">
        <v>5.9454671202292957</v>
      </c>
      <c r="M29" s="14">
        <v>16964.001343406089</v>
      </c>
      <c r="N29" s="11">
        <v>2206.2601846185498</v>
      </c>
      <c r="O29" s="10">
        <v>14763.686625907769</v>
      </c>
      <c r="P29" s="11">
        <v>1307.7013242576068</v>
      </c>
      <c r="Q29" s="10">
        <v>15662.245486268712</v>
      </c>
      <c r="R29" s="11">
        <v>22.774512193049304</v>
      </c>
      <c r="S29" s="10">
        <v>16947.172298333269</v>
      </c>
      <c r="T29" s="11">
        <v>624.46880179468644</v>
      </c>
      <c r="U29" s="10">
        <v>16345.478008731632</v>
      </c>
    </row>
    <row r="30" spans="1:23" s="10" customFormat="1" x14ac:dyDescent="0.3">
      <c r="L30" s="14"/>
      <c r="M30" s="14"/>
    </row>
    <row r="31" spans="1:23" x14ac:dyDescent="0.3">
      <c r="A31" s="16" t="s">
        <v>7</v>
      </c>
      <c r="B31" s="16">
        <v>0.13000984677512512</v>
      </c>
      <c r="C31" s="15">
        <v>7</v>
      </c>
    </row>
    <row r="32" spans="1:23" x14ac:dyDescent="0.3">
      <c r="A32" s="16" t="s">
        <v>8</v>
      </c>
      <c r="B32" s="16">
        <v>7.7059836360032094E-2</v>
      </c>
      <c r="C32" s="15">
        <v>8</v>
      </c>
      <c r="E32" s="18">
        <v>0.20107386110519784</v>
      </c>
      <c r="F32" s="18">
        <v>0.20107386110519784</v>
      </c>
    </row>
    <row r="33" spans="1:6" x14ac:dyDescent="0.3">
      <c r="A33" s="16" t="s">
        <v>10</v>
      </c>
      <c r="B33" s="16">
        <v>3.6798512615686785E-2</v>
      </c>
      <c r="C33" s="15">
        <v>10</v>
      </c>
      <c r="E33" s="18">
        <v>0.31693460114559191</v>
      </c>
      <c r="F33" s="18">
        <v>0.11586074004039407</v>
      </c>
    </row>
    <row r="34" spans="1:6" x14ac:dyDescent="0.3">
      <c r="A34" s="16" t="s">
        <v>1</v>
      </c>
      <c r="B34" s="16">
        <v>3.6727189348522149E-2</v>
      </c>
      <c r="C34" s="15">
        <v>1</v>
      </c>
      <c r="E34" s="18">
        <v>0.46867841069204563</v>
      </c>
      <c r="F34" s="18">
        <v>0.15174380954645372</v>
      </c>
    </row>
    <row r="35" spans="1:6" x14ac:dyDescent="0.3">
      <c r="A35" s="16" t="s">
        <v>3</v>
      </c>
      <c r="B35" s="16">
        <v>3.3245395404399657E-2</v>
      </c>
      <c r="C35" s="15">
        <v>3</v>
      </c>
      <c r="E35" s="18">
        <v>0.47378910193300156</v>
      </c>
      <c r="F35" s="18">
        <v>5.1106912409559224E-3</v>
      </c>
    </row>
    <row r="36" spans="1:6" x14ac:dyDescent="0.3">
      <c r="A36" s="16" t="s">
        <v>5</v>
      </c>
      <c r="B36" s="16">
        <v>3.0343436497765917E-2</v>
      </c>
      <c r="C36" s="15">
        <v>5</v>
      </c>
      <c r="E36" s="18">
        <v>0.47418223470664322</v>
      </c>
      <c r="F36" s="18">
        <v>3.9313277364166899E-4</v>
      </c>
    </row>
    <row r="37" spans="1:6" x14ac:dyDescent="0.3">
      <c r="A37" s="16" t="s">
        <v>2</v>
      </c>
      <c r="B37" s="16">
        <v>2.8477600301887021E-2</v>
      </c>
      <c r="C37" s="15">
        <v>2</v>
      </c>
      <c r="E37" s="18">
        <v>0.48622175567560466</v>
      </c>
      <c r="F37" s="18">
        <v>1.2039520968961437E-2</v>
      </c>
    </row>
    <row r="38" spans="1:6" x14ac:dyDescent="0.3">
      <c r="A38" s="16" t="s">
        <v>4</v>
      </c>
      <c r="B38" s="16">
        <v>6.232236741514261E-3</v>
      </c>
      <c r="C38" s="15">
        <v>4</v>
      </c>
      <c r="E38" s="18">
        <v>0.48977218605278489</v>
      </c>
      <c r="F38" s="18">
        <v>3.5504303771802248E-3</v>
      </c>
    </row>
    <row r="39" spans="1:6" x14ac:dyDescent="0.3">
      <c r="A39" s="16" t="s">
        <v>9</v>
      </c>
      <c r="B39" s="16">
        <v>1.3420497098389525E-3</v>
      </c>
      <c r="C39" s="15">
        <v>9</v>
      </c>
      <c r="E39" s="18">
        <v>0.54682667516676908</v>
      </c>
      <c r="F39" s="18">
        <v>5.7054489113984197E-2</v>
      </c>
    </row>
    <row r="40" spans="1:6" x14ac:dyDescent="0.3">
      <c r="A40" s="16" t="s">
        <v>6</v>
      </c>
      <c r="B40" s="16">
        <v>3.5035272571045252E-4</v>
      </c>
      <c r="C40" s="15">
        <v>6</v>
      </c>
      <c r="E40" s="18">
        <v>0.647477601622792</v>
      </c>
      <c r="F40" s="18">
        <v>0.10065092645602292</v>
      </c>
    </row>
    <row r="42" spans="1:6" x14ac:dyDescent="0.3">
      <c r="A42" t="s">
        <v>7</v>
      </c>
      <c r="B42" cm="1">
        <f t="array" ref="B42:D46">LINEST(INDEX(Data,_xlfn.SEQUENCE(19,1),11),INDEX(Data,_xlfn.SEQUENCE(19,1),TRANSPOSE({7;8})),1,1)</f>
        <v>2.4605281707004978</v>
      </c>
      <c r="C42">
        <v>3.8468930167174062</v>
      </c>
      <c r="D42">
        <v>28.246797515669257</v>
      </c>
    </row>
    <row r="43" spans="1:6" x14ac:dyDescent="0.3">
      <c r="A43" t="s">
        <v>8</v>
      </c>
      <c r="B43">
        <v>2.0625134873706124</v>
      </c>
      <c r="C43">
        <v>2.4410014160258529</v>
      </c>
      <c r="D43">
        <v>15.908419359083684</v>
      </c>
    </row>
    <row r="44" spans="1:6" x14ac:dyDescent="0.3">
      <c r="B44" s="17">
        <v>0.20107386110519784</v>
      </c>
      <c r="C44">
        <v>29.109420814600504</v>
      </c>
      <c r="D44" t="e">
        <v>#N/A</v>
      </c>
    </row>
    <row r="45" spans="1:6" x14ac:dyDescent="0.3">
      <c r="B45">
        <v>2.0134413064352028</v>
      </c>
      <c r="C45">
        <v>16</v>
      </c>
      <c r="D45" t="e">
        <v>#N/A</v>
      </c>
    </row>
    <row r="46" spans="1:6" x14ac:dyDescent="0.3">
      <c r="B46">
        <v>3412.2127279423639</v>
      </c>
      <c r="C46">
        <v>13557.734082583955</v>
      </c>
      <c r="D46" t="e">
        <v>#N/A</v>
      </c>
    </row>
    <row r="52" spans="1:6" x14ac:dyDescent="0.3">
      <c r="A52" t="s">
        <v>7</v>
      </c>
      <c r="B52" cm="1">
        <f t="array" ref="B52:E56">LINEST(INDEX(Data,_xlfn.SEQUENCE(19,1),11),INDEX(Data,_xlfn.SEQUENCE(19,1),TRANSPOSE({7;8;10})),1,1)</f>
        <v>4.5294417053109699</v>
      </c>
      <c r="C52">
        <v>3.7963218923607442</v>
      </c>
      <c r="D52">
        <v>3.9873048041810861</v>
      </c>
      <c r="E52">
        <v>-2.42484421125274</v>
      </c>
    </row>
    <row r="53" spans="1:6" x14ac:dyDescent="0.3">
      <c r="A53" t="s">
        <v>8</v>
      </c>
      <c r="B53">
        <v>2.8396318532924263</v>
      </c>
      <c r="C53">
        <v>2.1402886376853503</v>
      </c>
      <c r="D53">
        <v>2.3327578195331689</v>
      </c>
      <c r="E53">
        <v>24.50616055318665</v>
      </c>
    </row>
    <row r="54" spans="1:6" x14ac:dyDescent="0.3">
      <c r="A54" t="s">
        <v>10</v>
      </c>
      <c r="B54" s="17">
        <v>0.31693460114559191</v>
      </c>
      <c r="C54">
        <v>27.798781132356925</v>
      </c>
      <c r="D54" t="e">
        <v>#N/A</v>
      </c>
      <c r="E54" t="e">
        <v>#N/A</v>
      </c>
    </row>
    <row r="55" spans="1:6" x14ac:dyDescent="0.3">
      <c r="B55">
        <v>2.3199433149236777</v>
      </c>
      <c r="C55">
        <v>15</v>
      </c>
      <c r="D55" t="e">
        <v>#N/A</v>
      </c>
      <c r="E55" t="e">
        <v>#N/A</v>
      </c>
    </row>
    <row r="56" spans="1:6" x14ac:dyDescent="0.3">
      <c r="B56">
        <v>5378.3633238560687</v>
      </c>
      <c r="C56">
        <v>11591.58348667025</v>
      </c>
      <c r="D56" t="e">
        <v>#N/A</v>
      </c>
      <c r="E56" t="e">
        <v>#N/A</v>
      </c>
    </row>
    <row r="62" spans="1:6" x14ac:dyDescent="0.3">
      <c r="A62" t="s">
        <v>7</v>
      </c>
      <c r="B62" cm="1">
        <f t="array" ref="B62:F66">LINEST(INDEX(Data,_xlfn.SEQUENCE(19,1),11),INDEX(Data,_xlfn.SEQUENCE(19,1),TRANSPOSE({7;8;10;1})),1,1)</f>
        <v>-4.5115913655895294</v>
      </c>
      <c r="C62">
        <v>6.3558382163013194</v>
      </c>
      <c r="D62">
        <v>4.7317403910155651</v>
      </c>
      <c r="E62">
        <v>4.4429323912827954</v>
      </c>
      <c r="F62">
        <v>-0.61314729378536015</v>
      </c>
    </row>
    <row r="63" spans="1:6" x14ac:dyDescent="0.3">
      <c r="A63" t="s">
        <v>8</v>
      </c>
      <c r="B63">
        <v>2.2562591426379952</v>
      </c>
      <c r="C63">
        <v>2.7485410839990312</v>
      </c>
      <c r="D63">
        <v>2.0091175206571745</v>
      </c>
      <c r="E63">
        <v>2.1417594752651814</v>
      </c>
      <c r="F63">
        <v>22.390321744358964</v>
      </c>
    </row>
    <row r="64" spans="1:6" x14ac:dyDescent="0.3">
      <c r="A64" t="s">
        <v>10</v>
      </c>
      <c r="B64" s="17">
        <v>0.46867841069204563</v>
      </c>
      <c r="C64">
        <v>25.377857488426368</v>
      </c>
      <c r="D64" t="e">
        <v>#N/A</v>
      </c>
      <c r="E64" t="e">
        <v>#N/A</v>
      </c>
      <c r="F64" t="e">
        <v>#N/A</v>
      </c>
    </row>
    <row r="65" spans="1:7" x14ac:dyDescent="0.3">
      <c r="A65" t="s">
        <v>1</v>
      </c>
      <c r="B65">
        <v>3.0873476072349044</v>
      </c>
      <c r="C65">
        <v>14</v>
      </c>
      <c r="D65" t="e">
        <v>#N/A</v>
      </c>
      <c r="E65" t="e">
        <v>#N/A</v>
      </c>
      <c r="F65" t="e">
        <v>#N/A</v>
      </c>
    </row>
    <row r="66" spans="1:7" x14ac:dyDescent="0.3">
      <c r="B66">
        <v>7953.4477006860234</v>
      </c>
      <c r="C66">
        <v>9016.4991098402952</v>
      </c>
      <c r="D66" t="e">
        <v>#N/A</v>
      </c>
      <c r="E66" t="e">
        <v>#N/A</v>
      </c>
      <c r="F66" t="e">
        <v>#N/A</v>
      </c>
    </row>
    <row r="72" spans="1:7" x14ac:dyDescent="0.3">
      <c r="A72" t="s">
        <v>7</v>
      </c>
      <c r="B72" cm="1">
        <f t="array" ref="B72:G76">LINEST(INDEX(Data,_xlfn.SEQUENCE(19,1),11),INDEX(Data,_xlfn.SEQUENCE(19,1),TRANSPOSE({7;8;10;1;3})),1,1)</f>
        <v>-0.95193555210767289</v>
      </c>
      <c r="C72">
        <v>-4.7303014614597405</v>
      </c>
      <c r="D72">
        <v>6.5593969000318255</v>
      </c>
      <c r="E72">
        <v>5.0330479546277473</v>
      </c>
      <c r="F72">
        <v>4.5431635892850606</v>
      </c>
      <c r="G72">
        <v>1.4439599294912089</v>
      </c>
    </row>
    <row r="73" spans="1:7" x14ac:dyDescent="0.3">
      <c r="A73" t="s">
        <v>8</v>
      </c>
      <c r="B73">
        <v>2.6790200734505993</v>
      </c>
      <c r="C73">
        <v>2.4100666054064175</v>
      </c>
      <c r="D73">
        <v>2.8957762257351836</v>
      </c>
      <c r="E73">
        <v>2.2414928273081798</v>
      </c>
      <c r="F73">
        <v>2.2298076025516096</v>
      </c>
      <c r="G73">
        <v>23.837215879086649</v>
      </c>
    </row>
    <row r="74" spans="1:7" x14ac:dyDescent="0.3">
      <c r="A74" t="s">
        <v>10</v>
      </c>
      <c r="B74" s="17">
        <v>0.47378910193300156</v>
      </c>
      <c r="C74">
        <v>26.208881277031985</v>
      </c>
      <c r="D74" t="e">
        <v>#N/A</v>
      </c>
      <c r="E74" t="e">
        <v>#N/A</v>
      </c>
      <c r="F74" t="e">
        <v>#N/A</v>
      </c>
      <c r="G74" t="e">
        <v>#N/A</v>
      </c>
    </row>
    <row r="75" spans="1:7" x14ac:dyDescent="0.3">
      <c r="A75" t="s">
        <v>1</v>
      </c>
      <c r="B75">
        <v>2.3409847069890248</v>
      </c>
      <c r="C75">
        <v>13</v>
      </c>
      <c r="D75" t="e">
        <v>#N/A</v>
      </c>
      <c r="E75" t="e">
        <v>#N/A</v>
      </c>
      <c r="F75" t="e">
        <v>#N/A</v>
      </c>
      <c r="G75" t="e">
        <v>#N/A</v>
      </c>
    </row>
    <row r="76" spans="1:7" x14ac:dyDescent="0.3">
      <c r="A76" t="s">
        <v>3</v>
      </c>
      <c r="B76">
        <v>8040.1758592100687</v>
      </c>
      <c r="C76">
        <v>8929.7709513162499</v>
      </c>
      <c r="D76" t="e">
        <v>#N/A</v>
      </c>
      <c r="E76" t="e">
        <v>#N/A</v>
      </c>
      <c r="F76" t="e">
        <v>#N/A</v>
      </c>
      <c r="G76" t="e">
        <v>#N/A</v>
      </c>
    </row>
    <row r="82" spans="1:9" x14ac:dyDescent="0.3">
      <c r="A82" t="s">
        <v>7</v>
      </c>
      <c r="B82" cm="1">
        <f t="array" ref="B82:H86">LINEST(INDEX(Data,_xlfn.SEQUENCE(19,1),11),INDEX(Data,_xlfn.SEQUENCE(19,1),TRANSPOSE({7;8;10;1;3;5})),1,1)</f>
        <v>0.26073276662223216</v>
      </c>
      <c r="C82">
        <v>-0.91060672571500634</v>
      </c>
      <c r="D82">
        <v>-4.6549368591237084</v>
      </c>
      <c r="E82">
        <v>6.511000466454389</v>
      </c>
      <c r="F82">
        <v>4.9924552429117641</v>
      </c>
      <c r="G82">
        <v>4.526282722218304</v>
      </c>
      <c r="H82">
        <v>-2.5407405237900305E-2</v>
      </c>
    </row>
    <row r="83" spans="1:9" x14ac:dyDescent="0.3">
      <c r="A83" t="s">
        <v>8</v>
      </c>
      <c r="B83">
        <v>2.752662663673703</v>
      </c>
      <c r="C83">
        <v>2.8213144435643533</v>
      </c>
      <c r="D83">
        <v>2.6307455012550949</v>
      </c>
      <c r="E83">
        <v>3.0559101859390303</v>
      </c>
      <c r="F83">
        <v>2.3711965159474993</v>
      </c>
      <c r="G83">
        <v>2.3268253783246764</v>
      </c>
      <c r="H83">
        <v>29.253176091824123</v>
      </c>
    </row>
    <row r="84" spans="1:9" x14ac:dyDescent="0.3">
      <c r="A84" t="s">
        <v>10</v>
      </c>
      <c r="B84" s="17">
        <v>0.47418223470664322</v>
      </c>
      <c r="C84">
        <v>27.268876503347908</v>
      </c>
      <c r="D84" t="e">
        <v>#N/A</v>
      </c>
      <c r="E84" t="e">
        <v>#N/A</v>
      </c>
      <c r="F84" t="e">
        <v>#N/A</v>
      </c>
      <c r="G84" t="e">
        <v>#N/A</v>
      </c>
      <c r="H84" t="e">
        <v>#N/A</v>
      </c>
    </row>
    <row r="85" spans="1:9" x14ac:dyDescent="0.3">
      <c r="A85" t="s">
        <v>1</v>
      </c>
      <c r="B85">
        <v>1.8035991402538261</v>
      </c>
      <c r="C85">
        <v>12</v>
      </c>
      <c r="D85" t="e">
        <v>#N/A</v>
      </c>
      <c r="E85" t="e">
        <v>#N/A</v>
      </c>
      <c r="F85" t="e">
        <v>#N/A</v>
      </c>
      <c r="G85" t="e">
        <v>#N/A</v>
      </c>
      <c r="H85" t="e">
        <v>#N/A</v>
      </c>
    </row>
    <row r="86" spans="1:9" x14ac:dyDescent="0.3">
      <c r="A86" t="s">
        <v>3</v>
      </c>
      <c r="B86">
        <v>8046.8473014682422</v>
      </c>
      <c r="C86">
        <v>8923.0995090580764</v>
      </c>
      <c r="D86" t="e">
        <v>#N/A</v>
      </c>
      <c r="E86" t="e">
        <v>#N/A</v>
      </c>
      <c r="F86" t="e">
        <v>#N/A</v>
      </c>
      <c r="G86" t="e">
        <v>#N/A</v>
      </c>
      <c r="H86" t="e">
        <v>#N/A</v>
      </c>
    </row>
    <row r="87" spans="1:9" x14ac:dyDescent="0.3">
      <c r="A87" t="s">
        <v>5</v>
      </c>
    </row>
    <row r="92" spans="1:9" x14ac:dyDescent="0.3">
      <c r="A92" t="s">
        <v>7</v>
      </c>
      <c r="B92" cm="1">
        <f t="array" ref="B92:I96">LINEST(INDEX(Data,_xlfn.SEQUENCE(19,1),11),INDEX(Data,_xlfn.SEQUENCE(19,1),TRANSPOSE({7;8;10;1;3;5;2})),1,1)</f>
        <v>1.3807563307057558</v>
      </c>
      <c r="C92">
        <v>0.94386331780426858</v>
      </c>
      <c r="D92">
        <v>-1.548519838560283</v>
      </c>
      <c r="E92">
        <v>-4.7841095807503384</v>
      </c>
      <c r="F92">
        <v>7.2202671824130045</v>
      </c>
      <c r="G92">
        <v>5.3219635624118489</v>
      </c>
      <c r="H92">
        <v>4.9288625142623852</v>
      </c>
      <c r="I92">
        <v>-13.208289783836328</v>
      </c>
    </row>
    <row r="93" spans="1:9" x14ac:dyDescent="0.3">
      <c r="A93" t="s">
        <v>8</v>
      </c>
      <c r="B93">
        <v>2.7195932336696713</v>
      </c>
      <c r="C93">
        <v>3.1443834704085618</v>
      </c>
      <c r="D93">
        <v>3.1722708483673894</v>
      </c>
      <c r="E93">
        <v>2.7279752131746289</v>
      </c>
      <c r="F93">
        <v>3.4504923467621622</v>
      </c>
      <c r="G93">
        <v>2.5326846209005769</v>
      </c>
      <c r="H93">
        <v>2.529787161508362</v>
      </c>
      <c r="I93">
        <v>39.829355173305437</v>
      </c>
    </row>
    <row r="94" spans="1:9" x14ac:dyDescent="0.3">
      <c r="A94" t="s">
        <v>10</v>
      </c>
      <c r="B94" s="17">
        <v>0.48622175567560466</v>
      </c>
      <c r="C94">
        <v>28.153458496717892</v>
      </c>
      <c r="D94" t="e">
        <v>#N/A</v>
      </c>
      <c r="E94" t="e">
        <v>#N/A</v>
      </c>
      <c r="F94" t="e">
        <v>#N/A</v>
      </c>
      <c r="G94" t="e">
        <v>#N/A</v>
      </c>
      <c r="H94" t="e">
        <v>#N/A</v>
      </c>
      <c r="I94" t="e">
        <v>#N/A</v>
      </c>
    </row>
    <row r="95" spans="1:9" x14ac:dyDescent="0.3">
      <c r="A95" t="s">
        <v>1</v>
      </c>
      <c r="B95">
        <v>1.4871450228951</v>
      </c>
      <c r="C95">
        <v>11</v>
      </c>
      <c r="D95" t="e">
        <v>#N/A</v>
      </c>
      <c r="E95" t="e">
        <v>#N/A</v>
      </c>
      <c r="F95" t="e">
        <v>#N/A</v>
      </c>
      <c r="G95" t="e">
        <v>#N/A</v>
      </c>
      <c r="H95" t="e">
        <v>#N/A</v>
      </c>
      <c r="I95" t="e">
        <v>#N/A</v>
      </c>
    </row>
    <row r="96" spans="1:9" x14ac:dyDescent="0.3">
      <c r="A96" t="s">
        <v>3</v>
      </c>
      <c r="B96">
        <v>8251.157331935734</v>
      </c>
      <c r="C96">
        <v>8718.7894785905846</v>
      </c>
      <c r="D96" t="e">
        <v>#N/A</v>
      </c>
      <c r="E96" t="e">
        <v>#N/A</v>
      </c>
      <c r="F96" t="e">
        <v>#N/A</v>
      </c>
      <c r="G96" t="e">
        <v>#N/A</v>
      </c>
      <c r="H96" t="e">
        <v>#N/A</v>
      </c>
      <c r="I96" t="e">
        <v>#N/A</v>
      </c>
    </row>
    <row r="97" spans="1:11" x14ac:dyDescent="0.3">
      <c r="A97" t="s">
        <v>5</v>
      </c>
    </row>
    <row r="98" spans="1:11" x14ac:dyDescent="0.3">
      <c r="A98" t="s">
        <v>2</v>
      </c>
    </row>
    <row r="102" spans="1:11" x14ac:dyDescent="0.3">
      <c r="A102" t="s">
        <v>7</v>
      </c>
      <c r="B102" cm="1">
        <f t="array" ref="B102:J106">LINEST(INDEX(Data,_xlfn.SEQUENCE(19,1),11),INDEX(Data,_xlfn.SEQUENCE(19,1),TRANSPOSE({7;8;10;1;3;5;2;4})),1,1)</f>
        <v>0.8993918307827693</v>
      </c>
      <c r="C102">
        <v>1.0196438532362622</v>
      </c>
      <c r="D102">
        <v>0.99131462178029406</v>
      </c>
      <c r="E102">
        <v>-1.8151309999447149</v>
      </c>
      <c r="F102">
        <v>-4.7698957688505237</v>
      </c>
      <c r="G102">
        <v>7.1768020361694198</v>
      </c>
      <c r="H102">
        <v>5.2487953284773585</v>
      </c>
      <c r="I102">
        <v>4.8511940083935166</v>
      </c>
      <c r="J102">
        <v>-14.762107791536771</v>
      </c>
    </row>
    <row r="103" spans="1:11" x14ac:dyDescent="0.3">
      <c r="A103" t="s">
        <v>8</v>
      </c>
      <c r="B103">
        <v>3.4094984940161388</v>
      </c>
      <c r="C103">
        <v>3.1549291292507515</v>
      </c>
      <c r="D103">
        <v>3.2913618854840654</v>
      </c>
      <c r="E103">
        <v>3.4662140627843891</v>
      </c>
      <c r="F103">
        <v>2.8517306993649423</v>
      </c>
      <c r="G103">
        <v>3.6101432795959587</v>
      </c>
      <c r="H103">
        <v>2.6616003991566042</v>
      </c>
      <c r="I103">
        <v>2.6604225393387018</v>
      </c>
      <c r="J103">
        <v>42.043463178153416</v>
      </c>
    </row>
    <row r="104" spans="1:11" x14ac:dyDescent="0.3">
      <c r="A104" t="s">
        <v>10</v>
      </c>
      <c r="B104" s="17">
        <v>0.48977218605278489</v>
      </c>
      <c r="C104">
        <v>29.425395263165726</v>
      </c>
      <c r="D104" t="e">
        <v>#N/A</v>
      </c>
      <c r="E104" t="e">
        <v>#N/A</v>
      </c>
      <c r="F104" t="e">
        <v>#N/A</v>
      </c>
      <c r="G104" t="e">
        <v>#N/A</v>
      </c>
      <c r="H104" t="e">
        <v>#N/A</v>
      </c>
      <c r="I104" t="e">
        <v>#N/A</v>
      </c>
      <c r="J104" t="e">
        <v>#N/A</v>
      </c>
    </row>
    <row r="105" spans="1:11" x14ac:dyDescent="0.3">
      <c r="A105" t="s">
        <v>1</v>
      </c>
      <c r="B105">
        <v>1.1998860427262341</v>
      </c>
      <c r="C105">
        <v>10</v>
      </c>
      <c r="D105" t="e">
        <v>#N/A</v>
      </c>
      <c r="E105" t="e">
        <v>#N/A</v>
      </c>
      <c r="F105" t="e">
        <v>#N/A</v>
      </c>
      <c r="G105" t="e">
        <v>#N/A</v>
      </c>
      <c r="H105" t="e">
        <v>#N/A</v>
      </c>
      <c r="I105" t="e">
        <v>#N/A</v>
      </c>
      <c r="J105" t="e">
        <v>#N/A</v>
      </c>
    </row>
    <row r="106" spans="1:11" x14ac:dyDescent="0.3">
      <c r="A106" t="s">
        <v>3</v>
      </c>
      <c r="B106">
        <v>8311.4079465909599</v>
      </c>
      <c r="C106">
        <v>8658.5388639353587</v>
      </c>
      <c r="D106" t="e">
        <v>#N/A</v>
      </c>
      <c r="E106" t="e">
        <v>#N/A</v>
      </c>
      <c r="F106" t="e">
        <v>#N/A</v>
      </c>
      <c r="G106" t="e">
        <v>#N/A</v>
      </c>
      <c r="H106" t="e">
        <v>#N/A</v>
      </c>
      <c r="I106" t="e">
        <v>#N/A</v>
      </c>
      <c r="J106" t="e">
        <v>#N/A</v>
      </c>
    </row>
    <row r="107" spans="1:11" x14ac:dyDescent="0.3">
      <c r="A107" t="s">
        <v>5</v>
      </c>
    </row>
    <row r="108" spans="1:11" x14ac:dyDescent="0.3">
      <c r="A108" t="s">
        <v>2</v>
      </c>
    </row>
    <row r="109" spans="1:11" x14ac:dyDescent="0.3">
      <c r="A109" t="s">
        <v>4</v>
      </c>
    </row>
    <row r="112" spans="1:11" x14ac:dyDescent="0.3">
      <c r="A112" t="s">
        <v>7</v>
      </c>
      <c r="B112" cm="1">
        <f t="array" ref="B112:K116">LINEST(INDEX(Data,_xlfn.SEQUENCE(19,1),11),INDEX(Data,_xlfn.SEQUENCE(19,1),TRANSPOSE({7;8;10;1;3;5;2;4;9})),1,1)</f>
        <v>-3.9280883948876184</v>
      </c>
      <c r="C112">
        <v>-0.46214992765021506</v>
      </c>
      <c r="D112">
        <v>0.69866193951507682</v>
      </c>
      <c r="E112">
        <v>-0.71246995482495734</v>
      </c>
      <c r="F112">
        <v>-5.2339126934491089</v>
      </c>
      <c r="G112">
        <v>-6.4446397090357337</v>
      </c>
      <c r="H112">
        <v>8.3329157235804878</v>
      </c>
      <c r="I112">
        <v>6.394745966713975</v>
      </c>
      <c r="J112">
        <v>6.0098036525969318</v>
      </c>
      <c r="K112">
        <v>30.748871496614022</v>
      </c>
    </row>
    <row r="113" spans="1:12" x14ac:dyDescent="0.3">
      <c r="A113" t="s">
        <v>8</v>
      </c>
      <c r="B113">
        <v>3.6901774967252305</v>
      </c>
      <c r="C113">
        <v>3.6205011578166113</v>
      </c>
      <c r="D113">
        <v>3.1486129560436193</v>
      </c>
      <c r="E113">
        <v>3.6404209759938566</v>
      </c>
      <c r="F113">
        <v>4.7087107920416225</v>
      </c>
      <c r="G113">
        <v>3.2405021410326773</v>
      </c>
      <c r="H113">
        <v>3.7472040686881023</v>
      </c>
      <c r="I113">
        <v>2.8548228883410616</v>
      </c>
      <c r="J113">
        <v>2.858246674733425</v>
      </c>
      <c r="K113">
        <v>59.769429676131793</v>
      </c>
    </row>
    <row r="114" spans="1:12" x14ac:dyDescent="0.3">
      <c r="A114" t="s">
        <v>10</v>
      </c>
      <c r="B114" s="17">
        <v>0.54682667516676908</v>
      </c>
      <c r="C114">
        <v>29.231503588440891</v>
      </c>
      <c r="D114" t="e">
        <v>#N/A</v>
      </c>
      <c r="E114" t="e">
        <v>#N/A</v>
      </c>
      <c r="F114" t="e">
        <v>#N/A</v>
      </c>
      <c r="G114" t="e">
        <v>#N/A</v>
      </c>
      <c r="H114" t="e">
        <v>#N/A</v>
      </c>
      <c r="I114" t="e">
        <v>#N/A</v>
      </c>
      <c r="J114" t="e">
        <v>#N/A</v>
      </c>
      <c r="K114" t="e">
        <v>#N/A</v>
      </c>
    </row>
    <row r="115" spans="1:12" x14ac:dyDescent="0.3">
      <c r="A115" t="s">
        <v>1</v>
      </c>
      <c r="B115">
        <v>1.2066612159221928</v>
      </c>
      <c r="C115">
        <v>9</v>
      </c>
      <c r="D115" t="e">
        <v>#N/A</v>
      </c>
      <c r="E115" t="e">
        <v>#N/A</v>
      </c>
      <c r="F115" t="e">
        <v>#N/A</v>
      </c>
      <c r="G115" t="e">
        <v>#N/A</v>
      </c>
      <c r="H115" t="e">
        <v>#N/A</v>
      </c>
      <c r="I115" t="e">
        <v>#N/A</v>
      </c>
      <c r="J115" t="e">
        <v>#N/A</v>
      </c>
      <c r="K115" t="e">
        <v>#N/A</v>
      </c>
    </row>
    <row r="116" spans="1:12" x14ac:dyDescent="0.3">
      <c r="A116" t="s">
        <v>3</v>
      </c>
      <c r="B116">
        <v>9279.6195921570252</v>
      </c>
      <c r="C116">
        <v>7690.3272183692934</v>
      </c>
      <c r="D116" t="e">
        <v>#N/A</v>
      </c>
      <c r="E116" t="e">
        <v>#N/A</v>
      </c>
      <c r="F116" t="e">
        <v>#N/A</v>
      </c>
      <c r="G116" t="e">
        <v>#N/A</v>
      </c>
      <c r="H116" t="e">
        <v>#N/A</v>
      </c>
      <c r="I116" t="e">
        <v>#N/A</v>
      </c>
      <c r="J116" t="e">
        <v>#N/A</v>
      </c>
      <c r="K116" t="e">
        <v>#N/A</v>
      </c>
    </row>
    <row r="117" spans="1:12" x14ac:dyDescent="0.3">
      <c r="A117" t="s">
        <v>5</v>
      </c>
    </row>
    <row r="118" spans="1:12" x14ac:dyDescent="0.3">
      <c r="A118" t="s">
        <v>2</v>
      </c>
    </row>
    <row r="119" spans="1:12" x14ac:dyDescent="0.3">
      <c r="A119" t="s">
        <v>4</v>
      </c>
    </row>
    <row r="120" spans="1:12" x14ac:dyDescent="0.3">
      <c r="A120" t="s">
        <v>9</v>
      </c>
    </row>
    <row r="122" spans="1:12" x14ac:dyDescent="0.3">
      <c r="A122" t="s">
        <v>7</v>
      </c>
      <c r="B122" cm="1">
        <f t="array" ref="B122:L126">LINEST(INDEX(Data,_xlfn.SEQUENCE(19,1),11),INDEX(Data,_xlfn.SEQUENCE(19,1),TRANSPOSE({7;8;10;1;3;5;2;4;9;6})),1,1)</f>
        <v>3.7434210296209915</v>
      </c>
      <c r="C122">
        <v>-4.1000505526594528</v>
      </c>
      <c r="D122">
        <v>0.49855826779644652</v>
      </c>
      <c r="E122">
        <v>-7.1634101431076894E-4</v>
      </c>
      <c r="F122">
        <v>-6.5546463019685045E-2</v>
      </c>
      <c r="G122">
        <v>-6.6832263665006382</v>
      </c>
      <c r="H122">
        <v>-7.1231594045617808</v>
      </c>
      <c r="I122">
        <v>9.00794736719992</v>
      </c>
      <c r="J122">
        <v>7.365701788833519</v>
      </c>
      <c r="K122">
        <v>7.0706122905021518</v>
      </c>
      <c r="L122" s="7">
        <v>0.71013923060023032</v>
      </c>
    </row>
    <row r="123" spans="1:12" x14ac:dyDescent="0.3">
      <c r="A123" t="s">
        <v>8</v>
      </c>
      <c r="B123">
        <v>2.4768981683235505</v>
      </c>
      <c r="C123">
        <v>3.4539852553950539</v>
      </c>
      <c r="D123">
        <v>3.4460652299708583</v>
      </c>
      <c r="E123">
        <v>2.9816138400786745</v>
      </c>
      <c r="F123">
        <v>3.4323595137428962</v>
      </c>
      <c r="G123">
        <v>4.5081103742635262</v>
      </c>
      <c r="H123">
        <v>3.064509996936736</v>
      </c>
      <c r="I123">
        <v>3.5337982572615498</v>
      </c>
      <c r="J123">
        <v>2.7468347272957416</v>
      </c>
      <c r="K123">
        <v>2.7644428357747159</v>
      </c>
      <c r="L123" s="7">
        <v>59.341037977710918</v>
      </c>
    </row>
    <row r="124" spans="1:12" x14ac:dyDescent="0.3">
      <c r="A124" t="s">
        <v>10</v>
      </c>
      <c r="B124" s="17">
        <v>0.647477601622792</v>
      </c>
      <c r="C124">
        <v>27.34567230381343</v>
      </c>
      <c r="D124" t="e">
        <v>#N/A</v>
      </c>
      <c r="E124" t="e">
        <v>#N/A</v>
      </c>
      <c r="F124" t="e">
        <v>#N/A</v>
      </c>
      <c r="G124" t="e">
        <v>#N/A</v>
      </c>
      <c r="H124" t="e">
        <v>#N/A</v>
      </c>
      <c r="I124" t="e">
        <v>#N/A</v>
      </c>
      <c r="J124" t="e">
        <v>#N/A</v>
      </c>
      <c r="K124" t="e">
        <v>#N/A</v>
      </c>
      <c r="L124" s="7" t="e">
        <v>#N/A</v>
      </c>
    </row>
    <row r="125" spans="1:12" x14ac:dyDescent="0.3">
      <c r="A125" t="s">
        <v>1</v>
      </c>
      <c r="B125">
        <v>1.4693593476122313</v>
      </c>
      <c r="C125">
        <v>8</v>
      </c>
      <c r="D125" t="e">
        <v>#N/A</v>
      </c>
      <c r="E125" t="e">
        <v>#N/A</v>
      </c>
      <c r="F125" t="e">
        <v>#N/A</v>
      </c>
      <c r="G125" t="e">
        <v>#N/A</v>
      </c>
      <c r="H125" t="e">
        <v>#N/A</v>
      </c>
      <c r="I125" t="e">
        <v>#N/A</v>
      </c>
      <c r="J125" t="e">
        <v>#N/A</v>
      </c>
      <c r="K125" t="e">
        <v>#N/A</v>
      </c>
      <c r="L125" s="7" t="e">
        <v>#N/A</v>
      </c>
    </row>
    <row r="126" spans="1:12" x14ac:dyDescent="0.3">
      <c r="A126" t="s">
        <v>3</v>
      </c>
      <c r="B126">
        <v>10987.660460545929</v>
      </c>
      <c r="C126">
        <v>5982.2863499803907</v>
      </c>
      <c r="D126" t="e">
        <v>#N/A</v>
      </c>
      <c r="E126" t="e">
        <v>#N/A</v>
      </c>
      <c r="F126" t="e">
        <v>#N/A</v>
      </c>
      <c r="G126" t="e">
        <v>#N/A</v>
      </c>
      <c r="H126" t="e">
        <v>#N/A</v>
      </c>
      <c r="I126" t="e">
        <v>#N/A</v>
      </c>
      <c r="J126" t="e">
        <v>#N/A</v>
      </c>
      <c r="K126" t="e">
        <v>#N/A</v>
      </c>
      <c r="L126" s="7" t="e">
        <v>#N/A</v>
      </c>
    </row>
    <row r="127" spans="1:12" x14ac:dyDescent="0.3">
      <c r="A127" t="s">
        <v>5</v>
      </c>
    </row>
    <row r="128" spans="1:12" x14ac:dyDescent="0.3">
      <c r="A128" t="s">
        <v>2</v>
      </c>
    </row>
    <row r="129" spans="1:1" x14ac:dyDescent="0.3">
      <c r="A129" t="s">
        <v>4</v>
      </c>
    </row>
    <row r="130" spans="1:1" x14ac:dyDescent="0.3">
      <c r="A130" t="s">
        <v>9</v>
      </c>
    </row>
    <row r="131" spans="1:1" x14ac:dyDescent="0.3">
      <c r="A131" t="s">
        <v>6</v>
      </c>
    </row>
  </sheetData>
  <sortState xmlns:xlrd2="http://schemas.microsoft.com/office/spreadsheetml/2017/richdata2" ref="A31:C40">
    <sortCondition descending="1" ref="B31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Blad1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2023-10-12T17:08:04Z</dcterms:created>
  <dcterms:modified xsi:type="dcterms:W3CDTF">2023-10-12T18:19:52Z</dcterms:modified>
</cp:coreProperties>
</file>