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6A06B46-AC4E-459A-B78E-B58118FB46CF}" xr6:coauthVersionLast="47" xr6:coauthVersionMax="47" xr10:uidLastSave="{00000000-0000-0000-0000-000000000000}"/>
  <bookViews>
    <workbookView xWindow="-120" yWindow="-120" windowWidth="29040" windowHeight="15855" xr2:uid="{0F5C1BFF-061E-4CC2-91C6-B61F442EE898}"/>
  </bookViews>
  <sheets>
    <sheet name="Test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11" i="1" l="1" a="1"/>
  <c r="Q11" i="1" s="1"/>
  <c r="R11" i="1" a="1"/>
  <c r="R11" i="1" s="1"/>
  <c r="S11" i="1" a="1"/>
  <c r="S11" i="1"/>
  <c r="T11" i="1" a="1"/>
  <c r="T11" i="1" s="1"/>
  <c r="U11" i="1" a="1"/>
  <c r="U11" i="1"/>
  <c r="V11" i="1" a="1"/>
  <c r="V11" i="1" s="1"/>
  <c r="W11" i="1" a="1"/>
  <c r="W11" i="1"/>
  <c r="X11" i="1" a="1"/>
  <c r="X11" i="1" s="1"/>
  <c r="Y11" i="1" a="1"/>
  <c r="Y11" i="1"/>
  <c r="Z11" i="1" a="1"/>
  <c r="Z11" i="1" s="1"/>
  <c r="AA11" i="1" a="1"/>
  <c r="AA11" i="1"/>
  <c r="AB11" i="1" a="1"/>
  <c r="AB11" i="1" s="1"/>
  <c r="AC11" i="1" a="1"/>
  <c r="AC11" i="1"/>
  <c r="AD11" i="1" a="1"/>
  <c r="AD11" i="1" s="1"/>
  <c r="AE11" i="1" a="1"/>
  <c r="AE11" i="1"/>
  <c r="AF11" i="1" a="1"/>
  <c r="AF11" i="1" s="1"/>
  <c r="AG11" i="1" a="1"/>
  <c r="AG11" i="1"/>
  <c r="AH11" i="1" a="1"/>
  <c r="AH11" i="1" s="1"/>
  <c r="AI11" i="1" a="1"/>
  <c r="AI11" i="1"/>
  <c r="AJ11" i="1" a="1"/>
  <c r="AJ11" i="1" s="1"/>
  <c r="AK11" i="1" a="1"/>
  <c r="AK11" i="1"/>
  <c r="AL11" i="1" a="1"/>
  <c r="AL11" i="1" s="1"/>
  <c r="AM11" i="1" a="1"/>
  <c r="AM11" i="1"/>
  <c r="AN11" i="1" a="1"/>
  <c r="AN11" i="1" s="1"/>
  <c r="AO11" i="1" a="1"/>
  <c r="AO11" i="1"/>
  <c r="AP11" i="1" a="1"/>
  <c r="AP11" i="1" s="1"/>
  <c r="AQ11" i="1" a="1"/>
  <c r="AQ11" i="1"/>
  <c r="AR11" i="1" a="1"/>
  <c r="AR11" i="1" s="1"/>
  <c r="AS11" i="1" a="1"/>
  <c r="AS11" i="1"/>
  <c r="AT11" i="1" a="1"/>
  <c r="AT11" i="1" s="1"/>
  <c r="AU11" i="1" a="1"/>
  <c r="AU11" i="1"/>
  <c r="AV11" i="1" a="1"/>
  <c r="AV11" i="1" s="1"/>
  <c r="Q9" i="1"/>
  <c r="R9" i="1"/>
  <c r="S9" i="1" s="1"/>
  <c r="T9" i="1" s="1"/>
  <c r="U9" i="1" s="1"/>
  <c r="V9" i="1" s="1"/>
  <c r="W9" i="1" s="1"/>
  <c r="X9" i="1" s="1"/>
  <c r="Y9" i="1" s="1"/>
  <c r="Z9" i="1" s="1"/>
  <c r="AA9" i="1" s="1"/>
  <c r="AB9" i="1" s="1"/>
  <c r="AC9" i="1" s="1"/>
  <c r="AD9" i="1" s="1"/>
  <c r="AE9" i="1" s="1"/>
  <c r="AF9" i="1" s="1"/>
  <c r="AG9" i="1" s="1"/>
  <c r="AH9" i="1" s="1"/>
  <c r="AI9" i="1" s="1"/>
  <c r="AJ9" i="1" s="1"/>
  <c r="AK9" i="1" s="1"/>
  <c r="AL9" i="1" s="1"/>
  <c r="AM9" i="1" s="1"/>
  <c r="AN9" i="1" s="1"/>
  <c r="AO9" i="1" s="1"/>
  <c r="AP9" i="1" s="1"/>
  <c r="AQ9" i="1" s="1"/>
  <c r="AR9" i="1" s="1"/>
  <c r="AS9" i="1" s="1"/>
  <c r="AT9" i="1" s="1"/>
  <c r="AU9" i="1" s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Q26" i="1"/>
  <c r="R2" i="1" l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O3" i="1"/>
  <c r="O4" i="1"/>
  <c r="O5" i="1"/>
  <c r="O7" i="1"/>
  <c r="C9" i="1"/>
  <c r="C10" i="1" s="1"/>
  <c r="B10" i="1"/>
  <c r="B15" i="1"/>
  <c r="B16" i="1"/>
  <c r="B17" i="1"/>
  <c r="Q7" i="1"/>
  <c r="R7" i="1" s="1"/>
  <c r="S7" i="1" s="1"/>
  <c r="T7" i="1" s="1"/>
  <c r="U7" i="1" s="1"/>
  <c r="V7" i="1" s="1"/>
  <c r="W7" i="1" s="1"/>
  <c r="Q15" i="1"/>
  <c r="Q5" i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Q4" i="1"/>
  <c r="R4" i="1" s="1"/>
  <c r="S4" i="1" s="1"/>
  <c r="T4" i="1" s="1"/>
  <c r="U4" i="1" s="1"/>
  <c r="V4" i="1" s="1"/>
  <c r="W4" i="1" s="1"/>
  <c r="X4" i="1" s="1"/>
  <c r="Y4" i="1" s="1"/>
  <c r="Z4" i="1" s="1"/>
  <c r="AA4" i="1" s="1"/>
  <c r="Q3" i="1"/>
  <c r="R3" i="1" s="1"/>
  <c r="S3" i="1" s="1"/>
  <c r="T3" i="1" s="1"/>
  <c r="U3" i="1" s="1"/>
  <c r="D9" i="1" l="1"/>
  <c r="Q16" i="1"/>
  <c r="X7" i="1"/>
  <c r="AB4" i="1"/>
  <c r="AC4" i="1" s="1"/>
  <c r="AD4" i="1" s="1"/>
  <c r="AE4" i="1" s="1"/>
  <c r="AF4" i="1" s="1"/>
  <c r="AG4" i="1" s="1"/>
  <c r="AH4" i="1" s="1"/>
  <c r="AI4" i="1" s="1"/>
  <c r="AJ4" i="1" s="1"/>
  <c r="AK4" i="1" s="1"/>
  <c r="AL4" i="1" s="1"/>
  <c r="AM4" i="1" s="1"/>
  <c r="AN4" i="1" s="1"/>
  <c r="AO4" i="1" s="1"/>
  <c r="AP4" i="1" s="1"/>
  <c r="AQ4" i="1" s="1"/>
  <c r="AR4" i="1" s="1"/>
  <c r="AS4" i="1" s="1"/>
  <c r="AT4" i="1" s="1"/>
  <c r="AU4" i="1" s="1"/>
  <c r="V3" i="1"/>
  <c r="W3" i="1" s="1"/>
  <c r="R15" i="1"/>
  <c r="S15" i="1"/>
  <c r="Q17" i="1" l="1"/>
  <c r="Q18" i="1"/>
  <c r="Y7" i="1"/>
  <c r="D10" i="1"/>
  <c r="E9" i="1"/>
  <c r="R18" i="1"/>
  <c r="S18" i="1"/>
  <c r="T18" i="1"/>
  <c r="T15" i="1"/>
  <c r="X3" i="1"/>
  <c r="E10" i="1" l="1"/>
  <c r="F9" i="1"/>
  <c r="Z7" i="1"/>
  <c r="B18" i="1" s="1"/>
  <c r="Y3" i="1"/>
  <c r="U18" i="1"/>
  <c r="U15" i="1"/>
  <c r="AA7" i="1" l="1"/>
  <c r="G9" i="1"/>
  <c r="F10" i="1"/>
  <c r="V15" i="1"/>
  <c r="V18" i="1"/>
  <c r="Z3" i="1"/>
  <c r="H9" i="1" l="1"/>
  <c r="G10" i="1"/>
  <c r="AB7" i="1"/>
  <c r="AA3" i="1"/>
  <c r="W15" i="1"/>
  <c r="W18" i="1"/>
  <c r="AC7" i="1" l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I9" i="1"/>
  <c r="H10" i="1"/>
  <c r="X18" i="1"/>
  <c r="X15" i="1"/>
  <c r="AB3" i="1"/>
  <c r="AK10" i="1" l="1" a="1"/>
  <c r="AK10" i="1" s="1"/>
  <c r="AK12" i="1"/>
  <c r="J9" i="1"/>
  <c r="I10" i="1"/>
  <c r="AC3" i="1"/>
  <c r="AD3" i="1" s="1"/>
  <c r="AE3" i="1" s="1"/>
  <c r="AF3" i="1" s="1"/>
  <c r="AG3" i="1" s="1"/>
  <c r="AH3" i="1" s="1"/>
  <c r="AI3" i="1" s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Y18" i="1"/>
  <c r="Y15" i="1"/>
  <c r="J10" i="1" l="1"/>
  <c r="K9" i="1"/>
  <c r="Z18" i="1"/>
  <c r="Z15" i="1"/>
  <c r="AM12" i="1" l="1"/>
  <c r="AM10" i="1" a="1"/>
  <c r="AM10" i="1" s="1"/>
  <c r="K10" i="1"/>
  <c r="L9" i="1"/>
  <c r="AA18" i="1"/>
  <c r="AA15" i="1"/>
  <c r="AN12" i="1" l="1"/>
  <c r="AN10" i="1" a="1"/>
  <c r="AN10" i="1" s="1"/>
  <c r="L10" i="1"/>
  <c r="M9" i="1"/>
  <c r="AB18" i="1"/>
  <c r="AB15" i="1"/>
  <c r="AO10" i="1" l="1" a="1"/>
  <c r="AO10" i="1" s="1"/>
  <c r="AO12" i="1"/>
  <c r="Q14" i="1"/>
  <c r="M10" i="1"/>
  <c r="N9" i="1"/>
  <c r="N14" i="1"/>
  <c r="AC18" i="1"/>
  <c r="AC15" i="1"/>
  <c r="AP10" i="1" l="1" a="1"/>
  <c r="AP10" i="1" s="1"/>
  <c r="AP12" i="1"/>
  <c r="N10" i="1"/>
  <c r="AQ12" i="1" l="1"/>
  <c r="AQ10" i="1" a="1"/>
  <c r="AQ10" i="1" s="1"/>
  <c r="AR12" i="1" l="1"/>
  <c r="AR10" i="1" a="1"/>
  <c r="AR10" i="1" s="1"/>
  <c r="AS10" i="1" l="1" a="1"/>
  <c r="AS10" i="1" s="1"/>
  <c r="AS12" i="1"/>
  <c r="AG10" i="1" l="1" a="1"/>
  <c r="AG10" i="1" s="1"/>
  <c r="AG12" i="1" s="1"/>
  <c r="AI10" i="1" a="1"/>
  <c r="AI10" i="1" s="1"/>
  <c r="AI12" i="1" s="1"/>
  <c r="W10" i="1" a="1"/>
  <c r="W10" i="1" s="1"/>
  <c r="W12" i="1" s="1"/>
  <c r="AC10" i="1" a="1"/>
  <c r="AC10" i="1" s="1"/>
  <c r="AC12" i="1" s="1"/>
  <c r="V10" i="1" a="1"/>
  <c r="V10" i="1" s="1"/>
  <c r="V12" i="1" s="1"/>
  <c r="AD10" i="1" a="1"/>
  <c r="AD10" i="1" s="1"/>
  <c r="AD12" i="1" s="1"/>
  <c r="AA10" i="1" a="1"/>
  <c r="AA10" i="1" s="1"/>
  <c r="AA12" i="1" s="1"/>
  <c r="T10" i="1" a="1"/>
  <c r="T10" i="1" s="1"/>
  <c r="T12" i="1" s="1"/>
  <c r="U10" i="1" a="1"/>
  <c r="U10" i="1" s="1"/>
  <c r="U12" i="1" s="1"/>
  <c r="AB10" i="1" a="1"/>
  <c r="AB10" i="1" s="1"/>
  <c r="AB12" i="1" s="1"/>
  <c r="X10" i="1" a="1"/>
  <c r="X10" i="1" s="1"/>
  <c r="X12" i="1" s="1"/>
  <c r="Q10" i="1" a="1"/>
  <c r="Q10" i="1" s="1"/>
  <c r="Q12" i="1" s="1"/>
  <c r="AF10" i="1" a="1"/>
  <c r="AF10" i="1" s="1"/>
  <c r="AF12" i="1" s="1"/>
  <c r="AE10" i="1" a="1"/>
  <c r="AE10" i="1" s="1"/>
  <c r="AE12" i="1" s="1"/>
  <c r="Z10" i="1" a="1"/>
  <c r="Z10" i="1" s="1"/>
  <c r="Z12" i="1" s="1"/>
  <c r="S10" i="1" a="1"/>
  <c r="S10" i="1" s="1"/>
  <c r="S12" i="1" s="1"/>
  <c r="Y10" i="1" a="1"/>
  <c r="Y10" i="1" s="1"/>
  <c r="Y12" i="1" s="1"/>
  <c r="R10" i="1" a="1"/>
  <c r="R10" i="1" s="1"/>
  <c r="R12" i="1" s="1"/>
  <c r="AH10" i="1" a="1"/>
  <c r="AH10" i="1" s="1"/>
  <c r="AH12" i="1" s="1"/>
  <c r="AU12" i="1"/>
  <c r="AU10" i="1" a="1"/>
  <c r="AU10" i="1" s="1"/>
  <c r="AT10" i="1" a="1"/>
  <c r="AT10" i="1" s="1"/>
  <c r="AT12" i="1"/>
  <c r="AL10" i="1" l="1" a="1"/>
  <c r="AL10" i="1" s="1"/>
  <c r="AL12" i="1" s="1"/>
  <c r="AJ10" i="1" a="1"/>
  <c r="AJ10" i="1" s="1"/>
  <c r="AJ1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<sst xmlns="http://schemas.openxmlformats.org/spreadsheetml/2006/main" count="24" uniqueCount="24">
  <si>
    <t>Prevision de ventes</t>
  </si>
  <si>
    <t>Cumul prev des ventes</t>
  </si>
  <si>
    <t>Stock disponible</t>
  </si>
  <si>
    <t>Couverture de stock en jours</t>
  </si>
  <si>
    <t>Oct</t>
  </si>
  <si>
    <t>Nov</t>
  </si>
  <si>
    <t>Dec</t>
  </si>
  <si>
    <t>Jan</t>
  </si>
  <si>
    <t>Fev</t>
  </si>
  <si>
    <t>Mar</t>
  </si>
  <si>
    <t>Apr</t>
  </si>
  <si>
    <t>May</t>
  </si>
  <si>
    <t>Jun</t>
  </si>
  <si>
    <t>Jul</t>
  </si>
  <si>
    <t>Aug</t>
  </si>
  <si>
    <t>Sep</t>
  </si>
  <si>
    <t>Moyenne</t>
  </si>
  <si>
    <t>Nombre de jours dans le mois</t>
  </si>
  <si>
    <t>Mois</t>
  </si>
  <si>
    <t>Dernier jour de stock</t>
  </si>
  <si>
    <t>Achats de stock</t>
  </si>
  <si>
    <t>Initial</t>
  </si>
  <si>
    <t>numéro de la premiere colonne avec vente &gt; stock + achat</t>
  </si>
  <si>
    <t>colonne (juste demonstratif)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</si>
</sst>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\ mmm"/>
    <numFmt numFmtId="165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3" borderId="0" xfId="0" applyFill="1"/>
    <xf numFmtId="0" fontId="0" fillId="0" borderId="0" xfId="0" applyAlignment="1">
      <alignment horizontal="center" vertical="center"/>
    </xf>
    <xf numFmtId="0" fontId="2" fillId="4" borderId="0" xfId="0" applyFont="1" applyFill="1"/>
    <xf numFmtId="0" fontId="0" fillId="0" borderId="3" xfId="0" applyBorder="1" applyAlignment="1">
      <alignment horizontal="center"/>
    </xf>
    <xf numFmtId="0" fontId="0" fillId="3" borderId="5" xfId="0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 wrapText="1"/>
    </xf>
    <xf numFmtId="164" fontId="1" fillId="5" borderId="2" xfId="0" applyNumberFormat="1" applyFont="1" applyFill="1" applyBorder="1" applyAlignment="1">
      <alignment horizontal="center" vertical="center" wrapText="1"/>
    </xf>
    <xf numFmtId="164" fontId="1" fillId="5" borderId="1" xfId="0" applyNumberFormat="1" applyFont="1" applyFill="1" applyBorder="1" applyAlignment="1">
      <alignment horizontal="center" vertical="center" wrapText="1"/>
    </xf>
    <xf numFmtId="164" fontId="1" fillId="6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" fontId="2" fillId="4" borderId="4" xfId="0" applyNumberFormat="1" applyFont="1" applyFill="1" applyBorder="1"/>
    <xf numFmtId="0" fontId="0" fillId="0" borderId="7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164" fontId="1" fillId="8" borderId="1" xfId="0" applyNumberFormat="1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0" xfId="0" applyFill="1"/>
    <xf numFmtId="1" fontId="0" fillId="0" borderId="0" xfId="0" applyNumberFormat="1"/>
    <xf numFmtId="165" fontId="1" fillId="2" borderId="1" xfId="0" applyNumberFormat="1" applyFont="1" applyFill="1" applyBorder="1" applyAlignment="1">
      <alignment horizontal="center" wrapText="1"/>
    </xf>
    <xf numFmtId="165" fontId="0" fillId="0" borderId="0" xfId="0" applyNumberFormat="1" applyAlignment="1">
      <alignment horizontal="center" shrinkToFit="1"/>
    </xf>
    <xf numFmtId="165" fontId="0" fillId="0" borderId="0" xfId="0" applyNumberFormat="1" applyAlignment="1">
      <alignment shrinkToFit="1"/>
    </xf>
    <xf numFmtId="165" fontId="0" fillId="8" borderId="0" xfId="0" applyNumberFormat="1" applyFill="1" applyAlignment="1">
      <alignment shrinkToFit="1"/>
    </xf>
    <xf numFmtId="165" fontId="0" fillId="0" borderId="0" xfId="0" applyNumberFormat="1" applyAlignment="1">
      <alignment horizontal="center" vertical="center" shrinkToFit="1"/>
    </xf>
  </cellXfs>
  <cellStyles count="1">
    <cellStyle name="Standaard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24A7F-4D2F-4639-984A-8B1F04B8FA46}">
  <sheetPr codeName="Blad1"/>
  <dimension ref="A1:AV26"/>
  <sheetViews>
    <sheetView tabSelected="1" topLeftCell="AJ1" zoomScale="116" zoomScaleNormal="85" workbookViewId="0">
      <selection activeCell="BH27" sqref="BH27"/>
    </sheetView>
  </sheetViews>
  <sheetFormatPr defaultColWidth="8.7109375" defaultRowHeight="15" x14ac:dyDescent="0.25"/>
  <cols>
    <col min="1" max="1" width="29.140625" customWidth="1"/>
    <col min="2" max="14" width="10" hidden="1" customWidth="1"/>
    <col min="15" max="15" width="11.140625" hidden="1" customWidth="1"/>
    <col min="16" max="16" width="11.140625" customWidth="1"/>
    <col min="17" max="29" width="10.85546875" customWidth="1"/>
    <col min="47" max="47" width="13.28515625" bestFit="1" customWidth="1"/>
  </cols>
  <sheetData>
    <row r="1" spans="1:48" x14ac:dyDescent="0.25">
      <c r="A1" t="s">
        <v>17</v>
      </c>
      <c r="B1">
        <v>31</v>
      </c>
      <c r="C1">
        <v>30</v>
      </c>
      <c r="D1">
        <v>31</v>
      </c>
      <c r="E1">
        <v>31</v>
      </c>
      <c r="F1">
        <v>28</v>
      </c>
      <c r="G1">
        <v>31</v>
      </c>
      <c r="H1">
        <v>30</v>
      </c>
      <c r="I1">
        <v>31</v>
      </c>
      <c r="J1">
        <v>30</v>
      </c>
      <c r="K1">
        <v>31</v>
      </c>
      <c r="L1">
        <v>31</v>
      </c>
      <c r="M1">
        <v>30</v>
      </c>
      <c r="N1">
        <v>31</v>
      </c>
      <c r="Q1">
        <v>31</v>
      </c>
      <c r="R1">
        <v>30</v>
      </c>
      <c r="S1">
        <v>31</v>
      </c>
      <c r="T1">
        <v>31</v>
      </c>
      <c r="U1">
        <v>28</v>
      </c>
      <c r="V1">
        <v>31</v>
      </c>
      <c r="W1">
        <v>30</v>
      </c>
      <c r="X1">
        <v>31</v>
      </c>
      <c r="Y1">
        <v>30</v>
      </c>
      <c r="Z1">
        <v>31</v>
      </c>
      <c r="AA1">
        <v>31</v>
      </c>
      <c r="AB1">
        <v>30</v>
      </c>
      <c r="AC1">
        <v>31</v>
      </c>
      <c r="AD1">
        <v>30</v>
      </c>
      <c r="AE1">
        <v>31</v>
      </c>
      <c r="AF1">
        <v>31</v>
      </c>
      <c r="AG1">
        <v>28</v>
      </c>
      <c r="AH1">
        <v>31</v>
      </c>
      <c r="AI1">
        <v>30</v>
      </c>
      <c r="AJ1">
        <v>31</v>
      </c>
      <c r="AK1">
        <v>30</v>
      </c>
      <c r="AL1">
        <v>31</v>
      </c>
      <c r="AM1">
        <v>31</v>
      </c>
      <c r="AN1">
        <v>30</v>
      </c>
      <c r="AO1">
        <v>31</v>
      </c>
      <c r="AP1">
        <v>30</v>
      </c>
      <c r="AQ1">
        <v>31</v>
      </c>
      <c r="AR1">
        <v>31</v>
      </c>
      <c r="AS1">
        <v>28</v>
      </c>
      <c r="AT1">
        <v>31</v>
      </c>
      <c r="AU1">
        <v>30</v>
      </c>
    </row>
    <row r="2" spans="1:48" s="13" customFormat="1" x14ac:dyDescent="0.25">
      <c r="A2" s="9" t="s">
        <v>18</v>
      </c>
      <c r="B2" s="10" t="s">
        <v>4</v>
      </c>
      <c r="C2" s="11" t="s">
        <v>5</v>
      </c>
      <c r="D2" s="11" t="s">
        <v>6</v>
      </c>
      <c r="E2" s="11" t="s">
        <v>7</v>
      </c>
      <c r="F2" s="11" t="s">
        <v>8</v>
      </c>
      <c r="G2" s="11" t="s">
        <v>9</v>
      </c>
      <c r="H2" s="11" t="s">
        <v>10</v>
      </c>
      <c r="I2" s="11" t="s">
        <v>11</v>
      </c>
      <c r="J2" s="11" t="s">
        <v>12</v>
      </c>
      <c r="K2" s="11" t="s">
        <v>13</v>
      </c>
      <c r="L2" s="11" t="s">
        <v>14</v>
      </c>
      <c r="M2" s="11" t="s">
        <v>15</v>
      </c>
      <c r="N2" s="11"/>
      <c r="O2" s="12" t="s">
        <v>16</v>
      </c>
      <c r="P2" s="20" t="s">
        <v>21</v>
      </c>
      <c r="Q2" s="9">
        <v>45200</v>
      </c>
      <c r="R2" s="9">
        <f>+EDATE(Q2,1)</f>
        <v>45231</v>
      </c>
      <c r="S2" s="9">
        <f t="shared" ref="S2:AB2" si="0">+EDATE(R2,1)</f>
        <v>45261</v>
      </c>
      <c r="T2" s="9">
        <f t="shared" si="0"/>
        <v>45292</v>
      </c>
      <c r="U2" s="9">
        <f t="shared" si="0"/>
        <v>45323</v>
      </c>
      <c r="V2" s="9">
        <f t="shared" si="0"/>
        <v>45352</v>
      </c>
      <c r="W2" s="9">
        <f t="shared" si="0"/>
        <v>45383</v>
      </c>
      <c r="X2" s="9">
        <f t="shared" si="0"/>
        <v>45413</v>
      </c>
      <c r="Y2" s="9">
        <f t="shared" si="0"/>
        <v>45444</v>
      </c>
      <c r="Z2" s="9">
        <f t="shared" si="0"/>
        <v>45474</v>
      </c>
      <c r="AA2" s="9">
        <f t="shared" si="0"/>
        <v>45505</v>
      </c>
      <c r="AB2" s="9">
        <f t="shared" si="0"/>
        <v>45536</v>
      </c>
      <c r="AC2" s="9">
        <f>+EDATE(AB2,1)</f>
        <v>45566</v>
      </c>
      <c r="AD2" s="9">
        <f t="shared" ref="AD2" si="1">+EDATE(AC2,1)</f>
        <v>45597</v>
      </c>
      <c r="AE2" s="9">
        <f t="shared" ref="AE2" si="2">+EDATE(AD2,1)</f>
        <v>45627</v>
      </c>
      <c r="AF2" s="9">
        <f t="shared" ref="AF2:AG2" si="3">+EDATE(AE2,1)</f>
        <v>45658</v>
      </c>
      <c r="AG2" s="9">
        <f t="shared" si="3"/>
        <v>45689</v>
      </c>
      <c r="AH2" s="9">
        <f t="shared" ref="AH2" si="4">+EDATE(AG2,1)</f>
        <v>45717</v>
      </c>
      <c r="AI2" s="9">
        <f t="shared" ref="AI2" si="5">+EDATE(AH2,1)</f>
        <v>45748</v>
      </c>
      <c r="AJ2" s="9">
        <f t="shared" ref="AJ2:AK2" si="6">+EDATE(AI2,1)</f>
        <v>45778</v>
      </c>
      <c r="AK2" s="9">
        <f t="shared" si="6"/>
        <v>45809</v>
      </c>
      <c r="AL2" s="9">
        <f t="shared" ref="AL2" si="7">+EDATE(AK2,1)</f>
        <v>45839</v>
      </c>
      <c r="AM2" s="9">
        <f t="shared" ref="AM2" si="8">+EDATE(AL2,1)</f>
        <v>45870</v>
      </c>
      <c r="AN2" s="9">
        <f t="shared" ref="AN2:AO2" si="9">+EDATE(AM2,1)</f>
        <v>45901</v>
      </c>
      <c r="AO2" s="9">
        <f t="shared" si="9"/>
        <v>45931</v>
      </c>
      <c r="AP2" s="9">
        <f t="shared" ref="AP2" si="10">+EDATE(AO2,1)</f>
        <v>45962</v>
      </c>
      <c r="AQ2" s="9">
        <f t="shared" ref="AQ2" si="11">+EDATE(AP2,1)</f>
        <v>45992</v>
      </c>
      <c r="AR2" s="9">
        <f t="shared" ref="AR2:AS2" si="12">+EDATE(AQ2,1)</f>
        <v>46023</v>
      </c>
      <c r="AS2" s="9">
        <f t="shared" si="12"/>
        <v>46054</v>
      </c>
      <c r="AT2" s="9">
        <f t="shared" ref="AT2" si="13">+EDATE(AS2,1)</f>
        <v>46082</v>
      </c>
      <c r="AU2" s="26">
        <f t="shared" ref="AU2" si="14">+EDATE(AT2,1)</f>
        <v>46113</v>
      </c>
    </row>
    <row r="3" spans="1:48" hidden="1" x14ac:dyDescent="0.25">
      <c r="A3" s="7">
        <v>41560658101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M3" s="1">
        <v>0</v>
      </c>
      <c r="N3" s="1">
        <v>0</v>
      </c>
      <c r="O3" s="1">
        <f>AVERAGE(B3:N3)</f>
        <v>0</v>
      </c>
      <c r="P3" s="21"/>
      <c r="Q3" s="2">
        <f>B3</f>
        <v>0</v>
      </c>
      <c r="R3" s="2">
        <f t="shared" ref="R3:AC5" si="15">Q3+C3</f>
        <v>0</v>
      </c>
      <c r="S3" s="2">
        <f t="shared" si="15"/>
        <v>0</v>
      </c>
      <c r="T3" s="2">
        <f t="shared" si="15"/>
        <v>0</v>
      </c>
      <c r="U3" s="2">
        <f t="shared" si="15"/>
        <v>0</v>
      </c>
      <c r="V3" s="2">
        <f t="shared" si="15"/>
        <v>0</v>
      </c>
      <c r="W3" s="2">
        <f t="shared" si="15"/>
        <v>0</v>
      </c>
      <c r="X3" s="2">
        <f t="shared" si="15"/>
        <v>0</v>
      </c>
      <c r="Y3" s="2">
        <f t="shared" si="15"/>
        <v>0</v>
      </c>
      <c r="Z3" s="2">
        <f t="shared" si="15"/>
        <v>0</v>
      </c>
      <c r="AA3" s="2">
        <f t="shared" si="15"/>
        <v>0</v>
      </c>
      <c r="AB3" s="2">
        <f t="shared" si="15"/>
        <v>0</v>
      </c>
      <c r="AC3" s="2">
        <f t="shared" si="15"/>
        <v>0</v>
      </c>
      <c r="AD3" s="2">
        <f t="shared" ref="AD3:AD5" si="16">AC3+O3</f>
        <v>0</v>
      </c>
      <c r="AE3" s="2">
        <f t="shared" ref="AE3:AE5" si="17">AD3+Q3</f>
        <v>0</v>
      </c>
      <c r="AF3" s="2">
        <f t="shared" ref="AF3:AF5" si="18">AE3+R3</f>
        <v>0</v>
      </c>
      <c r="AG3" s="2">
        <f t="shared" ref="AG3:AG5" si="19">AF3+S3</f>
        <v>0</v>
      </c>
      <c r="AH3" s="2">
        <f t="shared" ref="AH3:AH5" si="20">AG3+T3</f>
        <v>0</v>
      </c>
      <c r="AI3" s="2">
        <f t="shared" ref="AI3:AI5" si="21">AH3+U3</f>
        <v>0</v>
      </c>
      <c r="AJ3" s="2">
        <f t="shared" ref="AJ3:AJ5" si="22">AI3+V3</f>
        <v>0</v>
      </c>
      <c r="AK3" s="2">
        <f t="shared" ref="AK3:AK5" si="23">AJ3+W3</f>
        <v>0</v>
      </c>
      <c r="AL3" s="2">
        <f t="shared" ref="AL3:AL5" si="24">AK3+X3</f>
        <v>0</v>
      </c>
      <c r="AM3" s="2">
        <f t="shared" ref="AM3:AM5" si="25">AL3+Y3</f>
        <v>0</v>
      </c>
      <c r="AN3" s="2">
        <f t="shared" ref="AN3:AN5" si="26">AM3+Z3</f>
        <v>0</v>
      </c>
      <c r="AO3" s="2">
        <f t="shared" ref="AO3:AO5" si="27">AN3+AA3</f>
        <v>0</v>
      </c>
      <c r="AP3" s="2">
        <f t="shared" ref="AP3:AP5" si="28">AO3+AB3</f>
        <v>0</v>
      </c>
      <c r="AQ3" s="2">
        <f t="shared" ref="AQ3:AQ5" si="29">AP3+AC3</f>
        <v>0</v>
      </c>
      <c r="AR3" s="2">
        <f t="shared" ref="AR3:AR5" si="30">AQ3+AD3</f>
        <v>0</v>
      </c>
      <c r="AS3" s="2">
        <f t="shared" ref="AS3:AS5" si="31">AR3+AE3</f>
        <v>0</v>
      </c>
      <c r="AT3" s="2">
        <f t="shared" ref="AT3:AT5" si="32">AS3+AF3</f>
        <v>0</v>
      </c>
      <c r="AU3" s="2">
        <f t="shared" ref="AU3:AU5" si="33">AT3+AG3</f>
        <v>0</v>
      </c>
    </row>
    <row r="4" spans="1:48" hidden="1" x14ac:dyDescent="0.25">
      <c r="A4" s="1">
        <v>41560660101</v>
      </c>
      <c r="B4" s="1">
        <v>106</v>
      </c>
      <c r="C4" s="1">
        <v>76</v>
      </c>
      <c r="D4" s="1">
        <v>37</v>
      </c>
      <c r="E4" s="1">
        <v>67</v>
      </c>
      <c r="F4" s="1">
        <v>40</v>
      </c>
      <c r="G4" s="1">
        <v>39</v>
      </c>
      <c r="H4" s="1">
        <v>35</v>
      </c>
      <c r="I4" s="1">
        <v>50</v>
      </c>
      <c r="J4" s="1">
        <v>35</v>
      </c>
      <c r="K4" s="1">
        <v>32</v>
      </c>
      <c r="L4" s="1">
        <v>31</v>
      </c>
      <c r="M4" s="1">
        <v>53</v>
      </c>
      <c r="N4" s="1">
        <v>35</v>
      </c>
      <c r="O4" s="1">
        <f>AVERAGE(B4:N4)</f>
        <v>48.92307692307692</v>
      </c>
      <c r="P4" s="21"/>
      <c r="Q4" s="2">
        <f>B4</f>
        <v>106</v>
      </c>
      <c r="R4" s="2">
        <f t="shared" si="15"/>
        <v>182</v>
      </c>
      <c r="S4" s="2">
        <f t="shared" si="15"/>
        <v>219</v>
      </c>
      <c r="T4" s="2">
        <f t="shared" si="15"/>
        <v>286</v>
      </c>
      <c r="U4" s="2">
        <f t="shared" si="15"/>
        <v>326</v>
      </c>
      <c r="V4" s="2">
        <f t="shared" si="15"/>
        <v>365</v>
      </c>
      <c r="W4" s="2">
        <f t="shared" si="15"/>
        <v>400</v>
      </c>
      <c r="X4" s="2">
        <f t="shared" si="15"/>
        <v>450</v>
      </c>
      <c r="Y4" s="2">
        <f t="shared" si="15"/>
        <v>485</v>
      </c>
      <c r="Z4" s="2">
        <f t="shared" si="15"/>
        <v>517</v>
      </c>
      <c r="AA4" s="2">
        <f t="shared" si="15"/>
        <v>548</v>
      </c>
      <c r="AB4" s="2">
        <f t="shared" si="15"/>
        <v>601</v>
      </c>
      <c r="AC4" s="2">
        <f t="shared" si="15"/>
        <v>636</v>
      </c>
      <c r="AD4" s="2">
        <f t="shared" si="16"/>
        <v>684.92307692307691</v>
      </c>
      <c r="AE4" s="2">
        <f t="shared" si="17"/>
        <v>790.92307692307691</v>
      </c>
      <c r="AF4" s="2">
        <f t="shared" si="18"/>
        <v>972.92307692307691</v>
      </c>
      <c r="AG4" s="2">
        <f t="shared" si="19"/>
        <v>1191.9230769230769</v>
      </c>
      <c r="AH4" s="2">
        <f t="shared" si="20"/>
        <v>1477.9230769230769</v>
      </c>
      <c r="AI4" s="2">
        <f t="shared" si="21"/>
        <v>1803.9230769230769</v>
      </c>
      <c r="AJ4" s="2">
        <f t="shared" si="22"/>
        <v>2168.9230769230771</v>
      </c>
      <c r="AK4" s="2">
        <f t="shared" si="23"/>
        <v>2568.9230769230771</v>
      </c>
      <c r="AL4" s="2">
        <f t="shared" si="24"/>
        <v>3018.9230769230771</v>
      </c>
      <c r="AM4" s="2">
        <f t="shared" si="25"/>
        <v>3503.9230769230771</v>
      </c>
      <c r="AN4" s="2">
        <f t="shared" si="26"/>
        <v>4020.9230769230771</v>
      </c>
      <c r="AO4" s="2">
        <f t="shared" si="27"/>
        <v>4568.9230769230771</v>
      </c>
      <c r="AP4" s="2">
        <f t="shared" si="28"/>
        <v>5169.9230769230771</v>
      </c>
      <c r="AQ4" s="2">
        <f t="shared" si="29"/>
        <v>5805.9230769230771</v>
      </c>
      <c r="AR4" s="2">
        <f t="shared" si="30"/>
        <v>6490.8461538461543</v>
      </c>
      <c r="AS4" s="2">
        <f t="shared" si="31"/>
        <v>7281.7692307692314</v>
      </c>
      <c r="AT4" s="2">
        <f t="shared" si="32"/>
        <v>8254.6923076923085</v>
      </c>
      <c r="AU4" s="2">
        <f t="shared" si="33"/>
        <v>9446.6153846153848</v>
      </c>
    </row>
    <row r="5" spans="1:48" hidden="1" x14ac:dyDescent="0.25">
      <c r="A5" s="1">
        <v>41560663101</v>
      </c>
      <c r="B5" s="1">
        <v>74</v>
      </c>
      <c r="C5" s="1">
        <v>59</v>
      </c>
      <c r="D5" s="1">
        <v>31</v>
      </c>
      <c r="E5" s="1">
        <v>45</v>
      </c>
      <c r="F5" s="1">
        <v>31</v>
      </c>
      <c r="G5" s="1">
        <v>28</v>
      </c>
      <c r="H5" s="1">
        <v>25</v>
      </c>
      <c r="I5" s="1">
        <v>26</v>
      </c>
      <c r="J5" s="1">
        <v>25</v>
      </c>
      <c r="K5" s="1">
        <v>27</v>
      </c>
      <c r="L5" s="1">
        <v>25</v>
      </c>
      <c r="M5" s="1">
        <v>33</v>
      </c>
      <c r="N5" s="1">
        <v>27</v>
      </c>
      <c r="O5" s="1">
        <f>AVERAGE(B5:N5)</f>
        <v>35.07692307692308</v>
      </c>
      <c r="P5" s="21"/>
      <c r="Q5" s="2">
        <f>B5</f>
        <v>74</v>
      </c>
      <c r="R5" s="2">
        <f t="shared" si="15"/>
        <v>133</v>
      </c>
      <c r="S5" s="2">
        <f t="shared" si="15"/>
        <v>164</v>
      </c>
      <c r="T5" s="2">
        <f t="shared" si="15"/>
        <v>209</v>
      </c>
      <c r="U5" s="2">
        <f t="shared" si="15"/>
        <v>240</v>
      </c>
      <c r="V5" s="2">
        <f t="shared" si="15"/>
        <v>268</v>
      </c>
      <c r="W5" s="2">
        <f t="shared" si="15"/>
        <v>293</v>
      </c>
      <c r="X5" s="2">
        <f t="shared" si="15"/>
        <v>319</v>
      </c>
      <c r="Y5" s="2">
        <f t="shared" si="15"/>
        <v>344</v>
      </c>
      <c r="Z5" s="2">
        <f t="shared" si="15"/>
        <v>371</v>
      </c>
      <c r="AA5" s="2">
        <f t="shared" si="15"/>
        <v>396</v>
      </c>
      <c r="AB5" s="2">
        <f t="shared" si="15"/>
        <v>429</v>
      </c>
      <c r="AC5" s="2">
        <f t="shared" si="15"/>
        <v>456</v>
      </c>
      <c r="AD5" s="2">
        <f t="shared" si="16"/>
        <v>491.07692307692309</v>
      </c>
      <c r="AE5" s="2">
        <f t="shared" si="17"/>
        <v>565.07692307692309</v>
      </c>
      <c r="AF5" s="2">
        <f t="shared" si="18"/>
        <v>698.07692307692309</v>
      </c>
      <c r="AG5" s="2">
        <f t="shared" si="19"/>
        <v>862.07692307692309</v>
      </c>
      <c r="AH5" s="2">
        <f t="shared" si="20"/>
        <v>1071.0769230769231</v>
      </c>
      <c r="AI5" s="2">
        <f t="shared" si="21"/>
        <v>1311.0769230769231</v>
      </c>
      <c r="AJ5" s="2">
        <f t="shared" si="22"/>
        <v>1579.0769230769231</v>
      </c>
      <c r="AK5" s="2">
        <f t="shared" si="23"/>
        <v>1872.0769230769231</v>
      </c>
      <c r="AL5" s="2">
        <f t="shared" si="24"/>
        <v>2191.0769230769229</v>
      </c>
      <c r="AM5" s="2">
        <f t="shared" si="25"/>
        <v>2535.0769230769229</v>
      </c>
      <c r="AN5" s="2">
        <f t="shared" si="26"/>
        <v>2906.0769230769229</v>
      </c>
      <c r="AO5" s="2">
        <f t="shared" si="27"/>
        <v>3302.0769230769229</v>
      </c>
      <c r="AP5" s="2">
        <f t="shared" si="28"/>
        <v>3731.0769230769229</v>
      </c>
      <c r="AQ5" s="2">
        <f t="shared" si="29"/>
        <v>4187.0769230769229</v>
      </c>
      <c r="AR5" s="2">
        <f t="shared" si="30"/>
        <v>4678.1538461538457</v>
      </c>
      <c r="AS5" s="2">
        <f t="shared" si="31"/>
        <v>5243.2307692307686</v>
      </c>
      <c r="AT5" s="2">
        <f t="shared" si="32"/>
        <v>5941.3076923076915</v>
      </c>
      <c r="AU5" s="2">
        <f t="shared" si="33"/>
        <v>6803.3846153846143</v>
      </c>
    </row>
    <row r="6" spans="1:48" x14ac:dyDescent="0.25">
      <c r="A6" s="1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21"/>
      <c r="Q6" s="1">
        <v>104</v>
      </c>
      <c r="R6" s="1">
        <v>94</v>
      </c>
      <c r="S6" s="1">
        <v>48</v>
      </c>
      <c r="T6" s="1">
        <v>72</v>
      </c>
      <c r="U6" s="1">
        <v>42</v>
      </c>
      <c r="V6" s="1">
        <v>38</v>
      </c>
      <c r="W6" s="1">
        <v>40</v>
      </c>
      <c r="X6" s="1">
        <v>41</v>
      </c>
      <c r="Y6" s="1">
        <v>33</v>
      </c>
      <c r="Z6" s="1">
        <v>35</v>
      </c>
      <c r="AA6" s="1">
        <v>30</v>
      </c>
      <c r="AB6" s="1">
        <v>44</v>
      </c>
      <c r="AC6" s="1">
        <v>34</v>
      </c>
      <c r="AD6" s="16">
        <v>38.5</v>
      </c>
      <c r="AE6" s="16">
        <v>39.6</v>
      </c>
      <c r="AF6" s="16">
        <v>40.700000000000003</v>
      </c>
      <c r="AG6" s="16">
        <v>41.8</v>
      </c>
      <c r="AH6" s="16">
        <v>42.9</v>
      </c>
      <c r="AI6" s="16">
        <v>44</v>
      </c>
      <c r="AJ6" s="16">
        <v>45.1</v>
      </c>
      <c r="AK6" s="16">
        <v>46.2</v>
      </c>
      <c r="AL6" s="16">
        <v>47.3</v>
      </c>
      <c r="AM6" s="16">
        <v>48.4</v>
      </c>
      <c r="AN6" s="16">
        <v>49.5</v>
      </c>
      <c r="AO6" s="16">
        <v>50.6</v>
      </c>
      <c r="AP6" s="16">
        <v>51.7</v>
      </c>
      <c r="AQ6" s="16">
        <v>52.8</v>
      </c>
      <c r="AR6" s="16">
        <v>53.9</v>
      </c>
      <c r="AS6" s="16">
        <v>55</v>
      </c>
      <c r="AT6" s="16">
        <v>56.1</v>
      </c>
      <c r="AU6" s="16">
        <v>57.2</v>
      </c>
    </row>
    <row r="7" spans="1:48" x14ac:dyDescent="0.25">
      <c r="A7" s="1" t="s">
        <v>1</v>
      </c>
      <c r="B7" s="1">
        <v>104</v>
      </c>
      <c r="C7" s="1">
        <v>94</v>
      </c>
      <c r="D7" s="1">
        <v>48</v>
      </c>
      <c r="E7" s="1">
        <v>72</v>
      </c>
      <c r="F7" s="1">
        <v>42</v>
      </c>
      <c r="G7" s="1">
        <v>38</v>
      </c>
      <c r="H7" s="1">
        <v>36</v>
      </c>
      <c r="I7" s="1">
        <v>41</v>
      </c>
      <c r="J7" s="1">
        <v>33</v>
      </c>
      <c r="K7" s="1">
        <v>35</v>
      </c>
      <c r="L7" s="1">
        <v>30</v>
      </c>
      <c r="M7" s="1">
        <v>44</v>
      </c>
      <c r="N7" s="1">
        <v>34</v>
      </c>
      <c r="O7" s="1">
        <f>AVERAGE(B7:N7)</f>
        <v>50.07692307692308</v>
      </c>
      <c r="P7" s="21"/>
      <c r="Q7" s="1">
        <f>Q6</f>
        <v>104</v>
      </c>
      <c r="R7" s="1">
        <f>Q7+R6</f>
        <v>198</v>
      </c>
      <c r="S7" s="1">
        <f>R7+S6</f>
        <v>246</v>
      </c>
      <c r="T7" s="1">
        <f t="shared" ref="T7:AB7" si="34">S7+T6</f>
        <v>318</v>
      </c>
      <c r="U7" s="1">
        <f t="shared" si="34"/>
        <v>360</v>
      </c>
      <c r="V7" s="1">
        <f t="shared" si="34"/>
        <v>398</v>
      </c>
      <c r="W7" s="1">
        <f t="shared" si="34"/>
        <v>438</v>
      </c>
      <c r="X7" s="1">
        <f t="shared" si="34"/>
        <v>479</v>
      </c>
      <c r="Y7" s="1">
        <f t="shared" si="34"/>
        <v>512</v>
      </c>
      <c r="Z7" s="1">
        <f t="shared" si="34"/>
        <v>547</v>
      </c>
      <c r="AA7" s="1">
        <f t="shared" si="34"/>
        <v>577</v>
      </c>
      <c r="AB7" s="1">
        <f t="shared" si="34"/>
        <v>621</v>
      </c>
      <c r="AC7" s="1">
        <f>AB7+AC6</f>
        <v>655</v>
      </c>
      <c r="AD7" s="16">
        <f t="shared" ref="AD7" si="35">AC7+AD6</f>
        <v>693.5</v>
      </c>
      <c r="AE7" s="16">
        <f t="shared" ref="AE7" si="36">AD7+AE6</f>
        <v>733.1</v>
      </c>
      <c r="AF7" s="16">
        <f t="shared" ref="AF7:AG7" si="37">AE7+AF6</f>
        <v>773.80000000000007</v>
      </c>
      <c r="AG7" s="16">
        <f t="shared" si="37"/>
        <v>815.6</v>
      </c>
      <c r="AH7" s="16">
        <f t="shared" ref="AH7" si="38">AG7+AH6</f>
        <v>858.5</v>
      </c>
      <c r="AI7" s="16">
        <f t="shared" ref="AI7" si="39">AH7+AI6</f>
        <v>902.5</v>
      </c>
      <c r="AJ7" s="16">
        <f t="shared" ref="AJ7:AK7" si="40">AI7+AJ6</f>
        <v>947.6</v>
      </c>
      <c r="AK7" s="16">
        <f t="shared" si="40"/>
        <v>993.80000000000007</v>
      </c>
      <c r="AL7" s="16">
        <f t="shared" ref="AL7" si="41">AK7+AL6</f>
        <v>1041.1000000000001</v>
      </c>
      <c r="AM7" s="16">
        <f t="shared" ref="AM7" si="42">AL7+AM6</f>
        <v>1089.5000000000002</v>
      </c>
      <c r="AN7" s="16">
        <f t="shared" ref="AN7:AO7" si="43">AM7+AN6</f>
        <v>1139.0000000000002</v>
      </c>
      <c r="AO7" s="16">
        <f t="shared" si="43"/>
        <v>1189.6000000000001</v>
      </c>
      <c r="AP7" s="16">
        <f t="shared" ref="AP7" si="44">AO7+AP6</f>
        <v>1241.3000000000002</v>
      </c>
      <c r="AQ7" s="16">
        <f t="shared" ref="AQ7" si="45">AP7+AQ6</f>
        <v>1294.1000000000001</v>
      </c>
      <c r="AR7" s="16">
        <f t="shared" ref="AR7:AS7" si="46">AQ7+AR6</f>
        <v>1348.0000000000002</v>
      </c>
      <c r="AS7" s="16">
        <f t="shared" si="46"/>
        <v>1403.0000000000002</v>
      </c>
      <c r="AT7" s="16">
        <f t="shared" ref="AT7" si="47">AS7+AT6</f>
        <v>1459.1000000000001</v>
      </c>
      <c r="AU7" s="16">
        <f t="shared" ref="AU7" si="48">AT7+AU6</f>
        <v>1516.3000000000002</v>
      </c>
    </row>
    <row r="8" spans="1:48" s="4" customFormat="1" x14ac:dyDescent="0.25">
      <c r="A8" s="18" t="s">
        <v>20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8"/>
      <c r="P8" s="21"/>
      <c r="Q8" s="2"/>
      <c r="R8" s="17">
        <v>60</v>
      </c>
      <c r="S8" s="2">
        <v>30</v>
      </c>
      <c r="T8" s="2">
        <v>100</v>
      </c>
      <c r="U8" s="2"/>
      <c r="V8" s="2"/>
      <c r="W8" s="2">
        <v>40</v>
      </c>
      <c r="X8" s="2">
        <v>50</v>
      </c>
      <c r="Y8" s="2">
        <v>30</v>
      </c>
      <c r="Z8" s="2"/>
      <c r="AA8" s="2"/>
      <c r="AB8" s="2">
        <v>20</v>
      </c>
      <c r="AC8" s="2"/>
      <c r="AD8" s="2">
        <v>88</v>
      </c>
      <c r="AE8" s="2"/>
      <c r="AF8" s="2"/>
      <c r="AG8" s="2"/>
      <c r="AH8" s="2">
        <v>89</v>
      </c>
      <c r="AI8" s="2"/>
      <c r="AJ8" s="2"/>
      <c r="AK8" s="2"/>
      <c r="AL8" s="2">
        <v>90</v>
      </c>
      <c r="AM8" s="2"/>
      <c r="AN8" s="2"/>
      <c r="AO8" s="2"/>
      <c r="AP8" s="2">
        <v>91</v>
      </c>
      <c r="AQ8" s="2"/>
      <c r="AR8" s="2"/>
      <c r="AS8" s="2"/>
      <c r="AT8" s="2">
        <v>92</v>
      </c>
      <c r="AU8" s="2"/>
    </row>
    <row r="9" spans="1:48" s="4" customFormat="1" ht="15.75" thickBot="1" x14ac:dyDescent="0.3">
      <c r="A9" s="1" t="s">
        <v>2</v>
      </c>
      <c r="B9" s="3">
        <v>434</v>
      </c>
      <c r="C9" s="3">
        <f>B9-B7</f>
        <v>330</v>
      </c>
      <c r="D9" s="3">
        <f t="shared" ref="D9:N9" si="49">C9-C7</f>
        <v>236</v>
      </c>
      <c r="E9" s="3">
        <f t="shared" si="49"/>
        <v>188</v>
      </c>
      <c r="F9" s="3">
        <f t="shared" si="49"/>
        <v>116</v>
      </c>
      <c r="G9" s="3">
        <f t="shared" si="49"/>
        <v>74</v>
      </c>
      <c r="H9" s="3">
        <f t="shared" si="49"/>
        <v>36</v>
      </c>
      <c r="I9" s="3">
        <f t="shared" si="49"/>
        <v>0</v>
      </c>
      <c r="J9" s="3">
        <f t="shared" si="49"/>
        <v>-41</v>
      </c>
      <c r="K9" s="3">
        <f t="shared" si="49"/>
        <v>-74</v>
      </c>
      <c r="L9" s="3">
        <f t="shared" si="49"/>
        <v>-109</v>
      </c>
      <c r="M9" s="3">
        <f t="shared" si="49"/>
        <v>-139</v>
      </c>
      <c r="N9" s="3">
        <f t="shared" si="49"/>
        <v>-183</v>
      </c>
      <c r="O9" s="3"/>
      <c r="P9" s="22">
        <v>434</v>
      </c>
      <c r="Q9" s="3">
        <f>P9-Q6+Q8</f>
        <v>330</v>
      </c>
      <c r="R9" s="3">
        <f t="shared" ref="R9:AU9" si="50">Q9-R6+R8</f>
        <v>296</v>
      </c>
      <c r="S9" s="3">
        <f t="shared" si="50"/>
        <v>278</v>
      </c>
      <c r="T9" s="3">
        <f t="shared" si="50"/>
        <v>306</v>
      </c>
      <c r="U9" s="3">
        <f t="shared" si="50"/>
        <v>264</v>
      </c>
      <c r="V9" s="3">
        <f t="shared" si="50"/>
        <v>226</v>
      </c>
      <c r="W9" s="3">
        <f t="shared" si="50"/>
        <v>226</v>
      </c>
      <c r="X9" s="3">
        <f t="shared" si="50"/>
        <v>235</v>
      </c>
      <c r="Y9" s="3">
        <f t="shared" si="50"/>
        <v>232</v>
      </c>
      <c r="Z9" s="3">
        <f t="shared" si="50"/>
        <v>197</v>
      </c>
      <c r="AA9" s="3">
        <f t="shared" si="50"/>
        <v>167</v>
      </c>
      <c r="AB9" s="3">
        <f t="shared" si="50"/>
        <v>143</v>
      </c>
      <c r="AC9" s="3">
        <f t="shared" si="50"/>
        <v>109</v>
      </c>
      <c r="AD9" s="3">
        <f t="shared" si="50"/>
        <v>158.5</v>
      </c>
      <c r="AE9" s="3">
        <f t="shared" si="50"/>
        <v>118.9</v>
      </c>
      <c r="AF9" s="3">
        <f t="shared" si="50"/>
        <v>78.2</v>
      </c>
      <c r="AG9" s="3">
        <f t="shared" si="50"/>
        <v>36.400000000000006</v>
      </c>
      <c r="AH9" s="3">
        <f t="shared" si="50"/>
        <v>82.5</v>
      </c>
      <c r="AI9" s="3">
        <f t="shared" si="50"/>
        <v>38.5</v>
      </c>
      <c r="AJ9" s="3">
        <f t="shared" si="50"/>
        <v>-6.6000000000000014</v>
      </c>
      <c r="AK9" s="3">
        <f t="shared" si="50"/>
        <v>-52.800000000000004</v>
      </c>
      <c r="AL9" s="3">
        <f t="shared" si="50"/>
        <v>-10.099999999999994</v>
      </c>
      <c r="AM9" s="3">
        <f t="shared" si="50"/>
        <v>-58.499999999999993</v>
      </c>
      <c r="AN9" s="3">
        <f t="shared" si="50"/>
        <v>-108</v>
      </c>
      <c r="AO9" s="3">
        <f t="shared" si="50"/>
        <v>-158.6</v>
      </c>
      <c r="AP9" s="3">
        <f t="shared" si="50"/>
        <v>-119.30000000000001</v>
      </c>
      <c r="AQ9" s="3">
        <f t="shared" si="50"/>
        <v>-172.10000000000002</v>
      </c>
      <c r="AR9" s="3">
        <f t="shared" si="50"/>
        <v>-226.00000000000003</v>
      </c>
      <c r="AS9" s="3">
        <f t="shared" si="50"/>
        <v>-281</v>
      </c>
      <c r="AT9" s="3">
        <f t="shared" si="50"/>
        <v>-245.10000000000002</v>
      </c>
      <c r="AU9" s="3">
        <f t="shared" si="50"/>
        <v>-302.3</v>
      </c>
    </row>
    <row r="10" spans="1:48" s="4" customFormat="1" ht="15.75" thickBot="1" x14ac:dyDescent="0.3">
      <c r="A10" s="1" t="s">
        <v>3</v>
      </c>
      <c r="B10" s="3">
        <f>IFERROR(INDEX($B$1:$N$1,MATCH(B$9,B$7:$N7,1)),"&lt;1")</f>
        <v>31</v>
      </c>
      <c r="C10" s="3">
        <f>IFERROR(INDEX($B$1:$N$1,MATCH(C$9,C$7:$N7,1)),"&lt;1")</f>
        <v>30</v>
      </c>
      <c r="D10" s="3">
        <f>IFERROR(INDEX($B$1:$N$1,MATCH(D$9,D$7:$N7,1)),"&lt;1")</f>
        <v>31</v>
      </c>
      <c r="E10" s="3">
        <f>IFERROR(INDEX($B$1:$N$1,MATCH(E$9,E$7:$N7,1)),"&lt;1")</f>
        <v>31</v>
      </c>
      <c r="F10" s="3">
        <f>IFERROR(INDEX($B$1:$N$1,MATCH(F$9,F$7:$N7,1)),"&lt;1")</f>
        <v>30</v>
      </c>
      <c r="G10" s="3">
        <f>IFERROR(INDEX($B$1:$N$1,MATCH(G$9,G$7:$N7,1)),"&lt;1")</f>
        <v>31</v>
      </c>
      <c r="H10" s="3">
        <f>IFERROR(INDEX($B$1:$N$1,MATCH(H$9,H$7:$N7,1)),"&lt;1")</f>
        <v>28</v>
      </c>
      <c r="I10" s="3" t="str">
        <f>IFERROR(INDEX($B$1:$N$1,MATCH(I$9,I$7:$N7,1)),"&lt;1")</f>
        <v>&lt;1</v>
      </c>
      <c r="J10" s="3" t="str">
        <f>IFERROR(INDEX($B$1:$N$1,MATCH(J$9,J$7:$N7,1)),"&lt;1")</f>
        <v>&lt;1</v>
      </c>
      <c r="K10" s="3" t="str">
        <f>IFERROR(INDEX($B$1:$N$1,MATCH(K$9,K$7:$N7,1)),"&lt;1")</f>
        <v>&lt;1</v>
      </c>
      <c r="L10" s="3" t="str">
        <f>IFERROR(INDEX($B$1:$N$1,MATCH(L$9,L$7:$N7,1)),"&lt;1")</f>
        <v>&lt;1</v>
      </c>
      <c r="M10" s="3" t="str">
        <f>IFERROR(INDEX($B$1:$N$1,MATCH(M$9,M$7:$N7,1)),"&lt;1")</f>
        <v>&lt;1</v>
      </c>
      <c r="N10" s="3" t="str">
        <f>IFERROR(INDEX($B$1:$N$1,MATCH(N$9,N$7:$N7,1)),"&lt;1")</f>
        <v>&lt;1</v>
      </c>
      <c r="O10" s="8"/>
      <c r="P10" s="23"/>
      <c r="Q10" s="14" cm="1">
        <f t="array" aca="1" ref="Q10" ca="1">IF(Q11&gt;0,INDEX(2:2,Q11)-Q2+OFFSET($A$9,,Q$11-1,,)/OFFSET($A$6,,Q$11-1,,)*OFFSET($A$1,,Q$11-1,,),"-")</f>
        <v>513.38277511961724</v>
      </c>
      <c r="R10" s="14" cm="1">
        <f t="array" aca="1" ref="R10" ca="1">IF(R11&gt;0,INDEX(2:2,R11)-R2+OFFSET($A$9,,R$11-1,,)/OFFSET($A$6,,R$11-1,,)*OFFSET($A$1,,R$11-1,,),"-")</f>
        <v>482.38277511961724</v>
      </c>
      <c r="S10" s="14" cm="1">
        <f t="array" aca="1" ref="S10" ca="1">IF(S11&gt;0,INDEX(2:2,S11)-S2+OFFSET($A$9,,S$11-1,,)/OFFSET($A$6,,S$11-1,,)*OFFSET($A$1,,S$11-1,,),"-")</f>
        <v>452.38277511961724</v>
      </c>
      <c r="T10" s="14" cm="1">
        <f t="array" aca="1" ref="T10" ca="1">IF(T11&gt;0,INDEX(2:2,T11)-T2+OFFSET($A$9,,T$11-1,,)/OFFSET($A$6,,T$11-1,,)*OFFSET($A$1,,T$11-1,,),"-")</f>
        <v>421.38277511961724</v>
      </c>
      <c r="U10" s="14" cm="1">
        <f t="array" aca="1" ref="U10" ca="1">IF(U11&gt;0,INDEX(2:2,U11)-U2+OFFSET($A$9,,U$11-1,,)/OFFSET($A$6,,U$11-1,,)*OFFSET($A$1,,U$11-1,,),"-")</f>
        <v>390.38277511961724</v>
      </c>
      <c r="V10" s="14" cm="1">
        <f t="array" aca="1" ref="V10" ca="1">IF(V11&gt;0,INDEX(2:2,V11)-V2+OFFSET($A$9,,V$11-1,,)/OFFSET($A$6,,V$11-1,,)*OFFSET($A$1,,V$11-1,,),"-")</f>
        <v>361.38277511961724</v>
      </c>
      <c r="W10" s="14" cm="1">
        <f t="array" aca="1" ref="W10" ca="1">IF(W11&gt;0,INDEX(2:2,W11)-W2+OFFSET($A$9,,W$11-1,,)/OFFSET($A$6,,W$11-1,,)*OFFSET($A$1,,W$11-1,,),"-")</f>
        <v>330.38277511961724</v>
      </c>
      <c r="X10" s="14" cm="1">
        <f t="array" aca="1" ref="X10" ca="1">IF(X11&gt;0,INDEX(2:2,X11)-X2+OFFSET($A$9,,X$11-1,,)/OFFSET($A$6,,X$11-1,,)*OFFSET($A$1,,X$11-1,,),"-")</f>
        <v>300.38277511961724</v>
      </c>
      <c r="Y10" s="14" cm="1">
        <f t="array" aca="1" ref="Y10" ca="1">IF(Y11&gt;0,INDEX(2:2,Y11)-Y2+OFFSET($A$9,,Y$11-1,,)/OFFSET($A$6,,Y$11-1,,)*OFFSET($A$1,,Y$11-1,,),"-")</f>
        <v>269.38277511961724</v>
      </c>
      <c r="Z10" s="14" cm="1">
        <f t="array" aca="1" ref="Z10" ca="1">IF(Z11&gt;0,INDEX(2:2,Z11)-Z2+OFFSET($A$9,,Z$11-1,,)/OFFSET($A$6,,Z$11-1,,)*OFFSET($A$1,,Z$11-1,,),"-")</f>
        <v>239.38277511961724</v>
      </c>
      <c r="AA10" s="14" cm="1">
        <f t="array" aca="1" ref="AA10" ca="1">IF(AA11&gt;0,INDEX(2:2,AA11)-AA2+OFFSET($A$9,,AA$11-1,,)/OFFSET($A$6,,AA$11-1,,)*OFFSET($A$1,,AA$11-1,,),"-")</f>
        <v>208.38277511961724</v>
      </c>
      <c r="AB10" s="14" cm="1">
        <f t="array" aca="1" ref="AB10" ca="1">IF(AB11&gt;0,INDEX(2:2,AB11)-AB2+OFFSET($A$9,,AB$11-1,,)/OFFSET($A$6,,AB$11-1,,)*OFFSET($A$1,,AB$11-1,,),"-")</f>
        <v>177.38277511961724</v>
      </c>
      <c r="AC10" s="14" cm="1">
        <f t="array" aca="1" ref="AC10" ca="1">IF(AC11&gt;0,INDEX(2:2,AC11)-AC2+OFFSET($A$9,,AC$11-1,,)/OFFSET($A$6,,AC$11-1,,)*OFFSET($A$1,,AC$11-1,,),"-")</f>
        <v>147.38277511961724</v>
      </c>
      <c r="AD10" s="14" cm="1">
        <f t="array" aca="1" ref="AD10" ca="1">IF(AD11&gt;0,INDEX(2:2,AD11)-AD2+OFFSET($A$9,,AD$11-1,,)/OFFSET($A$6,,AD$11-1,,)*OFFSET($A$1,,AD$11-1,,),"-")</f>
        <v>116.38277511961724</v>
      </c>
      <c r="AE10" s="14" cm="1">
        <f t="array" aca="1" ref="AE10" ca="1">IF(AE11&gt;0,INDEX(2:2,AE11)-AE2+OFFSET($A$9,,AE$11-1,,)/OFFSET($A$6,,AE$11-1,,)*OFFSET($A$1,,AE$11-1,,),"-")</f>
        <v>86.382775119617236</v>
      </c>
      <c r="AF10" s="14" cm="1">
        <f t="array" aca="1" ref="AF10" ca="1">IF(AF11&gt;0,INDEX(2:2,AF11)-AF2+OFFSET($A$9,,AF$11-1,,)/OFFSET($A$6,,AF$11-1,,)*OFFSET($A$1,,AF$11-1,,),"-")</f>
        <v>55.382775119617236</v>
      </c>
      <c r="AG10" s="14" cm="1">
        <f t="array" aca="1" ref="AG10" ca="1">IF(AG11&gt;0,INDEX(2:2,AG11)-AG2+OFFSET($A$9,,AG$11-1,,)/OFFSET($A$6,,AG$11-1,,)*OFFSET($A$1,,AG$11-1,,),"-")</f>
        <v>24.382775119617232</v>
      </c>
      <c r="AH10" s="14" cm="1">
        <f t="array" aca="1" ref="AH10" ca="1">IF(AH11&gt;0,INDEX(2:2,AH11)-AH2+OFFSET($A$9,,AH$11-1,,)/OFFSET($A$6,,AH$11-1,,)*OFFSET($A$1,,AH$11-1,,),"-")</f>
        <v>57.25</v>
      </c>
      <c r="AI10" s="14" cm="1">
        <f t="array" aca="1" ref="AI10" ca="1">IF(AI11&gt;0,INDEX(2:2,AI11)-AI2+OFFSET($A$9,,AI$11-1,,)/OFFSET($A$6,,AI$11-1,,)*OFFSET($A$1,,AI$11-1,,),"-")</f>
        <v>26.25</v>
      </c>
      <c r="AJ10" s="14" t="str" cm="1">
        <f t="array" aca="1" ref="AJ10" ca="1">IF(AJ11&gt;0,INDEX(2:2,AJ11)-AJ2+OFFSET($A$9,,AJ$11-1,,)/OFFSET($A$6,,AJ$11-1,,)*OFFSET($A$1,,AJ$11-1,,),"-")</f>
        <v>-</v>
      </c>
      <c r="AK10" s="14" t="str" cm="1">
        <f t="array" aca="1" ref="AK10" ca="1">IF(AK11&gt;0,INDEX(2:2,AK11)-AK2+OFFSET($A$9,,AK$11-1,,)/OFFSET($A$6,,AK$11-1,,)*OFFSET($A$1,,AK$11-1,,),"-")</f>
        <v>-</v>
      </c>
      <c r="AL10" s="14" cm="1">
        <f t="array" aca="1" ref="AL10" ca="1">IF(AL11&gt;0,INDEX(2:2,AL11)-AL2+OFFSET($A$9,,AL$11-1,,)/OFFSET($A$6,,AL$11-1,,)*OFFSET($A$1,,AL$11-1,,),"-")</f>
        <v>-6.4690082644628077</v>
      </c>
      <c r="AM10" s="14" t="str" cm="1">
        <f t="array" aca="1" ref="AM10" ca="1">IF(AM11&gt;0,INDEX(2:2,AM11)-AM2+OFFSET($A$9,,AM$11-1,,)/OFFSET($A$6,,AM$11-1,,)*OFFSET($A$1,,AM$11-1,,),"-")</f>
        <v>-</v>
      </c>
      <c r="AN10" s="14" t="str" cm="1">
        <f t="array" aca="1" ref="AN10" ca="1">IF(AN11&gt;0,INDEX(2:2,AN11)-AN2+OFFSET($A$9,,AN$11-1,,)/OFFSET($A$6,,AN$11-1,,)*OFFSET($A$1,,AN$11-1,,),"-")</f>
        <v>-</v>
      </c>
      <c r="AO10" s="14" t="str" cm="1">
        <f t="array" aca="1" ref="AO10" ca="1">IF(AO11&gt;0,INDEX(2:2,AO11)-AO2+OFFSET($A$9,,AO$11-1,,)/OFFSET($A$6,,AO$11-1,,)*OFFSET($A$1,,AO$11-1,,),"-")</f>
        <v>-</v>
      </c>
      <c r="AP10" s="14" t="str" cm="1">
        <f t="array" aca="1" ref="AP10" ca="1">IF(AP11&gt;0,INDEX(2:2,AP11)-AP2+OFFSET($A$9,,AP$11-1,,)/OFFSET($A$6,,AP$11-1,,)*OFFSET($A$1,,AP$11-1,,),"-")</f>
        <v>-</v>
      </c>
      <c r="AQ10" s="14" t="str" cm="1">
        <f t="array" aca="1" ref="AQ10" ca="1">IF(AQ11&gt;0,INDEX(2:2,AQ11)-AQ2+OFFSET($A$9,,AQ$11-1,,)/OFFSET($A$6,,AQ$11-1,,)*OFFSET($A$1,,AQ$11-1,,),"-")</f>
        <v>-</v>
      </c>
      <c r="AR10" s="14" t="str" cm="1">
        <f t="array" aca="1" ref="AR10" ca="1">IF(AR11&gt;0,INDEX(2:2,AR11)-AR2+OFFSET($A$9,,AR$11-1,,)/OFFSET($A$6,,AR$11-1,,)*OFFSET($A$1,,AR$11-1,,),"-")</f>
        <v>-</v>
      </c>
      <c r="AS10" s="14" t="str" cm="1">
        <f t="array" aca="1" ref="AS10" ca="1">IF(AS11&gt;0,INDEX(2:2,AS11)-AS2+OFFSET($A$9,,AS$11-1,,)/OFFSET($A$6,,AS$11-1,,)*OFFSET($A$1,,AS$11-1,,),"-")</f>
        <v>-</v>
      </c>
      <c r="AT10" s="14" t="str" cm="1">
        <f t="array" aca="1" ref="AT10" ca="1">IF(AT11&gt;0,INDEX(2:2,AT11)-AT2+OFFSET($A$9,,AT$11-1,,)/OFFSET($A$6,,AT$11-1,,)*OFFSET($A$1,,AT$11-1,,),"-")</f>
        <v>-</v>
      </c>
      <c r="AU10" s="14" t="str" cm="1">
        <f t="array" aca="1" ref="AU10" ca="1">IF(AU11&gt;0,INDEX(2:2,AU11)-AU2+OFFSET($A$9,,AU$11-1,,)/OFFSET($A$6,,AU$11-1,,)*OFFSET($A$1,,AU$11-1,,),"-")</f>
        <v>-</v>
      </c>
    </row>
    <row r="11" spans="1:48" x14ac:dyDescent="0.25">
      <c r="A11" s="15" t="s">
        <v>22</v>
      </c>
      <c r="P11" s="24"/>
      <c r="Q11" s="5" cm="1">
        <f t="array" ref="Q11">IF(Q9+Q8&gt;=0,
_xlfn.AGGREGATE(15,6,
COLUMN(Q$2:$AU$2)/
(Q$6:$AU$6&gt;=Q$9:$AU$9+Q$8:$AU$8),
1),0)</f>
        <v>33</v>
      </c>
      <c r="R11" s="5" cm="1">
        <f t="array" ref="R11">IF(R9+R8&gt;=0,_xlfn.AGGREGATE(15,6,COLUMN(R$2:$AU$2)/(R$6:$AU$6&gt;=R$9:$AU$9+R$8:$AU$8),1),0)</f>
        <v>33</v>
      </c>
      <c r="S11" s="5" cm="1">
        <f t="array" ref="S11">IF(S9+S8&gt;=0,_xlfn.AGGREGATE(15,6,COLUMN(S$2:$AU$2)/(S$6:$AU$6&gt;=S$9:$AU$9+S$8:$AU$8),1),0)</f>
        <v>33</v>
      </c>
      <c r="T11" s="5" cm="1">
        <f t="array" ref="T11">IF(T9+T8&gt;=0,_xlfn.AGGREGATE(15,6,COLUMN(T$2:$AU$2)/(T$6:$AU$6&gt;=T$9:$AU$9+T$8:$AU$8),1),0)</f>
        <v>33</v>
      </c>
      <c r="U11" s="5" cm="1">
        <f t="array" ref="U11">IF(U9+U8&gt;=0,_xlfn.AGGREGATE(15,6,COLUMN(U$2:$AU$2)/(U$6:$AU$6&gt;=U$9:$AU$9+U$8:$AU$8),1),0)</f>
        <v>33</v>
      </c>
      <c r="V11" s="5" cm="1">
        <f t="array" ref="V11">IF(V9+V8&gt;=0,_xlfn.AGGREGATE(15,6,COLUMN(V$2:$AU$2)/(V$6:$AU$6&gt;=V$9:$AU$9+V$8:$AU$8),1),0)</f>
        <v>33</v>
      </c>
      <c r="W11" s="5" cm="1">
        <f t="array" ref="W11">IF(W9+W8&gt;=0,_xlfn.AGGREGATE(15,6,COLUMN(W$2:$AU$2)/(W$6:$AU$6&gt;=W$9:$AU$9+W$8:$AU$8),1),0)</f>
        <v>33</v>
      </c>
      <c r="X11" s="5" cm="1">
        <f t="array" ref="X11">IF(X9+X8&gt;=0,_xlfn.AGGREGATE(15,6,COLUMN(X$2:$AU$2)/(X$6:$AU$6&gt;=X$9:$AU$9+X$8:$AU$8),1),0)</f>
        <v>33</v>
      </c>
      <c r="Y11" s="5" cm="1">
        <f t="array" ref="Y11">IF(Y9+Y8&gt;=0,_xlfn.AGGREGATE(15,6,COLUMN(Y$2:$AU$2)/(Y$6:$AU$6&gt;=Y$9:$AU$9+Y$8:$AU$8),1),0)</f>
        <v>33</v>
      </c>
      <c r="Z11" s="5" cm="1">
        <f t="array" ref="Z11">IF(Z9+Z8&gt;=0,_xlfn.AGGREGATE(15,6,COLUMN(Z$2:$AU$2)/(Z$6:$AU$6&gt;=Z$9:$AU$9+Z$8:$AU$8),1),0)</f>
        <v>33</v>
      </c>
      <c r="AA11" s="5" cm="1">
        <f t="array" ref="AA11">IF(AA9+AA8&gt;=0,_xlfn.AGGREGATE(15,6,COLUMN(AA$2:$AU$2)/(AA$6:$AU$6&gt;=AA$9:$AU$9+AA$8:$AU$8),1),0)</f>
        <v>33</v>
      </c>
      <c r="AB11" s="5" cm="1">
        <f t="array" ref="AB11">IF(AB9+AB8&gt;=0,_xlfn.AGGREGATE(15,6,COLUMN(AB$2:$AU$2)/(AB$6:$AU$6&gt;=AB$9:$AU$9+AB$8:$AU$8),1),0)</f>
        <v>33</v>
      </c>
      <c r="AC11" s="5" cm="1">
        <f t="array" ref="AC11">IF(AC9+AC8&gt;=0,_xlfn.AGGREGATE(15,6,COLUMN(AC$2:$AU$2)/(AC$6:$AU$6&gt;=AC$9:$AU$9+AC$8:$AU$8),1),0)</f>
        <v>33</v>
      </c>
      <c r="AD11" s="5" cm="1">
        <f t="array" ref="AD11">IF(AD9+AD8&gt;=0,_xlfn.AGGREGATE(15,6,COLUMN(AD$2:$AU$2)/(AD$6:$AU$6&gt;=AD$9:$AU$9+AD$8:$AU$8),1),0)</f>
        <v>33</v>
      </c>
      <c r="AE11" s="5" cm="1">
        <f t="array" ref="AE11">IF(AE9+AE8&gt;=0,_xlfn.AGGREGATE(15,6,COLUMN(AE$2:$AU$2)/(AE$6:$AU$6&gt;=AE$9:$AU$9+AE$8:$AU$8),1),0)</f>
        <v>33</v>
      </c>
      <c r="AF11" s="5" cm="1">
        <f t="array" ref="AF11">IF(AF9+AF8&gt;=0,_xlfn.AGGREGATE(15,6,COLUMN(AF$2:$AU$2)/(AF$6:$AU$6&gt;=AF$9:$AU$9+AF$8:$AU$8),1),0)</f>
        <v>33</v>
      </c>
      <c r="AG11" s="5" cm="1">
        <f t="array" ref="AG11">IF(AG9+AG8&gt;=0,_xlfn.AGGREGATE(15,6,COLUMN(AG$2:$AU$2)/(AG$6:$AU$6&gt;=AG$9:$AU$9+AG$8:$AU$8),1),0)</f>
        <v>33</v>
      </c>
      <c r="AH11" s="5" cm="1">
        <f t="array" ref="AH11">IF(AH9+AH8&gt;=0,_xlfn.AGGREGATE(15,6,COLUMN(AH$2:$AU$2)/(AH$6:$AU$6&gt;=AH$9:$AU$9+AH$8:$AU$8),1),0)</f>
        <v>35</v>
      </c>
      <c r="AI11" s="5" cm="1">
        <f t="array" ref="AI11">IF(AI9+AI8&gt;=0,_xlfn.AGGREGATE(15,6,COLUMN(AI$2:$AU$2)/(AI$6:$AU$6&gt;=AI$9:$AU$9+AI$8:$AU$8),1),0)</f>
        <v>35</v>
      </c>
      <c r="AJ11" s="5" cm="1">
        <f t="array" ref="AJ11">IF(AJ9+AJ8&gt;=0,_xlfn.AGGREGATE(15,6,COLUMN(AJ$2:$AU$2)/(AJ$6:$AU$6&gt;=AJ$9:$AU$9+AJ$8:$AU$8),1),0)</f>
        <v>0</v>
      </c>
      <c r="AK11" s="5" cm="1">
        <f t="array" ref="AK11">IF(AK9+AK8&gt;=0,_xlfn.AGGREGATE(15,6,COLUMN(AK$2:$AU$2)/(AK$6:$AU$6&gt;=AK$9:$AU$9+AK$8:$AU$8),1),0)</f>
        <v>0</v>
      </c>
      <c r="AL11" s="5" cm="1">
        <f t="array" ref="AL11">IF(AL9+AL8&gt;=0,_xlfn.AGGREGATE(15,6,COLUMN(AL$2:$AU$2)/(AL$6:$AU$6&gt;=AL$9:$AU$9+AL$8:$AU$8),1),0)</f>
        <v>39</v>
      </c>
      <c r="AM11" s="5" cm="1">
        <f t="array" ref="AM11">IF(AM9+AM8&gt;=0,_xlfn.AGGREGATE(15,6,COLUMN(AM$2:$AU$2)/(AM$6:$AU$6&gt;=AM$9:$AU$9+AM$8:$AU$8),1),0)</f>
        <v>0</v>
      </c>
      <c r="AN11" s="5" cm="1">
        <f t="array" ref="AN11">IF(AN9+AN8&gt;=0,_xlfn.AGGREGATE(15,6,COLUMN(AN$2:$AU$2)/(AN$6:$AU$6&gt;=AN$9:$AU$9+AN$8:$AU$8),1),0)</f>
        <v>0</v>
      </c>
      <c r="AO11" s="5" cm="1">
        <f t="array" ref="AO11">IF(AO9+AO8&gt;=0,_xlfn.AGGREGATE(15,6,COLUMN(AO$2:$AU$2)/(AO$6:$AU$6&gt;=AO$9:$AU$9+AO$8:$AU$8),1),0)</f>
        <v>0</v>
      </c>
      <c r="AP11" s="5" cm="1">
        <f t="array" ref="AP11">IF(AP9+AP8&gt;=0,_xlfn.AGGREGATE(15,6,COLUMN(AP$2:$AU$2)/(AP$6:$AU$6&gt;=AP$9:$AU$9+AP$8:$AU$8),1),0)</f>
        <v>0</v>
      </c>
      <c r="AQ11" s="5" cm="1">
        <f t="array" ref="AQ11">IF(AQ9+AQ8&gt;=0,_xlfn.AGGREGATE(15,6,COLUMN(AQ$2:$AU$2)/(AQ$6:$AU$6&gt;=AQ$9:$AU$9+AQ$8:$AU$8),1),0)</f>
        <v>0</v>
      </c>
      <c r="AR11" s="5" cm="1">
        <f t="array" ref="AR11">IF(AR9+AR8&gt;=0,_xlfn.AGGREGATE(15,6,COLUMN(AR$2:$AU$2)/(AR$6:$AU$6&gt;=AR$9:$AU$9+AR$8:$AU$8),1),0)</f>
        <v>0</v>
      </c>
      <c r="AS11" s="5" cm="1">
        <f t="array" ref="AS11">IF(AS9+AS8&gt;=0,_xlfn.AGGREGATE(15,6,COLUMN(AS$2:$AU$2)/(AS$6:$AU$6&gt;=AS$9:$AU$9+AS$8:$AU$8),1),0)</f>
        <v>0</v>
      </c>
      <c r="AT11" s="5" cm="1">
        <f t="array" ref="AT11">IF(AT9+AT8&gt;=0,_xlfn.AGGREGATE(15,6,COLUMN(AT$2:$AU$2)/(AT$6:$AU$6&gt;=AT$9:$AU$9+AT$8:$AU$8),1),0)</f>
        <v>0</v>
      </c>
      <c r="AU11" s="5" cm="1">
        <f t="array" ref="AU11">IF(AU9+AU8&gt;=0,_xlfn.AGGREGATE(15,6,COLUMN(AU$2:$AU$2)/(AU$6:$AU$6&gt;=AU$9:$AU$9+AU$8:$AU$8),1),0)</f>
        <v>0</v>
      </c>
      <c r="AV11" s="5" cm="1">
        <f t="array" ref="AV11">IF(AV9+AV8&gt;=0,_xlfn.AGGREGATE(15,6,COLUMN($AU$2:AV$2)/($AU$6:AV$6&gt;=$AU$9:AV$9+$AU$8:AV$8),1),0)</f>
        <v>47</v>
      </c>
    </row>
    <row r="12" spans="1:48" s="28" customFormat="1" x14ac:dyDescent="0.25">
      <c r="A12" s="27" t="s">
        <v>19</v>
      </c>
      <c r="P12" s="29"/>
      <c r="Q12" s="30">
        <f ca="1">IF(Q11&gt;0,Q2+Q10,"-")</f>
        <v>45713.382775119615</v>
      </c>
      <c r="R12" s="30">
        <f t="shared" ref="R12:AC12" ca="1" si="51">IF(R11&gt;0,R2+R10,"-")</f>
        <v>45713.382775119615</v>
      </c>
      <c r="S12" s="30">
        <f t="shared" ca="1" si="51"/>
        <v>45713.382775119615</v>
      </c>
      <c r="T12" s="30">
        <f t="shared" ca="1" si="51"/>
        <v>45713.382775119615</v>
      </c>
      <c r="U12" s="30">
        <f t="shared" ca="1" si="51"/>
        <v>45713.382775119615</v>
      </c>
      <c r="V12" s="30">
        <f t="shared" ca="1" si="51"/>
        <v>45713.382775119615</v>
      </c>
      <c r="W12" s="30">
        <f t="shared" ca="1" si="51"/>
        <v>45713.382775119615</v>
      </c>
      <c r="X12" s="30">
        <f t="shared" ca="1" si="51"/>
        <v>45713.382775119615</v>
      </c>
      <c r="Y12" s="30">
        <f t="shared" ca="1" si="51"/>
        <v>45713.382775119615</v>
      </c>
      <c r="Z12" s="30">
        <f t="shared" ca="1" si="51"/>
        <v>45713.382775119615</v>
      </c>
      <c r="AA12" s="30">
        <f t="shared" ca="1" si="51"/>
        <v>45713.382775119615</v>
      </c>
      <c r="AB12" s="30">
        <f t="shared" ca="1" si="51"/>
        <v>45713.382775119615</v>
      </c>
      <c r="AC12" s="30">
        <f t="shared" ca="1" si="51"/>
        <v>45713.382775119615</v>
      </c>
      <c r="AD12" s="30">
        <f t="shared" ref="AD12:AU12" ca="1" si="52">IF(AD11&gt;0,AD2+AD10,"-")</f>
        <v>45713.382775119615</v>
      </c>
      <c r="AE12" s="30">
        <f t="shared" ca="1" si="52"/>
        <v>45713.382775119615</v>
      </c>
      <c r="AF12" s="30">
        <f t="shared" ca="1" si="52"/>
        <v>45713.382775119615</v>
      </c>
      <c r="AG12" s="30">
        <f t="shared" ca="1" si="52"/>
        <v>45713.382775119615</v>
      </c>
      <c r="AH12" s="30">
        <f t="shared" ca="1" si="52"/>
        <v>45774.25</v>
      </c>
      <c r="AI12" s="30">
        <f t="shared" ca="1" si="52"/>
        <v>45774.25</v>
      </c>
      <c r="AJ12" s="30" t="str">
        <f t="shared" si="52"/>
        <v>-</v>
      </c>
      <c r="AK12" s="30" t="str">
        <f t="shared" si="52"/>
        <v>-</v>
      </c>
      <c r="AL12" s="30">
        <f t="shared" ca="1" si="52"/>
        <v>45832.530991735541</v>
      </c>
      <c r="AM12" s="30" t="str">
        <f t="shared" si="52"/>
        <v>-</v>
      </c>
      <c r="AN12" s="30" t="str">
        <f t="shared" si="52"/>
        <v>-</v>
      </c>
      <c r="AO12" s="30" t="str">
        <f t="shared" si="52"/>
        <v>-</v>
      </c>
      <c r="AP12" s="30" t="str">
        <f t="shared" si="52"/>
        <v>-</v>
      </c>
      <c r="AQ12" s="30" t="str">
        <f t="shared" si="52"/>
        <v>-</v>
      </c>
      <c r="AR12" s="30" t="str">
        <f t="shared" si="52"/>
        <v>-</v>
      </c>
      <c r="AS12" s="30" t="str">
        <f t="shared" si="52"/>
        <v>-</v>
      </c>
      <c r="AT12" s="30" t="str">
        <f t="shared" si="52"/>
        <v>-</v>
      </c>
      <c r="AU12" s="30" t="str">
        <f t="shared" si="52"/>
        <v>-</v>
      </c>
    </row>
    <row r="13" spans="1:48" hidden="1" x14ac:dyDescent="0.25"/>
    <row r="14" spans="1:48" hidden="1" x14ac:dyDescent="0.25">
      <c r="N14">
        <f>INDEX(Q1:AC7,1,MATCH(Q9,Q9:AC9,1))</f>
        <v>31</v>
      </c>
      <c r="Q14" s="6">
        <f>SUM(INDEX($Q$1:$AC$7,1,MATCH(Q9,Q9:AC9,1)):INDEX(Q1:AC7,1,MATCH(Q9,Q7:AC7,1)))</f>
        <v>304</v>
      </c>
    </row>
    <row r="15" spans="1:48" hidden="1" x14ac:dyDescent="0.25">
      <c r="B15">
        <f>INDEX(B$1:$N$7,1,MATCH(B$9,B$9:$N$9,0))</f>
        <v>31</v>
      </c>
      <c r="Q15">
        <f>INDEX(Q$1:$AC$7,1,MATCH(Q$9,Q$9:$AC$9,0))</f>
        <v>31</v>
      </c>
      <c r="R15">
        <f>INDEX(R$1:$AC$7,1,MATCH(R$9,R$9:$AC$9,0))</f>
        <v>30</v>
      </c>
      <c r="S15">
        <f>INDEX(S$1:$AC$7,1,MATCH(S$9,S$9:$AC$9,0))</f>
        <v>31</v>
      </c>
      <c r="T15">
        <f>INDEX(T1:AC7,1,MATCH(T9,T9:AC9,0))</f>
        <v>31</v>
      </c>
      <c r="U15">
        <f>INDEX(U1:AC7,1,MATCH(U9,U9:AC9,0))</f>
        <v>28</v>
      </c>
      <c r="V15">
        <f>INDEX(V1:AC7,1,MATCH(V9,V9:AC9,0))</f>
        <v>31</v>
      </c>
      <c r="W15">
        <f>INDEX(W1:AC7,1,MATCH(W9,W9:AC9,0))</f>
        <v>30</v>
      </c>
      <c r="X15">
        <f>INDEX(X1:AC7,1,MATCH(X9,X9:AC9,0))</f>
        <v>31</v>
      </c>
      <c r="Y15">
        <f>INDEX(Y1:AC7,1,MATCH(Y9,Y9:AC9,0))</f>
        <v>30</v>
      </c>
      <c r="Z15">
        <f>INDEX(Z1:AC7,1,MATCH(Z9,Z9:AC9,0))</f>
        <v>31</v>
      </c>
      <c r="AA15">
        <f>INDEX(AA1:AC7,1,MATCH(AA9,AA9:AC9,0))</f>
        <v>31</v>
      </c>
      <c r="AB15">
        <f>INDEX(AB1:AC7,1,MATCH(AB9,AB9:AC9,0))</f>
        <v>30</v>
      </c>
      <c r="AC15">
        <f>INDEX(AC1:AC7,1,MATCH(AC9,AC9:AC9,0))</f>
        <v>31</v>
      </c>
    </row>
    <row r="16" spans="1:48" hidden="1" x14ac:dyDescent="0.25">
      <c r="B16">
        <f>INDEX(B7:N7,1,7)</f>
        <v>36</v>
      </c>
      <c r="Q16">
        <f>INDEX(Q7:AC7,1,7)</f>
        <v>438</v>
      </c>
    </row>
    <row r="17" spans="1:47" hidden="1" x14ac:dyDescent="0.25">
      <c r="B17">
        <f>MATCH(434,B7:N7,1)</f>
        <v>13</v>
      </c>
      <c r="Q17">
        <f>MATCH(434,Q7:AC7,1)</f>
        <v>6</v>
      </c>
    </row>
    <row r="18" spans="1:47" hidden="1" x14ac:dyDescent="0.25">
      <c r="B18">
        <f>INDEX(B$1:$AC$7,1,MATCH(B$9,B$7:$AC$7,1))</f>
        <v>31</v>
      </c>
      <c r="Q18">
        <f>INDEX(Q$1:$AC$7,1,MATCH(Q$9,Q$7:$AC$7,1))</f>
        <v>31</v>
      </c>
      <c r="R18">
        <f>INDEX(R$1:$AC$7,1,MATCH(R$9,R$7:$AC$7,1))</f>
        <v>31</v>
      </c>
      <c r="S18">
        <f>INDEX(S$1:$AC$7,1,MATCH(S$9,S$7:$AC$7,1))</f>
        <v>31</v>
      </c>
      <c r="T18" t="e">
        <f>INDEX(T$1:$AC$7,1,MATCH(T$9,T$7:$AC$7,1))</f>
        <v>#N/A</v>
      </c>
      <c r="U18" t="e">
        <f>INDEX(U$1:$AC$7,1,MATCH(U$9,U$7:$AC$7,1))</f>
        <v>#N/A</v>
      </c>
      <c r="V18" t="e">
        <f>INDEX(V$1:$AC$7,1,MATCH(V$9,V$7:$AC$7,1))</f>
        <v>#N/A</v>
      </c>
      <c r="W18" t="e">
        <f>INDEX(W$1:$AC$7,1,MATCH(W$9,W$7:$AC$7,1))</f>
        <v>#N/A</v>
      </c>
      <c r="X18" t="e">
        <f>INDEX(X$1:$AC$7,1,MATCH(X$9,X$7:$AC$7,1))</f>
        <v>#N/A</v>
      </c>
      <c r="Y18" t="e">
        <f>INDEX(Y$1:$AC$7,1,MATCH(Y$9,Y$7:$AC$7,1))</f>
        <v>#N/A</v>
      </c>
      <c r="Z18" t="e">
        <f>INDEX(Z$1:$AC$7,1,MATCH(Z$9,Z$7:$AC$7,1))</f>
        <v>#N/A</v>
      </c>
      <c r="AA18" t="e">
        <f>INDEX(AA$1:$AC$7,1,MATCH(AA$9,AA$7:$AC$7,1))</f>
        <v>#N/A</v>
      </c>
      <c r="AB18" t="e">
        <f>INDEX(AB$1:$AC$7,1,MATCH(AB$9,AB$7:$AC$7,1))</f>
        <v>#N/A</v>
      </c>
      <c r="AC18" t="e">
        <f>INDEX(AC$1:$AC$7,1,MATCH(AC$9,AC$7:$AC$7,1))</f>
        <v>#N/A</v>
      </c>
    </row>
    <row r="19" spans="1:47" hidden="1" x14ac:dyDescent="0.25"/>
    <row r="20" spans="1:47" hidden="1" x14ac:dyDescent="0.25"/>
    <row r="21" spans="1:47" hidden="1" x14ac:dyDescent="0.25"/>
    <row r="22" spans="1:47" hidden="1" x14ac:dyDescent="0.25"/>
    <row r="23" spans="1:47" hidden="1" x14ac:dyDescent="0.25"/>
    <row r="24" spans="1:47" x14ac:dyDescent="0.25"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</row>
    <row r="26" spans="1:47" x14ac:dyDescent="0.25">
      <c r="A26" t="s">
        <v>23</v>
      </c>
      <c r="Q26">
        <f>COLUMN()</f>
        <v>17</v>
      </c>
      <c r="R26">
        <f>COLUMN()</f>
        <v>18</v>
      </c>
      <c r="S26">
        <f>COLUMN()</f>
        <v>19</v>
      </c>
      <c r="T26">
        <f>COLUMN()</f>
        <v>20</v>
      </c>
      <c r="U26">
        <f>COLUMN()</f>
        <v>21</v>
      </c>
      <c r="V26">
        <f>COLUMN()</f>
        <v>22</v>
      </c>
      <c r="W26">
        <f>COLUMN()</f>
        <v>23</v>
      </c>
      <c r="X26">
        <f>COLUMN()</f>
        <v>24</v>
      </c>
      <c r="Y26">
        <f>COLUMN()</f>
        <v>25</v>
      </c>
      <c r="Z26">
        <f>COLUMN()</f>
        <v>26</v>
      </c>
      <c r="AA26">
        <f>COLUMN()</f>
        <v>27</v>
      </c>
      <c r="AB26">
        <f>COLUMN()</f>
        <v>28</v>
      </c>
      <c r="AC26">
        <f>COLUMN()</f>
        <v>29</v>
      </c>
      <c r="AD26">
        <f>COLUMN()</f>
        <v>30</v>
      </c>
      <c r="AE26">
        <f>COLUMN()</f>
        <v>31</v>
      </c>
      <c r="AF26">
        <f>COLUMN()</f>
        <v>32</v>
      </c>
      <c r="AG26">
        <f>COLUMN()</f>
        <v>33</v>
      </c>
      <c r="AH26">
        <f>COLUMN()</f>
        <v>34</v>
      </c>
      <c r="AI26">
        <f>COLUMN()</f>
        <v>35</v>
      </c>
      <c r="AJ26">
        <f>COLUMN()</f>
        <v>36</v>
      </c>
      <c r="AK26">
        <f>COLUMN()</f>
        <v>37</v>
      </c>
      <c r="AL26">
        <f>COLUMN()</f>
        <v>38</v>
      </c>
      <c r="AM26">
        <f>COLUMN()</f>
        <v>39</v>
      </c>
      <c r="AN26">
        <f>COLUMN()</f>
        <v>40</v>
      </c>
      <c r="AO26">
        <f>COLUMN()</f>
        <v>41</v>
      </c>
      <c r="AP26">
        <f>COLUMN()</f>
        <v>42</v>
      </c>
      <c r="AQ26">
        <f>COLUMN()</f>
        <v>43</v>
      </c>
      <c r="AR26">
        <f>COLUMN()</f>
        <v>44</v>
      </c>
      <c r="AS26">
        <f>COLUMN()</f>
        <v>45</v>
      </c>
      <c r="AT26">
        <f>COLUMN()</f>
        <v>46</v>
      </c>
      <c r="AU26">
        <f>COLUMN()</f>
        <v>47</v>
      </c>
    </row>
  </sheetData>
  <conditionalFormatting sqref="A1 A3:A1048576">
    <cfRule type="duplicateValues" dxfId="2" priority="1"/>
    <cfRule type="duplicateValues" dxfId="1" priority="2"/>
  </conditionalFormatting>
  <conditionalFormatting sqref="A3:A10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Test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Ursula Mariale</dc:creator>
  <cp:lastModifiedBy>BSA</cp:lastModifiedBy>
  <dcterms:created xsi:type="dcterms:W3CDTF">2023-10-08T11:02:04Z</dcterms:created>
  <dcterms:modified xsi:type="dcterms:W3CDTF">2023-10-08T20:17:37Z</dcterms:modified>
</cp:coreProperties>
</file>