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4B39F4C-F524-40C3-97AA-70AEBF9A69EE}" xr6:coauthVersionLast="47" xr6:coauthVersionMax="47" xr10:uidLastSave="{00000000-0000-0000-0000-000000000000}"/>
  <bookViews>
    <workbookView xWindow="-120" yWindow="-120" windowWidth="29040" windowHeight="15855" xr2:uid="{006D73E0-AE09-2440-85C5-8C906487FB7E}"/>
  </bookViews>
  <sheets>
    <sheet name="RÉSERVATIONS" sheetId="1" r:id="rId1"/>
    <sheet name="RÉSERVATIONS PAR NATIONALITÉ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2" l="1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</calcChain>
</file>

<file path=xl/sharedStrings.xml><?xml version="1.0" encoding="utf-8"?>
<sst xmlns="http://schemas.openxmlformats.org/spreadsheetml/2006/main" count="142" uniqueCount="89">
  <si>
    <t>Numéro de réservation</t>
  </si>
  <si>
    <t>Date séjour</t>
  </si>
  <si>
    <t>KJ54TD</t>
  </si>
  <si>
    <t>XXQ4CW</t>
  </si>
  <si>
    <t>A3RYRM</t>
  </si>
  <si>
    <t>MBMRB2</t>
  </si>
  <si>
    <t>A5CEDS</t>
  </si>
  <si>
    <t>BEWFQ2</t>
  </si>
  <si>
    <t>9ZFA4K</t>
  </si>
  <si>
    <t>R29R5M</t>
  </si>
  <si>
    <t>C5AK58</t>
  </si>
  <si>
    <t>RKTND5</t>
  </si>
  <si>
    <t>BBMS35</t>
  </si>
  <si>
    <t>4Y5KRM</t>
  </si>
  <si>
    <t>EYM5JM</t>
  </si>
  <si>
    <t>C8CSNE</t>
  </si>
  <si>
    <t>HMJTEZT8BC</t>
  </si>
  <si>
    <t>HM5TSRRQJA</t>
  </si>
  <si>
    <t>HMK3WMNFFN</t>
  </si>
  <si>
    <t>HMJKJTNDPH</t>
  </si>
  <si>
    <t>HMASBRZE9M</t>
  </si>
  <si>
    <t>J3HZNR</t>
  </si>
  <si>
    <t>HMAFP8FDJX</t>
  </si>
  <si>
    <t>HMCHXZ2RB8</t>
  </si>
  <si>
    <t>HMC49YEN59</t>
  </si>
  <si>
    <t>HMDPSNS9T5</t>
  </si>
  <si>
    <t>HMKWM9CWQE</t>
  </si>
  <si>
    <t>HMT4N2DTCN</t>
  </si>
  <si>
    <t>HMN8YHT9PT</t>
  </si>
  <si>
    <t>HMXBRMC98B</t>
  </si>
  <si>
    <t>HMJ4HY5RXC</t>
  </si>
  <si>
    <t>HMZ3Q8QCY3</t>
  </si>
  <si>
    <t>HM3S5NMNA9</t>
  </si>
  <si>
    <t>HMF33BR4WA</t>
  </si>
  <si>
    <t>HM5MMST5KR</t>
  </si>
  <si>
    <t>HM92SQHWR3</t>
  </si>
  <si>
    <t>HMBFD2QJAQ</t>
  </si>
  <si>
    <t>HMNPB2DSQZ</t>
  </si>
  <si>
    <t>HM52NADTKK</t>
  </si>
  <si>
    <t>HM9NT8RHXF</t>
  </si>
  <si>
    <t>HMDHHD53QA</t>
  </si>
  <si>
    <t>HM5CFKAKHY</t>
  </si>
  <si>
    <t>HMH5DA3TQY</t>
  </si>
  <si>
    <t>HMFTDJ44X5</t>
  </si>
  <si>
    <t>HMPZKETWA9</t>
  </si>
  <si>
    <t>HMBDPJQMCW</t>
  </si>
  <si>
    <t>HMPBBQET5B</t>
  </si>
  <si>
    <t>HMJWF4MDNX</t>
  </si>
  <si>
    <t>HMJPQ4ZSHQ</t>
  </si>
  <si>
    <t>HMACDY8HCF</t>
  </si>
  <si>
    <t>HMD9SA9KE3</t>
  </si>
  <si>
    <t>Nationalité</t>
  </si>
  <si>
    <t>FRA</t>
  </si>
  <si>
    <t>GBR</t>
  </si>
  <si>
    <t>USA</t>
  </si>
  <si>
    <t>ESP</t>
  </si>
  <si>
    <t>AUS</t>
  </si>
  <si>
    <t>POR</t>
  </si>
  <si>
    <t>KOR</t>
  </si>
  <si>
    <t>SUI</t>
  </si>
  <si>
    <t>CAN</t>
  </si>
  <si>
    <t>IRL</t>
  </si>
  <si>
    <t>MEX</t>
  </si>
  <si>
    <t>HKG</t>
  </si>
  <si>
    <t>BEL</t>
  </si>
  <si>
    <t>GER</t>
  </si>
  <si>
    <t>NOR</t>
  </si>
  <si>
    <t>ARG</t>
  </si>
  <si>
    <t>FRANCE (FRA)</t>
  </si>
  <si>
    <t>ÉTATS-UNIS (USA)</t>
  </si>
  <si>
    <t>ROYAUME-UNI (GBR)</t>
  </si>
  <si>
    <t>ESPAGNE (ESP)</t>
  </si>
  <si>
    <t>AUSTRALIE (AUS)</t>
  </si>
  <si>
    <t>PORTUGAL (POR)</t>
  </si>
  <si>
    <t>CORÉE DU SUD (KOR)</t>
  </si>
  <si>
    <t>CANADA (CAN)</t>
  </si>
  <si>
    <t>IRLANDE (IRL)</t>
  </si>
  <si>
    <t>SUISSE (SUI)</t>
  </si>
  <si>
    <t>MEXIQUE (MEX)</t>
  </si>
  <si>
    <t>HONG KONG (HKG)</t>
  </si>
  <si>
    <t>ALLEMAGNE (GER)</t>
  </si>
  <si>
    <t>NORVEGE (NOR)</t>
  </si>
  <si>
    <t>ARGENTINE (ARG)</t>
  </si>
  <si>
    <t>ITALIE (ITA)</t>
  </si>
  <si>
    <t>Nombre de réservations total</t>
  </si>
  <si>
    <t>Saison préférée</t>
  </si>
  <si>
    <t xml:space="preserve">quelle est la formule pour trouver durant quel mois de l'année, toutes années confondues (dates en Feuille 1 colonne B), les personnes françaises (FRA dans feuille 1 colonne C) sont le plus venues ? </t>
  </si>
  <si>
    <t>Eindtotaal</t>
  </si>
  <si>
    <t>Aantal van Nationalité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</si>
</sst>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/>
    <xf numFmtId="17" fontId="0" fillId="3" borderId="1" xfId="0" applyNumberFormat="1" applyFill="1" applyBorder="1"/>
    <xf numFmtId="17" fontId="0" fillId="0" borderId="1" xfId="0" applyNumberFormat="1" applyBorder="1"/>
    <xf numFmtId="0" fontId="0" fillId="0" borderId="1" xfId="0" applyBorder="1"/>
    <xf numFmtId="0" fontId="0" fillId="3" borderId="1" xfId="0" applyFill="1" applyBorder="1"/>
    <xf numFmtId="0" fontId="1" fillId="2" borderId="2" xfId="0" applyFont="1" applyFill="1" applyBorder="1"/>
    <xf numFmtId="0" fontId="0" fillId="3" borderId="3" xfId="0" applyFill="1" applyBorder="1"/>
    <xf numFmtId="17" fontId="0" fillId="3" borderId="3" xfId="0" applyNumberFormat="1" applyFill="1" applyBorder="1"/>
    <xf numFmtId="0" fontId="0" fillId="0" borderId="0" xfId="0" applyAlignment="1">
      <alignment vertical="center" wrapText="1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4" borderId="0" xfId="0" applyNumberFormat="1" applyFill="1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Standaard" xfId="0" builtinId="0"/>
  </cellStyles>
  <dxfs count="23">
    <dxf>
      <fill>
        <patternFill>
          <bgColor rgb="FF92D050"/>
        </patternFill>
      </fill>
    </dxf>
    <dxf>
      <fill>
        <patternFill patternType="solid">
          <bgColor rgb="FF92D05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4" formatCode="mmm\-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5199.730916898145" createdVersion="8" refreshedVersion="8" minRefreshableVersion="3" recordCount="49" xr:uid="{49EE7D52-CDBF-483A-9D74-58600E1A14CD}">
  <cacheSource type="worksheet">
    <worksheetSource name="Tableau2"/>
  </cacheSource>
  <cacheFields count="3">
    <cacheField name="Numéro de réservation" numFmtId="0">
      <sharedItems/>
    </cacheField>
    <cacheField name="Date séjour" numFmtId="17">
      <sharedItems containsSemiMixedTypes="0" containsNonDate="0" containsDate="1" containsString="0" minDate="2016-09-01T00:00:00" maxDate="2018-04-02T00:00:00" count="17">
        <d v="2016-09-01T00:00:00"/>
        <d v="2016-10-01T00:00:00"/>
        <d v="2016-11-01T00:00:00"/>
        <d v="2016-12-01T00:00:00"/>
        <d v="2017-02-01T00:00:00"/>
        <d v="2017-03-01T00:00:00"/>
        <d v="2017-04-01T00:00:00"/>
        <d v="2017-05-01T00:00:00"/>
        <d v="2017-06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</sharedItems>
    </cacheField>
    <cacheField name="Nationalité" numFmtId="0">
      <sharedItems count="16">
        <s v="FRA"/>
        <s v="GBR"/>
        <s v="USA"/>
        <s v="ESP"/>
        <s v="AUS"/>
        <s v="POR"/>
        <s v="KOR"/>
        <s v="SUI"/>
        <s v="CAN"/>
        <s v="IRL"/>
        <s v="MEX"/>
        <s v="HKG"/>
        <s v="BEL"/>
        <s v="GER"/>
        <s v="NOR"/>
        <s v="ARG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">
  <r>
    <s v="KJ54TD"/>
    <x v="0"/>
    <x v="0"/>
  </r>
  <r>
    <s v="XXQ4CW"/>
    <x v="0"/>
    <x v="0"/>
  </r>
  <r>
    <s v="A3RYRM"/>
    <x v="0"/>
    <x v="0"/>
  </r>
  <r>
    <s v="MBMRB2"/>
    <x v="0"/>
    <x v="0"/>
  </r>
  <r>
    <s v="A5CEDS"/>
    <x v="1"/>
    <x v="0"/>
  </r>
  <r>
    <s v="BEWFQ2"/>
    <x v="1"/>
    <x v="1"/>
  </r>
  <r>
    <s v="9ZFA4K"/>
    <x v="1"/>
    <x v="2"/>
  </r>
  <r>
    <s v="R29R5M"/>
    <x v="1"/>
    <x v="0"/>
  </r>
  <r>
    <s v="C5AK58"/>
    <x v="1"/>
    <x v="1"/>
  </r>
  <r>
    <s v="RKTND5"/>
    <x v="1"/>
    <x v="3"/>
  </r>
  <r>
    <s v="BBMS35"/>
    <x v="2"/>
    <x v="2"/>
  </r>
  <r>
    <s v="4Y5KRM"/>
    <x v="3"/>
    <x v="0"/>
  </r>
  <r>
    <s v="EYM5JM"/>
    <x v="4"/>
    <x v="1"/>
  </r>
  <r>
    <s v="C8CSNE"/>
    <x v="4"/>
    <x v="4"/>
  </r>
  <r>
    <s v="HMJTEZT8BC"/>
    <x v="5"/>
    <x v="3"/>
  </r>
  <r>
    <s v="HM5TSRRQJA"/>
    <x v="5"/>
    <x v="3"/>
  </r>
  <r>
    <s v="HMK3WMNFFN"/>
    <x v="6"/>
    <x v="0"/>
  </r>
  <r>
    <s v="HMJKJTNDPH"/>
    <x v="6"/>
    <x v="4"/>
  </r>
  <r>
    <s v="HMASBRZE9M"/>
    <x v="6"/>
    <x v="3"/>
  </r>
  <r>
    <s v="J3HZNR"/>
    <x v="6"/>
    <x v="0"/>
  </r>
  <r>
    <s v="HMAFP8FDJX"/>
    <x v="7"/>
    <x v="5"/>
  </r>
  <r>
    <s v="HMCHXZ2RB8"/>
    <x v="7"/>
    <x v="0"/>
  </r>
  <r>
    <s v="HMC49YEN59"/>
    <x v="8"/>
    <x v="0"/>
  </r>
  <r>
    <s v="HMDPSNS9T5"/>
    <x v="9"/>
    <x v="6"/>
  </r>
  <r>
    <s v="HMKWM9CWQE"/>
    <x v="9"/>
    <x v="6"/>
  </r>
  <r>
    <s v="HMT4N2DTCN"/>
    <x v="9"/>
    <x v="7"/>
  </r>
  <r>
    <s v="HMN8YHT9PT"/>
    <x v="9"/>
    <x v="0"/>
  </r>
  <r>
    <s v="HMXBRMC98B"/>
    <x v="10"/>
    <x v="8"/>
  </r>
  <r>
    <s v="HMJ4HY5RXC"/>
    <x v="10"/>
    <x v="0"/>
  </r>
  <r>
    <s v="HMZ3Q8QCY3"/>
    <x v="10"/>
    <x v="9"/>
  </r>
  <r>
    <s v="HM3S5NMNA9"/>
    <x v="10"/>
    <x v="0"/>
  </r>
  <r>
    <s v="HMF33BR4WA"/>
    <x v="10"/>
    <x v="0"/>
  </r>
  <r>
    <s v="HM5MMST5KR"/>
    <x v="11"/>
    <x v="1"/>
  </r>
  <r>
    <s v="HM92SQHWR3"/>
    <x v="11"/>
    <x v="7"/>
  </r>
  <r>
    <s v="HMBFD2QJAQ"/>
    <x v="11"/>
    <x v="1"/>
  </r>
  <r>
    <s v="HMNPB2DSQZ"/>
    <x v="12"/>
    <x v="3"/>
  </r>
  <r>
    <s v="HM52NADTKK"/>
    <x v="12"/>
    <x v="10"/>
  </r>
  <r>
    <s v="HM9NT8RHXF"/>
    <x v="12"/>
    <x v="0"/>
  </r>
  <r>
    <s v="HMDHHD53QA"/>
    <x v="12"/>
    <x v="5"/>
  </r>
  <r>
    <s v="HM5CFKAKHY"/>
    <x v="13"/>
    <x v="11"/>
  </r>
  <r>
    <s v="HMH5DA3TQY"/>
    <x v="13"/>
    <x v="9"/>
  </r>
  <r>
    <s v="HMFTDJ44X5"/>
    <x v="14"/>
    <x v="12"/>
  </r>
  <r>
    <s v="HMPZKETWA9"/>
    <x v="15"/>
    <x v="0"/>
  </r>
  <r>
    <s v="HMBDPJQMCW"/>
    <x v="15"/>
    <x v="13"/>
  </r>
  <r>
    <s v="HMPBBQET5B"/>
    <x v="15"/>
    <x v="14"/>
  </r>
  <r>
    <s v="HMJWF4MDNX"/>
    <x v="16"/>
    <x v="2"/>
  </r>
  <r>
    <s v="HMJPQ4ZSHQ"/>
    <x v="16"/>
    <x v="1"/>
  </r>
  <r>
    <s v="HMACDY8HCF"/>
    <x v="16"/>
    <x v="15"/>
  </r>
  <r>
    <s v="HMD9SA9KE3"/>
    <x v="16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BE1B70-C53D-448C-8CCF-772E07D21B9B}" name="Draaitabel1" cacheId="4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F1:X19" firstHeaderRow="1" firstDataRow="2" firstDataCol="1"/>
  <pivotFields count="3"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numFmtId="17" outline="0" subtotalTop="0" showAll="0" insertBlankRow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insertBlankRow="1">
      <items count="17">
        <item x="15"/>
        <item x="4"/>
        <item x="12"/>
        <item x="8"/>
        <item x="3"/>
        <item x="0"/>
        <item x="1"/>
        <item x="13"/>
        <item x="11"/>
        <item x="9"/>
        <item x="6"/>
        <item x="10"/>
        <item x="14"/>
        <item x="5"/>
        <item x="7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2"/>
  </rowFields>
  <row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Fields count="1">
    <field x="1"/>
  </colFields>
  <col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colItems>
  <dataFields count="1">
    <dataField name="Aantal van Nationalité" fld="2" subtotal="count" baseField="0" baseItem="0"/>
  </dataFields>
  <formats count="12">
    <format dxfId="11">
      <pivotArea type="all" dataOnly="0" outline="0" fieldPosition="0"/>
    </format>
    <format dxfId="10">
      <pivotArea outline="0" collapsedLevelsAreSubtotals="1" fieldPosition="0"/>
    </format>
    <format dxfId="9">
      <pivotArea type="origin" dataOnly="0" labelOnly="1" outline="0" fieldPosition="0"/>
    </format>
    <format dxfId="8">
      <pivotArea field="1" type="button" dataOnly="0" labelOnly="1" outline="0" axis="axisCol" fieldPosition="0"/>
    </format>
    <format dxfId="7">
      <pivotArea type="topRight" dataOnly="0" labelOnly="1" outline="0" fieldPosition="0"/>
    </format>
    <format dxfId="6">
      <pivotArea field="2" type="button" dataOnly="0" labelOnly="1" outline="0" axis="axisRow" fieldPosition="0"/>
    </format>
    <format dxfId="5">
      <pivotArea dataOnly="0" labelOnly="1" outline="0" fieldPosition="0">
        <references count="1">
          <reference field="2" count="0"/>
        </references>
      </pivotArea>
    </format>
    <format dxfId="4">
      <pivotArea dataOnly="0" labelOnly="1" grandRow="1" outline="0" fieldPosition="0"/>
    </format>
    <format dxfId="3">
      <pivotArea dataOnly="0" labelOnly="1" outline="0" fieldPosition="0">
        <references count="1">
          <reference field="1" count="0"/>
        </references>
      </pivotArea>
    </format>
    <format dxfId="2">
      <pivotArea dataOnly="0" labelOnly="1" grandCol="1" outline="0" fieldPosition="0"/>
    </format>
    <format dxfId="1">
      <pivotArea dataOnly="0" grandCol="1" outline="0" fieldPosition="0"/>
    </format>
    <format dxfId="0">
      <pivotArea dataOnly="0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F6B199-6E7D-3E42-8839-BD977DB8D197}" name="Tableau2" displayName="Tableau2" ref="A1:C50" totalsRowShown="0" headerRowDxfId="21" headerRowBorderDxfId="20" tableBorderDxfId="19" totalsRowBorderDxfId="18">
  <autoFilter ref="A1:C50" xr:uid="{24F6B199-6E7D-3E42-8839-BD977DB8D197}"/>
  <tableColumns count="3">
    <tableColumn id="1" xr3:uid="{499A5E39-8086-4F48-B346-83254E3E4644}" name="Numéro de réservation" dataDxfId="17"/>
    <tableColumn id="3" xr3:uid="{F14DB151-A909-0542-A938-0709040E3FF6}" name="Date séjour" dataDxfId="16"/>
    <tableColumn id="4" xr3:uid="{60E15930-751B-3F43-81E4-7CC61163616F}" name="Nationalité" dataDxfId="1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875E6A-9D77-0A45-B68E-D684252BB2A3}" name="Tableau1" displayName="Tableau1" ref="A1:C17" totalsRowShown="0" tableBorderDxfId="14">
  <autoFilter ref="A1:C17" xr:uid="{E6875E6A-9D77-0A45-B68E-D684252BB2A3}"/>
  <tableColumns count="3">
    <tableColumn id="1" xr3:uid="{EB5D13BE-FBB2-B940-A184-DFC6A8DFB236}" name="Nationalité" dataDxfId="13"/>
    <tableColumn id="2" xr3:uid="{729EE735-D46F-1B45-B157-2A5F15F5BAD0}" name="Nombre de réservations total" dataDxfId="12">
      <calculatedColumnFormula>COUNTIF(Tableau2[Nationalité],"FRA")</calculatedColumnFormula>
    </tableColumn>
    <tableColumn id="3" xr3:uid="{A84AD464-9D48-6248-B1B0-0B72D18D653A}" name="Saison préféré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B45927-B0B3-7B44-B80A-7458FA8A8F00}">
  <sheetPr codeName="Blad1"/>
  <dimension ref="A1:Y50"/>
  <sheetViews>
    <sheetView tabSelected="1" topLeftCell="C1" workbookViewId="0">
      <selection activeCell="D12" sqref="D12:E12"/>
    </sheetView>
  </sheetViews>
  <sheetFormatPr defaultColWidth="11" defaultRowHeight="15.75" x14ac:dyDescent="0.25"/>
  <cols>
    <col min="1" max="1" width="30.875" customWidth="1"/>
    <col min="2" max="2" width="25.375" customWidth="1"/>
    <col min="3" max="3" width="12.625" customWidth="1"/>
    <col min="6" max="6" width="20.5" style="11" bestFit="1" customWidth="1"/>
    <col min="7" max="7" width="12.625" style="11" bestFit="1" customWidth="1"/>
    <col min="8" max="8" width="6.625" style="11" bestFit="1" customWidth="1"/>
    <col min="9" max="9" width="7" style="11" bestFit="1" customWidth="1"/>
    <col min="10" max="10" width="6.75" style="11" bestFit="1" customWidth="1"/>
    <col min="11" max="11" width="6.5" style="11" bestFit="1" customWidth="1"/>
    <col min="12" max="12" width="6.875" style="11" bestFit="1" customWidth="1"/>
    <col min="13" max="13" width="6.625" style="11" bestFit="1" customWidth="1"/>
    <col min="14" max="14" width="6.875" style="11" bestFit="1" customWidth="1"/>
    <col min="15" max="15" width="6.5" style="11" bestFit="1" customWidth="1"/>
    <col min="16" max="17" width="6.625" style="11" bestFit="1" customWidth="1"/>
    <col min="18" max="18" width="7" style="11" bestFit="1" customWidth="1"/>
    <col min="19" max="19" width="6.75" style="11" bestFit="1" customWidth="1"/>
    <col min="20" max="20" width="6.375" style="11" bestFit="1" customWidth="1"/>
    <col min="21" max="21" width="6.5" style="11" bestFit="1" customWidth="1"/>
    <col min="22" max="22" width="6.875" style="11" bestFit="1" customWidth="1"/>
    <col min="23" max="23" width="6.625" style="11" bestFit="1" customWidth="1"/>
    <col min="24" max="24" width="9.75" style="11" bestFit="1" customWidth="1"/>
    <col min="25" max="25" width="11" style="11"/>
  </cols>
  <sheetData>
    <row r="1" spans="1:24" x14ac:dyDescent="0.25">
      <c r="A1" s="6" t="s">
        <v>0</v>
      </c>
      <c r="B1" s="6" t="s">
        <v>1</v>
      </c>
      <c r="C1" s="6" t="s">
        <v>51</v>
      </c>
      <c r="F1" s="10" t="s">
        <v>88</v>
      </c>
      <c r="G1" s="10" t="s">
        <v>1</v>
      </c>
    </row>
    <row r="2" spans="1:24" x14ac:dyDescent="0.25">
      <c r="A2" s="2" t="s">
        <v>2</v>
      </c>
      <c r="B2" s="2">
        <v>42614</v>
      </c>
      <c r="C2" s="5" t="s">
        <v>52</v>
      </c>
      <c r="F2" s="10" t="s">
        <v>51</v>
      </c>
      <c r="G2" s="12">
        <v>42614</v>
      </c>
      <c r="H2" s="12">
        <v>42644</v>
      </c>
      <c r="I2" s="12">
        <v>42675</v>
      </c>
      <c r="J2" s="12">
        <v>42705</v>
      </c>
      <c r="K2" s="12">
        <v>42767</v>
      </c>
      <c r="L2" s="12">
        <v>42795</v>
      </c>
      <c r="M2" s="12">
        <v>42826</v>
      </c>
      <c r="N2" s="12">
        <v>42856</v>
      </c>
      <c r="O2" s="12">
        <v>42887</v>
      </c>
      <c r="P2" s="12">
        <v>42979</v>
      </c>
      <c r="Q2" s="12">
        <v>43009</v>
      </c>
      <c r="R2" s="12">
        <v>43040</v>
      </c>
      <c r="S2" s="12">
        <v>43070</v>
      </c>
      <c r="T2" s="12">
        <v>43101</v>
      </c>
      <c r="U2" s="12">
        <v>43132</v>
      </c>
      <c r="V2" s="12">
        <v>43160</v>
      </c>
      <c r="W2" s="12">
        <v>43191</v>
      </c>
      <c r="X2" s="14" t="s">
        <v>87</v>
      </c>
    </row>
    <row r="3" spans="1:24" x14ac:dyDescent="0.25">
      <c r="A3" s="3" t="s">
        <v>3</v>
      </c>
      <c r="B3" s="3">
        <v>42614</v>
      </c>
      <c r="C3" s="4" t="s">
        <v>52</v>
      </c>
      <c r="F3" s="11" t="s">
        <v>67</v>
      </c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>
        <v>1</v>
      </c>
      <c r="X3" s="15">
        <v>1</v>
      </c>
    </row>
    <row r="4" spans="1:24" x14ac:dyDescent="0.25">
      <c r="A4" s="2" t="s">
        <v>4</v>
      </c>
      <c r="B4" s="2">
        <v>42614</v>
      </c>
      <c r="C4" s="5" t="s">
        <v>52</v>
      </c>
      <c r="F4" s="11" t="s">
        <v>56</v>
      </c>
      <c r="G4" s="13"/>
      <c r="H4" s="13"/>
      <c r="I4" s="13"/>
      <c r="J4" s="13"/>
      <c r="K4" s="13">
        <v>1</v>
      </c>
      <c r="L4" s="13"/>
      <c r="M4" s="13">
        <v>1</v>
      </c>
      <c r="N4" s="13"/>
      <c r="O4" s="13"/>
      <c r="P4" s="13"/>
      <c r="Q4" s="13"/>
      <c r="R4" s="13"/>
      <c r="S4" s="13"/>
      <c r="T4" s="13"/>
      <c r="U4" s="13"/>
      <c r="V4" s="13"/>
      <c r="W4" s="13"/>
      <c r="X4" s="15">
        <v>2</v>
      </c>
    </row>
    <row r="5" spans="1:24" x14ac:dyDescent="0.25">
      <c r="A5" s="3" t="s">
        <v>5</v>
      </c>
      <c r="B5" s="3">
        <v>42614</v>
      </c>
      <c r="C5" s="4" t="s">
        <v>52</v>
      </c>
      <c r="F5" s="11" t="s">
        <v>64</v>
      </c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>
        <v>1</v>
      </c>
      <c r="V5" s="13"/>
      <c r="W5" s="13"/>
      <c r="X5" s="15">
        <v>1</v>
      </c>
    </row>
    <row r="6" spans="1:24" x14ac:dyDescent="0.25">
      <c r="A6" s="2" t="s">
        <v>6</v>
      </c>
      <c r="B6" s="2">
        <v>42644</v>
      </c>
      <c r="C6" s="5" t="s">
        <v>52</v>
      </c>
      <c r="F6" s="11" t="s">
        <v>60</v>
      </c>
      <c r="G6" s="13"/>
      <c r="H6" s="13"/>
      <c r="I6" s="13"/>
      <c r="J6" s="13"/>
      <c r="K6" s="13"/>
      <c r="L6" s="13"/>
      <c r="M6" s="13"/>
      <c r="N6" s="13"/>
      <c r="O6" s="13"/>
      <c r="P6" s="13"/>
      <c r="Q6" s="13">
        <v>1</v>
      </c>
      <c r="R6" s="13"/>
      <c r="S6" s="13"/>
      <c r="T6" s="13"/>
      <c r="U6" s="13"/>
      <c r="V6" s="13"/>
      <c r="W6" s="13"/>
      <c r="X6" s="15">
        <v>1</v>
      </c>
    </row>
    <row r="7" spans="1:24" x14ac:dyDescent="0.25">
      <c r="A7" s="3" t="s">
        <v>7</v>
      </c>
      <c r="B7" s="3">
        <v>42644</v>
      </c>
      <c r="C7" s="4" t="s">
        <v>53</v>
      </c>
      <c r="F7" s="11" t="s">
        <v>55</v>
      </c>
      <c r="G7" s="13"/>
      <c r="H7" s="13">
        <v>1</v>
      </c>
      <c r="I7" s="13"/>
      <c r="J7" s="13"/>
      <c r="K7" s="13"/>
      <c r="L7" s="13">
        <v>2</v>
      </c>
      <c r="M7" s="13">
        <v>1</v>
      </c>
      <c r="N7" s="13"/>
      <c r="O7" s="13"/>
      <c r="P7" s="13"/>
      <c r="Q7" s="13"/>
      <c r="R7" s="13"/>
      <c r="S7" s="13">
        <v>1</v>
      </c>
      <c r="T7" s="13"/>
      <c r="U7" s="13"/>
      <c r="V7" s="13"/>
      <c r="W7" s="13">
        <v>1</v>
      </c>
      <c r="X7" s="15">
        <v>6</v>
      </c>
    </row>
    <row r="8" spans="1:24" x14ac:dyDescent="0.25">
      <c r="A8" s="2" t="s">
        <v>8</v>
      </c>
      <c r="B8" s="2">
        <v>42644</v>
      </c>
      <c r="C8" s="5" t="s">
        <v>54</v>
      </c>
      <c r="F8" s="11" t="s">
        <v>52</v>
      </c>
      <c r="G8" s="13">
        <v>4</v>
      </c>
      <c r="H8" s="13">
        <v>2</v>
      </c>
      <c r="I8" s="13"/>
      <c r="J8" s="13">
        <v>1</v>
      </c>
      <c r="K8" s="13"/>
      <c r="L8" s="13"/>
      <c r="M8" s="13">
        <v>2</v>
      </c>
      <c r="N8" s="13">
        <v>1</v>
      </c>
      <c r="O8" s="13">
        <v>1</v>
      </c>
      <c r="P8" s="13">
        <v>1</v>
      </c>
      <c r="Q8" s="13">
        <v>3</v>
      </c>
      <c r="R8" s="13"/>
      <c r="S8" s="13">
        <v>1</v>
      </c>
      <c r="T8" s="13"/>
      <c r="U8" s="13"/>
      <c r="V8" s="13">
        <v>1</v>
      </c>
      <c r="W8" s="13"/>
      <c r="X8" s="15">
        <v>17</v>
      </c>
    </row>
    <row r="9" spans="1:24" x14ac:dyDescent="0.25">
      <c r="A9" s="3" t="s">
        <v>9</v>
      </c>
      <c r="B9" s="3">
        <v>42644</v>
      </c>
      <c r="C9" s="4" t="s">
        <v>52</v>
      </c>
      <c r="F9" s="11" t="s">
        <v>53</v>
      </c>
      <c r="G9" s="13"/>
      <c r="H9" s="13">
        <v>2</v>
      </c>
      <c r="I9" s="13"/>
      <c r="J9" s="13"/>
      <c r="K9" s="13">
        <v>1</v>
      </c>
      <c r="L9" s="13"/>
      <c r="M9" s="13"/>
      <c r="N9" s="13"/>
      <c r="O9" s="13"/>
      <c r="P9" s="13"/>
      <c r="Q9" s="13"/>
      <c r="R9" s="13">
        <v>2</v>
      </c>
      <c r="S9" s="13"/>
      <c r="T9" s="13"/>
      <c r="U9" s="13"/>
      <c r="V9" s="13"/>
      <c r="W9" s="13">
        <v>1</v>
      </c>
      <c r="X9" s="15">
        <v>6</v>
      </c>
    </row>
    <row r="10" spans="1:24" x14ac:dyDescent="0.25">
      <c r="A10" s="2" t="s">
        <v>10</v>
      </c>
      <c r="B10" s="2">
        <v>42644</v>
      </c>
      <c r="C10" s="5" t="s">
        <v>53</v>
      </c>
      <c r="F10" s="11" t="s">
        <v>65</v>
      </c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>
        <v>1</v>
      </c>
      <c r="W10" s="13"/>
      <c r="X10" s="15">
        <v>1</v>
      </c>
    </row>
    <row r="11" spans="1:24" x14ac:dyDescent="0.25">
      <c r="A11" s="3" t="s">
        <v>11</v>
      </c>
      <c r="B11" s="3">
        <v>42644</v>
      </c>
      <c r="C11" s="4" t="s">
        <v>55</v>
      </c>
      <c r="F11" s="11" t="s">
        <v>63</v>
      </c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>
        <v>1</v>
      </c>
      <c r="U11" s="13"/>
      <c r="V11" s="13"/>
      <c r="W11" s="13"/>
      <c r="X11" s="15">
        <v>1</v>
      </c>
    </row>
    <row r="12" spans="1:24" x14ac:dyDescent="0.25">
      <c r="A12" s="2" t="s">
        <v>12</v>
      </c>
      <c r="B12" s="2">
        <v>42675</v>
      </c>
      <c r="C12" s="5" t="s">
        <v>54</v>
      </c>
      <c r="F12" s="11" t="s">
        <v>61</v>
      </c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>
        <v>1</v>
      </c>
      <c r="R12" s="13"/>
      <c r="S12" s="13"/>
      <c r="T12" s="13">
        <v>1</v>
      </c>
      <c r="U12" s="13"/>
      <c r="V12" s="13"/>
      <c r="W12" s="13"/>
      <c r="X12" s="15">
        <v>2</v>
      </c>
    </row>
    <row r="13" spans="1:24" x14ac:dyDescent="0.25">
      <c r="A13" s="3" t="s">
        <v>13</v>
      </c>
      <c r="B13" s="3">
        <v>42705</v>
      </c>
      <c r="C13" s="4" t="s">
        <v>52</v>
      </c>
      <c r="F13" s="11" t="s">
        <v>58</v>
      </c>
      <c r="G13" s="13"/>
      <c r="H13" s="13"/>
      <c r="I13" s="13"/>
      <c r="J13" s="13"/>
      <c r="K13" s="13"/>
      <c r="L13" s="13"/>
      <c r="M13" s="13"/>
      <c r="N13" s="13"/>
      <c r="O13" s="13"/>
      <c r="P13" s="13">
        <v>2</v>
      </c>
      <c r="Q13" s="13"/>
      <c r="R13" s="13"/>
      <c r="S13" s="13"/>
      <c r="T13" s="13"/>
      <c r="U13" s="13"/>
      <c r="V13" s="13"/>
      <c r="W13" s="13"/>
      <c r="X13" s="15">
        <v>2</v>
      </c>
    </row>
    <row r="14" spans="1:24" x14ac:dyDescent="0.25">
      <c r="A14" s="2" t="s">
        <v>14</v>
      </c>
      <c r="B14" s="2">
        <v>42767</v>
      </c>
      <c r="C14" s="5" t="s">
        <v>53</v>
      </c>
      <c r="F14" s="11" t="s">
        <v>62</v>
      </c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>
        <v>1</v>
      </c>
      <c r="T14" s="13"/>
      <c r="U14" s="13"/>
      <c r="V14" s="13"/>
      <c r="W14" s="13"/>
      <c r="X14" s="15">
        <v>1</v>
      </c>
    </row>
    <row r="15" spans="1:24" x14ac:dyDescent="0.25">
      <c r="A15" s="3" t="s">
        <v>15</v>
      </c>
      <c r="B15" s="3">
        <v>42767</v>
      </c>
      <c r="C15" s="4" t="s">
        <v>56</v>
      </c>
      <c r="F15" s="11" t="s">
        <v>66</v>
      </c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>
        <v>1</v>
      </c>
      <c r="W15" s="13"/>
      <c r="X15" s="15">
        <v>1</v>
      </c>
    </row>
    <row r="16" spans="1:24" x14ac:dyDescent="0.25">
      <c r="A16" s="2" t="s">
        <v>16</v>
      </c>
      <c r="B16" s="2">
        <v>42795</v>
      </c>
      <c r="C16" s="5" t="s">
        <v>55</v>
      </c>
      <c r="F16" s="11" t="s">
        <v>57</v>
      </c>
      <c r="G16" s="13"/>
      <c r="H16" s="13"/>
      <c r="I16" s="13"/>
      <c r="J16" s="13"/>
      <c r="K16" s="13"/>
      <c r="L16" s="13"/>
      <c r="M16" s="13"/>
      <c r="N16" s="13">
        <v>1</v>
      </c>
      <c r="O16" s="13"/>
      <c r="P16" s="13"/>
      <c r="Q16" s="13"/>
      <c r="R16" s="13"/>
      <c r="S16" s="13">
        <v>1</v>
      </c>
      <c r="T16" s="13"/>
      <c r="U16" s="13"/>
      <c r="V16" s="13"/>
      <c r="W16" s="13"/>
      <c r="X16" s="15">
        <v>2</v>
      </c>
    </row>
    <row r="17" spans="1:24" x14ac:dyDescent="0.25">
      <c r="A17" s="3" t="s">
        <v>17</v>
      </c>
      <c r="B17" s="3">
        <v>42795</v>
      </c>
      <c r="C17" s="4" t="s">
        <v>55</v>
      </c>
      <c r="F17" s="11" t="s">
        <v>59</v>
      </c>
      <c r="G17" s="13"/>
      <c r="H17" s="13"/>
      <c r="I17" s="13"/>
      <c r="J17" s="13"/>
      <c r="K17" s="13"/>
      <c r="L17" s="13"/>
      <c r="M17" s="13"/>
      <c r="N17" s="13"/>
      <c r="O17" s="13"/>
      <c r="P17" s="13">
        <v>1</v>
      </c>
      <c r="Q17" s="13"/>
      <c r="R17" s="13">
        <v>1</v>
      </c>
      <c r="S17" s="13"/>
      <c r="T17" s="13"/>
      <c r="U17" s="13"/>
      <c r="V17" s="13"/>
      <c r="W17" s="13"/>
      <c r="X17" s="15">
        <v>2</v>
      </c>
    </row>
    <row r="18" spans="1:24" x14ac:dyDescent="0.25">
      <c r="A18" s="5" t="s">
        <v>18</v>
      </c>
      <c r="B18" s="2">
        <v>42826</v>
      </c>
      <c r="C18" s="5" t="s">
        <v>52</v>
      </c>
      <c r="F18" s="11" t="s">
        <v>54</v>
      </c>
      <c r="G18" s="13"/>
      <c r="H18" s="13">
        <v>1</v>
      </c>
      <c r="I18" s="13">
        <v>1</v>
      </c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>
        <v>1</v>
      </c>
      <c r="X18" s="15">
        <v>3</v>
      </c>
    </row>
    <row r="19" spans="1:24" x14ac:dyDescent="0.25">
      <c r="A19" s="4" t="s">
        <v>19</v>
      </c>
      <c r="B19" s="3">
        <v>42826</v>
      </c>
      <c r="C19" s="4" t="s">
        <v>56</v>
      </c>
      <c r="F19" s="16" t="s">
        <v>87</v>
      </c>
      <c r="G19" s="15">
        <v>4</v>
      </c>
      <c r="H19" s="15">
        <v>6</v>
      </c>
      <c r="I19" s="15">
        <v>1</v>
      </c>
      <c r="J19" s="15">
        <v>1</v>
      </c>
      <c r="K19" s="15">
        <v>2</v>
      </c>
      <c r="L19" s="15">
        <v>2</v>
      </c>
      <c r="M19" s="15">
        <v>4</v>
      </c>
      <c r="N19" s="15">
        <v>2</v>
      </c>
      <c r="O19" s="15">
        <v>1</v>
      </c>
      <c r="P19" s="15">
        <v>4</v>
      </c>
      <c r="Q19" s="15">
        <v>5</v>
      </c>
      <c r="R19" s="15">
        <v>3</v>
      </c>
      <c r="S19" s="15">
        <v>4</v>
      </c>
      <c r="T19" s="15">
        <v>2</v>
      </c>
      <c r="U19" s="15">
        <v>1</v>
      </c>
      <c r="V19" s="15">
        <v>3</v>
      </c>
      <c r="W19" s="15">
        <v>4</v>
      </c>
      <c r="X19" s="15">
        <v>49</v>
      </c>
    </row>
    <row r="20" spans="1:24" x14ac:dyDescent="0.25">
      <c r="A20" s="5" t="s">
        <v>20</v>
      </c>
      <c r="B20" s="2">
        <v>42826</v>
      </c>
      <c r="C20" s="5" t="s">
        <v>55</v>
      </c>
    </row>
    <row r="21" spans="1:24" x14ac:dyDescent="0.25">
      <c r="A21" s="4" t="s">
        <v>21</v>
      </c>
      <c r="B21" s="3">
        <v>42826</v>
      </c>
      <c r="C21" s="4" t="s">
        <v>52</v>
      </c>
    </row>
    <row r="22" spans="1:24" x14ac:dyDescent="0.25">
      <c r="A22" s="5" t="s">
        <v>22</v>
      </c>
      <c r="B22" s="2">
        <v>42856</v>
      </c>
      <c r="C22" s="5" t="s">
        <v>57</v>
      </c>
    </row>
    <row r="23" spans="1:24" x14ac:dyDescent="0.25">
      <c r="A23" s="4" t="s">
        <v>23</v>
      </c>
      <c r="B23" s="3">
        <v>42856</v>
      </c>
      <c r="C23" s="4" t="s">
        <v>52</v>
      </c>
    </row>
    <row r="24" spans="1:24" x14ac:dyDescent="0.25">
      <c r="A24" s="5" t="s">
        <v>24</v>
      </c>
      <c r="B24" s="2">
        <v>42887</v>
      </c>
      <c r="C24" s="5" t="s">
        <v>52</v>
      </c>
    </row>
    <row r="25" spans="1:24" x14ac:dyDescent="0.25">
      <c r="A25" s="4" t="s">
        <v>25</v>
      </c>
      <c r="B25" s="3">
        <v>42979</v>
      </c>
      <c r="C25" s="4" t="s">
        <v>58</v>
      </c>
    </row>
    <row r="26" spans="1:24" x14ac:dyDescent="0.25">
      <c r="A26" s="5" t="s">
        <v>26</v>
      </c>
      <c r="B26" s="2">
        <v>42979</v>
      </c>
      <c r="C26" s="5" t="s">
        <v>58</v>
      </c>
    </row>
    <row r="27" spans="1:24" x14ac:dyDescent="0.25">
      <c r="A27" s="4" t="s">
        <v>27</v>
      </c>
      <c r="B27" s="3">
        <v>42979</v>
      </c>
      <c r="C27" s="4" t="s">
        <v>59</v>
      </c>
    </row>
    <row r="28" spans="1:24" x14ac:dyDescent="0.25">
      <c r="A28" s="5" t="s">
        <v>28</v>
      </c>
      <c r="B28" s="2">
        <v>42979</v>
      </c>
      <c r="C28" s="5" t="s">
        <v>52</v>
      </c>
    </row>
    <row r="29" spans="1:24" x14ac:dyDescent="0.25">
      <c r="A29" s="4" t="s">
        <v>29</v>
      </c>
      <c r="B29" s="3">
        <v>43009</v>
      </c>
      <c r="C29" s="4" t="s">
        <v>60</v>
      </c>
    </row>
    <row r="30" spans="1:24" x14ac:dyDescent="0.25">
      <c r="A30" s="5" t="s">
        <v>30</v>
      </c>
      <c r="B30" s="2">
        <v>43009</v>
      </c>
      <c r="C30" s="5" t="s">
        <v>52</v>
      </c>
    </row>
    <row r="31" spans="1:24" x14ac:dyDescent="0.25">
      <c r="A31" s="4" t="s">
        <v>31</v>
      </c>
      <c r="B31" s="3">
        <v>43009</v>
      </c>
      <c r="C31" s="4" t="s">
        <v>61</v>
      </c>
    </row>
    <row r="32" spans="1:24" x14ac:dyDescent="0.25">
      <c r="A32" s="5" t="s">
        <v>32</v>
      </c>
      <c r="B32" s="2">
        <v>43009</v>
      </c>
      <c r="C32" s="5" t="s">
        <v>52</v>
      </c>
    </row>
    <row r="33" spans="1:3" x14ac:dyDescent="0.25">
      <c r="A33" s="4" t="s">
        <v>33</v>
      </c>
      <c r="B33" s="3">
        <v>43009</v>
      </c>
      <c r="C33" s="4" t="s">
        <v>52</v>
      </c>
    </row>
    <row r="34" spans="1:3" x14ac:dyDescent="0.25">
      <c r="A34" s="5" t="s">
        <v>34</v>
      </c>
      <c r="B34" s="2">
        <v>43040</v>
      </c>
      <c r="C34" s="5" t="s">
        <v>53</v>
      </c>
    </row>
    <row r="35" spans="1:3" x14ac:dyDescent="0.25">
      <c r="A35" s="4" t="s">
        <v>35</v>
      </c>
      <c r="B35" s="3">
        <v>43040</v>
      </c>
      <c r="C35" s="4" t="s">
        <v>59</v>
      </c>
    </row>
    <row r="36" spans="1:3" x14ac:dyDescent="0.25">
      <c r="A36" s="5" t="s">
        <v>36</v>
      </c>
      <c r="B36" s="2">
        <v>43040</v>
      </c>
      <c r="C36" s="5" t="s">
        <v>53</v>
      </c>
    </row>
    <row r="37" spans="1:3" x14ac:dyDescent="0.25">
      <c r="A37" s="4" t="s">
        <v>37</v>
      </c>
      <c r="B37" s="3">
        <v>43070</v>
      </c>
      <c r="C37" s="4" t="s">
        <v>55</v>
      </c>
    </row>
    <row r="38" spans="1:3" x14ac:dyDescent="0.25">
      <c r="A38" s="5" t="s">
        <v>38</v>
      </c>
      <c r="B38" s="2">
        <v>43070</v>
      </c>
      <c r="C38" s="5" t="s">
        <v>62</v>
      </c>
    </row>
    <row r="39" spans="1:3" x14ac:dyDescent="0.25">
      <c r="A39" s="4" t="s">
        <v>39</v>
      </c>
      <c r="B39" s="3">
        <v>43070</v>
      </c>
      <c r="C39" s="4" t="s">
        <v>52</v>
      </c>
    </row>
    <row r="40" spans="1:3" x14ac:dyDescent="0.25">
      <c r="A40" s="5" t="s">
        <v>40</v>
      </c>
      <c r="B40" s="2">
        <v>43070</v>
      </c>
      <c r="C40" s="5" t="s">
        <v>57</v>
      </c>
    </row>
    <row r="41" spans="1:3" x14ac:dyDescent="0.25">
      <c r="A41" s="4" t="s">
        <v>41</v>
      </c>
      <c r="B41" s="3">
        <v>43101</v>
      </c>
      <c r="C41" s="4" t="s">
        <v>63</v>
      </c>
    </row>
    <row r="42" spans="1:3" x14ac:dyDescent="0.25">
      <c r="A42" s="5" t="s">
        <v>42</v>
      </c>
      <c r="B42" s="2">
        <v>43101</v>
      </c>
      <c r="C42" s="5" t="s">
        <v>61</v>
      </c>
    </row>
    <row r="43" spans="1:3" x14ac:dyDescent="0.25">
      <c r="A43" s="4" t="s">
        <v>43</v>
      </c>
      <c r="B43" s="3">
        <v>43132</v>
      </c>
      <c r="C43" s="4" t="s">
        <v>64</v>
      </c>
    </row>
    <row r="44" spans="1:3" x14ac:dyDescent="0.25">
      <c r="A44" s="5" t="s">
        <v>44</v>
      </c>
      <c r="B44" s="2">
        <v>43160</v>
      </c>
      <c r="C44" s="5" t="s">
        <v>52</v>
      </c>
    </row>
    <row r="45" spans="1:3" x14ac:dyDescent="0.25">
      <c r="A45" s="4" t="s">
        <v>45</v>
      </c>
      <c r="B45" s="3">
        <v>43160</v>
      </c>
      <c r="C45" s="4" t="s">
        <v>65</v>
      </c>
    </row>
    <row r="46" spans="1:3" x14ac:dyDescent="0.25">
      <c r="A46" s="5" t="s">
        <v>46</v>
      </c>
      <c r="B46" s="2">
        <v>43160</v>
      </c>
      <c r="C46" s="5" t="s">
        <v>66</v>
      </c>
    </row>
    <row r="47" spans="1:3" x14ac:dyDescent="0.25">
      <c r="A47" s="4" t="s">
        <v>47</v>
      </c>
      <c r="B47" s="3">
        <v>43191</v>
      </c>
      <c r="C47" s="4" t="s">
        <v>54</v>
      </c>
    </row>
    <row r="48" spans="1:3" x14ac:dyDescent="0.25">
      <c r="A48" s="5" t="s">
        <v>48</v>
      </c>
      <c r="B48" s="2">
        <v>43191</v>
      </c>
      <c r="C48" s="5" t="s">
        <v>53</v>
      </c>
    </row>
    <row r="49" spans="1:3" x14ac:dyDescent="0.25">
      <c r="A49" s="4" t="s">
        <v>49</v>
      </c>
      <c r="B49" s="3">
        <v>43191</v>
      </c>
      <c r="C49" s="4" t="s">
        <v>67</v>
      </c>
    </row>
    <row r="50" spans="1:3" x14ac:dyDescent="0.25">
      <c r="A50" s="7" t="s">
        <v>50</v>
      </c>
      <c r="B50" s="8">
        <v>43191</v>
      </c>
      <c r="C50" s="7" t="s">
        <v>55</v>
      </c>
    </row>
  </sheetData>
  <conditionalFormatting sqref="B2:B50">
    <cfRule type="expression" dxfId="22" priority="1">
      <formula>IF($B$1:$B$99,"sept")</formula>
    </cfRule>
  </conditionalFormatting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8B46C-4953-E145-AE4E-34A97C53BD90}">
  <sheetPr codeName="Blad2"/>
  <dimension ref="A1:C17"/>
  <sheetViews>
    <sheetView workbookViewId="0">
      <selection activeCell="B19" sqref="B19"/>
    </sheetView>
  </sheetViews>
  <sheetFormatPr defaultColWidth="11" defaultRowHeight="15.75" x14ac:dyDescent="0.25"/>
  <cols>
    <col min="1" max="1" width="37.125" customWidth="1"/>
    <col min="2" max="2" width="53.375" customWidth="1"/>
    <col min="3" max="3" width="56.625" customWidth="1"/>
  </cols>
  <sheetData>
    <row r="1" spans="1:3" x14ac:dyDescent="0.25">
      <c r="A1" s="1" t="s">
        <v>51</v>
      </c>
      <c r="B1" s="1" t="s">
        <v>84</v>
      </c>
      <c r="C1" t="s">
        <v>85</v>
      </c>
    </row>
    <row r="2" spans="1:3" ht="63" x14ac:dyDescent="0.25">
      <c r="A2" s="5" t="s">
        <v>68</v>
      </c>
      <c r="B2" s="5">
        <f>COUNTIF(Tableau2[Nationalité],"FRA")</f>
        <v>17</v>
      </c>
      <c r="C2" s="9" t="s">
        <v>86</v>
      </c>
    </row>
    <row r="3" spans="1:3" x14ac:dyDescent="0.25">
      <c r="A3" s="4" t="s">
        <v>69</v>
      </c>
      <c r="B3" s="4">
        <f>COUNTIF(Tableau2[Nationalité],"USA")</f>
        <v>3</v>
      </c>
    </row>
    <row r="4" spans="1:3" x14ac:dyDescent="0.25">
      <c r="A4" s="5" t="s">
        <v>70</v>
      </c>
      <c r="B4" s="5">
        <f>COUNTIF(Tableau2[Nationalité],"GBR")</f>
        <v>6</v>
      </c>
    </row>
    <row r="5" spans="1:3" x14ac:dyDescent="0.25">
      <c r="A5" s="4" t="s">
        <v>71</v>
      </c>
      <c r="B5" s="4">
        <f>COUNTIF(Tableau2[Nationalité],"ESP")</f>
        <v>6</v>
      </c>
    </row>
    <row r="6" spans="1:3" x14ac:dyDescent="0.25">
      <c r="A6" s="5" t="s">
        <v>72</v>
      </c>
      <c r="B6" s="5">
        <f>COUNTIF(Tableau2[Nationalité],"AUS")</f>
        <v>2</v>
      </c>
    </row>
    <row r="7" spans="1:3" x14ac:dyDescent="0.25">
      <c r="A7" s="4" t="s">
        <v>73</v>
      </c>
      <c r="B7" s="4">
        <f>COUNTIF(Tableau2[Nationalité],"POR")</f>
        <v>2</v>
      </c>
    </row>
    <row r="8" spans="1:3" x14ac:dyDescent="0.25">
      <c r="A8" s="5" t="s">
        <v>74</v>
      </c>
      <c r="B8" s="5">
        <f>COUNTIF(Tableau2[Nationalité],"KOR")</f>
        <v>2</v>
      </c>
    </row>
    <row r="9" spans="1:3" x14ac:dyDescent="0.25">
      <c r="A9" s="4" t="s">
        <v>75</v>
      </c>
      <c r="B9" s="4">
        <f>COUNTIF(Tableau2[Nationalité],"CAN")</f>
        <v>1</v>
      </c>
    </row>
    <row r="10" spans="1:3" x14ac:dyDescent="0.25">
      <c r="A10" s="5" t="s">
        <v>76</v>
      </c>
      <c r="B10" s="5">
        <f>COUNTIF(Tableau2[Nationalité],"IRL")</f>
        <v>2</v>
      </c>
    </row>
    <row r="11" spans="1:3" x14ac:dyDescent="0.25">
      <c r="A11" s="4" t="s">
        <v>77</v>
      </c>
      <c r="B11" s="4">
        <f>COUNTIF(Tableau2[Nationalité],"SUI")</f>
        <v>2</v>
      </c>
    </row>
    <row r="12" spans="1:3" x14ac:dyDescent="0.25">
      <c r="A12" s="5" t="s">
        <v>78</v>
      </c>
      <c r="B12" s="5">
        <f>COUNTIF(Tableau2[Nationalité],"MEX")</f>
        <v>1</v>
      </c>
    </row>
    <row r="13" spans="1:3" x14ac:dyDescent="0.25">
      <c r="A13" s="4" t="s">
        <v>79</v>
      </c>
      <c r="B13" s="4">
        <f>COUNTIF(Tableau2[Nationalité],"HKG")</f>
        <v>1</v>
      </c>
    </row>
    <row r="14" spans="1:3" x14ac:dyDescent="0.25">
      <c r="A14" s="5" t="s">
        <v>80</v>
      </c>
      <c r="B14" s="5">
        <f>COUNTIF(Tableau2[Nationalité],"GER")</f>
        <v>1</v>
      </c>
    </row>
    <row r="15" spans="1:3" x14ac:dyDescent="0.25">
      <c r="A15" s="4" t="s">
        <v>81</v>
      </c>
      <c r="B15" s="4">
        <f>COUNTIF(Tableau2[Nationalité],"NOR")</f>
        <v>1</v>
      </c>
    </row>
    <row r="16" spans="1:3" x14ac:dyDescent="0.25">
      <c r="A16" s="5" t="s">
        <v>82</v>
      </c>
      <c r="B16" s="5">
        <f>COUNTIF(Tableau2[Nationalité],"ARG")</f>
        <v>1</v>
      </c>
    </row>
    <row r="17" spans="1:2" x14ac:dyDescent="0.25">
      <c r="A17" s="4" t="s">
        <v>83</v>
      </c>
      <c r="B17" s="4">
        <f>COUNTIF(Tableau2[Nationalité],"ITA")</f>
        <v>0</v>
      </c>
    </row>
  </sheetData>
  <pageMargins left="0.7" right="0.7" top="0.75" bottom="0.75" header="0.3" footer="0.3"/>
  <ignoredErrors>
    <ignoredError sqref="B3:B17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RÉSERVATIONS</vt:lpstr>
      <vt:lpstr>RÉSERVATIONS PAR NATIONALITÉ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2023-09-30T11:31:42Z</dcterms:created>
  <dcterms:modified xsi:type="dcterms:W3CDTF">2023-09-30T15:36:19Z</dcterms:modified>
</cp:coreProperties>
</file>