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44547F8-6368-4DE4-B2FF-E83A61602D9B}" xr6:coauthVersionLast="47" xr6:coauthVersionMax="47" xr10:uidLastSave="{00000000-0000-0000-0000-000000000000}"/>
  <bookViews>
    <workbookView xWindow="-120" yWindow="-120" windowWidth="29040" windowHeight="15855" tabRatio="789" activeTab="1" xr2:uid="{00000000-000D-0000-FFFF-FFFF00000000}"/>
  </bookViews>
  <sheets>
    <sheet name="ADHERENTS" sheetId="2" r:id="rId1"/>
    <sheet name="DANCE MARDI 13H30" sheetId="15" r:id="rId2"/>
  </sheets>
  <definedNames>
    <definedName name="_xlnm._FilterDatabase" localSheetId="0" hidden="1">ADHERENTS!$A$1:$P$13</definedName>
    <definedName name="_xlnm._FilterDatabase" localSheetId="1">'DANCE MARDI 13H30'!$A$1:$F$129</definedName>
    <definedName name="_xlnm.Print_Area" localSheetId="0">ADHERENTS!$A$1:$P$19</definedName>
    <definedName name="_xlnm.Print_Area" localSheetId="1">'DANCE MARDI 13H30'!$D$1:$AA$22</definedName>
    <definedName name="_xlnm.Print_Titles" localSheetId="0">ADHERENTS!$C:$E,ADHERENTS!$1:$1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5" l="1"/>
  <c r="B4" i="15" s="1"/>
  <c r="C4" i="15"/>
  <c r="A5" i="15"/>
  <c r="B5" i="15" s="1"/>
  <c r="C5" i="15"/>
  <c r="A6" i="15"/>
  <c r="B6" i="15" s="1"/>
  <c r="C6" i="15"/>
  <c r="A7" i="15"/>
  <c r="B7" i="15" s="1"/>
  <c r="C7" i="15"/>
  <c r="A8" i="15"/>
  <c r="B8" i="15" s="1"/>
  <c r="C8" i="15"/>
  <c r="A9" i="15"/>
  <c r="B9" i="15" s="1"/>
  <c r="C9" i="15"/>
  <c r="A10" i="15"/>
  <c r="B10" i="15"/>
  <c r="C10" i="15"/>
  <c r="A11" i="15"/>
  <c r="B11" i="15"/>
  <c r="C11" i="15"/>
  <c r="A12" i="15"/>
  <c r="B12" i="15" s="1"/>
  <c r="C12" i="15"/>
  <c r="A13" i="15"/>
  <c r="B13" i="15" s="1"/>
  <c r="C13" i="15"/>
  <c r="A14" i="15"/>
  <c r="B14" i="15" s="1"/>
  <c r="C14" i="15"/>
  <c r="A15" i="15"/>
  <c r="B15" i="15" s="1"/>
  <c r="C15" i="15"/>
  <c r="A16" i="15"/>
  <c r="B16" i="15" s="1"/>
  <c r="C16" i="15"/>
  <c r="A17" i="15"/>
  <c r="B17" i="15" s="1"/>
  <c r="C17" i="15"/>
  <c r="A18" i="15"/>
  <c r="B18" i="15"/>
  <c r="C18" i="15"/>
  <c r="A19" i="15"/>
  <c r="B19" i="15"/>
  <c r="C19" i="15"/>
  <c r="A20" i="15"/>
  <c r="B20" i="15" s="1"/>
  <c r="C20" i="15"/>
  <c r="A21" i="15"/>
  <c r="B21" i="15" s="1"/>
  <c r="C21" i="15"/>
  <c r="A22" i="15"/>
  <c r="B22" i="15" s="1"/>
  <c r="C22" i="15"/>
  <c r="AA6" i="15"/>
  <c r="AA7" i="15"/>
  <c r="AA8" i="15"/>
  <c r="AA9" i="15"/>
  <c r="AA10" i="15"/>
  <c r="AA11" i="15"/>
  <c r="AA12" i="15"/>
  <c r="AA13" i="15"/>
  <c r="AA14" i="15"/>
  <c r="AA15" i="15"/>
  <c r="AA16" i="15"/>
  <c r="AA17" i="15"/>
  <c r="AA18" i="15"/>
  <c r="AA19" i="15"/>
  <c r="AA20" i="15"/>
  <c r="AA21" i="15"/>
  <c r="AA22" i="15"/>
  <c r="C124" i="15"/>
  <c r="H124" i="15" s="1"/>
  <c r="AA124" i="15"/>
  <c r="C125" i="15"/>
  <c r="AA125" i="15"/>
  <c r="C126" i="15"/>
  <c r="H126" i="15" s="1"/>
  <c r="AA126" i="15"/>
  <c r="C127" i="15"/>
  <c r="E127" i="15" s="1"/>
  <c r="AA127" i="15"/>
  <c r="C128" i="15"/>
  <c r="AA128" i="15"/>
  <c r="C129" i="15"/>
  <c r="AA129" i="15"/>
  <c r="G13" i="2"/>
  <c r="A13" i="2"/>
  <c r="G10" i="2"/>
  <c r="G12" i="2"/>
  <c r="A12" i="2"/>
  <c r="G5" i="2"/>
  <c r="A5" i="2"/>
  <c r="I127" i="15" l="1"/>
  <c r="H127" i="15"/>
  <c r="F124" i="15"/>
  <c r="F127" i="15"/>
  <c r="E124" i="15"/>
  <c r="F126" i="15"/>
  <c r="G128" i="15"/>
  <c r="F128" i="15"/>
  <c r="H128" i="15"/>
  <c r="I128" i="15"/>
  <c r="I124" i="15"/>
  <c r="G124" i="15"/>
  <c r="E128" i="15"/>
  <c r="I126" i="15"/>
  <c r="G127" i="15"/>
  <c r="A127" i="15"/>
  <c r="I129" i="15"/>
  <c r="G126" i="15"/>
  <c r="I125" i="15"/>
  <c r="H129" i="15"/>
  <c r="H125" i="15"/>
  <c r="G129" i="15"/>
  <c r="E126" i="15"/>
  <c r="G125" i="15"/>
  <c r="F129" i="15"/>
  <c r="F125" i="15"/>
  <c r="E129" i="15"/>
  <c r="E125" i="15"/>
  <c r="A126" i="15" l="1"/>
  <c r="A124" i="15"/>
  <c r="A128" i="15"/>
  <c r="A129" i="15"/>
  <c r="A125" i="15"/>
  <c r="A11" i="2" l="1"/>
  <c r="A10" i="2"/>
  <c r="A9" i="2"/>
  <c r="A8" i="2"/>
  <c r="A7" i="2"/>
  <c r="A6" i="2"/>
  <c r="A4" i="2"/>
  <c r="A3" i="2"/>
  <c r="C3" i="15"/>
  <c r="P20" i="2"/>
  <c r="O20" i="2"/>
  <c r="N20" i="2"/>
  <c r="M20" i="2"/>
  <c r="P19" i="2"/>
  <c r="O19" i="2"/>
  <c r="N19" i="2"/>
  <c r="M19" i="2"/>
  <c r="L19" i="2"/>
  <c r="K19" i="2"/>
  <c r="J19" i="2"/>
  <c r="I19" i="2"/>
  <c r="B19" i="2"/>
  <c r="P18" i="2"/>
  <c r="O18" i="2"/>
  <c r="N18" i="2"/>
  <c r="M18" i="2"/>
  <c r="L18" i="2"/>
  <c r="K18" i="2"/>
  <c r="J18" i="2"/>
  <c r="I18" i="2"/>
  <c r="H18" i="2"/>
  <c r="B18" i="2"/>
  <c r="G11" i="2"/>
  <c r="G9" i="2"/>
  <c r="G8" i="2"/>
  <c r="G7" i="2"/>
  <c r="G6" i="2"/>
  <c r="G4" i="2"/>
  <c r="G3" i="2"/>
  <c r="G2" i="2"/>
  <c r="A2" i="2"/>
  <c r="D3" i="15" a="1"/>
  <c r="D3" i="15" l="1"/>
  <c r="B128" i="15"/>
  <c r="B127" i="15"/>
  <c r="B124" i="15"/>
  <c r="B126" i="15"/>
  <c r="B125" i="15"/>
  <c r="B129" i="15"/>
  <c r="C2" i="15"/>
  <c r="B2" i="15"/>
  <c r="AA5" i="15" l="1"/>
  <c r="AA4" i="15"/>
  <c r="AA3" i="15"/>
  <c r="A3" i="15"/>
  <c r="B3" i="1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<sst xmlns="http://schemas.openxmlformats.org/spreadsheetml/2006/main" count="68" uniqueCount="52">
  <si>
    <t>Noms &amp; Prénoms</t>
  </si>
  <si>
    <t>Civilité</t>
  </si>
  <si>
    <t>Noms</t>
  </si>
  <si>
    <t>Prénoms</t>
  </si>
  <si>
    <t>Mme</t>
  </si>
  <si>
    <t>Adhésions 2023-2024</t>
  </si>
  <si>
    <t>Date de naissance</t>
  </si>
  <si>
    <t>Age</t>
  </si>
  <si>
    <t>Téléphone</t>
  </si>
  <si>
    <t>Timbres</t>
  </si>
  <si>
    <t>INFORMATIQUE MARDI</t>
  </si>
  <si>
    <t>x</t>
  </si>
  <si>
    <t>COUNTRY</t>
  </si>
  <si>
    <t>DANCE LUNDI 14h00</t>
  </si>
  <si>
    <t>DANCE MARDI 13h30</t>
  </si>
  <si>
    <t>DANCE MARDI 15H</t>
  </si>
  <si>
    <t>DANCE JEUDI 10h30</t>
  </si>
  <si>
    <t>Mr</t>
  </si>
  <si>
    <t>Montants reçus</t>
  </si>
  <si>
    <t>Pré Inscriptions</t>
  </si>
  <si>
    <t>Adhésion 2023/2024</t>
  </si>
  <si>
    <t>Coût</t>
  </si>
  <si>
    <t>Courriel</t>
  </si>
  <si>
    <t>PRESENCES</t>
  </si>
  <si>
    <t>Nombre de participants</t>
  </si>
  <si>
    <t>soit</t>
  </si>
  <si>
    <t xml:space="preserve">INFORMATIQUE
LUNDI
</t>
  </si>
  <si>
    <t>Adhérents 2023-2024</t>
  </si>
  <si>
    <t>PUWMEVME</t>
  </si>
  <si>
    <t>Cqsloz</t>
  </si>
  <si>
    <t>BPRQAMPBHPY</t>
  </si>
  <si>
    <t>Henc Ulnowcsm</t>
  </si>
  <si>
    <t>YAAYMAWDPVM</t>
  </si>
  <si>
    <t>Xjvmc Ymlg</t>
  </si>
  <si>
    <t>DXLBJ</t>
  </si>
  <si>
    <t>Ycnzaxpta</t>
  </si>
  <si>
    <t>NMNJS</t>
  </si>
  <si>
    <t>Dxwklkzuf</t>
  </si>
  <si>
    <t>JPTUS</t>
  </si>
  <si>
    <t>Cxgud</t>
  </si>
  <si>
    <t>MKZKXSB</t>
  </si>
  <si>
    <t>Rookiyx</t>
  </si>
  <si>
    <t>ZJIELIL</t>
  </si>
  <si>
    <t>Jkimqp</t>
  </si>
  <si>
    <t>XGSBID</t>
  </si>
  <si>
    <t>Cxozqz</t>
  </si>
  <si>
    <t>SOAYGP</t>
  </si>
  <si>
    <t>Aeudtf</t>
  </si>
  <si>
    <t>ZLBKM</t>
  </si>
  <si>
    <t>Wrerewbg</t>
  </si>
  <si>
    <t>CFNPO</t>
  </si>
  <si>
    <t>Klvi-Wfzy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</si>
</sst>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5" formatCode="#,##0&quot; €&quot;"/>
    <numFmt numFmtId="166" formatCode="#,##0.00&quot; €&quot;"/>
    <numFmt numFmtId="169" formatCode="d/m;@"/>
    <numFmt numFmtId="171" formatCode="[$-40C]General"/>
    <numFmt numFmtId="172" formatCode="[$-40C]0%"/>
    <numFmt numFmtId="173" formatCode="#,##0.00&quot; &quot;[$€-40C];[Red]&quot;-&quot;#,##0.00&quot; &quot;[$€-40C]"/>
    <numFmt numFmtId="174" formatCode="dd/mm/yy;@"/>
    <numFmt numFmtId="175" formatCode="0#&quot; &quot;##&quot; &quot;##&quot; &quot;##&quot; &quot;##"/>
  </numFmts>
  <fonts count="14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0000"/>
      <name val="Calibri"/>
      <family val="2"/>
    </font>
    <font>
      <sz val="12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FF0000"/>
      <name val="Arial"/>
      <family val="2"/>
    </font>
    <font>
      <b/>
      <sz val="12"/>
      <color rgb="FF000000"/>
      <name val="Arial"/>
      <family val="2"/>
    </font>
    <font>
      <b/>
      <sz val="18"/>
      <color rgb="FFFF0000"/>
      <name val="Calibri"/>
      <family val="2"/>
    </font>
    <font>
      <b/>
      <sz val="11"/>
      <color rgb="FFFF0000"/>
      <name val="Calibri"/>
      <family val="2"/>
    </font>
    <font>
      <sz val="12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theme="4" tint="0.79998168889431442"/>
        <bgColor rgb="FFDAE3F3"/>
      </patternFill>
    </fill>
    <fill>
      <patternFill patternType="solid">
        <fgColor theme="2" tint="-9.9978637043366805E-2"/>
        <bgColor rgb="FFA6A6A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8">
    <xf numFmtId="0" fontId="0" fillId="0" borderId="0"/>
    <xf numFmtId="171" fontId="2" fillId="0" borderId="0"/>
    <xf numFmtId="171" fontId="1" fillId="0" borderId="0"/>
    <xf numFmtId="172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73" fontId="4" fillId="0" borderId="0"/>
  </cellStyleXfs>
  <cellXfs count="70">
    <xf numFmtId="0" fontId="0" fillId="0" borderId="0" xfId="0"/>
    <xf numFmtId="171" fontId="1" fillId="0" borderId="0" xfId="2" applyAlignment="1">
      <alignment vertical="center"/>
    </xf>
    <xf numFmtId="171" fontId="1" fillId="0" borderId="0" xfId="2" applyAlignment="1">
      <alignment horizontal="center" vertical="center"/>
    </xf>
    <xf numFmtId="171" fontId="6" fillId="0" borderId="0" xfId="2" applyFont="1" applyAlignment="1">
      <alignment horizontal="center" vertical="center" wrapText="1"/>
    </xf>
    <xf numFmtId="1" fontId="6" fillId="0" borderId="0" xfId="2" applyNumberFormat="1" applyFont="1" applyAlignment="1">
      <alignment horizontal="center" vertical="center" wrapText="1"/>
    </xf>
    <xf numFmtId="171" fontId="6" fillId="0" borderId="0" xfId="2" applyFont="1" applyAlignment="1">
      <alignment horizontal="center" vertical="center" textRotation="90" wrapText="1"/>
    </xf>
    <xf numFmtId="171" fontId="7" fillId="0" borderId="0" xfId="2" applyFont="1" applyAlignment="1">
      <alignment horizontal="center" vertical="center" textRotation="90" wrapText="1"/>
    </xf>
    <xf numFmtId="171" fontId="6" fillId="0" borderId="0" xfId="2" applyFont="1" applyAlignment="1">
      <alignment vertical="center"/>
    </xf>
    <xf numFmtId="165" fontId="6" fillId="0" borderId="0" xfId="2" applyNumberFormat="1" applyFont="1" applyAlignment="1">
      <alignment horizontal="center" vertical="center"/>
    </xf>
    <xf numFmtId="1" fontId="6" fillId="0" borderId="0" xfId="2" applyNumberFormat="1" applyFont="1" applyAlignment="1">
      <alignment vertical="center"/>
    </xf>
    <xf numFmtId="171" fontId="8" fillId="0" borderId="0" xfId="2" applyFont="1" applyAlignment="1">
      <alignment vertical="center" wrapText="1"/>
    </xf>
    <xf numFmtId="165" fontId="8" fillId="0" borderId="0" xfId="2" applyNumberFormat="1" applyFont="1" applyAlignment="1">
      <alignment horizontal="center" vertical="center"/>
    </xf>
    <xf numFmtId="171" fontId="8" fillId="0" borderId="0" xfId="2" applyFont="1" applyAlignment="1">
      <alignment vertical="center"/>
    </xf>
    <xf numFmtId="171" fontId="6" fillId="0" borderId="0" xfId="2" applyFont="1" applyAlignment="1">
      <alignment vertical="center" wrapText="1"/>
    </xf>
    <xf numFmtId="165" fontId="6" fillId="0" borderId="0" xfId="2" applyNumberFormat="1" applyFont="1" applyAlignment="1">
      <alignment vertical="center"/>
    </xf>
    <xf numFmtId="171" fontId="6" fillId="0" borderId="0" xfId="2" applyFont="1" applyAlignment="1">
      <alignment horizontal="center" vertical="center"/>
    </xf>
    <xf numFmtId="166" fontId="6" fillId="0" borderId="0" xfId="2" applyNumberFormat="1" applyFont="1" applyAlignment="1">
      <alignment horizontal="center" vertical="center"/>
    </xf>
    <xf numFmtId="171" fontId="9" fillId="0" borderId="0" xfId="2" applyFont="1" applyAlignment="1">
      <alignment vertical="center" wrapText="1"/>
    </xf>
    <xf numFmtId="171" fontId="9" fillId="2" borderId="0" xfId="2" applyFont="1" applyFill="1" applyAlignment="1">
      <alignment horizontal="center" vertical="center" wrapText="1"/>
    </xf>
    <xf numFmtId="171" fontId="9" fillId="0" borderId="0" xfId="2" applyFont="1" applyAlignment="1">
      <alignment horizontal="center" vertical="center"/>
    </xf>
    <xf numFmtId="165" fontId="6" fillId="0" borderId="0" xfId="2" applyNumberFormat="1" applyFont="1" applyAlignment="1">
      <alignment vertical="center" wrapText="1"/>
    </xf>
    <xf numFmtId="171" fontId="8" fillId="0" borderId="0" xfId="2" applyFont="1" applyAlignment="1">
      <alignment horizontal="center" vertical="center"/>
    </xf>
    <xf numFmtId="1" fontId="8" fillId="0" borderId="0" xfId="2" applyNumberFormat="1" applyFont="1" applyAlignment="1">
      <alignment vertical="center"/>
    </xf>
    <xf numFmtId="171" fontId="1" fillId="0" borderId="1" xfId="2" applyBorder="1" applyAlignment="1">
      <alignment vertical="center" wrapText="1"/>
    </xf>
    <xf numFmtId="171" fontId="1" fillId="0" borderId="0" xfId="2" applyAlignment="1">
      <alignment vertical="center" wrapText="1"/>
    </xf>
    <xf numFmtId="166" fontId="1" fillId="0" borderId="0" xfId="2" applyNumberFormat="1" applyAlignment="1">
      <alignment horizontal="center" vertical="center" wrapText="1"/>
    </xf>
    <xf numFmtId="166" fontId="1" fillId="0" borderId="0" xfId="2" applyNumberFormat="1" applyAlignment="1">
      <alignment vertical="center" wrapText="1"/>
    </xf>
    <xf numFmtId="171" fontId="11" fillId="2" borderId="0" xfId="2" applyFont="1" applyFill="1" applyAlignment="1">
      <alignment vertical="center"/>
    </xf>
    <xf numFmtId="171" fontId="11" fillId="2" borderId="0" xfId="2" applyFont="1" applyFill="1" applyAlignment="1">
      <alignment vertical="center" wrapText="1"/>
    </xf>
    <xf numFmtId="166" fontId="5" fillId="2" borderId="0" xfId="2" applyNumberFormat="1" applyFont="1" applyFill="1"/>
    <xf numFmtId="171" fontId="11" fillId="2" borderId="1" xfId="2" applyFont="1" applyFill="1" applyBorder="1" applyAlignment="1">
      <alignment vertical="center" wrapText="1"/>
    </xf>
    <xf numFmtId="166" fontId="1" fillId="0" borderId="0" xfId="2" applyNumberFormat="1" applyAlignment="1">
      <alignment horizontal="center"/>
    </xf>
    <xf numFmtId="166" fontId="1" fillId="0" borderId="0" xfId="2" applyNumberFormat="1"/>
    <xf numFmtId="171" fontId="1" fillId="0" borderId="0" xfId="2" applyAlignment="1">
      <alignment horizontal="center"/>
    </xf>
    <xf numFmtId="174" fontId="6" fillId="0" borderId="0" xfId="2" applyNumberFormat="1" applyFont="1" applyAlignment="1">
      <alignment horizontal="center" vertical="center" wrapText="1"/>
    </xf>
    <xf numFmtId="174" fontId="6" fillId="0" borderId="0" xfId="2" applyNumberFormat="1" applyFont="1" applyAlignment="1">
      <alignment vertical="center"/>
    </xf>
    <xf numFmtId="174" fontId="8" fillId="0" borderId="0" xfId="2" applyNumberFormat="1" applyFont="1" applyAlignment="1">
      <alignment vertical="center"/>
    </xf>
    <xf numFmtId="175" fontId="1" fillId="0" borderId="0" xfId="2" applyNumberFormat="1" applyAlignment="1">
      <alignment horizontal="center"/>
    </xf>
    <xf numFmtId="171" fontId="11" fillId="2" borderId="2" xfId="2" applyFont="1" applyFill="1" applyBorder="1" applyAlignment="1">
      <alignment vertical="center" wrapText="1"/>
    </xf>
    <xf numFmtId="175" fontId="11" fillId="2" borderId="4" xfId="2" applyNumberFormat="1" applyFont="1" applyFill="1" applyBorder="1" applyAlignment="1">
      <alignment horizontal="center" vertical="center" wrapText="1"/>
    </xf>
    <xf numFmtId="174" fontId="1" fillId="0" borderId="0" xfId="2" applyNumberFormat="1" applyAlignment="1">
      <alignment horizontal="center" vertical="center"/>
    </xf>
    <xf numFmtId="0" fontId="1" fillId="0" borderId="0" xfId="2" applyNumberFormat="1"/>
    <xf numFmtId="0" fontId="11" fillId="2" borderId="4" xfId="2" applyNumberFormat="1" applyFont="1" applyFill="1" applyBorder="1" applyAlignment="1">
      <alignment vertical="center" wrapText="1"/>
    </xf>
    <xf numFmtId="174" fontId="1" fillId="0" borderId="0" xfId="2" applyNumberFormat="1" applyAlignment="1">
      <alignment horizontal="center"/>
    </xf>
    <xf numFmtId="171" fontId="1" fillId="0" borderId="2" xfId="2" applyBorder="1" applyAlignment="1">
      <alignment vertical="center" wrapText="1"/>
    </xf>
    <xf numFmtId="174" fontId="1" fillId="0" borderId="4" xfId="2" applyNumberFormat="1" applyBorder="1" applyAlignment="1">
      <alignment horizontal="center" vertical="center" wrapText="1"/>
    </xf>
    <xf numFmtId="175" fontId="1" fillId="0" borderId="4" xfId="2" applyNumberFormat="1" applyBorder="1" applyAlignment="1">
      <alignment horizontal="center" vertical="center" wrapText="1"/>
    </xf>
    <xf numFmtId="0" fontId="1" fillId="0" borderId="4" xfId="2" applyNumberFormat="1" applyBorder="1" applyAlignment="1">
      <alignment vertical="center" wrapText="1"/>
    </xf>
    <xf numFmtId="169" fontId="1" fillId="0" borderId="5" xfId="2" applyNumberFormat="1" applyBorder="1" applyAlignment="1">
      <alignment horizontal="center" vertical="center"/>
    </xf>
    <xf numFmtId="171" fontId="1" fillId="0" borderId="5" xfId="2" applyBorder="1" applyAlignment="1">
      <alignment horizontal="center" vertical="center"/>
    </xf>
    <xf numFmtId="174" fontId="11" fillId="2" borderId="4" xfId="2" applyNumberFormat="1" applyFont="1" applyFill="1" applyBorder="1" applyAlignment="1">
      <alignment horizontal="center" vertical="center" wrapText="1"/>
    </xf>
    <xf numFmtId="169" fontId="1" fillId="0" borderId="6" xfId="2" applyNumberFormat="1" applyBorder="1" applyAlignment="1">
      <alignment horizontal="center" vertical="center"/>
    </xf>
    <xf numFmtId="171" fontId="12" fillId="0" borderId="0" xfId="2" applyFont="1" applyAlignment="1">
      <alignment vertical="center"/>
    </xf>
    <xf numFmtId="171" fontId="7" fillId="3" borderId="0" xfId="2" applyFont="1" applyFill="1" applyAlignment="1">
      <alignment horizontal="center" vertical="center" textRotation="90" wrapText="1"/>
    </xf>
    <xf numFmtId="165" fontId="6" fillId="3" borderId="0" xfId="2" applyNumberFormat="1" applyFont="1" applyFill="1" applyAlignment="1">
      <alignment horizontal="center" vertical="center"/>
    </xf>
    <xf numFmtId="166" fontId="6" fillId="3" borderId="0" xfId="2" applyNumberFormat="1" applyFont="1" applyFill="1" applyAlignment="1">
      <alignment horizontal="center" vertical="center"/>
    </xf>
    <xf numFmtId="171" fontId="6" fillId="3" borderId="0" xfId="2" applyFont="1" applyFill="1" applyAlignment="1">
      <alignment horizontal="center" vertical="center"/>
    </xf>
    <xf numFmtId="171" fontId="8" fillId="3" borderId="0" xfId="2" applyFont="1" applyFill="1" applyAlignment="1">
      <alignment horizontal="center" vertical="center"/>
    </xf>
    <xf numFmtId="165" fontId="8" fillId="3" borderId="0" xfId="2" applyNumberFormat="1" applyFont="1" applyFill="1" applyAlignment="1">
      <alignment horizontal="center" vertical="center"/>
    </xf>
    <xf numFmtId="165" fontId="8" fillId="5" borderId="0" xfId="2" applyNumberFormat="1" applyFont="1" applyFill="1" applyAlignment="1">
      <alignment horizontal="center" vertical="center"/>
    </xf>
    <xf numFmtId="165" fontId="6" fillId="4" borderId="0" xfId="2" applyNumberFormat="1" applyFont="1" applyFill="1" applyAlignment="1">
      <alignment horizontal="center" vertical="center"/>
    </xf>
    <xf numFmtId="166" fontId="6" fillId="4" borderId="0" xfId="2" applyNumberFormat="1" applyFont="1" applyFill="1" applyAlignment="1">
      <alignment horizontal="center" vertical="center"/>
    </xf>
    <xf numFmtId="171" fontId="6" fillId="4" borderId="0" xfId="2" applyFont="1" applyFill="1" applyAlignment="1">
      <alignment horizontal="center" vertical="center"/>
    </xf>
    <xf numFmtId="171" fontId="8" fillId="4" borderId="0" xfId="2" applyFont="1" applyFill="1" applyAlignment="1">
      <alignment horizontal="center" vertical="center"/>
    </xf>
    <xf numFmtId="171" fontId="7" fillId="4" borderId="0" xfId="2" applyFont="1" applyFill="1" applyAlignment="1">
      <alignment horizontal="center" vertical="center" textRotation="90" wrapText="1"/>
    </xf>
    <xf numFmtId="171" fontId="10" fillId="0" borderId="3" xfId="2" applyFont="1" applyBorder="1" applyAlignment="1">
      <alignment horizontal="center" vertical="center"/>
    </xf>
    <xf numFmtId="171" fontId="10" fillId="0" borderId="1" xfId="2" applyFont="1" applyBorder="1" applyAlignment="1">
      <alignment horizontal="center" vertical="center"/>
    </xf>
    <xf numFmtId="166" fontId="1" fillId="0" borderId="0" xfId="2" quotePrefix="1" applyNumberFormat="1"/>
    <xf numFmtId="171" fontId="1" fillId="6" borderId="0" xfId="2" applyFill="1" applyAlignment="1">
      <alignment vertical="center"/>
    </xf>
    <xf numFmtId="171" fontId="13" fillId="6" borderId="0" xfId="2" applyFont="1" applyFill="1" applyAlignment="1">
      <alignment horizontal="center" vertical="center" wrapText="1"/>
    </xf>
  </cellXfs>
  <cellStyles count="8">
    <cellStyle name="Excel Built-in Hyperlink" xfId="1" xr:uid="{00000000-0005-0000-0000-000000000000}"/>
    <cellStyle name="Excel Built-in Normal" xfId="2" xr:uid="{00000000-0005-0000-0000-000001000000}"/>
    <cellStyle name="Excel Built-in Percent" xfId="3" xr:uid="{00000000-0005-0000-0000-000002000000}"/>
    <cellStyle name="Heading" xfId="4" xr:uid="{00000000-0005-0000-0000-000003000000}"/>
    <cellStyle name="Heading1" xfId="5" xr:uid="{00000000-0005-0000-0000-000004000000}"/>
    <cellStyle name="Result" xfId="6" xr:uid="{00000000-0005-0000-0000-000007000000}"/>
    <cellStyle name="Result2" xfId="7" xr:uid="{00000000-0005-0000-0000-000008000000}"/>
    <cellStyle name="Standaard" xfId="0" builtinId="0" customBuiltin="1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9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fill>
        <patternFill patternType="solid">
          <fgColor rgb="FFDAE3F3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fill>
        <patternFill patternType="solid">
          <fgColor rgb="FFDAE3F3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fill>
        <patternFill patternType="solid">
          <fgColor rgb="FFDAE3F3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5" formatCode="#,##0&quot; €&quot;"/>
      <fill>
        <patternFill patternType="solid">
          <fgColor rgb="FFDAE3F3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numFmt numFmtId="174" formatCode="dd/mm/yy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numFmt numFmtId="165" formatCode="#,##0&quot; 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367F94-597D-4163-9FD9-16975FD63F04}" name="TBL_Adherents" displayName="TBL_Adherents" ref="A1:P13" totalsRowShown="0" headerRowDxfId="0" dataDxfId="1" headerRowCellStyle="Excel Built-in Normal" dataCellStyle="Excel Built-in Normal">
  <autoFilter ref="A1:P13" xr:uid="{00000000-0009-0000-0000-000001000000}"/>
  <tableColumns count="16">
    <tableColumn id="1" xr3:uid="{FEFFF411-93B4-42D4-A907-F965D84D5EDE}" name="Noms &amp; Prénoms" dataDxfId="17" dataCellStyle="Excel Built-in Normal">
      <calculatedColumnFormula>CONCATENATE(D2," ",E2)</calculatedColumnFormula>
    </tableColumn>
    <tableColumn id="2" xr3:uid="{A5AC4B71-C763-4935-844B-D67F0870FBE9}" name="Adhésions 2023-2024" dataDxfId="16" dataCellStyle="Excel Built-in Normal"/>
    <tableColumn id="3" xr3:uid="{16312519-BFC6-40DA-A698-6B9229686D00}" name="Civilité" dataDxfId="15" dataCellStyle="Excel Built-in Normal"/>
    <tableColumn id="4" xr3:uid="{DCF75F7F-21F4-448E-B168-CD9598C14C8F}" name="Noms" dataDxfId="14" dataCellStyle="Excel Built-in Normal"/>
    <tableColumn id="5" xr3:uid="{64BC9D36-F9F3-49F1-877C-32D8793D62CA}" name="Prénoms" dataDxfId="13" dataCellStyle="Excel Built-in Normal"/>
    <tableColumn id="6" xr3:uid="{727322F3-6D37-422D-82A7-A65A1DDC75A3}" name="Date de naissance" dataDxfId="12" dataCellStyle="Excel Built-in Normal"/>
    <tableColumn id="7" xr3:uid="{E64EDCA4-92DE-4FAA-B4D1-942B78E4388A}" name="Age" dataDxfId="11" dataCellStyle="Excel Built-in Normal">
      <calculatedColumnFormula>DATEDIF(F2,TODAY(),"y")</calculatedColumnFormula>
    </tableColumn>
    <tableColumn id="8" xr3:uid="{F1496DA7-1AD1-4E73-87FC-E2AFFB31D835}" name="Timbres" dataDxfId="10" dataCellStyle="Excel Built-in Normal"/>
    <tableColumn id="9" xr3:uid="{C8F074BB-4BB3-4B5D-A779-C296666C5868}" name="INFORMATIQUE_x000a_LUNDI_x000a_" dataDxfId="9" dataCellStyle="Excel Built-in Normal"/>
    <tableColumn id="10" xr3:uid="{6D447B71-228E-42E2-85CB-242B5042438D}" name="INFORMATIQUE MARDI" dataDxfId="8" dataCellStyle="Excel Built-in Normal"/>
    <tableColumn id="11" xr3:uid="{72F1369A-7FCC-44AE-8DD4-75DDD2B18A07}" name="x" dataDxfId="7" dataCellStyle="Excel Built-in Normal"/>
    <tableColumn id="12" xr3:uid="{C9A5BD86-95D4-40FE-A7F6-E5E52F09346C}" name="COUNTRY" dataDxfId="6" dataCellStyle="Excel Built-in Normal"/>
    <tableColumn id="13" xr3:uid="{E9EFDB7E-E463-45FB-8C8D-EBC71AFF57B9}" name="DANCE LUNDI 14h00" dataDxfId="5" dataCellStyle="Excel Built-in Normal"/>
    <tableColumn id="14" xr3:uid="{4F9EE931-87E3-4B44-89DC-27A94D71B8A3}" name="DANCE MARDI 13h30" dataDxfId="4" dataCellStyle="Excel Built-in Normal"/>
    <tableColumn id="15" xr3:uid="{F60BBA54-634E-4294-A369-50E6AA6D9D44}" name="DANCE MARDI 15H" dataDxfId="3" dataCellStyle="Excel Built-in Normal"/>
    <tableColumn id="16" xr3:uid="{F6FC9068-856B-433F-B1DF-0769959A49C1}" name="DANCE JEUDI 10h30" dataDxfId="2" dataCellStyle="Excel Built-in 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P23"/>
  <sheetViews>
    <sheetView view="pageBreakPreview" zoomScale="115" zoomScaleNormal="100" zoomScaleSheetLayoutView="115" workbookViewId="0">
      <pane ySplit="1" topLeftCell="A2" activePane="bottomLeft" state="frozen"/>
      <selection pane="bottomLeft" activeCell="E8" sqref="E8"/>
    </sheetView>
  </sheetViews>
  <sheetFormatPr defaultColWidth="11" defaultRowHeight="15" x14ac:dyDescent="0.2"/>
  <cols>
    <col min="1" max="1" width="28.5" style="7" customWidth="1"/>
    <col min="2" max="2" width="22.25" style="15" customWidth="1"/>
    <col min="3" max="3" width="8.875" style="7" customWidth="1"/>
    <col min="4" max="4" width="15" style="7" customWidth="1"/>
    <col min="5" max="5" width="16.5" style="7" customWidth="1"/>
    <col min="6" max="6" width="19.75" style="35" customWidth="1"/>
    <col min="7" max="7" width="6.25" style="9" customWidth="1"/>
    <col min="8" max="8" width="4.875" style="13" customWidth="1"/>
    <col min="9" max="10" width="6.375" style="56" customWidth="1"/>
    <col min="11" max="11" width="4.625" style="62" customWidth="1"/>
    <col min="12" max="12" width="6.375" style="15" customWidth="1"/>
    <col min="13" max="13" width="6.375" style="56" customWidth="1"/>
    <col min="14" max="14" width="6.375" style="15" customWidth="1"/>
    <col min="15" max="15" width="6.375" style="56" customWidth="1"/>
    <col min="16" max="16" width="6.375" style="15" customWidth="1"/>
    <col min="17" max="978" width="10.625" style="7" customWidth="1"/>
  </cols>
  <sheetData>
    <row r="1" spans="1:19" s="3" customFormat="1" ht="81.75" customHeight="1" x14ac:dyDescent="0.2">
      <c r="A1" s="3" t="s">
        <v>0</v>
      </c>
      <c r="B1" s="3" t="s">
        <v>5</v>
      </c>
      <c r="C1" s="3" t="s">
        <v>1</v>
      </c>
      <c r="D1" s="3" t="s">
        <v>2</v>
      </c>
      <c r="E1" s="3" t="s">
        <v>3</v>
      </c>
      <c r="F1" s="34" t="s">
        <v>6</v>
      </c>
      <c r="G1" s="4" t="s">
        <v>7</v>
      </c>
      <c r="H1" s="5" t="s">
        <v>9</v>
      </c>
      <c r="I1" s="53" t="s">
        <v>26</v>
      </c>
      <c r="J1" s="53" t="s">
        <v>10</v>
      </c>
      <c r="K1" s="64" t="s">
        <v>11</v>
      </c>
      <c r="L1" s="6" t="s">
        <v>12</v>
      </c>
      <c r="M1" s="53" t="s">
        <v>13</v>
      </c>
      <c r="N1" s="6" t="s">
        <v>14</v>
      </c>
      <c r="O1" s="53" t="s">
        <v>15</v>
      </c>
      <c r="P1" s="6" t="s">
        <v>16</v>
      </c>
    </row>
    <row r="2" spans="1:19" s="12" customFormat="1" ht="21.95" customHeight="1" x14ac:dyDescent="0.2">
      <c r="A2" s="7" t="str">
        <f t="shared" ref="A2:A13" si="0">CONCATENATE(D2," ",E2)</f>
        <v>PUWMEVME Cqsloz</v>
      </c>
      <c r="B2" s="8">
        <v>28</v>
      </c>
      <c r="C2" s="7" t="s">
        <v>4</v>
      </c>
      <c r="D2" s="7" t="s">
        <v>28</v>
      </c>
      <c r="E2" s="7" t="s">
        <v>29</v>
      </c>
      <c r="F2" s="35">
        <v>19188</v>
      </c>
      <c r="G2" s="9">
        <f ca="1">DATEDIF(F2,TODAY(),"y")</f>
        <v>71</v>
      </c>
      <c r="H2" s="10"/>
      <c r="I2" s="58">
        <v>40</v>
      </c>
      <c r="J2" s="58"/>
      <c r="K2" s="59"/>
      <c r="L2" s="11"/>
      <c r="M2" s="58"/>
      <c r="N2" s="11"/>
      <c r="O2" s="58"/>
      <c r="P2" s="11">
        <v>20</v>
      </c>
    </row>
    <row r="3" spans="1:19" s="12" customFormat="1" ht="21.95" customHeight="1" x14ac:dyDescent="0.2">
      <c r="A3" s="7" t="str">
        <f t="shared" si="0"/>
        <v>BPRQAMPBHPY Henc Ulnowcsm</v>
      </c>
      <c r="B3" s="8">
        <v>28</v>
      </c>
      <c r="C3" s="7" t="s">
        <v>17</v>
      </c>
      <c r="D3" s="7" t="s">
        <v>30</v>
      </c>
      <c r="E3" s="7" t="s">
        <v>31</v>
      </c>
      <c r="F3" s="35">
        <v>18455</v>
      </c>
      <c r="G3" s="9">
        <f ca="1">DATEDIF(F3,TODAY(),"y")</f>
        <v>73</v>
      </c>
      <c r="H3" s="10"/>
      <c r="I3" s="58"/>
      <c r="J3" s="58"/>
      <c r="K3" s="59">
        <v>20</v>
      </c>
      <c r="L3" s="11"/>
      <c r="M3" s="58"/>
      <c r="N3" s="11"/>
      <c r="O3" s="58"/>
      <c r="P3" s="11"/>
    </row>
    <row r="4" spans="1:19" s="12" customFormat="1" ht="21.95" customHeight="1" x14ac:dyDescent="0.2">
      <c r="A4" s="7" t="str">
        <f t="shared" si="0"/>
        <v>YAAYMAWDPVM Xjvmc Ymlg</v>
      </c>
      <c r="B4" s="8">
        <v>28</v>
      </c>
      <c r="C4" s="7" t="s">
        <v>4</v>
      </c>
      <c r="D4" s="7" t="s">
        <v>32</v>
      </c>
      <c r="E4" s="7" t="s">
        <v>33</v>
      </c>
      <c r="F4" s="35">
        <v>19070</v>
      </c>
      <c r="G4" s="9">
        <f ca="1">DATEDIF(F4,TODAY(),"y")</f>
        <v>71</v>
      </c>
      <c r="H4" s="10"/>
      <c r="I4" s="58"/>
      <c r="J4" s="58"/>
      <c r="K4" s="59">
        <v>20</v>
      </c>
      <c r="L4" s="11"/>
      <c r="M4" s="58"/>
      <c r="N4" s="11">
        <v>20</v>
      </c>
      <c r="O4" s="58"/>
      <c r="P4" s="11"/>
    </row>
    <row r="5" spans="1:19" s="12" customFormat="1" ht="21.95" customHeight="1" x14ac:dyDescent="0.2">
      <c r="A5" s="7" t="str">
        <f t="shared" si="0"/>
        <v>DXLBJ Ycnzaxpta</v>
      </c>
      <c r="B5" s="8">
        <v>28</v>
      </c>
      <c r="C5" s="7" t="s">
        <v>4</v>
      </c>
      <c r="D5" s="7" t="s">
        <v>34</v>
      </c>
      <c r="E5" s="7" t="s">
        <v>35</v>
      </c>
      <c r="F5" s="35">
        <v>20186</v>
      </c>
      <c r="G5" s="9">
        <f t="shared" ref="G5:G13" ca="1" si="1">DATEDIF(F5,TODAY(),"y")</f>
        <v>68</v>
      </c>
      <c r="H5" s="10"/>
      <c r="I5" s="58">
        <v>40</v>
      </c>
      <c r="J5" s="58"/>
      <c r="K5" s="59">
        <v>20</v>
      </c>
      <c r="L5" s="11"/>
      <c r="M5" s="58"/>
      <c r="N5" s="11"/>
      <c r="O5" s="58"/>
      <c r="P5" s="11"/>
    </row>
    <row r="6" spans="1:19" s="12" customFormat="1" ht="21.95" customHeight="1" x14ac:dyDescent="0.2">
      <c r="A6" s="7" t="str">
        <f t="shared" si="0"/>
        <v>NMNJS Dxwklkzuf</v>
      </c>
      <c r="B6" s="8">
        <v>28</v>
      </c>
      <c r="C6" s="7" t="s">
        <v>4</v>
      </c>
      <c r="D6" s="7" t="s">
        <v>36</v>
      </c>
      <c r="E6" s="7" t="s">
        <v>37</v>
      </c>
      <c r="F6" s="35">
        <v>19117</v>
      </c>
      <c r="G6" s="9">
        <f t="shared" ca="1" si="1"/>
        <v>71</v>
      </c>
      <c r="H6" s="10"/>
      <c r="I6" s="58"/>
      <c r="J6" s="58"/>
      <c r="K6" s="59"/>
      <c r="L6" s="11"/>
      <c r="M6" s="58">
        <v>20</v>
      </c>
      <c r="N6" s="11"/>
      <c r="O6" s="58">
        <v>20</v>
      </c>
      <c r="P6" s="11"/>
    </row>
    <row r="7" spans="1:19" s="12" customFormat="1" ht="21.95" customHeight="1" x14ac:dyDescent="0.2">
      <c r="A7" s="7" t="str">
        <f t="shared" si="0"/>
        <v>JPTUS Cxgud</v>
      </c>
      <c r="B7" s="8">
        <v>28</v>
      </c>
      <c r="C7" s="7" t="s">
        <v>4</v>
      </c>
      <c r="D7" s="7" t="s">
        <v>38</v>
      </c>
      <c r="E7" s="7" t="s">
        <v>39</v>
      </c>
      <c r="F7" s="35">
        <v>19388</v>
      </c>
      <c r="G7" s="9">
        <f t="shared" ca="1" si="1"/>
        <v>70</v>
      </c>
      <c r="H7" s="10"/>
      <c r="I7" s="58"/>
      <c r="J7" s="58"/>
      <c r="K7" s="59"/>
      <c r="L7" s="11"/>
      <c r="M7" s="58">
        <v>20</v>
      </c>
      <c r="N7" s="11"/>
      <c r="O7" s="58">
        <v>20</v>
      </c>
      <c r="P7" s="11"/>
    </row>
    <row r="8" spans="1:19" s="12" customFormat="1" ht="21.95" customHeight="1" x14ac:dyDescent="0.2">
      <c r="A8" s="7" t="str">
        <f t="shared" si="0"/>
        <v>MKZKXSB Rookiyx</v>
      </c>
      <c r="B8" s="8">
        <v>20</v>
      </c>
      <c r="C8" s="7" t="s">
        <v>4</v>
      </c>
      <c r="D8" s="7" t="s">
        <v>40</v>
      </c>
      <c r="E8" s="7" t="s">
        <v>41</v>
      </c>
      <c r="F8" s="35">
        <v>18802</v>
      </c>
      <c r="G8" s="9">
        <f t="shared" ca="1" si="1"/>
        <v>72</v>
      </c>
      <c r="H8" s="10"/>
      <c r="I8" s="58"/>
      <c r="J8" s="58"/>
      <c r="K8" s="59"/>
      <c r="L8" s="11"/>
      <c r="M8" s="58"/>
      <c r="N8" s="11"/>
      <c r="O8" s="58"/>
      <c r="P8" s="11"/>
      <c r="Q8" s="52"/>
      <c r="R8" s="52"/>
      <c r="S8" s="52"/>
    </row>
    <row r="9" spans="1:19" s="12" customFormat="1" ht="21.95" customHeight="1" x14ac:dyDescent="0.2">
      <c r="A9" s="7" t="str">
        <f t="shared" si="0"/>
        <v>ZJIELIL Jkimqp</v>
      </c>
      <c r="B9" s="8"/>
      <c r="C9" s="7" t="s">
        <v>4</v>
      </c>
      <c r="D9" s="7" t="s">
        <v>42</v>
      </c>
      <c r="E9" s="7" t="s">
        <v>43</v>
      </c>
      <c r="F9" s="35">
        <v>25395</v>
      </c>
      <c r="G9" s="9">
        <f t="shared" ca="1" si="1"/>
        <v>54</v>
      </c>
      <c r="H9" s="10"/>
      <c r="I9" s="58"/>
      <c r="J9" s="58"/>
      <c r="K9" s="59"/>
      <c r="L9" s="11"/>
      <c r="M9" s="58"/>
      <c r="N9" s="11"/>
      <c r="O9" s="58"/>
      <c r="P9" s="11"/>
    </row>
    <row r="10" spans="1:19" s="12" customFormat="1" ht="21.95" customHeight="1" x14ac:dyDescent="0.2">
      <c r="A10" s="7" t="str">
        <f t="shared" si="0"/>
        <v>XGSBID Cxozqz</v>
      </c>
      <c r="B10" s="8">
        <v>28</v>
      </c>
      <c r="C10" s="7" t="s">
        <v>4</v>
      </c>
      <c r="D10" s="7" t="s">
        <v>44</v>
      </c>
      <c r="E10" s="7" t="s">
        <v>45</v>
      </c>
      <c r="F10" s="35">
        <v>17511</v>
      </c>
      <c r="G10" s="9">
        <f t="shared" ca="1" si="1"/>
        <v>75</v>
      </c>
      <c r="H10" s="10"/>
      <c r="I10" s="58"/>
      <c r="J10" s="58">
        <v>40</v>
      </c>
      <c r="K10" s="59"/>
      <c r="L10" s="11"/>
      <c r="M10" s="58"/>
      <c r="N10" s="11"/>
      <c r="O10" s="58"/>
      <c r="P10" s="11"/>
    </row>
    <row r="11" spans="1:19" s="12" customFormat="1" ht="21.95" customHeight="1" x14ac:dyDescent="0.2">
      <c r="A11" s="7" t="str">
        <f t="shared" si="0"/>
        <v>SOAYGP Aeudtf</v>
      </c>
      <c r="B11" s="8">
        <v>28</v>
      </c>
      <c r="C11" s="7" t="s">
        <v>17</v>
      </c>
      <c r="D11" s="7" t="s">
        <v>46</v>
      </c>
      <c r="E11" s="7" t="s">
        <v>47</v>
      </c>
      <c r="F11" s="35">
        <v>16715</v>
      </c>
      <c r="G11" s="9">
        <f t="shared" ca="1" si="1"/>
        <v>77</v>
      </c>
      <c r="H11" s="10"/>
      <c r="I11" s="58"/>
      <c r="J11" s="58"/>
      <c r="K11" s="59"/>
      <c r="L11" s="11"/>
      <c r="M11" s="58"/>
      <c r="N11" s="11"/>
      <c r="O11" s="58"/>
      <c r="P11" s="11"/>
    </row>
    <row r="12" spans="1:19" s="12" customFormat="1" ht="21.95" customHeight="1" x14ac:dyDescent="0.2">
      <c r="A12" s="7" t="str">
        <f t="shared" si="0"/>
        <v>ZLBKM Wrerewbg</v>
      </c>
      <c r="B12" s="8">
        <v>20</v>
      </c>
      <c r="C12" s="7" t="s">
        <v>4</v>
      </c>
      <c r="D12" s="7" t="s">
        <v>48</v>
      </c>
      <c r="E12" s="7" t="s">
        <v>49</v>
      </c>
      <c r="F12" s="35">
        <v>22260</v>
      </c>
      <c r="G12" s="9">
        <f t="shared" ca="1" si="1"/>
        <v>62</v>
      </c>
      <c r="H12" s="10"/>
      <c r="I12" s="58">
        <v>40</v>
      </c>
      <c r="J12" s="58"/>
      <c r="K12" s="59"/>
      <c r="L12" s="11"/>
      <c r="M12" s="58"/>
      <c r="N12" s="11"/>
      <c r="O12" s="58">
        <v>20</v>
      </c>
      <c r="P12" s="11"/>
    </row>
    <row r="13" spans="1:19" s="12" customFormat="1" ht="21.95" customHeight="1" x14ac:dyDescent="0.2">
      <c r="A13" s="7" t="str">
        <f t="shared" si="0"/>
        <v>CFNPO Klvi-Wfzy</v>
      </c>
      <c r="B13" s="8">
        <v>20</v>
      </c>
      <c r="C13" s="7" t="s">
        <v>17</v>
      </c>
      <c r="D13" s="7" t="s">
        <v>50</v>
      </c>
      <c r="E13" s="7" t="s">
        <v>51</v>
      </c>
      <c r="F13" s="35">
        <v>20270</v>
      </c>
      <c r="G13" s="9">
        <f t="shared" ca="1" si="1"/>
        <v>68</v>
      </c>
      <c r="H13" s="10"/>
      <c r="I13" s="58"/>
      <c r="J13" s="58"/>
      <c r="K13" s="59"/>
      <c r="L13" s="11"/>
      <c r="M13" s="58"/>
      <c r="N13" s="11"/>
      <c r="O13" s="58"/>
      <c r="P13" s="11"/>
    </row>
    <row r="14" spans="1:19" ht="21.95" customHeight="1" x14ac:dyDescent="0.2">
      <c r="B14" s="8"/>
      <c r="I14" s="54"/>
      <c r="J14" s="54"/>
      <c r="K14" s="60"/>
      <c r="L14" s="8"/>
      <c r="M14" s="54"/>
      <c r="N14" s="8"/>
      <c r="O14" s="54"/>
      <c r="P14" s="8"/>
    </row>
    <row r="15" spans="1:19" ht="21.95" customHeight="1" x14ac:dyDescent="0.2">
      <c r="B15" s="8"/>
      <c r="I15" s="54"/>
      <c r="J15" s="54"/>
      <c r="K15" s="60"/>
      <c r="L15" s="8"/>
      <c r="M15" s="54"/>
      <c r="N15" s="8"/>
      <c r="O15" s="54"/>
      <c r="P15" s="8"/>
    </row>
    <row r="16" spans="1:19" ht="21.95" customHeight="1" x14ac:dyDescent="0.2">
      <c r="I16" s="54"/>
      <c r="J16" s="54"/>
      <c r="K16" s="61"/>
      <c r="L16" s="16"/>
      <c r="M16" s="55"/>
      <c r="N16" s="16"/>
      <c r="O16" s="55"/>
      <c r="P16" s="16"/>
    </row>
    <row r="17" spans="1:16" x14ac:dyDescent="0.2">
      <c r="I17" s="55"/>
      <c r="J17" s="55"/>
      <c r="K17" s="61"/>
      <c r="L17" s="16"/>
      <c r="M17" s="55"/>
      <c r="N17" s="16"/>
      <c r="O17" s="55"/>
      <c r="P17" s="16"/>
    </row>
    <row r="18" spans="1:16" ht="34.5" customHeight="1" x14ac:dyDescent="0.2">
      <c r="A18" s="17" t="s">
        <v>27</v>
      </c>
      <c r="B18" s="18">
        <f>COUNTA($B$2:$B$17)</f>
        <v>11</v>
      </c>
      <c r="C18" s="19"/>
      <c r="H18" s="13">
        <f>COUNTIF(H$2:H16,"T")</f>
        <v>0</v>
      </c>
      <c r="I18" s="56">
        <f>+COUNTIF(I$2:I16,"&lt;41")</f>
        <v>3</v>
      </c>
      <c r="J18" s="56">
        <f>+COUNTIF(J$2:J16,"&lt;41")</f>
        <v>1</v>
      </c>
      <c r="K18" s="62">
        <f>+SUM(K$2:K16)</f>
        <v>60</v>
      </c>
      <c r="L18" s="15">
        <f>+COUNTIF(L$2:L16,"&lt;21")</f>
        <v>0</v>
      </c>
      <c r="M18" s="56">
        <f>+COUNTIF(M$2:M16,"&lt;21")</f>
        <v>2</v>
      </c>
      <c r="N18" s="15">
        <f>+COUNTIF(N$2:N16,"&lt;21")</f>
        <v>1</v>
      </c>
      <c r="O18" s="56">
        <f>+COUNTIF(O$2:O16,"&lt;21")</f>
        <v>3</v>
      </c>
      <c r="P18" s="15">
        <f>+COUNTIF(P$2:P16,"&lt;21")</f>
        <v>1</v>
      </c>
    </row>
    <row r="19" spans="1:16" s="14" customFormat="1" ht="29.25" customHeight="1" x14ac:dyDescent="0.2">
      <c r="A19" s="14" t="s">
        <v>18</v>
      </c>
      <c r="B19" s="8">
        <f>SUM($B2:$B$17)</f>
        <v>284</v>
      </c>
      <c r="F19" s="35"/>
      <c r="H19" s="20"/>
      <c r="I19" s="54">
        <f t="shared" ref="I19:P19" si="2">SUM(I2:I16)</f>
        <v>120</v>
      </c>
      <c r="J19" s="54">
        <f t="shared" si="2"/>
        <v>40</v>
      </c>
      <c r="K19" s="60">
        <f t="shared" si="2"/>
        <v>60</v>
      </c>
      <c r="L19" s="8">
        <f t="shared" si="2"/>
        <v>0</v>
      </c>
      <c r="M19" s="54">
        <f t="shared" si="2"/>
        <v>40</v>
      </c>
      <c r="N19" s="8">
        <f t="shared" si="2"/>
        <v>20</v>
      </c>
      <c r="O19" s="54">
        <f t="shared" si="2"/>
        <v>60</v>
      </c>
      <c r="P19" s="8">
        <f t="shared" si="2"/>
        <v>20</v>
      </c>
    </row>
    <row r="20" spans="1:16" s="12" customFormat="1" ht="22.5" customHeight="1" x14ac:dyDescent="0.2">
      <c r="A20" s="12" t="s">
        <v>19</v>
      </c>
      <c r="B20" s="21"/>
      <c r="F20" s="36"/>
      <c r="G20" s="22"/>
      <c r="H20" s="10"/>
      <c r="I20" s="57"/>
      <c r="J20" s="57"/>
      <c r="K20" s="63"/>
      <c r="L20" s="21"/>
      <c r="M20" s="57">
        <f>COUNTIF(M2:M16,"P")</f>
        <v>0</v>
      </c>
      <c r="N20" s="21">
        <f>COUNTIF(N2:N16,"P")</f>
        <v>0</v>
      </c>
      <c r="O20" s="57">
        <f>COUNTIF(O2:O16,"P")</f>
        <v>0</v>
      </c>
      <c r="P20" s="21">
        <f>COUNTIF(P2:P16,"P")</f>
        <v>0</v>
      </c>
    </row>
    <row r="21" spans="1:16" s="12" customFormat="1" ht="22.5" customHeight="1" x14ac:dyDescent="0.2">
      <c r="B21" s="21"/>
      <c r="F21" s="36"/>
      <c r="G21" s="22"/>
      <c r="H21" s="10"/>
      <c r="I21" s="57"/>
      <c r="J21" s="57"/>
      <c r="K21" s="63"/>
      <c r="L21" s="21"/>
      <c r="M21" s="57"/>
      <c r="N21" s="21"/>
      <c r="O21" s="57"/>
      <c r="P21" s="21"/>
    </row>
    <row r="22" spans="1:16" s="12" customFormat="1" ht="22.5" customHeight="1" x14ac:dyDescent="0.2">
      <c r="B22" s="21"/>
      <c r="F22" s="36"/>
      <c r="G22" s="22"/>
      <c r="H22" s="10"/>
      <c r="I22" s="57"/>
      <c r="J22" s="57"/>
      <c r="K22" s="63"/>
      <c r="L22" s="21"/>
      <c r="M22" s="57"/>
      <c r="N22" s="21"/>
      <c r="O22" s="57"/>
      <c r="P22" s="21"/>
    </row>
    <row r="23" spans="1:16" s="12" customFormat="1" ht="22.5" customHeight="1" x14ac:dyDescent="0.2">
      <c r="B23" s="21"/>
      <c r="F23" s="36"/>
      <c r="G23" s="22"/>
      <c r="H23" s="10"/>
      <c r="I23" s="57"/>
      <c r="J23" s="57"/>
      <c r="K23" s="63"/>
      <c r="L23" s="21"/>
      <c r="M23" s="57"/>
      <c r="N23" s="21"/>
      <c r="O23" s="57"/>
      <c r="P23" s="21"/>
    </row>
  </sheetData>
  <sortState xmlns:xlrd2="http://schemas.microsoft.com/office/spreadsheetml/2017/richdata2" ref="A2:S17">
    <sortCondition ref="D2:D17"/>
  </sortState>
  <printOptions horizontalCentered="1" gridLines="1"/>
  <pageMargins left="0.23622047244094491" right="0.23622047244094491" top="0.62992125984251968" bottom="0.62992125984251968" header="0.31496062992125984" footer="0.31496062992125984"/>
  <pageSetup paperSize="9" scale="81" fitToWidth="0" fitToHeight="0" pageOrder="overThenDown" orientation="landscape" horizontalDpi="300" verticalDpi="300" r:id="rId1"/>
  <headerFooter alignWithMargins="0">
    <oddHeader>&amp;C&amp;"Calibri,Regular"&amp;K000000&amp;F - &amp;A</oddHeader>
    <oddFooter>&amp;R&amp;"Calibri,Regular"&amp;K000000&amp;D - &amp;P/&amp;N</oddFooter>
  </headerFooter>
  <colBreaks count="1" manualBreakCount="1">
    <brk id="8" max="42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0070C0"/>
  </sheetPr>
  <dimension ref="A1:XFD129"/>
  <sheetViews>
    <sheetView tabSelected="1" view="pageBreakPreview" zoomScale="115" zoomScaleNormal="100" zoomScaleSheetLayoutView="115" workbookViewId="0">
      <pane ySplit="1" topLeftCell="A2" activePane="bottomLeft" state="frozen"/>
      <selection pane="bottomLeft" activeCell="E6" sqref="E6"/>
    </sheetView>
  </sheetViews>
  <sheetFormatPr defaultColWidth="11" defaultRowHeight="15" x14ac:dyDescent="0.25"/>
  <cols>
    <col min="1" max="1" width="21" style="1" customWidth="1"/>
    <col min="2" max="2" width="10.625" style="32" customWidth="1"/>
    <col min="3" max="3" width="11.25" style="32" customWidth="1"/>
    <col min="4" max="4" width="10.625" style="1" customWidth="1"/>
    <col min="5" max="5" width="20.125" style="1" customWidth="1"/>
    <col min="6" max="6" width="15.375" style="1" customWidth="1"/>
    <col min="7" max="7" width="9.125" style="40" customWidth="1"/>
    <col min="8" max="8" width="13.5" style="37" customWidth="1"/>
    <col min="9" max="9" width="29.625" style="41" customWidth="1"/>
    <col min="10" max="13" width="5.375" style="2" customWidth="1"/>
    <col min="14" max="26" width="5.375" style="2" hidden="1" customWidth="1"/>
    <col min="27" max="27" width="5.375" style="2" customWidth="1"/>
    <col min="28" max="28" width="10.625" style="1" customWidth="1"/>
    <col min="29" max="29" width="20" style="1" customWidth="1"/>
    <col min="30" max="1025" width="10.625" style="1" customWidth="1"/>
  </cols>
  <sheetData>
    <row r="1" spans="1:29 16384:16384" ht="30" x14ac:dyDescent="0.2">
      <c r="A1" s="24" t="s">
        <v>0</v>
      </c>
      <c r="B1" s="25" t="s">
        <v>20</v>
      </c>
      <c r="C1" s="26" t="s">
        <v>21</v>
      </c>
      <c r="D1" s="23" t="s">
        <v>1</v>
      </c>
      <c r="E1" s="23" t="s">
        <v>2</v>
      </c>
      <c r="F1" s="44" t="s">
        <v>3</v>
      </c>
      <c r="G1" s="45" t="s">
        <v>6</v>
      </c>
      <c r="H1" s="46" t="s">
        <v>8</v>
      </c>
      <c r="I1" s="47" t="s">
        <v>22</v>
      </c>
      <c r="J1" s="65" t="s">
        <v>23</v>
      </c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C1" s="69" t="s">
        <v>14</v>
      </c>
      <c r="XFD1" s="1"/>
    </row>
    <row r="2" spans="1:29 16384:16384" ht="20.100000000000001" customHeight="1" x14ac:dyDescent="0.25">
      <c r="A2" s="27" t="s">
        <v>24</v>
      </c>
      <c r="B2" s="28">
        <f>ADHERENTS!N18</f>
        <v>1</v>
      </c>
      <c r="C2" s="29">
        <f>+SUM($C$3:$C$22)</f>
        <v>41</v>
      </c>
      <c r="D2" s="30"/>
      <c r="E2" s="30"/>
      <c r="F2" s="38"/>
      <c r="G2" s="50"/>
      <c r="H2" s="39"/>
      <c r="I2" s="42"/>
      <c r="J2" s="51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9" t="s">
        <v>25</v>
      </c>
      <c r="XFD2" s="1"/>
    </row>
    <row r="3" spans="1:29 16384:16384" x14ac:dyDescent="0.25">
      <c r="A3" s="1" t="str">
        <f t="shared" ref="A3" ca="1" si="0">CONCATENATE(E3," ",F3)</f>
        <v>YAAYMAWDPVM Xjvmc Ymlg</v>
      </c>
      <c r="B3" s="31">
        <f ca="1">IF(ISERROR(VLOOKUP($A3,ADHERENTS!$A:$B,2,0)),"",VLOOKUP($A3,ADHERENTS!$A:$B,2,0))</f>
        <v>28</v>
      </c>
      <c r="C3" s="32" t="str">
        <f>IF(ISBLANK(ADHERENTS!N2), "",ADHERENTS!N2)</f>
        <v/>
      </c>
      <c r="D3" s="68" t="str" cm="1">
        <f t="array" aca="1" ref="D3:G3" ca="1">INDEX(_xlfn._xlws.FILTER(TBL_Adherents[],INDIRECT("TBL_Adherents[" &amp; AC1 &amp; "]")&gt;0),_xlfn.SEQUENCE(COUNTIF(INDIRECT("TBL_Adherents["&amp;AC1&amp;"]"),"&lt;&gt;")),TRANSPOSE({3;4;5;6}))</f>
        <v>Mme</v>
      </c>
      <c r="E3" s="32" t="str">
        <f ca="1"/>
        <v>YAAYMAWDPVM</v>
      </c>
      <c r="F3" s="32" t="str">
        <f ca="1"/>
        <v>Xjvmc Ymlg</v>
      </c>
      <c r="G3" s="43">
        <f ca="1"/>
        <v>19070</v>
      </c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 t="str">
        <f t="shared" ref="AA3" si="1">IF(COUNTA(J3:Z3)=0," ",COUNTA(J3:Z3))</f>
        <v xml:space="preserve"> </v>
      </c>
      <c r="XFD3" s="1"/>
    </row>
    <row r="4" spans="1:29 16384:16384" x14ac:dyDescent="0.25">
      <c r="A4" s="1" t="str">
        <f t="shared" ref="A4:A22" si="2">CONCATENATE(E4," ",F4)</f>
        <v xml:space="preserve"> </v>
      </c>
      <c r="B4" s="31" t="str">
        <f>IF(ISERROR(VLOOKUP($A4,ADHERENTS!$A:$B,2,0)),"",VLOOKUP($A4,ADHERENTS!$A:$B,2,0))</f>
        <v/>
      </c>
      <c r="C4" s="32" t="str">
        <f>IF(ISBLANK(ADHERENTS!N3), "",ADHERENTS!N3)</f>
        <v/>
      </c>
      <c r="E4" s="32"/>
      <c r="F4" s="32"/>
      <c r="G4" s="4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 t="str">
        <f t="shared" ref="AA4:AA22" si="3">IF(COUNTA(J4:Z4)=0," ",COUNTA(J4:Z4))</f>
        <v xml:space="preserve"> </v>
      </c>
      <c r="XFD4" s="1"/>
    </row>
    <row r="5" spans="1:29 16384:16384" x14ac:dyDescent="0.25">
      <c r="A5" s="1" t="str">
        <f t="shared" si="2"/>
        <v xml:space="preserve"> </v>
      </c>
      <c r="B5" s="31" t="str">
        <f>IF(ISERROR(VLOOKUP($A5,ADHERENTS!$A:$B,2,0)),"",VLOOKUP($A5,ADHERENTS!$A:$B,2,0))</f>
        <v/>
      </c>
      <c r="C5" s="32">
        <f>IF(ISBLANK(ADHERENTS!N4), "",ADHERENTS!N4)</f>
        <v>20</v>
      </c>
      <c r="D5" s="32"/>
      <c r="E5" s="32"/>
      <c r="F5" s="32"/>
      <c r="G5" s="4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 t="str">
        <f t="shared" si="3"/>
        <v xml:space="preserve"> </v>
      </c>
      <c r="XFD5" s="1"/>
    </row>
    <row r="6" spans="1:29 16384:16384" x14ac:dyDescent="0.25">
      <c r="A6" s="1" t="str">
        <f t="shared" si="2"/>
        <v xml:space="preserve"> </v>
      </c>
      <c r="B6" s="31" t="str">
        <f>IF(ISERROR(VLOOKUP($A6,ADHERENTS!$A:$B,2,0)),"",VLOOKUP($A6,ADHERENTS!$A:$B,2,0))</f>
        <v/>
      </c>
      <c r="C6" s="32" t="str">
        <f>IF(ISBLANK(ADHERENTS!N5), "",ADHERENTS!N5)</f>
        <v/>
      </c>
      <c r="D6" s="32"/>
      <c r="E6" s="32"/>
      <c r="F6" s="32"/>
      <c r="G6" s="4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 t="str">
        <f t="shared" si="3"/>
        <v xml:space="preserve"> </v>
      </c>
      <c r="XFD6" s="1"/>
    </row>
    <row r="7" spans="1:29 16384:16384" x14ac:dyDescent="0.25">
      <c r="A7" s="1" t="str">
        <f t="shared" si="2"/>
        <v xml:space="preserve"> </v>
      </c>
      <c r="B7" s="31" t="str">
        <f>IF(ISERROR(VLOOKUP($A7,ADHERENTS!$A:$B,2,0)),"",VLOOKUP($A7,ADHERENTS!$A:$B,2,0))</f>
        <v/>
      </c>
      <c r="C7" s="32" t="str">
        <f>IF(ISBLANK(ADHERENTS!N6), "",ADHERENTS!N6)</f>
        <v/>
      </c>
      <c r="D7" s="32"/>
      <c r="E7" s="32"/>
      <c r="F7" s="32"/>
      <c r="G7" s="4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 t="str">
        <f t="shared" si="3"/>
        <v xml:space="preserve"> </v>
      </c>
      <c r="XFD7" s="1"/>
    </row>
    <row r="8" spans="1:29 16384:16384" x14ac:dyDescent="0.25">
      <c r="A8" s="1" t="str">
        <f t="shared" si="2"/>
        <v xml:space="preserve"> </v>
      </c>
      <c r="B8" s="31" t="str">
        <f>IF(ISERROR(VLOOKUP($A8,ADHERENTS!$A:$B,2,0)),"",VLOOKUP($A8,ADHERENTS!$A:$B,2,0))</f>
        <v/>
      </c>
      <c r="C8" s="32" t="str">
        <f>IF(ISBLANK(ADHERENTS!N7), "",ADHERENTS!N7)</f>
        <v/>
      </c>
      <c r="D8" s="32"/>
      <c r="E8" s="32"/>
      <c r="F8" s="32"/>
      <c r="G8" s="4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 t="str">
        <f t="shared" si="3"/>
        <v xml:space="preserve"> </v>
      </c>
      <c r="XFD8" s="1"/>
    </row>
    <row r="9" spans="1:29 16384:16384" x14ac:dyDescent="0.25">
      <c r="A9" s="1" t="str">
        <f t="shared" si="2"/>
        <v xml:space="preserve"> </v>
      </c>
      <c r="B9" s="31" t="str">
        <f>IF(ISERROR(VLOOKUP($A9,ADHERENTS!$A:$B,2,0)),"",VLOOKUP($A9,ADHERENTS!$A:$B,2,0))</f>
        <v/>
      </c>
      <c r="C9" s="32" t="str">
        <f>IF(ISBLANK(ADHERENTS!N8), "",ADHERENTS!N8)</f>
        <v/>
      </c>
      <c r="D9" s="32"/>
      <c r="E9" s="32"/>
      <c r="F9" s="32"/>
      <c r="G9" s="4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 t="str">
        <f t="shared" si="3"/>
        <v xml:space="preserve"> </v>
      </c>
      <c r="XFD9" s="1"/>
    </row>
    <row r="10" spans="1:29 16384:16384" x14ac:dyDescent="0.25">
      <c r="A10" s="1" t="str">
        <f t="shared" si="2"/>
        <v xml:space="preserve"> </v>
      </c>
      <c r="B10" s="31" t="str">
        <f>IF(ISERROR(VLOOKUP($A10,ADHERENTS!$A:$B,2,0)),"",VLOOKUP($A10,ADHERENTS!$A:$B,2,0))</f>
        <v/>
      </c>
      <c r="C10" s="32" t="str">
        <f>IF(ISBLANK(ADHERENTS!N9), "",ADHERENTS!N9)</f>
        <v/>
      </c>
      <c r="D10" s="32"/>
      <c r="E10" s="32"/>
      <c r="F10" s="32"/>
      <c r="G10" s="4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 t="str">
        <f t="shared" si="3"/>
        <v xml:space="preserve"> </v>
      </c>
      <c r="XFD10" s="1"/>
    </row>
    <row r="11" spans="1:29 16384:16384" x14ac:dyDescent="0.25">
      <c r="A11" s="1" t="str">
        <f t="shared" si="2"/>
        <v xml:space="preserve"> </v>
      </c>
      <c r="B11" s="31" t="str">
        <f>IF(ISERROR(VLOOKUP($A11,ADHERENTS!$A:$B,2,0)),"",VLOOKUP($A11,ADHERENTS!$A:$B,2,0))</f>
        <v/>
      </c>
      <c r="C11" s="32" t="str">
        <f>IF(ISBLANK(ADHERENTS!N10), "",ADHERENTS!N10)</f>
        <v/>
      </c>
      <c r="D11" s="32"/>
      <c r="E11" s="32"/>
      <c r="F11" s="32"/>
      <c r="G11" s="4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 t="str">
        <f t="shared" si="3"/>
        <v xml:space="preserve"> </v>
      </c>
      <c r="XFD11" s="1"/>
    </row>
    <row r="12" spans="1:29 16384:16384" x14ac:dyDescent="0.25">
      <c r="A12" s="1" t="str">
        <f t="shared" si="2"/>
        <v xml:space="preserve"> </v>
      </c>
      <c r="B12" s="31" t="str">
        <f>IF(ISERROR(VLOOKUP($A12,ADHERENTS!$A:$B,2,0)),"",VLOOKUP($A12,ADHERENTS!$A:$B,2,0))</f>
        <v/>
      </c>
      <c r="C12" s="32" t="str">
        <f>IF(ISBLANK(ADHERENTS!N11), "",ADHERENTS!N11)</f>
        <v/>
      </c>
      <c r="D12" s="32"/>
      <c r="E12" s="32"/>
      <c r="F12" s="32"/>
      <c r="G12" s="4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 t="str">
        <f t="shared" si="3"/>
        <v xml:space="preserve"> </v>
      </c>
      <c r="XFD12" s="1"/>
    </row>
    <row r="13" spans="1:29 16384:16384" x14ac:dyDescent="0.25">
      <c r="A13" s="1" t="str">
        <f t="shared" si="2"/>
        <v xml:space="preserve"> </v>
      </c>
      <c r="B13" s="31" t="str">
        <f>IF(ISERROR(VLOOKUP($A13,ADHERENTS!$A:$B,2,0)),"",VLOOKUP($A13,ADHERENTS!$A:$B,2,0))</f>
        <v/>
      </c>
      <c r="C13" s="32" t="str">
        <f>IF(ISBLANK(ADHERENTS!N12), "",ADHERENTS!N12)</f>
        <v/>
      </c>
      <c r="D13" s="32"/>
      <c r="E13" s="32"/>
      <c r="F13" s="32"/>
      <c r="G13" s="4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 t="str">
        <f t="shared" si="3"/>
        <v xml:space="preserve"> </v>
      </c>
      <c r="XFD13" s="1"/>
    </row>
    <row r="14" spans="1:29 16384:16384" x14ac:dyDescent="0.25">
      <c r="A14" s="1" t="str">
        <f t="shared" si="2"/>
        <v xml:space="preserve"> </v>
      </c>
      <c r="B14" s="31" t="str">
        <f>IF(ISERROR(VLOOKUP($A14,ADHERENTS!$A:$B,2,0)),"",VLOOKUP($A14,ADHERENTS!$A:$B,2,0))</f>
        <v/>
      </c>
      <c r="C14" s="32" t="str">
        <f>IF(ISBLANK(ADHERENTS!N13), "",ADHERENTS!N13)</f>
        <v/>
      </c>
      <c r="D14" s="32"/>
      <c r="E14" s="32"/>
      <c r="F14" s="32"/>
      <c r="G14" s="4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 t="str">
        <f t="shared" si="3"/>
        <v xml:space="preserve"> </v>
      </c>
      <c r="XFD14" s="1"/>
    </row>
    <row r="15" spans="1:29 16384:16384" x14ac:dyDescent="0.25">
      <c r="A15" s="1" t="str">
        <f t="shared" si="2"/>
        <v xml:space="preserve"> </v>
      </c>
      <c r="B15" s="31" t="str">
        <f>IF(ISERROR(VLOOKUP($A15,ADHERENTS!$A:$B,2,0)),"",VLOOKUP($A15,ADHERENTS!$A:$B,2,0))</f>
        <v/>
      </c>
      <c r="C15" s="32" t="str">
        <f>IF(ISBLANK(ADHERENTS!N14), "",ADHERENTS!N14)</f>
        <v/>
      </c>
      <c r="D15" s="32"/>
      <c r="E15" s="32"/>
      <c r="F15" s="32"/>
      <c r="G15" s="4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 t="str">
        <f t="shared" si="3"/>
        <v xml:space="preserve"> </v>
      </c>
      <c r="XFD15" s="1"/>
    </row>
    <row r="16" spans="1:29 16384:16384" x14ac:dyDescent="0.25">
      <c r="A16" s="1" t="str">
        <f t="shared" si="2"/>
        <v xml:space="preserve"> </v>
      </c>
      <c r="B16" s="31" t="str">
        <f>IF(ISERROR(VLOOKUP($A16,ADHERENTS!$A:$B,2,0)),"",VLOOKUP($A16,ADHERENTS!$A:$B,2,0))</f>
        <v/>
      </c>
      <c r="C16" s="32" t="str">
        <f>IF(ISBLANK(ADHERENTS!N15), "",ADHERENTS!N15)</f>
        <v/>
      </c>
      <c r="D16" s="32"/>
      <c r="E16" s="32"/>
      <c r="F16" s="32"/>
      <c r="G16" s="4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 t="str">
        <f t="shared" si="3"/>
        <v xml:space="preserve"> </v>
      </c>
      <c r="XFD16" s="1"/>
    </row>
    <row r="17" spans="1:27 16384:16384" x14ac:dyDescent="0.25">
      <c r="A17" s="1" t="str">
        <f t="shared" si="2"/>
        <v xml:space="preserve"> </v>
      </c>
      <c r="B17" s="31" t="str">
        <f>IF(ISERROR(VLOOKUP($A17,ADHERENTS!$A:$B,2,0)),"",VLOOKUP($A17,ADHERENTS!$A:$B,2,0))</f>
        <v/>
      </c>
      <c r="C17" s="32" t="str">
        <f>IF(ISBLANK(ADHERENTS!N16), "",ADHERENTS!N16)</f>
        <v/>
      </c>
      <c r="D17" s="32"/>
      <c r="E17" s="32"/>
      <c r="F17" s="32"/>
      <c r="G17" s="4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 t="str">
        <f t="shared" si="3"/>
        <v xml:space="preserve"> </v>
      </c>
      <c r="XFD17" s="1"/>
    </row>
    <row r="18" spans="1:27 16384:16384" x14ac:dyDescent="0.25">
      <c r="A18" s="1" t="str">
        <f t="shared" si="2"/>
        <v xml:space="preserve"> </v>
      </c>
      <c r="B18" s="31" t="str">
        <f>IF(ISERROR(VLOOKUP($A18,ADHERENTS!$A:$B,2,0)),"",VLOOKUP($A18,ADHERENTS!$A:$B,2,0))</f>
        <v/>
      </c>
      <c r="C18" s="32" t="str">
        <f>IF(ISBLANK(ADHERENTS!N17), "",ADHERENTS!N17)</f>
        <v/>
      </c>
      <c r="D18" s="32"/>
      <c r="E18" s="32"/>
      <c r="F18" s="32"/>
      <c r="G18" s="4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 t="str">
        <f t="shared" si="3"/>
        <v xml:space="preserve"> </v>
      </c>
      <c r="XFD18" s="1"/>
    </row>
    <row r="19" spans="1:27 16384:16384" x14ac:dyDescent="0.25">
      <c r="A19" s="1" t="str">
        <f t="shared" si="2"/>
        <v xml:space="preserve"> </v>
      </c>
      <c r="B19" s="31" t="str">
        <f>IF(ISERROR(VLOOKUP($A19,ADHERENTS!$A:$B,2,0)),"",VLOOKUP($A19,ADHERENTS!$A:$B,2,0))</f>
        <v/>
      </c>
      <c r="C19" s="32">
        <f>IF(ISBLANK(ADHERENTS!N18), "",ADHERENTS!N18)</f>
        <v>1</v>
      </c>
      <c r="D19" s="32"/>
      <c r="E19" s="32"/>
      <c r="F19" s="32"/>
      <c r="G19" s="4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 t="str">
        <f t="shared" si="3"/>
        <v xml:space="preserve"> </v>
      </c>
      <c r="XFD19" s="1"/>
    </row>
    <row r="20" spans="1:27 16384:16384" x14ac:dyDescent="0.25">
      <c r="A20" s="1" t="str">
        <f t="shared" si="2"/>
        <v xml:space="preserve"> </v>
      </c>
      <c r="B20" s="31" t="str">
        <f>IF(ISERROR(VLOOKUP($A20,ADHERENTS!$A:$B,2,0)),"",VLOOKUP($A20,ADHERENTS!$A:$B,2,0))</f>
        <v/>
      </c>
      <c r="C20" s="32">
        <f>IF(ISBLANK(ADHERENTS!N19), "",ADHERENTS!N19)</f>
        <v>20</v>
      </c>
      <c r="D20" s="32"/>
      <c r="E20" s="32"/>
      <c r="F20" s="32"/>
      <c r="G20" s="4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 t="str">
        <f t="shared" si="3"/>
        <v xml:space="preserve"> </v>
      </c>
      <c r="XFD20" s="1"/>
    </row>
    <row r="21" spans="1:27 16384:16384" ht="20.100000000000001" customHeight="1" x14ac:dyDescent="0.25">
      <c r="A21" s="1" t="str">
        <f t="shared" si="2"/>
        <v xml:space="preserve"> </v>
      </c>
      <c r="B21" s="31" t="str">
        <f>IF(ISERROR(VLOOKUP($A21,ADHERENTS!$A:$B,2,0)),"",VLOOKUP($A21,ADHERENTS!$A:$B,2,0))</f>
        <v/>
      </c>
      <c r="C21" s="32">
        <f>IF(ISBLANK(ADHERENTS!N20), "",ADHERENTS!N20)</f>
        <v>0</v>
      </c>
      <c r="D21" s="67"/>
      <c r="E21" s="32"/>
      <c r="F21" s="32"/>
      <c r="G21" s="4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 t="str">
        <f t="shared" si="3"/>
        <v xml:space="preserve"> </v>
      </c>
      <c r="XFD21" s="1"/>
    </row>
    <row r="22" spans="1:27 16384:16384" x14ac:dyDescent="0.25">
      <c r="A22" s="1" t="str">
        <f t="shared" si="2"/>
        <v xml:space="preserve"> </v>
      </c>
      <c r="B22" s="31" t="str">
        <f>IF(ISERROR(VLOOKUP($A22,ADHERENTS!$A:$B,2,0)),"",VLOOKUP($A22,ADHERENTS!$A:$B,2,0))</f>
        <v/>
      </c>
      <c r="C22" s="32" t="str">
        <f>IF(ISBLANK(ADHERENTS!N21), "",ADHERENTS!N21)</f>
        <v/>
      </c>
      <c r="D22" s="32"/>
      <c r="E22" s="32"/>
      <c r="F22" s="32"/>
      <c r="G22" s="4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 t="str">
        <f t="shared" si="3"/>
        <v xml:space="preserve"> </v>
      </c>
      <c r="XFD22" s="1"/>
    </row>
    <row r="23" spans="1:27 16384:16384" x14ac:dyDescent="0.25">
      <c r="B23" s="31"/>
      <c r="D23" s="32"/>
      <c r="E23" s="32"/>
      <c r="F23" s="32"/>
      <c r="G23" s="4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 16384:16384" x14ac:dyDescent="0.25">
      <c r="B24" s="31"/>
      <c r="D24" s="32"/>
      <c r="E24" s="32"/>
      <c r="F24" s="32"/>
      <c r="G24" s="4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 16384:16384" x14ac:dyDescent="0.25">
      <c r="B25" s="31"/>
      <c r="D25" s="32"/>
      <c r="E25" s="32"/>
      <c r="F25" s="32"/>
      <c r="G25" s="4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 16384:16384" x14ac:dyDescent="0.25">
      <c r="B26" s="31"/>
      <c r="D26" s="32"/>
      <c r="E26" s="32"/>
      <c r="F26" s="32"/>
      <c r="G26" s="4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 16384:16384" x14ac:dyDescent="0.25">
      <c r="B27" s="31"/>
      <c r="D27" s="32"/>
      <c r="E27" s="32"/>
      <c r="F27" s="32"/>
      <c r="G27" s="4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 16384:16384" x14ac:dyDescent="0.25">
      <c r="B28" s="31"/>
      <c r="D28" s="32"/>
      <c r="E28" s="32"/>
      <c r="F28" s="32"/>
      <c r="G28" s="4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 16384:16384" x14ac:dyDescent="0.25">
      <c r="B29" s="31"/>
      <c r="D29" s="32"/>
      <c r="E29" s="32"/>
      <c r="F29" s="32"/>
      <c r="G29" s="4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</row>
    <row r="30" spans="1:27 16384:16384" x14ac:dyDescent="0.25">
      <c r="B30" s="31"/>
      <c r="D30" s="32"/>
      <c r="E30" s="32"/>
      <c r="F30" s="32"/>
      <c r="G30" s="4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</row>
    <row r="31" spans="1:27 16384:16384" x14ac:dyDescent="0.25">
      <c r="B31" s="31"/>
      <c r="D31" s="32"/>
      <c r="E31" s="32"/>
      <c r="F31" s="32"/>
      <c r="G31" s="4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 16384:16384" x14ac:dyDescent="0.25">
      <c r="B32" s="31"/>
      <c r="D32" s="32"/>
      <c r="E32" s="32"/>
      <c r="F32" s="32"/>
      <c r="G32" s="4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2:27" x14ac:dyDescent="0.25">
      <c r="B33" s="31"/>
      <c r="D33" s="32"/>
      <c r="E33" s="32"/>
      <c r="F33" s="32"/>
      <c r="G33" s="4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2:27" x14ac:dyDescent="0.25">
      <c r="B34" s="31"/>
      <c r="D34" s="32"/>
      <c r="E34" s="32"/>
      <c r="F34" s="32"/>
      <c r="G34" s="4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2:27" x14ac:dyDescent="0.25">
      <c r="B35" s="31"/>
      <c r="D35" s="32"/>
      <c r="E35" s="32"/>
      <c r="F35" s="32"/>
      <c r="G35" s="4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2:27" x14ac:dyDescent="0.25">
      <c r="B36" s="31"/>
      <c r="D36" s="32"/>
      <c r="E36" s="32"/>
      <c r="F36" s="32"/>
      <c r="G36" s="4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2:27" x14ac:dyDescent="0.25">
      <c r="B37" s="31"/>
      <c r="D37" s="32"/>
      <c r="E37" s="32"/>
      <c r="F37" s="32"/>
      <c r="G37" s="4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2:27" x14ac:dyDescent="0.25">
      <c r="B38" s="31"/>
      <c r="D38" s="32"/>
      <c r="E38" s="32"/>
      <c r="F38" s="32"/>
      <c r="G38" s="4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2:27" x14ac:dyDescent="0.25">
      <c r="B39" s="31"/>
      <c r="D39" s="32"/>
      <c r="E39" s="32"/>
      <c r="F39" s="32"/>
      <c r="G39" s="4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2:27" x14ac:dyDescent="0.25">
      <c r="B40" s="31"/>
      <c r="D40" s="32"/>
      <c r="E40" s="32"/>
      <c r="F40" s="32"/>
      <c r="G40" s="4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2:27" x14ac:dyDescent="0.25">
      <c r="B41" s="31"/>
      <c r="D41" s="32"/>
      <c r="E41" s="32"/>
      <c r="F41" s="32"/>
      <c r="G41" s="4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2:27" x14ac:dyDescent="0.25">
      <c r="B42" s="31"/>
      <c r="D42" s="32"/>
      <c r="E42" s="32"/>
      <c r="F42" s="32"/>
      <c r="G42" s="4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2:27" x14ac:dyDescent="0.25">
      <c r="B43" s="31"/>
      <c r="D43" s="32"/>
      <c r="E43" s="32"/>
      <c r="F43" s="32"/>
      <c r="G43" s="4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2:27" x14ac:dyDescent="0.25">
      <c r="B44" s="31"/>
      <c r="D44" s="32"/>
      <c r="E44" s="32"/>
      <c r="F44" s="32"/>
      <c r="G44" s="4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2:27" x14ac:dyDescent="0.25">
      <c r="B45" s="31"/>
      <c r="D45" s="32"/>
      <c r="E45" s="32"/>
      <c r="F45" s="32"/>
      <c r="G45" s="4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2:27" x14ac:dyDescent="0.25">
      <c r="B46" s="31"/>
      <c r="D46" s="32"/>
      <c r="E46" s="32"/>
      <c r="F46" s="32"/>
      <c r="G46" s="4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2:27" x14ac:dyDescent="0.25">
      <c r="B47" s="31"/>
      <c r="D47" s="32"/>
      <c r="E47" s="32"/>
      <c r="F47" s="32"/>
      <c r="G47" s="4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2:27" x14ac:dyDescent="0.25">
      <c r="B48" s="31"/>
      <c r="D48" s="32"/>
      <c r="E48" s="32"/>
      <c r="F48" s="32"/>
      <c r="G48" s="4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2:27" x14ac:dyDescent="0.25">
      <c r="B49" s="31"/>
      <c r="D49" s="32"/>
      <c r="E49" s="32"/>
      <c r="F49" s="32"/>
      <c r="G49" s="4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2:27" x14ac:dyDescent="0.25">
      <c r="B50" s="31"/>
      <c r="D50" s="32"/>
      <c r="E50" s="32"/>
      <c r="F50" s="32"/>
      <c r="G50" s="4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2:27" x14ac:dyDescent="0.25">
      <c r="B51" s="31"/>
      <c r="D51" s="32"/>
      <c r="E51" s="32"/>
      <c r="F51" s="32"/>
      <c r="G51" s="4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2:27" x14ac:dyDescent="0.25">
      <c r="B52" s="31"/>
      <c r="D52" s="32"/>
      <c r="E52" s="32"/>
      <c r="F52" s="32"/>
      <c r="G52" s="4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2:27" x14ac:dyDescent="0.25">
      <c r="B53" s="31"/>
      <c r="D53" s="32"/>
      <c r="E53" s="32"/>
      <c r="F53" s="32"/>
      <c r="G53" s="4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2:27" x14ac:dyDescent="0.25">
      <c r="B54" s="31"/>
      <c r="D54" s="32"/>
      <c r="E54" s="32"/>
      <c r="F54" s="32"/>
      <c r="G54" s="4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2:27" x14ac:dyDescent="0.25">
      <c r="B55" s="31"/>
      <c r="D55" s="32"/>
      <c r="E55" s="32"/>
      <c r="F55" s="32"/>
      <c r="G55" s="4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2:27" x14ac:dyDescent="0.25">
      <c r="B56" s="31"/>
      <c r="D56" s="32"/>
      <c r="E56" s="32"/>
      <c r="F56" s="32"/>
      <c r="G56" s="4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2:27" x14ac:dyDescent="0.25">
      <c r="B57" s="31"/>
      <c r="D57" s="32"/>
      <c r="E57" s="32"/>
      <c r="F57" s="32"/>
      <c r="G57" s="4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2:27" x14ac:dyDescent="0.25">
      <c r="B58" s="31"/>
      <c r="D58" s="32"/>
      <c r="E58" s="32"/>
      <c r="F58" s="32"/>
      <c r="G58" s="4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2:27" x14ac:dyDescent="0.25">
      <c r="B59" s="31"/>
      <c r="D59" s="32"/>
      <c r="E59" s="32"/>
      <c r="F59" s="32"/>
      <c r="G59" s="4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2:27" x14ac:dyDescent="0.25">
      <c r="B60" s="31"/>
      <c r="D60" s="32"/>
      <c r="E60" s="32"/>
      <c r="F60" s="32"/>
      <c r="G60" s="4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2:27" x14ac:dyDescent="0.25">
      <c r="B61" s="31"/>
      <c r="D61" s="32"/>
      <c r="E61" s="32"/>
      <c r="F61" s="32"/>
      <c r="G61" s="4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2:27" x14ac:dyDescent="0.25">
      <c r="B62" s="31"/>
      <c r="D62" s="32"/>
      <c r="E62" s="32"/>
      <c r="F62" s="32"/>
      <c r="G62" s="4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2:27" x14ac:dyDescent="0.25">
      <c r="B63" s="31"/>
      <c r="D63" s="32"/>
      <c r="E63" s="32"/>
      <c r="F63" s="32"/>
      <c r="G63" s="4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2:27" x14ac:dyDescent="0.25">
      <c r="B64" s="31"/>
      <c r="D64" s="32"/>
      <c r="E64" s="32"/>
      <c r="F64" s="32"/>
      <c r="G64" s="4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</row>
    <row r="65" spans="2:27" x14ac:dyDescent="0.25">
      <c r="B65" s="31"/>
      <c r="D65" s="32"/>
      <c r="E65" s="32"/>
      <c r="F65" s="32"/>
      <c r="G65" s="4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</row>
    <row r="66" spans="2:27" x14ac:dyDescent="0.25">
      <c r="B66" s="31"/>
      <c r="D66" s="32"/>
      <c r="E66" s="32"/>
      <c r="F66" s="32"/>
      <c r="G66" s="4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</row>
    <row r="67" spans="2:27" x14ac:dyDescent="0.25">
      <c r="B67" s="31"/>
      <c r="D67" s="32"/>
      <c r="E67" s="32"/>
      <c r="F67" s="32"/>
      <c r="G67" s="4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</row>
    <row r="68" spans="2:27" x14ac:dyDescent="0.25">
      <c r="B68" s="31"/>
      <c r="D68" s="32"/>
      <c r="E68" s="32"/>
      <c r="F68" s="32"/>
      <c r="G68" s="4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</row>
    <row r="69" spans="2:27" x14ac:dyDescent="0.25">
      <c r="B69" s="31"/>
      <c r="D69" s="32"/>
      <c r="E69" s="32"/>
      <c r="F69" s="32"/>
      <c r="G69" s="4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</row>
    <row r="70" spans="2:27" x14ac:dyDescent="0.25">
      <c r="B70" s="31"/>
      <c r="D70" s="32"/>
      <c r="E70" s="32"/>
      <c r="F70" s="32"/>
      <c r="G70" s="4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</row>
    <row r="71" spans="2:27" x14ac:dyDescent="0.25">
      <c r="B71" s="31"/>
      <c r="D71" s="32"/>
      <c r="E71" s="32"/>
      <c r="F71" s="32"/>
      <c r="G71" s="4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</row>
    <row r="72" spans="2:27" x14ac:dyDescent="0.25">
      <c r="B72" s="31"/>
      <c r="D72" s="32"/>
      <c r="E72" s="32"/>
      <c r="F72" s="32"/>
      <c r="G72" s="4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</row>
    <row r="73" spans="2:27" x14ac:dyDescent="0.25">
      <c r="B73" s="31"/>
      <c r="D73" s="32"/>
      <c r="E73" s="32"/>
      <c r="F73" s="32"/>
      <c r="G73" s="4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</row>
    <row r="74" spans="2:27" x14ac:dyDescent="0.25">
      <c r="B74" s="31"/>
      <c r="D74" s="32"/>
      <c r="E74" s="32"/>
      <c r="F74" s="32"/>
      <c r="G74" s="4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</row>
    <row r="75" spans="2:27" x14ac:dyDescent="0.25">
      <c r="B75" s="31"/>
      <c r="D75" s="32"/>
      <c r="E75" s="32"/>
      <c r="F75" s="32"/>
      <c r="G75" s="4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</row>
    <row r="76" spans="2:27" x14ac:dyDescent="0.25">
      <c r="B76" s="31"/>
      <c r="D76" s="32"/>
      <c r="E76" s="32"/>
      <c r="F76" s="32"/>
      <c r="G76" s="4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</row>
    <row r="77" spans="2:27" x14ac:dyDescent="0.25">
      <c r="B77" s="31"/>
      <c r="D77" s="32"/>
      <c r="E77" s="32"/>
      <c r="F77" s="32"/>
      <c r="G77" s="4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</row>
    <row r="78" spans="2:27" x14ac:dyDescent="0.25">
      <c r="B78" s="31"/>
      <c r="D78" s="32"/>
      <c r="E78" s="32"/>
      <c r="F78" s="32"/>
      <c r="G78" s="4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</row>
    <row r="79" spans="2:27" x14ac:dyDescent="0.25">
      <c r="B79" s="31"/>
      <c r="D79" s="32"/>
      <c r="E79" s="32"/>
      <c r="F79" s="32"/>
      <c r="G79" s="4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</row>
    <row r="80" spans="2:27" x14ac:dyDescent="0.25">
      <c r="B80" s="31"/>
      <c r="D80" s="32"/>
      <c r="E80" s="32"/>
      <c r="F80" s="32"/>
      <c r="G80" s="4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</row>
    <row r="81" spans="2:27" x14ac:dyDescent="0.25">
      <c r="B81" s="31"/>
      <c r="D81" s="32"/>
      <c r="E81" s="32"/>
      <c r="F81" s="32"/>
      <c r="G81" s="4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</row>
    <row r="82" spans="2:27" x14ac:dyDescent="0.25">
      <c r="B82" s="31"/>
      <c r="D82" s="32"/>
      <c r="E82" s="32"/>
      <c r="F82" s="32"/>
      <c r="G82" s="4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</row>
    <row r="83" spans="2:27" x14ac:dyDescent="0.25">
      <c r="B83" s="31"/>
      <c r="D83" s="32"/>
      <c r="E83" s="32"/>
      <c r="F83" s="32"/>
      <c r="G83" s="4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</row>
    <row r="84" spans="2:27" x14ac:dyDescent="0.25">
      <c r="B84" s="31"/>
      <c r="D84" s="32"/>
      <c r="E84" s="32"/>
      <c r="F84" s="32"/>
      <c r="G84" s="4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</row>
    <row r="85" spans="2:27" x14ac:dyDescent="0.25">
      <c r="B85" s="31"/>
      <c r="D85" s="32"/>
      <c r="E85" s="32"/>
      <c r="F85" s="32"/>
      <c r="G85" s="4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</row>
    <row r="86" spans="2:27" x14ac:dyDescent="0.25">
      <c r="B86" s="31"/>
      <c r="D86" s="32"/>
      <c r="E86" s="32"/>
      <c r="F86" s="32"/>
      <c r="G86" s="4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</row>
    <row r="87" spans="2:27" x14ac:dyDescent="0.25">
      <c r="B87" s="31"/>
      <c r="D87" s="32"/>
      <c r="E87" s="32"/>
      <c r="F87" s="32"/>
      <c r="G87" s="4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</row>
    <row r="88" spans="2:27" x14ac:dyDescent="0.25">
      <c r="B88" s="31"/>
      <c r="D88" s="32"/>
      <c r="E88" s="32"/>
      <c r="F88" s="32"/>
      <c r="G88" s="4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</row>
    <row r="89" spans="2:27" x14ac:dyDescent="0.25">
      <c r="B89" s="31"/>
      <c r="D89" s="32"/>
      <c r="E89" s="32"/>
      <c r="F89" s="32"/>
      <c r="G89" s="4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</row>
    <row r="90" spans="2:27" x14ac:dyDescent="0.25">
      <c r="B90" s="31"/>
      <c r="D90" s="32"/>
      <c r="E90" s="32"/>
      <c r="F90" s="32"/>
      <c r="G90" s="4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</row>
    <row r="91" spans="2:27" x14ac:dyDescent="0.25">
      <c r="B91" s="31"/>
      <c r="D91" s="32"/>
      <c r="E91" s="32"/>
      <c r="F91" s="32"/>
      <c r="G91" s="4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</row>
    <row r="92" spans="2:27" x14ac:dyDescent="0.25">
      <c r="B92" s="31"/>
      <c r="D92" s="32"/>
      <c r="E92" s="32"/>
      <c r="F92" s="32"/>
      <c r="G92" s="4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</row>
    <row r="93" spans="2:27" x14ac:dyDescent="0.25">
      <c r="B93" s="31"/>
      <c r="D93" s="32"/>
      <c r="E93" s="32"/>
      <c r="F93" s="32"/>
      <c r="G93" s="4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</row>
    <row r="94" spans="2:27" x14ac:dyDescent="0.25">
      <c r="B94" s="31"/>
      <c r="D94" s="32"/>
      <c r="E94" s="32"/>
      <c r="F94" s="32"/>
      <c r="G94" s="4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</row>
    <row r="95" spans="2:27" x14ac:dyDescent="0.25">
      <c r="B95" s="31"/>
      <c r="D95" s="32"/>
      <c r="E95" s="32"/>
      <c r="F95" s="32"/>
      <c r="G95" s="4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</row>
    <row r="96" spans="2:27" x14ac:dyDescent="0.25">
      <c r="B96" s="31"/>
      <c r="D96" s="32"/>
      <c r="E96" s="32"/>
      <c r="F96" s="32"/>
      <c r="G96" s="4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</row>
    <row r="97" spans="2:27" x14ac:dyDescent="0.25">
      <c r="B97" s="31"/>
      <c r="D97" s="32"/>
      <c r="E97" s="32"/>
      <c r="F97" s="32"/>
      <c r="G97" s="4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</row>
    <row r="98" spans="2:27" x14ac:dyDescent="0.25">
      <c r="B98" s="31"/>
      <c r="D98" s="32"/>
      <c r="E98" s="32"/>
      <c r="F98" s="32"/>
      <c r="G98" s="4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</row>
    <row r="99" spans="2:27" x14ac:dyDescent="0.25">
      <c r="B99" s="31"/>
      <c r="D99" s="32"/>
      <c r="E99" s="32"/>
      <c r="F99" s="32"/>
      <c r="G99" s="4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</row>
    <row r="100" spans="2:27" x14ac:dyDescent="0.25">
      <c r="B100" s="31"/>
      <c r="D100" s="32"/>
      <c r="E100" s="32"/>
      <c r="F100" s="32"/>
      <c r="G100" s="4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</row>
    <row r="101" spans="2:27" x14ac:dyDescent="0.25">
      <c r="B101" s="31"/>
      <c r="D101" s="32"/>
      <c r="E101" s="32"/>
      <c r="F101" s="32"/>
      <c r="G101" s="4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</row>
    <row r="102" spans="2:27" x14ac:dyDescent="0.25">
      <c r="B102" s="31"/>
      <c r="D102" s="32"/>
      <c r="E102" s="32"/>
      <c r="F102" s="32"/>
      <c r="G102" s="4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</row>
    <row r="103" spans="2:27" x14ac:dyDescent="0.25">
      <c r="B103" s="31"/>
      <c r="D103" s="32"/>
      <c r="E103" s="32"/>
      <c r="F103" s="32"/>
      <c r="G103" s="4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</row>
    <row r="104" spans="2:27" x14ac:dyDescent="0.25">
      <c r="B104" s="31"/>
      <c r="D104" s="32"/>
      <c r="E104" s="32"/>
      <c r="F104" s="32"/>
      <c r="G104" s="4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2:27" x14ac:dyDescent="0.25">
      <c r="B105" s="31"/>
      <c r="D105" s="32"/>
      <c r="E105" s="32"/>
      <c r="F105" s="32"/>
      <c r="G105" s="4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2:27" x14ac:dyDescent="0.25">
      <c r="B106" s="31"/>
      <c r="D106" s="32"/>
      <c r="E106" s="32"/>
      <c r="F106" s="32"/>
      <c r="G106" s="4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2:27" x14ac:dyDescent="0.25">
      <c r="B107" s="31"/>
      <c r="D107" s="32"/>
      <c r="E107" s="32"/>
      <c r="F107" s="32"/>
      <c r="G107" s="4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2:27" x14ac:dyDescent="0.25">
      <c r="B108" s="31"/>
      <c r="D108" s="32"/>
      <c r="E108" s="32"/>
      <c r="F108" s="32"/>
      <c r="G108" s="4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2:27" x14ac:dyDescent="0.25">
      <c r="B109" s="31"/>
      <c r="D109" s="32"/>
      <c r="E109" s="32"/>
      <c r="F109" s="32"/>
      <c r="G109" s="4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2:27" x14ac:dyDescent="0.25">
      <c r="B110" s="31"/>
      <c r="D110" s="32"/>
      <c r="E110" s="32"/>
      <c r="F110" s="32"/>
      <c r="G110" s="4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2:27" x14ac:dyDescent="0.25">
      <c r="B111" s="31"/>
      <c r="D111" s="32"/>
      <c r="E111" s="32"/>
      <c r="F111" s="32"/>
      <c r="G111" s="4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2:27" x14ac:dyDescent="0.25">
      <c r="B112" s="31"/>
      <c r="D112" s="32"/>
      <c r="E112" s="32"/>
      <c r="F112" s="32"/>
      <c r="G112" s="4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1:27" x14ac:dyDescent="0.25">
      <c r="B113" s="31"/>
      <c r="D113" s="32"/>
      <c r="E113" s="32"/>
      <c r="F113" s="32"/>
      <c r="G113" s="4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1:27" x14ac:dyDescent="0.25">
      <c r="B114" s="31"/>
      <c r="D114" s="32"/>
      <c r="E114" s="32"/>
      <c r="F114" s="32"/>
      <c r="G114" s="4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1:27" x14ac:dyDescent="0.25">
      <c r="B115" s="31"/>
      <c r="D115" s="32"/>
      <c r="E115" s="32"/>
      <c r="F115" s="32"/>
      <c r="G115" s="4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1:27" x14ac:dyDescent="0.25">
      <c r="B116" s="31"/>
      <c r="D116" s="32"/>
      <c r="E116" s="32"/>
      <c r="F116" s="32"/>
      <c r="G116" s="4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1:27" x14ac:dyDescent="0.25">
      <c r="B117" s="31"/>
      <c r="D117" s="32"/>
      <c r="E117" s="32"/>
      <c r="F117" s="32"/>
      <c r="G117" s="4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1:27" x14ac:dyDescent="0.25">
      <c r="B118" s="31"/>
      <c r="D118" s="32"/>
      <c r="E118" s="32"/>
      <c r="F118" s="32"/>
      <c r="G118" s="4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1:27" x14ac:dyDescent="0.25">
      <c r="B119" s="31"/>
      <c r="D119" s="32"/>
      <c r="E119" s="32"/>
      <c r="F119" s="32"/>
      <c r="G119" s="4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1:27" x14ac:dyDescent="0.25">
      <c r="B120" s="31"/>
      <c r="D120" s="32"/>
      <c r="E120" s="32"/>
      <c r="F120" s="32"/>
      <c r="G120" s="4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1:27" x14ac:dyDescent="0.25">
      <c r="B121" s="31"/>
      <c r="D121" s="32"/>
      <c r="E121" s="32"/>
      <c r="F121" s="32"/>
      <c r="G121" s="4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1:27" x14ac:dyDescent="0.25">
      <c r="B122" s="31"/>
      <c r="D122" s="32"/>
      <c r="E122" s="32"/>
      <c r="F122" s="32"/>
      <c r="G122" s="4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1:27" x14ac:dyDescent="0.25">
      <c r="B123" s="31"/>
      <c r="D123" s="32"/>
      <c r="E123" s="32"/>
      <c r="F123" s="32"/>
      <c r="G123" s="4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1:27" x14ac:dyDescent="0.25">
      <c r="A124" s="1" t="str">
        <f t="shared" ref="A124:A129" si="4">CONCATENATE(E124," ",F124)</f>
        <v xml:space="preserve">   </v>
      </c>
      <c r="B124" s="31" t="str">
        <f>IF(ISERROR(VLOOKUP($A124,ADHERENTS!$A:$B,2,0)),"",VLOOKUP($A124,ADHERENTS!$A:$B,2,0))</f>
        <v/>
      </c>
      <c r="C124" s="32" t="str">
        <f>IF(ISBLANK(ADHERENTS!N111), "",ADHERENTS!N111)</f>
        <v/>
      </c>
      <c r="D124" s="32"/>
      <c r="E124" s="32" t="str">
        <f>IF($C124=""," ",ADHERENTS!D111)</f>
        <v xml:space="preserve"> </v>
      </c>
      <c r="F124" s="32" t="str">
        <f>IF($C124=""," ",ADHERENTS!E111)</f>
        <v xml:space="preserve"> </v>
      </c>
      <c r="G124" s="43" t="str">
        <f>IF($C124=""," ",ADHERENTS!F111)</f>
        <v xml:space="preserve"> </v>
      </c>
      <c r="H124" s="37" t="str">
        <f>IF($C124=""," ",ADHERENTS!#REF!)</f>
        <v xml:space="preserve"> </v>
      </c>
      <c r="I124" s="41" t="str">
        <f>IF($C124=""," ",ADHERENTS!#REF!)</f>
        <v xml:space="preserve"> </v>
      </c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 t="str">
        <f t="shared" ref="AA124:AA129" si="5">IF(COUNTA(J124:Z124)=0," ",COUNTA(J124:Z124))</f>
        <v xml:space="preserve"> </v>
      </c>
    </row>
    <row r="125" spans="1:27" x14ac:dyDescent="0.25">
      <c r="A125" s="1" t="str">
        <f t="shared" si="4"/>
        <v xml:space="preserve">   </v>
      </c>
      <c r="B125" s="31" t="str">
        <f>IF(ISERROR(VLOOKUP($A125,ADHERENTS!$A:$B,2,0)),"",VLOOKUP($A125,ADHERENTS!$A:$B,2,0))</f>
        <v/>
      </c>
      <c r="C125" s="32" t="str">
        <f>IF(ISBLANK(ADHERENTS!N112), "",ADHERENTS!N112)</f>
        <v/>
      </c>
      <c r="D125" s="32"/>
      <c r="E125" s="32" t="str">
        <f>IF($C125=""," ",ADHERENTS!D112)</f>
        <v xml:space="preserve"> </v>
      </c>
      <c r="F125" s="32" t="str">
        <f>IF($C125=""," ",ADHERENTS!E112)</f>
        <v xml:space="preserve"> </v>
      </c>
      <c r="G125" s="43" t="str">
        <f>IF($C125=""," ",ADHERENTS!F112)</f>
        <v xml:space="preserve"> </v>
      </c>
      <c r="H125" s="37" t="str">
        <f>IF($C125=""," ",ADHERENTS!#REF!)</f>
        <v xml:space="preserve"> </v>
      </c>
      <c r="I125" s="41" t="str">
        <f>IF($C125=""," ",ADHERENTS!#REF!)</f>
        <v xml:space="preserve"> </v>
      </c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 t="str">
        <f t="shared" si="5"/>
        <v xml:space="preserve"> </v>
      </c>
    </row>
    <row r="126" spans="1:27" x14ac:dyDescent="0.25">
      <c r="A126" s="1" t="str">
        <f t="shared" si="4"/>
        <v xml:space="preserve">   </v>
      </c>
      <c r="B126" s="31" t="str">
        <f>IF(ISERROR(VLOOKUP($A126,ADHERENTS!$A:$B,2,0)),"",VLOOKUP($A126,ADHERENTS!$A:$B,2,0))</f>
        <v/>
      </c>
      <c r="C126" s="32" t="str">
        <f>IF(ISBLANK(ADHERENTS!N113), "",ADHERENTS!N113)</f>
        <v/>
      </c>
      <c r="D126" s="32"/>
      <c r="E126" s="32" t="str">
        <f>IF($C126=""," ",ADHERENTS!D113)</f>
        <v xml:space="preserve"> </v>
      </c>
      <c r="F126" s="32" t="str">
        <f>IF($C126=""," ",ADHERENTS!E113)</f>
        <v xml:space="preserve"> </v>
      </c>
      <c r="G126" s="43" t="str">
        <f>IF($C126=""," ",ADHERENTS!F113)</f>
        <v xml:space="preserve"> </v>
      </c>
      <c r="H126" s="37" t="str">
        <f>IF($C126=""," ",ADHERENTS!#REF!)</f>
        <v xml:space="preserve"> </v>
      </c>
      <c r="I126" s="41" t="str">
        <f>IF($C126=""," ",ADHERENTS!#REF!)</f>
        <v xml:space="preserve"> </v>
      </c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 t="str">
        <f t="shared" si="5"/>
        <v xml:space="preserve"> </v>
      </c>
    </row>
    <row r="127" spans="1:27" x14ac:dyDescent="0.25">
      <c r="A127" s="1" t="str">
        <f t="shared" si="4"/>
        <v xml:space="preserve">   </v>
      </c>
      <c r="B127" s="31" t="str">
        <f>IF(ISERROR(VLOOKUP($A127,ADHERENTS!$A:$B,2,0)),"",VLOOKUP($A127,ADHERENTS!$A:$B,2,0))</f>
        <v/>
      </c>
      <c r="C127" s="32" t="str">
        <f>IF(ISBLANK(ADHERENTS!N114), "",ADHERENTS!N114)</f>
        <v/>
      </c>
      <c r="D127" s="32"/>
      <c r="E127" s="32" t="str">
        <f>IF($C127=""," ",ADHERENTS!D114)</f>
        <v xml:space="preserve"> </v>
      </c>
      <c r="F127" s="32" t="str">
        <f>IF($C127=""," ",ADHERENTS!E114)</f>
        <v xml:space="preserve"> </v>
      </c>
      <c r="G127" s="43" t="str">
        <f>IF($C127=""," ",ADHERENTS!F114)</f>
        <v xml:space="preserve"> </v>
      </c>
      <c r="H127" s="37" t="str">
        <f>IF($C127=""," ",ADHERENTS!#REF!)</f>
        <v xml:space="preserve"> </v>
      </c>
      <c r="I127" s="41" t="str">
        <f>IF($C127=""," ",ADHERENTS!#REF!)</f>
        <v xml:space="preserve"> </v>
      </c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 t="str">
        <f t="shared" si="5"/>
        <v xml:space="preserve"> </v>
      </c>
    </row>
    <row r="128" spans="1:27" x14ac:dyDescent="0.25">
      <c r="A128" s="1" t="str">
        <f t="shared" si="4"/>
        <v xml:space="preserve">   </v>
      </c>
      <c r="B128" s="31" t="str">
        <f>IF(ISERROR(VLOOKUP($A128,ADHERENTS!$A:$B,2,0)),"",VLOOKUP($A128,ADHERENTS!$A:$B,2,0))</f>
        <v/>
      </c>
      <c r="C128" s="32" t="str">
        <f>IF(ISBLANK(ADHERENTS!N115), "",ADHERENTS!N115)</f>
        <v/>
      </c>
      <c r="D128" s="32"/>
      <c r="E128" s="32" t="str">
        <f>IF($C128=""," ",ADHERENTS!D115)</f>
        <v xml:space="preserve"> </v>
      </c>
      <c r="F128" s="32" t="str">
        <f>IF($C128=""," ",ADHERENTS!E115)</f>
        <v xml:space="preserve"> </v>
      </c>
      <c r="G128" s="43" t="str">
        <f>IF($C128=""," ",ADHERENTS!F115)</f>
        <v xml:space="preserve"> </v>
      </c>
      <c r="H128" s="37" t="str">
        <f>IF($C128=""," ",ADHERENTS!#REF!)</f>
        <v xml:space="preserve"> </v>
      </c>
      <c r="I128" s="41" t="str">
        <f>IF($C128=""," ",ADHERENTS!#REF!)</f>
        <v xml:space="preserve"> </v>
      </c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 t="str">
        <f t="shared" si="5"/>
        <v xml:space="preserve"> </v>
      </c>
    </row>
    <row r="129" spans="1:27" x14ac:dyDescent="0.25">
      <c r="A129" s="1" t="str">
        <f t="shared" si="4"/>
        <v xml:space="preserve">   </v>
      </c>
      <c r="B129" s="31" t="str">
        <f>IF(ISERROR(VLOOKUP($A129,ADHERENTS!$A:$B,2,0)),"",VLOOKUP($A129,ADHERENTS!$A:$B,2,0))</f>
        <v/>
      </c>
      <c r="C129" s="32" t="str">
        <f>IF(ISBLANK(ADHERENTS!N116), "",ADHERENTS!N116)</f>
        <v/>
      </c>
      <c r="D129" s="32"/>
      <c r="E129" s="32" t="str">
        <f>IF($C129=""," ",ADHERENTS!D116)</f>
        <v xml:space="preserve"> </v>
      </c>
      <c r="F129" s="32" t="str">
        <f>IF($C129=""," ",ADHERENTS!E116)</f>
        <v xml:space="preserve"> </v>
      </c>
      <c r="G129" s="43" t="str">
        <f>IF($C129=""," ",ADHERENTS!F116)</f>
        <v xml:space="preserve"> </v>
      </c>
      <c r="H129" s="37" t="str">
        <f>IF($C129=""," ",ADHERENTS!#REF!)</f>
        <v xml:space="preserve"> </v>
      </c>
      <c r="I129" s="41" t="str">
        <f>IF($C129=""," ",ADHERENTS!#REF!)</f>
        <v xml:space="preserve"> </v>
      </c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 t="str">
        <f t="shared" si="5"/>
        <v xml:space="preserve"> </v>
      </c>
    </row>
  </sheetData>
  <mergeCells count="1">
    <mergeCell ref="J1:AA1"/>
  </mergeCells>
  <printOptions horizontalCentered="1" gridLines="1"/>
  <pageMargins left="0" right="0" top="1.0295275590551181" bottom="1.0295275590551181" header="0.31535433070866142" footer="0.31535433070866142"/>
  <pageSetup paperSize="9" fitToWidth="0" fitToHeight="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ADHERENTS</vt:lpstr>
      <vt:lpstr>DANCE MARDI 13H30</vt:lpstr>
      <vt:lpstr>'DANCE MARDI 13H30'!_FilterDatabase</vt:lpstr>
      <vt:lpstr>ADHERENTS!Afdrukbereik</vt:lpstr>
      <vt:lpstr>'DANCE MARDI 13H30'!Afdrukbereik</vt:lpstr>
      <vt:lpstr>ADHERENTS!Afdruktitels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Maddy-Lyane REBECCHI</dc:creator>
  <cp:lastModifiedBy>BSA</cp:lastModifiedBy>
  <cp:revision>18</cp:revision>
  <cp:lastPrinted>2023-09-20T23:48:13Z</cp:lastPrinted>
  <dcterms:created xsi:type="dcterms:W3CDTF">2023-09-02T13:13:50Z</dcterms:created>
  <dcterms:modified xsi:type="dcterms:W3CDTF">2023-09-23T12:30:09Z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efa4170-0d19-0005-0004-bc88714345d2_Enabled">
    <vt:lpwstr>true</vt:lpwstr>
  </property>
  <property fmtid="{D5CDD505-2E9C-101B-9397-08002B2CF9AE}" pid="3" name="MSIP_Label_defa4170-0d19-0005-0004-bc88714345d2_SetDate">
    <vt:lpwstr>2023-09-07T05:37:37Z</vt:lpwstr>
  </property>
  <property fmtid="{D5CDD505-2E9C-101B-9397-08002B2CF9AE}" pid="4" name="MSIP_Label_defa4170-0d19-0005-0004-bc88714345d2_Method">
    <vt:lpwstr>Standard</vt:lpwstr>
  </property>
  <property fmtid="{D5CDD505-2E9C-101B-9397-08002B2CF9AE}" pid="5" name="MSIP_Label_defa4170-0d19-0005-0004-bc88714345d2_Name">
    <vt:lpwstr>defa4170-0d19-0005-0004-bc88714345d2</vt:lpwstr>
  </property>
  <property fmtid="{D5CDD505-2E9C-101B-9397-08002B2CF9AE}" pid="6" name="MSIP_Label_defa4170-0d19-0005-0004-bc88714345d2_SiteId">
    <vt:lpwstr>e6c21737-ba52-4ea5-a02c-e7f590059b54</vt:lpwstr>
  </property>
  <property fmtid="{D5CDD505-2E9C-101B-9397-08002B2CF9AE}" pid="7" name="MSIP_Label_defa4170-0d19-0005-0004-bc88714345d2_ActionId">
    <vt:lpwstr>3e9fae09-a6b4-46cd-ab42-16e5488905b1</vt:lpwstr>
  </property>
  <property fmtid="{D5CDD505-2E9C-101B-9397-08002B2CF9AE}" pid="8" name="MSIP_Label_defa4170-0d19-0005-0004-bc88714345d2_ContentBits">
    <vt:lpwstr>0</vt:lpwstr>
  </property>
</Properties>
</file>