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064E8C2-9EFA-4065-B869-849D77B805C9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SUIVI Contrats " sheetId="3" r:id="rId1"/>
    <sheet name="Légende" sheetId="2" r:id="rId2"/>
  </sheets>
  <externalReferences>
    <externalReference r:id="rId3"/>
  </externalReferences>
  <definedNames>
    <definedName name="_xlnm._FilterDatabase" localSheetId="0" hidden="1">'SUIVI Contrats '!$A$2:$AJ$20</definedName>
    <definedName name="_xlnm.Print_Area" localSheetId="0">'SUIVI Contrats '!$B$2:$Y$20</definedName>
    <definedName name="ZoneA">OFFSET('SUIVI Contrats '!$A$3:$A$3,,,COUNTA('SUIVI Contrats '!$B:$B)-1)</definedName>
    <definedName name="ZoneA_V">OFFSET('SUIVI Contrats '!$A$3:$V$3,,,COUNTA('SUIVI Contrats '!$B:$B)-1)</definedName>
    <definedName name="ZoneB_G">OFFSET('SUIVI Contrats '!$B$3:$G$3,,,COUNTA('SUIVI Contrats '!$B:$B)-1)</definedName>
    <definedName name="ZoneB_P">OFFSET('SUIVI Contrats '!$B$3:$P$3,,,COUNTA('SUIVI Contrats '!$B:$B)-1)</definedName>
    <definedName name="ZoneH">OFFSET('SUIVI Contrats '!$H$3:$H$3,,,COUNTA('SUIVI Contrats '!$B:$B)-1)</definedName>
    <definedName name="ZoneJ">OFFSET('SUIVI Contrats '!$J$3:$J$3,,,COUNTA('SUIVI Contrats '!$B:$B)-1)</definedName>
    <definedName name="ZoneTB">OFFSET('SUIVI Contrats '!$T$3:$T$3,,,COUNTA('SUIVI Contrats '!$B:$B)-1)</definedName>
    <definedName name="ZoneTR">OFFSET('SUIVI Contrats '!$T$3:$T$3,,,COUNTA('SUIVI Contrats '!$B:$B)-1)</definedName>
    <definedName name="ZoneTV">OFFSET('SUIVI Contrats '!$T$3:$T$3,,,COUNTA('SUIVI Contrats '!$B:$B)-1)</definedName>
    <definedName name="ZoneV">OFFSET('SUIVI Contrats '!$V$3:$V$3,,,COUNTA('SUIVI Contrats '!$B:$B)-1)</definedName>
    <definedName name="ZoneV22">OFFSET('SUIVI Contrats '!$V$3:$V$3,,,COUNTA('SUIVI Contrats '!$B:$B)-1)</definedName>
    <definedName name="ZoneV23">OFFSET('SUIVI Contrats '!$V$3:$V$3,,,COUNTA('SUIVI Contrats '!$B:$B)-1)</definedName>
    <definedName name="ZoneVvide">OFFSET('SUIVI Contrats '!$V$3:$V$3,,,COUNTA('SUIVI Contrats '!$B:$B)-1)</definedName>
    <definedName name="ZoneX">OFFSET('SUIVI Contrats '!$X$3:$X$3,,,COUNTA('SUIVI Contrats '!$B:$B)-1)</definedName>
    <definedName name="ZoneXB">OFFSET('SUIVI Contrats '!$X$3:$X$3,,,COUNTA('SUIVI Contrats '!$B:$B)-1)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8" i="3" l="1"/>
  <c r="S8" i="3"/>
  <c r="R8" i="3"/>
  <c r="C8" i="3"/>
  <c r="C4" i="3"/>
  <c r="U4" i="3" s="1"/>
  <c r="U9" i="3"/>
  <c r="S9" i="3"/>
  <c r="R9" i="3"/>
  <c r="C9" i="3"/>
  <c r="U7" i="3"/>
  <c r="S7" i="3"/>
  <c r="R7" i="3"/>
  <c r="C7" i="3"/>
  <c r="R4" i="3" l="1"/>
  <c r="S4" i="3"/>
  <c r="U10" i="3" l="1"/>
  <c r="C10" i="3"/>
  <c r="S10" i="3" s="1"/>
  <c r="C12" i="3"/>
  <c r="U12" i="3" s="1"/>
  <c r="U15" i="3"/>
  <c r="S15" i="3"/>
  <c r="R15" i="3"/>
  <c r="C15" i="3"/>
  <c r="U16" i="3"/>
  <c r="S16" i="3"/>
  <c r="R16" i="3"/>
  <c r="C16" i="3"/>
  <c r="C3" i="3"/>
  <c r="R10" i="3" l="1"/>
  <c r="R12" i="3"/>
  <c r="S12" i="3"/>
  <c r="Q17" i="3"/>
  <c r="N17" i="3"/>
  <c r="M17" i="3"/>
  <c r="L17" i="3"/>
  <c r="C17" i="3"/>
  <c r="U17" i="3" s="1"/>
  <c r="Q20" i="3" l="1"/>
  <c r="N20" i="3"/>
  <c r="M20" i="3"/>
  <c r="L20" i="3"/>
  <c r="C20" i="3"/>
  <c r="U20" i="3" s="1"/>
  <c r="Q13" i="3" l="1"/>
  <c r="N13" i="3"/>
  <c r="M13" i="3"/>
  <c r="L13" i="3"/>
  <c r="C13" i="3"/>
  <c r="U13" i="3" s="1"/>
  <c r="Q11" i="3" l="1"/>
  <c r="N11" i="3"/>
  <c r="M11" i="3"/>
  <c r="L11" i="3"/>
  <c r="C11" i="3"/>
  <c r="R13" i="3" s="1"/>
  <c r="U11" i="3" l="1"/>
  <c r="C5" i="3" l="1"/>
  <c r="L5" i="3"/>
  <c r="M5" i="3"/>
  <c r="N5" i="3"/>
  <c r="Q5" i="3"/>
  <c r="C14" i="3"/>
  <c r="L14" i="3"/>
  <c r="M14" i="3"/>
  <c r="N14" i="3"/>
  <c r="Q14" i="3"/>
  <c r="C18" i="3"/>
  <c r="L18" i="3"/>
  <c r="M18" i="3"/>
  <c r="N18" i="3"/>
  <c r="Q18" i="3"/>
  <c r="C19" i="3"/>
  <c r="R20" i="3" s="1"/>
  <c r="L19" i="3"/>
  <c r="M19" i="3"/>
  <c r="N19" i="3"/>
  <c r="Q19" i="3"/>
  <c r="C6" i="3"/>
  <c r="L6" i="3"/>
  <c r="M6" i="3"/>
  <c r="N6" i="3"/>
  <c r="Q6" i="3"/>
  <c r="S13" i="3" l="1"/>
  <c r="R17" i="3"/>
  <c r="S17" i="3"/>
  <c r="S20" i="3"/>
  <c r="S11" i="3"/>
  <c r="R11" i="3"/>
  <c r="R6" i="3"/>
  <c r="U5" i="3"/>
  <c r="U19" i="3"/>
  <c r="R14" i="3"/>
  <c r="S6" i="3"/>
  <c r="U14" i="3"/>
  <c r="U6" i="3"/>
  <c r="R18" i="3"/>
  <c r="S14" i="3"/>
  <c r="U18" i="3"/>
  <c r="R19" i="3"/>
  <c r="S5" i="3"/>
  <c r="S19" i="3"/>
  <c r="Q3" i="3" l="1"/>
  <c r="A1" i="2" l="1"/>
  <c r="E1" i="2" l="1"/>
  <c r="G3" i="2" l="1"/>
  <c r="G2" i="2"/>
  <c r="G4" i="2"/>
  <c r="G1" i="2"/>
  <c r="G13" i="2" s="1"/>
  <c r="G6" i="2" l="1"/>
  <c r="G12" i="2"/>
  <c r="G11" i="2"/>
  <c r="G10" i="2"/>
  <c r="G5" i="2"/>
  <c r="G8" i="2"/>
  <c r="G7" i="2"/>
  <c r="G9" i="2"/>
  <c r="N3" i="3" l="1"/>
  <c r="M3" i="3"/>
  <c r="L3" i="3"/>
  <c r="S18" i="3" l="1"/>
  <c r="R5" i="3"/>
  <c r="U3" i="3"/>
  <c r="AG2" i="3" l="1"/>
  <c r="R3" i="3" l="1"/>
  <c r="AC3" i="3"/>
  <c r="S3" i="3"/>
  <c r="S2" i="3" l="1"/>
</calcChain>
</file>

<file path=xl/sharedStrings.xml><?xml version="1.0" encoding="utf-8"?>
<sst xmlns="http://schemas.openxmlformats.org/spreadsheetml/2006/main" count="176" uniqueCount="84">
  <si>
    <t>Au</t>
  </si>
  <si>
    <t>Du</t>
  </si>
  <si>
    <t>NOM</t>
  </si>
  <si>
    <t>Prénom</t>
  </si>
  <si>
    <t>Ville</t>
  </si>
  <si>
    <t>H09</t>
  </si>
  <si>
    <t>H22</t>
  </si>
  <si>
    <t>CLD</t>
  </si>
  <si>
    <t>MATERNITE</t>
  </si>
  <si>
    <t>TPA</t>
  </si>
  <si>
    <t>TPD</t>
  </si>
  <si>
    <t>CLM</t>
  </si>
  <si>
    <t>QTE</t>
  </si>
  <si>
    <t>RNE</t>
  </si>
  <si>
    <t>MOTIF</t>
  </si>
  <si>
    <t>POSTE VACANT</t>
  </si>
  <si>
    <t>OBS</t>
  </si>
  <si>
    <t>REP/PRO</t>
  </si>
  <si>
    <t>SUP</t>
  </si>
  <si>
    <t>CDI</t>
  </si>
  <si>
    <t>FORMATION</t>
  </si>
  <si>
    <t>MI TEMPS TH</t>
  </si>
  <si>
    <t>CONGE PARENTAL</t>
  </si>
  <si>
    <t>DECHARGE SYND</t>
  </si>
  <si>
    <t>CONGE CFP</t>
  </si>
  <si>
    <t>ACCIDENT TRAVAIL</t>
  </si>
  <si>
    <t>PBS</t>
  </si>
  <si>
    <t>CODE</t>
  </si>
  <si>
    <t>CMO</t>
  </si>
  <si>
    <t>FIN DE SUPPLEANCE</t>
  </si>
  <si>
    <t>ASA COVID</t>
  </si>
  <si>
    <t>En attente</t>
  </si>
  <si>
    <t>SFT</t>
  </si>
  <si>
    <t>Nom Prénom</t>
  </si>
  <si>
    <t>Civ</t>
  </si>
  <si>
    <t>Mme</t>
  </si>
  <si>
    <t>Établissement
d'affectation</t>
  </si>
  <si>
    <t>M@ilEtab</t>
  </si>
  <si>
    <t>IVFEVRIER</t>
  </si>
  <si>
    <t>M.</t>
  </si>
  <si>
    <t>En remplacement de:</t>
  </si>
  <si>
    <t>Alarme</t>
  </si>
  <si>
    <t>Nouveau type remplacement</t>
  </si>
  <si>
    <t>Reçu</t>
  </si>
  <si>
    <t>X</t>
  </si>
  <si>
    <t>&lt;Addresse Type de remplacement</t>
  </si>
  <si>
    <t>DECHARGE DIRECTION</t>
  </si>
  <si>
    <t>2659D</t>
  </si>
  <si>
    <t>2664J</t>
  </si>
  <si>
    <t>2584X</t>
  </si>
  <si>
    <t>2719U</t>
  </si>
  <si>
    <t>2652W</t>
  </si>
  <si>
    <t>Installé le</t>
  </si>
  <si>
    <t>¤</t>
  </si>
  <si>
    <t>Simple</t>
  </si>
  <si>
    <t>CFP</t>
  </si>
  <si>
    <t>Nouv</t>
  </si>
  <si>
    <t>Notif Etab</t>
  </si>
  <si>
    <t>Sig</t>
  </si>
  <si>
    <t>O</t>
  </si>
  <si>
    <t>Acompte</t>
  </si>
  <si>
    <t>Fini</t>
  </si>
  <si>
    <t>Cont</t>
  </si>
  <si>
    <t>IFCD</t>
  </si>
  <si>
    <t>Année Scolaire :</t>
  </si>
  <si>
    <t>/</t>
  </si>
  <si>
    <t>Oct 22</t>
  </si>
  <si>
    <t>A</t>
  </si>
  <si>
    <t>Avr 23</t>
  </si>
  <si>
    <t>Contrat à repasser</t>
  </si>
  <si>
    <t>Relance 1</t>
  </si>
  <si>
    <t>Relance 2</t>
  </si>
  <si>
    <t>Août 23</t>
  </si>
  <si>
    <t>Zzzz</t>
  </si>
  <si>
    <t>AAAA</t>
  </si>
  <si>
    <t>AAAB</t>
  </si>
  <si>
    <t>AAAC</t>
  </si>
  <si>
    <t>AAAD</t>
  </si>
  <si>
    <t>Zzzy</t>
  </si>
  <si>
    <t>Zzzx</t>
  </si>
  <si>
    <t>Zzzw</t>
  </si>
  <si>
    <t>MMN Rrrrs</t>
  </si>
  <si>
    <t>OOOOp SSSt</t>
  </si>
  <si>
    <t>KKKKL Fffffg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</si>
</sst>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dd/mm/yy;@"/>
    <numFmt numFmtId="166" formatCode="d/m;@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5" tint="-0.249977111117893"/>
      <name val="Comic Sans MS"/>
      <family val="4"/>
    </font>
    <font>
      <sz val="11"/>
      <color theme="1"/>
      <name val="Comic Sans MS"/>
      <family val="4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4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5" tint="-0.249977111117893"/>
      <name val="Comic Sans MS"/>
      <family val="4"/>
    </font>
    <font>
      <b/>
      <sz val="9"/>
      <name val="Comic Sans MS"/>
      <family val="4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81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0" fontId="3" fillId="0" borderId="1" xfId="0" applyFont="1" applyBorder="1"/>
    <xf numFmtId="0" fontId="3" fillId="0" borderId="1" xfId="0" applyFont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8" fillId="0" borderId="0" xfId="0" applyFont="1" applyAlignment="1">
      <alignment horizontal="center" vertical="center"/>
    </xf>
    <xf numFmtId="0" fontId="0" fillId="5" borderId="1" xfId="0" applyFill="1" applyBorder="1"/>
    <xf numFmtId="0" fontId="0" fillId="4" borderId="1" xfId="0" applyFill="1" applyBorder="1"/>
    <xf numFmtId="0" fontId="0" fillId="3" borderId="1" xfId="0" applyFill="1" applyBorder="1"/>
    <xf numFmtId="0" fontId="7" fillId="8" borderId="1" xfId="0" applyFont="1" applyFill="1" applyBorder="1" applyAlignment="1">
      <alignment horizontal="center" vertical="center"/>
    </xf>
    <xf numFmtId="0" fontId="0" fillId="6" borderId="1" xfId="0" applyFill="1" applyBorder="1"/>
    <xf numFmtId="14" fontId="1" fillId="0" borderId="1" xfId="0" applyNumberFormat="1" applyFont="1" applyBorder="1" applyAlignment="1">
      <alignment horizontal="center" vertical="center" wrapText="1"/>
    </xf>
    <xf numFmtId="0" fontId="0" fillId="9" borderId="1" xfId="0" applyFill="1" applyBorder="1"/>
    <xf numFmtId="0" fontId="5" fillId="10" borderId="0" xfId="0" applyFont="1" applyFill="1"/>
    <xf numFmtId="14" fontId="1" fillId="0" borderId="0" xfId="0" applyNumberFormat="1" applyFont="1" applyAlignment="1">
      <alignment horizontal="center" vertical="center" wrapText="1"/>
    </xf>
    <xf numFmtId="0" fontId="9" fillId="11" borderId="0" xfId="0" applyFont="1" applyFill="1"/>
    <xf numFmtId="0" fontId="11" fillId="7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 vertical="center" wrapText="1"/>
    </xf>
    <xf numFmtId="166" fontId="13" fillId="2" borderId="1" xfId="0" applyNumberFormat="1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vertical="center"/>
    </xf>
    <xf numFmtId="0" fontId="15" fillId="3" borderId="1" xfId="0" applyFont="1" applyFill="1" applyBorder="1"/>
    <xf numFmtId="0" fontId="15" fillId="3" borderId="1" xfId="0" applyFont="1" applyFill="1" applyBorder="1" applyAlignment="1">
      <alignment horizontal="center"/>
    </xf>
    <xf numFmtId="9" fontId="16" fillId="7" borderId="1" xfId="2" applyFont="1" applyFill="1" applyBorder="1" applyAlignment="1">
      <alignment horizontal="center" vertical="center" wrapText="1"/>
    </xf>
    <xf numFmtId="165" fontId="16" fillId="7" borderId="1" xfId="0" applyNumberFormat="1" applyFont="1" applyFill="1" applyBorder="1" applyAlignment="1">
      <alignment horizontal="center" vertical="center" wrapText="1"/>
    </xf>
    <xf numFmtId="14" fontId="16" fillId="7" borderId="1" xfId="0" applyNumberFormat="1" applyFont="1" applyFill="1" applyBorder="1" applyAlignment="1">
      <alignment horizontal="center" vertical="center" wrapText="1"/>
    </xf>
    <xf numFmtId="0" fontId="16" fillId="7" borderId="1" xfId="0" applyFont="1" applyFill="1" applyBorder="1" applyAlignment="1">
      <alignment horizontal="center" vertical="center" wrapText="1"/>
    </xf>
    <xf numFmtId="14" fontId="17" fillId="7" borderId="1" xfId="0" applyNumberFormat="1" applyFont="1" applyFill="1" applyBorder="1" applyAlignment="1">
      <alignment horizontal="center" vertical="center" wrapText="1"/>
    </xf>
    <xf numFmtId="17" fontId="17" fillId="7" borderId="1" xfId="0" applyNumberFormat="1" applyFont="1" applyFill="1" applyBorder="1" applyAlignment="1">
      <alignment horizontal="center" vertical="center"/>
    </xf>
    <xf numFmtId="165" fontId="17" fillId="7" borderId="1" xfId="1" applyNumberFormat="1" applyFont="1" applyFill="1" applyBorder="1" applyAlignment="1">
      <alignment horizontal="center" vertical="center"/>
    </xf>
    <xf numFmtId="164" fontId="17" fillId="7" borderId="1" xfId="1" applyNumberFormat="1" applyFont="1" applyFill="1" applyBorder="1" applyAlignment="1">
      <alignment horizontal="center" vertical="center" wrapText="1"/>
    </xf>
    <xf numFmtId="49" fontId="17" fillId="7" borderId="1" xfId="1" applyNumberFormat="1" applyFont="1" applyFill="1" applyBorder="1" applyAlignment="1">
      <alignment horizontal="center"/>
    </xf>
    <xf numFmtId="0" fontId="15" fillId="0" borderId="1" xfId="0" applyFont="1" applyBorder="1"/>
    <xf numFmtId="44" fontId="15" fillId="0" borderId="1" xfId="1" applyFont="1" applyFill="1" applyBorder="1"/>
    <xf numFmtId="49" fontId="15" fillId="0" borderId="1" xfId="1" applyNumberFormat="1" applyFont="1" applyFill="1" applyBorder="1"/>
    <xf numFmtId="0" fontId="15" fillId="0" borderId="1" xfId="0" applyFont="1" applyBorder="1" applyAlignment="1">
      <alignment horizontal="center"/>
    </xf>
    <xf numFmtId="166" fontId="15" fillId="0" borderId="1" xfId="0" applyNumberFormat="1" applyFont="1" applyBorder="1" applyAlignment="1">
      <alignment horizontal="center"/>
    </xf>
    <xf numFmtId="165" fontId="15" fillId="0" borderId="1" xfId="0" applyNumberFormat="1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5" fillId="7" borderId="1" xfId="0" applyFont="1" applyFill="1" applyBorder="1" applyAlignment="1">
      <alignment horizontal="center"/>
    </xf>
    <xf numFmtId="164" fontId="15" fillId="7" borderId="1" xfId="1" applyNumberFormat="1" applyFont="1" applyFill="1" applyBorder="1" applyAlignment="1">
      <alignment horizontal="center"/>
    </xf>
    <xf numFmtId="164" fontId="15" fillId="7" borderId="1" xfId="1" applyNumberFormat="1" applyFont="1" applyFill="1" applyBorder="1" applyAlignment="1"/>
    <xf numFmtId="0" fontId="17" fillId="7" borderId="1" xfId="1" applyNumberFormat="1" applyFont="1" applyFill="1" applyBorder="1" applyAlignment="1">
      <alignment vertical="center"/>
    </xf>
    <xf numFmtId="0" fontId="12" fillId="7" borderId="1" xfId="1" applyNumberFormat="1" applyFont="1" applyFill="1" applyBorder="1" applyAlignment="1">
      <alignment horizontal="left" vertical="center"/>
    </xf>
    <xf numFmtId="0" fontId="10" fillId="7" borderId="1" xfId="1" applyNumberFormat="1" applyFont="1" applyFill="1" applyBorder="1" applyAlignment="1">
      <alignment horizontal="left"/>
    </xf>
    <xf numFmtId="49" fontId="0" fillId="7" borderId="4" xfId="0" applyNumberFormat="1" applyFill="1" applyBorder="1" applyAlignment="1">
      <alignment horizontal="center"/>
    </xf>
    <xf numFmtId="14" fontId="17" fillId="7" borderId="1" xfId="1" applyNumberFormat="1" applyFon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 vertical="center" wrapText="1"/>
    </xf>
    <xf numFmtId="0" fontId="14" fillId="7" borderId="1" xfId="1" applyNumberFormat="1" applyFont="1" applyFill="1" applyBorder="1"/>
    <xf numFmtId="0" fontId="15" fillId="0" borderId="1" xfId="1" applyNumberFormat="1" applyFont="1" applyFill="1" applyBorder="1" applyAlignment="1">
      <alignment horizontal="center"/>
    </xf>
    <xf numFmtId="0" fontId="15" fillId="0" borderId="2" xfId="0" applyFont="1" applyBorder="1" applyAlignment="1">
      <alignment horizontal="center" vertical="center" wrapText="1"/>
    </xf>
    <xf numFmtId="0" fontId="15" fillId="0" borderId="2" xfId="0" applyFont="1" applyBorder="1"/>
    <xf numFmtId="0" fontId="15" fillId="0" borderId="0" xfId="0" applyFont="1" applyAlignment="1">
      <alignment horizontal="center" vertical="center" wrapText="1"/>
    </xf>
    <xf numFmtId="0" fontId="15" fillId="0" borderId="0" xfId="0" applyFont="1"/>
    <xf numFmtId="1" fontId="17" fillId="7" borderId="1" xfId="0" applyNumberFormat="1" applyFont="1" applyFill="1" applyBorder="1" applyAlignment="1">
      <alignment horizontal="center" vertical="center"/>
    </xf>
    <xf numFmtId="1" fontId="15" fillId="7" borderId="1" xfId="0" applyNumberFormat="1" applyFont="1" applyFill="1" applyBorder="1" applyAlignment="1">
      <alignment horizontal="center"/>
    </xf>
    <xf numFmtId="0" fontId="17" fillId="7" borderId="1" xfId="1" applyNumberFormat="1" applyFont="1" applyFill="1" applyBorder="1"/>
    <xf numFmtId="14" fontId="15" fillId="0" borderId="1" xfId="1" applyNumberFormat="1" applyFont="1" applyFill="1" applyBorder="1" applyAlignment="1">
      <alignment horizontal="center"/>
    </xf>
    <xf numFmtId="166" fontId="15" fillId="0" borderId="5" xfId="0" applyNumberFormat="1" applyFont="1" applyBorder="1" applyAlignment="1">
      <alignment horizontal="center"/>
    </xf>
    <xf numFmtId="0" fontId="15" fillId="0" borderId="5" xfId="0" applyFont="1" applyBorder="1" applyAlignment="1">
      <alignment horizontal="center"/>
    </xf>
    <xf numFmtId="0" fontId="15" fillId="0" borderId="5" xfId="0" applyFont="1" applyBorder="1"/>
    <xf numFmtId="165" fontId="15" fillId="0" borderId="5" xfId="0" applyNumberFormat="1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5" fillId="7" borderId="5" xfId="0" applyFont="1" applyFill="1" applyBorder="1" applyAlignment="1">
      <alignment horizontal="center"/>
    </xf>
    <xf numFmtId="1" fontId="15" fillId="7" borderId="5" xfId="0" applyNumberFormat="1" applyFont="1" applyFill="1" applyBorder="1" applyAlignment="1">
      <alignment horizontal="center"/>
    </xf>
    <xf numFmtId="164" fontId="15" fillId="7" borderId="5" xfId="1" applyNumberFormat="1" applyFont="1" applyFill="1" applyBorder="1" applyAlignment="1"/>
    <xf numFmtId="0" fontId="10" fillId="7" borderId="5" xfId="1" applyNumberFormat="1" applyFont="1" applyFill="1" applyBorder="1" applyAlignment="1">
      <alignment horizontal="left"/>
    </xf>
    <xf numFmtId="164" fontId="15" fillId="7" borderId="5" xfId="1" applyNumberFormat="1" applyFont="1" applyFill="1" applyBorder="1" applyAlignment="1">
      <alignment horizontal="center"/>
    </xf>
    <xf numFmtId="0" fontId="15" fillId="0" borderId="5" xfId="1" applyNumberFormat="1" applyFont="1" applyFill="1" applyBorder="1" applyAlignment="1">
      <alignment horizontal="center"/>
    </xf>
    <xf numFmtId="0" fontId="16" fillId="0" borderId="5" xfId="0" applyFont="1" applyBorder="1" applyAlignment="1">
      <alignment horizontal="center"/>
    </xf>
    <xf numFmtId="44" fontId="15" fillId="0" borderId="5" xfId="1" applyFont="1" applyFill="1" applyBorder="1"/>
    <xf numFmtId="49" fontId="15" fillId="0" borderId="5" xfId="1" applyNumberFormat="1" applyFont="1" applyFill="1" applyBorder="1"/>
    <xf numFmtId="14" fontId="15" fillId="0" borderId="5" xfId="1" applyNumberFormat="1" applyFont="1" applyFill="1" applyBorder="1" applyAlignment="1">
      <alignment horizontal="center"/>
    </xf>
    <xf numFmtId="0" fontId="15" fillId="0" borderId="6" xfId="0" applyFont="1" applyBorder="1"/>
    <xf numFmtId="166" fontId="13" fillId="2" borderId="5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4">
    <cellStyle name="Monétaire 2" xfId="3" xr:uid="{00000000-0005-0000-0000-000002000000}"/>
    <cellStyle name="Procent" xfId="2" builtinId="5"/>
    <cellStyle name="Standaard" xfId="0" builtinId="0"/>
    <cellStyle name="Valuta" xfId="1" builtinId="4"/>
  </cellStyles>
  <dxfs count="782"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 val="0"/>
        <i/>
        <color theme="0" tint="-0.499984740745262"/>
      </font>
      <fill>
        <patternFill>
          <bgColor theme="5" tint="0.79998168889431442"/>
        </patternFill>
      </fill>
    </dxf>
    <dxf>
      <font>
        <b val="0"/>
        <i/>
        <color theme="0" tint="-0.499984740745262"/>
      </font>
      <fill>
        <patternFill>
          <bgColor theme="5" tint="0.79998168889431442"/>
        </patternFill>
      </fill>
    </dxf>
    <dxf>
      <font>
        <b val="0"/>
        <i/>
        <color theme="0" tint="-0.499984740745262"/>
      </font>
      <fill>
        <patternFill>
          <bgColor theme="5" tint="0.79998168889431442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99"/>
      <color rgb="FF40545E"/>
      <color rgb="FFCCD9E2"/>
      <color rgb="FF9FB8C9"/>
      <color rgb="FFB1C0C3"/>
      <color rgb="FFB6B1C3"/>
      <color rgb="FFE6E6E6"/>
      <color rgb="FFFFFFCC"/>
      <color rgb="FFFFCCCC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%20-%20Dossiers%20agents%20BGR%201er%20degr&#233;\%23Sana-Malory\62%20-%20LISTE%20ECOLES%20PRIVEES%202022-20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épertoire"/>
      <sheetName val="Feuil1"/>
    </sheetNames>
    <sheetDataSet>
      <sheetData sheetId="0" refreshError="1">
        <row r="2">
          <cell r="A2" t="str">
            <v>2511T</v>
          </cell>
          <cell r="B2" t="str">
            <v xml:space="preserve">Jean Bosco                    </v>
          </cell>
          <cell r="C2" t="str">
            <v>19 Place Du Marechal Foch</v>
          </cell>
          <cell r="D2" t="str">
            <v>19 Place Du Marechal Foch 62340</v>
          </cell>
          <cell r="E2" t="str">
            <v>62340</v>
          </cell>
          <cell r="F2" t="str">
            <v xml:space="preserve">GUINES                    </v>
          </cell>
          <cell r="G2" t="str">
            <v>ce.0622511T@ac-lille.fr</v>
          </cell>
        </row>
        <row r="3">
          <cell r="A3" t="str">
            <v>2568E</v>
          </cell>
          <cell r="B3" t="str">
            <v xml:space="preserve">Fondation Americaine  (Moteur)        </v>
          </cell>
          <cell r="C3" t="str">
            <v>3128 Route De Berck</v>
          </cell>
          <cell r="D3" t="str">
            <v>3128 Route De Berck 62180</v>
          </cell>
          <cell r="E3" t="str">
            <v>62180</v>
          </cell>
          <cell r="F3" t="str">
            <v xml:space="preserve">RANG DU FLIERS            </v>
          </cell>
          <cell r="G3" t="str">
            <v>ce.0622568E@ac-lille.fr</v>
          </cell>
        </row>
        <row r="4">
          <cell r="A4" t="str">
            <v>2582V</v>
          </cell>
          <cell r="B4" t="str">
            <v xml:space="preserve">Sacre-Coeur                   </v>
          </cell>
          <cell r="C4" t="str">
            <v>958 Rue De La Lys</v>
          </cell>
          <cell r="D4" t="str">
            <v>958 Rue De La Lys 62840</v>
          </cell>
          <cell r="E4" t="str">
            <v>62840</v>
          </cell>
          <cell r="F4" t="str">
            <v xml:space="preserve">SAILLY SUR LA LYS         </v>
          </cell>
          <cell r="G4" t="str">
            <v>ce.0622582V@ac-lille.fr</v>
          </cell>
        </row>
        <row r="5">
          <cell r="A5" t="str">
            <v>2583W</v>
          </cell>
          <cell r="B5" t="str">
            <v xml:space="preserve">Notre-Dame                    </v>
          </cell>
          <cell r="C5" t="str">
            <v>15 Rue D'Arras</v>
          </cell>
          <cell r="D5" t="str">
            <v>15 Rue D'Arras 62500</v>
          </cell>
          <cell r="E5" t="str">
            <v>62500</v>
          </cell>
          <cell r="F5" t="str">
            <v xml:space="preserve">ST OMER                   </v>
          </cell>
          <cell r="G5" t="str">
            <v>ce.0622583W@ac-lille.fr</v>
          </cell>
        </row>
        <row r="6">
          <cell r="A6" t="str">
            <v>2584X</v>
          </cell>
          <cell r="B6" t="str">
            <v xml:space="preserve">Notre-Dame Enclos             </v>
          </cell>
          <cell r="C6" t="str">
            <v>5 Enclos Notre-Dame</v>
          </cell>
          <cell r="D6" t="str">
            <v>5 Enclos Notre-Dame 62500</v>
          </cell>
          <cell r="E6" t="str">
            <v>62500</v>
          </cell>
          <cell r="F6" t="str">
            <v xml:space="preserve">ST OMER                   </v>
          </cell>
          <cell r="G6" t="str">
            <v>ce.0622584X@ac-lille.fr</v>
          </cell>
        </row>
        <row r="7">
          <cell r="A7" t="str">
            <v>2587A</v>
          </cell>
          <cell r="B7" t="str">
            <v xml:space="preserve">Immaculee Conception          </v>
          </cell>
          <cell r="C7" t="str">
            <v>18 Place De La Ghiere</v>
          </cell>
          <cell r="D7" t="str">
            <v>18 Place De La Ghiere 62500</v>
          </cell>
          <cell r="E7" t="str">
            <v>62500</v>
          </cell>
          <cell r="F7" t="str">
            <v xml:space="preserve">ST OMER                   </v>
          </cell>
          <cell r="G7" t="str">
            <v>ce.0622587A@ac-lille.fr</v>
          </cell>
        </row>
        <row r="8">
          <cell r="A8" t="str">
            <v>2588B</v>
          </cell>
          <cell r="B8" t="str">
            <v xml:space="preserve">Saint-Bertin                  </v>
          </cell>
          <cell r="C8" t="str">
            <v>57 Rue Saint-Bertin</v>
          </cell>
          <cell r="D8" t="str">
            <v>57 Rue Saint-Bertin 62500</v>
          </cell>
          <cell r="E8" t="str">
            <v>62500</v>
          </cell>
          <cell r="F8" t="str">
            <v xml:space="preserve">ST OMER                   </v>
          </cell>
          <cell r="G8" t="str">
            <v>ce.0622588B@ac-lille.fr</v>
          </cell>
        </row>
        <row r="9">
          <cell r="A9" t="str">
            <v>2591E</v>
          </cell>
          <cell r="B9" t="str">
            <v xml:space="preserve">Sainte-Anne                   </v>
          </cell>
          <cell r="C9" t="str">
            <v>1 Rue Du Pont Simon</v>
          </cell>
          <cell r="D9" t="str">
            <v>1 Rue Du Pont Simon 62130</v>
          </cell>
          <cell r="E9" t="str">
            <v>62130</v>
          </cell>
          <cell r="F9" t="str">
            <v xml:space="preserve">ST POL SUR TERNOISE       </v>
          </cell>
          <cell r="G9" t="str">
            <v>ce.0622591E@ac-lille.fr</v>
          </cell>
        </row>
        <row r="10">
          <cell r="A10" t="str">
            <v>2592F</v>
          </cell>
          <cell r="B10" t="str">
            <v xml:space="preserve">Saint-Wulmer                  </v>
          </cell>
          <cell r="C10" t="str">
            <v>72 Place De L'Abbaye</v>
          </cell>
          <cell r="D10" t="str">
            <v>72 Place De L'Abbaye 62830</v>
          </cell>
          <cell r="E10" t="str">
            <v>62830</v>
          </cell>
          <cell r="F10" t="str">
            <v xml:space="preserve">SAMER                     </v>
          </cell>
          <cell r="G10" t="str">
            <v>ce.0622592F@ac-lille.fr</v>
          </cell>
        </row>
        <row r="11">
          <cell r="A11" t="str">
            <v>2594H</v>
          </cell>
          <cell r="B11" t="str">
            <v xml:space="preserve">Jeanne D'Arc                  </v>
          </cell>
          <cell r="C11" t="str">
            <v>Avenue Du Marechal Foch</v>
          </cell>
          <cell r="D11" t="str">
            <v>Avenue Du Marechal Foch 62520</v>
          </cell>
          <cell r="E11" t="str">
            <v>62520</v>
          </cell>
          <cell r="F11" t="str">
            <v xml:space="preserve">LE TOUQUET PARIS PLAGE    </v>
          </cell>
          <cell r="G11" t="str">
            <v>ce.0622594H@ac-lille.fr</v>
          </cell>
        </row>
        <row r="12">
          <cell r="A12" t="str">
            <v>2601R</v>
          </cell>
          <cell r="B12" t="str">
            <v xml:space="preserve">Sacre Coeur                   </v>
          </cell>
          <cell r="C12" t="str">
            <v>13 Rue De Saint Omer</v>
          </cell>
          <cell r="D12" t="str">
            <v>13 Rue De Saint Omer 62120</v>
          </cell>
          <cell r="E12" t="str">
            <v>62120</v>
          </cell>
          <cell r="F12" t="str">
            <v xml:space="preserve">AIRE SUR LA LYS           </v>
          </cell>
          <cell r="G12" t="str">
            <v>ce.0622601R@ac-lille.fr</v>
          </cell>
        </row>
        <row r="13">
          <cell r="A13" t="str">
            <v>2603T</v>
          </cell>
          <cell r="B13" t="str">
            <v xml:space="preserve">Saint.Martin-Sainte.Therese   </v>
          </cell>
          <cell r="C13" t="str">
            <v>20 Rue Victor Hugo</v>
          </cell>
          <cell r="D13" t="str">
            <v>20 Rue Victor Hugo 62510</v>
          </cell>
          <cell r="E13" t="str">
            <v>62510</v>
          </cell>
          <cell r="F13" t="str">
            <v xml:space="preserve">ARQUES                    </v>
          </cell>
          <cell r="G13" t="str">
            <v>ce.0622603T@ac-lille.fr</v>
          </cell>
        </row>
        <row r="14">
          <cell r="A14" t="str">
            <v>2605V</v>
          </cell>
          <cell r="B14" t="str">
            <v xml:space="preserve">Notre-Dame-De-Lourdes         </v>
          </cell>
          <cell r="C14" t="str">
            <v>9 Rue De Buire</v>
          </cell>
          <cell r="D14" t="str">
            <v>9 Rue De Buire 62390</v>
          </cell>
          <cell r="E14" t="str">
            <v>62390</v>
          </cell>
          <cell r="F14" t="str">
            <v xml:space="preserve">AUXI LE CHATEAU           </v>
          </cell>
          <cell r="G14" t="str">
            <v>ce.0622605V@ac-lille.fr</v>
          </cell>
        </row>
        <row r="15">
          <cell r="A15" t="str">
            <v>2608Y</v>
          </cell>
          <cell r="B15" t="str">
            <v xml:space="preserve">Notre-Dame                    </v>
          </cell>
          <cell r="C15" t="str">
            <v>9 Avenue Marianne Toute Seule</v>
          </cell>
          <cell r="D15" t="str">
            <v>9 Avenue Marianne Toute Seule 62600</v>
          </cell>
          <cell r="E15" t="str">
            <v>62600</v>
          </cell>
          <cell r="F15" t="str">
            <v xml:space="preserve">BERCK                     </v>
          </cell>
          <cell r="G15" t="str">
            <v>ce.0622608Y@ac-lille.fr</v>
          </cell>
        </row>
        <row r="16">
          <cell r="A16" t="str">
            <v>2610A</v>
          </cell>
          <cell r="B16" t="str">
            <v xml:space="preserve">Saint.Vaast-Saint.Dominique   </v>
          </cell>
          <cell r="C16" t="str">
            <v>141 Rue Paul Doumer</v>
          </cell>
          <cell r="D16" t="str">
            <v>141 Rue Paul Doumer 62401</v>
          </cell>
          <cell r="E16" t="str">
            <v>62401</v>
          </cell>
          <cell r="F16" t="str">
            <v xml:space="preserve">BETHUNE                   </v>
          </cell>
          <cell r="G16" t="str">
            <v>ce.0622610A@ac-lille.fr</v>
          </cell>
        </row>
        <row r="17">
          <cell r="A17" t="str">
            <v>2612C</v>
          </cell>
          <cell r="B17" t="str">
            <v xml:space="preserve">Sainte-Famille                </v>
          </cell>
          <cell r="C17" t="str">
            <v>77 Rue Marcellin Berthelot</v>
          </cell>
          <cell r="D17" t="str">
            <v>77 Rue Marcellin Berthelot 62400</v>
          </cell>
          <cell r="E17" t="str">
            <v>62400</v>
          </cell>
          <cell r="F17" t="str">
            <v xml:space="preserve">BETHUNE                   </v>
          </cell>
          <cell r="G17" t="str">
            <v>ce.0622612C@ac-lille.fr</v>
          </cell>
        </row>
        <row r="18">
          <cell r="A18" t="str">
            <v>2613D</v>
          </cell>
          <cell r="B18" t="str">
            <v xml:space="preserve">Notre-Dame-De-Lourdes         </v>
          </cell>
          <cell r="C18" t="str">
            <v>58 Rue Du Tir</v>
          </cell>
          <cell r="D18" t="str">
            <v>58 Rue Du Tir 62400</v>
          </cell>
          <cell r="E18" t="str">
            <v>62400</v>
          </cell>
          <cell r="F18" t="str">
            <v xml:space="preserve">BETHUNE                   </v>
          </cell>
          <cell r="G18" t="str">
            <v>ce.0622613D@ac-lille.fr</v>
          </cell>
        </row>
        <row r="19">
          <cell r="A19" t="str">
            <v>2614E</v>
          </cell>
          <cell r="B19" t="str">
            <v xml:space="preserve">Saint-Christophe              </v>
          </cell>
          <cell r="C19" t="str">
            <v>127 Rue Saint-Christophe</v>
          </cell>
          <cell r="D19" t="str">
            <v>127 Rue Saint-Christophe 62400</v>
          </cell>
          <cell r="E19" t="str">
            <v>62400</v>
          </cell>
          <cell r="F19" t="str">
            <v xml:space="preserve">BETHUNE                   </v>
          </cell>
          <cell r="G19" t="str">
            <v>ce.0622614E@ac-lille.fr</v>
          </cell>
        </row>
        <row r="20">
          <cell r="A20" t="str">
            <v>2616G</v>
          </cell>
          <cell r="B20" t="str">
            <v xml:space="preserve">Sainte-Famille                </v>
          </cell>
          <cell r="C20" t="str">
            <v>33 Rue Jean Jaures</v>
          </cell>
          <cell r="D20" t="str">
            <v>33 Rue Jean Jaures 62575</v>
          </cell>
          <cell r="E20" t="str">
            <v>62575</v>
          </cell>
          <cell r="F20" t="str">
            <v xml:space="preserve">BLENDECQUES               </v>
          </cell>
          <cell r="G20" t="str">
            <v>ce.0622616G@ac-lille.fr</v>
          </cell>
        </row>
        <row r="21">
          <cell r="A21" t="str">
            <v>2620L</v>
          </cell>
          <cell r="B21" t="str">
            <v xml:space="preserve">Sainte Therese                </v>
          </cell>
          <cell r="C21" t="str">
            <v>2 Rue Maurice Gouy</v>
          </cell>
          <cell r="D21" t="str">
            <v>2 Rue Maurice Gouy 62172</v>
          </cell>
          <cell r="E21" t="str">
            <v>62172</v>
          </cell>
          <cell r="F21" t="str">
            <v xml:space="preserve">BOUVIGNY BOYEFFLES        </v>
          </cell>
          <cell r="G21" t="str">
            <v>ce.0622620L@ac-lille.fr</v>
          </cell>
        </row>
        <row r="22">
          <cell r="A22" t="str">
            <v>2621M</v>
          </cell>
          <cell r="B22" t="str">
            <v xml:space="preserve">Sainte-Therese                </v>
          </cell>
          <cell r="C22" t="str">
            <v>141 Rue De Lillers</v>
          </cell>
          <cell r="D22" t="str">
            <v>141 Rue De Lillers 62350</v>
          </cell>
          <cell r="E22" t="str">
            <v>62350</v>
          </cell>
          <cell r="F22" t="str">
            <v xml:space="preserve">BUSNES                    </v>
          </cell>
          <cell r="G22" t="str">
            <v>ce.0622621M@ac-lille.fr</v>
          </cell>
        </row>
        <row r="23">
          <cell r="A23" t="str">
            <v>2626T</v>
          </cell>
          <cell r="B23" t="str">
            <v xml:space="preserve">Saint-Joseph                  </v>
          </cell>
          <cell r="C23" t="str">
            <v>2 Route De Moulle</v>
          </cell>
          <cell r="D23" t="str">
            <v>2 Route De Moulle 62910</v>
          </cell>
          <cell r="E23" t="str">
            <v>62910</v>
          </cell>
          <cell r="F23" t="str">
            <v xml:space="preserve">EPERLECQUES               </v>
          </cell>
          <cell r="G23" t="str">
            <v>ce.0622626T@ac-lille.fr</v>
          </cell>
        </row>
        <row r="24">
          <cell r="A24" t="str">
            <v>2628V</v>
          </cell>
          <cell r="B24" t="str">
            <v xml:space="preserve">Saint-Michel.Saint-Joseph     </v>
          </cell>
          <cell r="C24" t="str">
            <v>4 Rue Des Berceaux</v>
          </cell>
          <cell r="D24" t="str">
            <v>4 Rue Des Berceaux 62630</v>
          </cell>
          <cell r="E24" t="str">
            <v>62630</v>
          </cell>
          <cell r="F24" t="str">
            <v xml:space="preserve">ETAPLES                   </v>
          </cell>
          <cell r="G24" t="str">
            <v>ce.0622628V@ac-lille.fr</v>
          </cell>
        </row>
        <row r="25">
          <cell r="A25" t="str">
            <v>2629W</v>
          </cell>
          <cell r="B25" t="str">
            <v xml:space="preserve">Notre-Dame-De-Foy             </v>
          </cell>
          <cell r="C25" t="str">
            <v>3 Avenue Du Vieux Moulin</v>
          </cell>
          <cell r="D25" t="str">
            <v>3 Avenue Du Vieux Moulin 62630</v>
          </cell>
          <cell r="E25" t="str">
            <v>62630</v>
          </cell>
          <cell r="F25" t="str">
            <v xml:space="preserve">ETAPLES                   </v>
          </cell>
          <cell r="G25" t="str">
            <v>ce.0622629W@ac-lille.fr</v>
          </cell>
        </row>
        <row r="26">
          <cell r="A26" t="str">
            <v>2631Y</v>
          </cell>
          <cell r="B26" t="str">
            <v xml:space="preserve">Sacre Coeur                   </v>
          </cell>
          <cell r="C26" t="str">
            <v>6 Rue Robert Lemoine</v>
          </cell>
          <cell r="D26" t="str">
            <v>6 Rue Robert Lemoine 62270</v>
          </cell>
          <cell r="E26" t="str">
            <v>62270</v>
          </cell>
          <cell r="F26" t="str">
            <v xml:space="preserve">FREVENT                   </v>
          </cell>
          <cell r="G26" t="str">
            <v>ce.0622631Y@ac-lille.fr</v>
          </cell>
        </row>
        <row r="27">
          <cell r="A27" t="str">
            <v>2632Z</v>
          </cell>
          <cell r="B27" t="str">
            <v xml:space="preserve">Jeanne D'Arc                  </v>
          </cell>
          <cell r="C27" t="str">
            <v>31 Rue Du Paradis</v>
          </cell>
          <cell r="D27" t="str">
            <v>31 Rue Du Paradis 62310</v>
          </cell>
          <cell r="E27" t="str">
            <v>62310</v>
          </cell>
          <cell r="F27" t="str">
            <v xml:space="preserve">FRUGES                    </v>
          </cell>
          <cell r="G27" t="str">
            <v>ce.0622632Z@ac-lille.fr</v>
          </cell>
        </row>
        <row r="28">
          <cell r="A28" t="str">
            <v>2634B</v>
          </cell>
          <cell r="B28" t="str">
            <v xml:space="preserve">Sainte-Bernadette             </v>
          </cell>
          <cell r="C28" t="str">
            <v>4 Rue Foch</v>
          </cell>
          <cell r="D28" t="str">
            <v>4 Rue Foch 62330</v>
          </cell>
          <cell r="E28" t="str">
            <v>62330</v>
          </cell>
          <cell r="F28" t="str">
            <v xml:space="preserve">GUARBECQUE                </v>
          </cell>
          <cell r="G28" t="str">
            <v>ce.0622634B@ac-lille.fr</v>
          </cell>
        </row>
        <row r="29">
          <cell r="A29" t="str">
            <v>2638F</v>
          </cell>
          <cell r="B29" t="str">
            <v xml:space="preserve">Notre-Dame-De-Lourdes         </v>
          </cell>
          <cell r="C29" t="str">
            <v>13 Rue De La Mairie</v>
          </cell>
          <cell r="D29" t="str">
            <v>13 Rue De La Mairie 62130</v>
          </cell>
          <cell r="E29" t="str">
            <v>62130</v>
          </cell>
          <cell r="F29" t="str">
            <v xml:space="preserve">HUMIERES                  </v>
          </cell>
          <cell r="G29" t="str">
            <v>ce.0622638F@ac-lille.fr</v>
          </cell>
        </row>
        <row r="30">
          <cell r="A30" t="str">
            <v>2640H</v>
          </cell>
          <cell r="B30" t="str">
            <v xml:space="preserve">Notre-Dame                    </v>
          </cell>
          <cell r="C30" t="str">
            <v>214 Rue Jean Jaures</v>
          </cell>
          <cell r="D30" t="str">
            <v>214 Rue Jean Jaures 62122</v>
          </cell>
          <cell r="E30" t="str">
            <v>62122</v>
          </cell>
          <cell r="F30" t="str">
            <v xml:space="preserve">LAPUGNOY                  </v>
          </cell>
          <cell r="G30" t="str">
            <v>ce.0622640H@ac-lille.fr</v>
          </cell>
        </row>
        <row r="31">
          <cell r="A31" t="str">
            <v>2645N</v>
          </cell>
          <cell r="B31" t="str">
            <v xml:space="preserve">Sainte-Therese                </v>
          </cell>
          <cell r="C31" t="str">
            <v>27 Rue De L'Eglise</v>
          </cell>
          <cell r="D31" t="str">
            <v>27 Rue De L'Eglise 62250</v>
          </cell>
          <cell r="E31" t="str">
            <v>62250</v>
          </cell>
          <cell r="F31" t="str">
            <v xml:space="preserve">MARQUISE                  </v>
          </cell>
          <cell r="G31" t="str">
            <v>ce.0622645N@ac-lille.fr</v>
          </cell>
        </row>
        <row r="32">
          <cell r="A32" t="str">
            <v>2647R</v>
          </cell>
          <cell r="B32" t="str">
            <v xml:space="preserve">Sainte-Austreberthe           </v>
          </cell>
          <cell r="C32" t="str">
            <v>34 Rue Du Paon</v>
          </cell>
          <cell r="D32" t="str">
            <v>34 Rue Du Paon 62170</v>
          </cell>
          <cell r="E32" t="str">
            <v>62170</v>
          </cell>
          <cell r="F32" t="str">
            <v xml:space="preserve">MONTREUIL                 </v>
          </cell>
          <cell r="G32" t="str">
            <v>ce.0622647R@ac-lille.fr</v>
          </cell>
        </row>
        <row r="33">
          <cell r="A33" t="str">
            <v>2648S</v>
          </cell>
          <cell r="B33" t="str">
            <v xml:space="preserve">Notre-Dame                    </v>
          </cell>
          <cell r="C33" t="str">
            <v>2 Route De Serques</v>
          </cell>
          <cell r="D33" t="str">
            <v>2 Route De Serques 62910</v>
          </cell>
          <cell r="E33" t="str">
            <v>62910</v>
          </cell>
          <cell r="F33" t="str">
            <v xml:space="preserve">MOULLE                    </v>
          </cell>
          <cell r="G33" t="str">
            <v>ce.0622648S@ac-lille.fr</v>
          </cell>
        </row>
        <row r="34">
          <cell r="A34" t="str">
            <v>2650U</v>
          </cell>
          <cell r="B34" t="str">
            <v xml:space="preserve">Sainte-Marie                  </v>
          </cell>
          <cell r="C34" t="str">
            <v>3 Rue De La Croix</v>
          </cell>
          <cell r="D34" t="str">
            <v>3 Rue De La Croix 62161</v>
          </cell>
          <cell r="E34" t="str">
            <v>62161</v>
          </cell>
          <cell r="F34" t="str">
            <v xml:space="preserve">DUISANS                   </v>
          </cell>
          <cell r="G34" t="str">
            <v>ce.0622650U@ac-lille.fr</v>
          </cell>
        </row>
        <row r="35">
          <cell r="A35" t="str">
            <v>2652W</v>
          </cell>
          <cell r="B35" t="str">
            <v xml:space="preserve">Notre-Dame Du Bon Conseil     </v>
          </cell>
          <cell r="C35" t="str">
            <v>5 Place De L'Eglise</v>
          </cell>
          <cell r="D35" t="str">
            <v>5 Place De L'Eglise 62223</v>
          </cell>
          <cell r="E35" t="str">
            <v>62223</v>
          </cell>
          <cell r="F35" t="str">
            <v xml:space="preserve">FEUCHY                    </v>
          </cell>
          <cell r="G35" t="str">
            <v>ce.0622652W@ac-lille.fr</v>
          </cell>
        </row>
        <row r="36">
          <cell r="A36" t="str">
            <v>2653X</v>
          </cell>
          <cell r="B36" t="str">
            <v xml:space="preserve">Sacre Coeur                   </v>
          </cell>
          <cell r="C36" t="str">
            <v>19 Rue Robert Diers</v>
          </cell>
          <cell r="D36" t="str">
            <v>19 Rue Robert Diers 62840</v>
          </cell>
          <cell r="E36" t="str">
            <v>62840</v>
          </cell>
          <cell r="F36" t="str">
            <v xml:space="preserve">FLEURBAIX                 </v>
          </cell>
          <cell r="G36" t="str">
            <v>ce.0622653X@ac-lille.fr</v>
          </cell>
        </row>
        <row r="37">
          <cell r="A37" t="str">
            <v>2655Z</v>
          </cell>
          <cell r="B37" t="str">
            <v xml:space="preserve">Saint-Joseph                  </v>
          </cell>
          <cell r="C37" t="str">
            <v>Rue De La Verrerie</v>
          </cell>
          <cell r="D37" t="str">
            <v>Rue De La Verrerie 62132</v>
          </cell>
          <cell r="E37" t="str">
            <v>62132</v>
          </cell>
          <cell r="F37" t="str">
            <v xml:space="preserve">HARDINGHEN                </v>
          </cell>
          <cell r="G37" t="str">
            <v>ce.0622655Z@ac-lille.fr</v>
          </cell>
        </row>
        <row r="38">
          <cell r="A38" t="str">
            <v>2657B</v>
          </cell>
          <cell r="B38" t="str">
            <v xml:space="preserve">St Louis-Jeanne D'Arc         </v>
          </cell>
          <cell r="C38" t="str">
            <v>119 Avenue Du Marechal Leclerc</v>
          </cell>
          <cell r="D38" t="str">
            <v>119 Avenue Du Marechal Leclerc 62110</v>
          </cell>
          <cell r="E38" t="str">
            <v>62110</v>
          </cell>
          <cell r="F38" t="str">
            <v xml:space="preserve">HENIN BEAUMONT            </v>
          </cell>
          <cell r="G38" t="str">
            <v>ce.0622657B@ac-lille.fr</v>
          </cell>
        </row>
        <row r="39">
          <cell r="A39" t="str">
            <v>2659D</v>
          </cell>
          <cell r="B39" t="str">
            <v xml:space="preserve">Jeanne D'Arc                  </v>
          </cell>
          <cell r="C39" t="str">
            <v>55 Rue Du General De Gaulle</v>
          </cell>
          <cell r="D39" t="str">
            <v>55 Rue Du General De Gaulle 62840</v>
          </cell>
          <cell r="E39" t="str">
            <v>62840</v>
          </cell>
          <cell r="F39" t="str">
            <v xml:space="preserve">LAVENTIE                  </v>
          </cell>
          <cell r="G39" t="str">
            <v>ce.0622659D@ac-lille.fr</v>
          </cell>
        </row>
        <row r="40">
          <cell r="A40" t="str">
            <v>2660E</v>
          </cell>
          <cell r="B40" t="str">
            <v xml:space="preserve">Sainte-Therese                </v>
          </cell>
          <cell r="C40" t="str">
            <v>88 Rue Du Vieux Moulin</v>
          </cell>
          <cell r="D40" t="str">
            <v>88 Rue Du Vieux Moulin 62840</v>
          </cell>
          <cell r="E40" t="str">
            <v>62840</v>
          </cell>
          <cell r="F40" t="str">
            <v xml:space="preserve">LAVENTIE                  </v>
          </cell>
          <cell r="G40" t="str">
            <v>ce.0622660E@ac-lille.fr</v>
          </cell>
        </row>
        <row r="41">
          <cell r="A41" t="str">
            <v>2664J</v>
          </cell>
          <cell r="B41" t="str">
            <v xml:space="preserve">St Paul  St Joseph            </v>
          </cell>
          <cell r="C41" t="str">
            <v>Place Du 8 Mai 1945</v>
          </cell>
          <cell r="D41" t="str">
            <v>Place Du 8 Mai 1945 62136</v>
          </cell>
          <cell r="E41" t="str">
            <v>62136</v>
          </cell>
          <cell r="F41" t="str">
            <v xml:space="preserve">LESTREM                   </v>
          </cell>
          <cell r="G41" t="str">
            <v>ce.0622664J@ac-lille.fr</v>
          </cell>
        </row>
        <row r="42">
          <cell r="A42" t="str">
            <v>2666L</v>
          </cell>
          <cell r="B42" t="str">
            <v xml:space="preserve">Notre Dame-Saint Joseph       </v>
          </cell>
          <cell r="C42" t="str">
            <v>14 Impasse Sebastopol</v>
          </cell>
          <cell r="D42" t="str">
            <v>14 Impasse Sebastopol 62190</v>
          </cell>
          <cell r="E42" t="str">
            <v>62190</v>
          </cell>
          <cell r="F42" t="str">
            <v xml:space="preserve">LILLERS                   </v>
          </cell>
          <cell r="G42" t="str">
            <v>ce.0622666L@ac-lille.fr</v>
          </cell>
        </row>
        <row r="43">
          <cell r="A43" t="str">
            <v>2669P</v>
          </cell>
          <cell r="B43" t="str">
            <v xml:space="preserve">Sainte-Bertille               </v>
          </cell>
          <cell r="C43" t="str">
            <v>1 Rue De L'Eglise</v>
          </cell>
          <cell r="D43" t="str">
            <v>1 Rue De L'Eglise 62161</v>
          </cell>
          <cell r="E43" t="str">
            <v>62161</v>
          </cell>
          <cell r="F43" t="str">
            <v xml:space="preserve">MAROEUIL                  </v>
          </cell>
          <cell r="G43" t="str">
            <v>ce.0622669P@ac-lille.fr</v>
          </cell>
        </row>
        <row r="44">
          <cell r="A44" t="str">
            <v>2671S</v>
          </cell>
          <cell r="B44" t="str">
            <v xml:space="preserve">Sainte-Marie                  </v>
          </cell>
          <cell r="C44" t="str">
            <v>39 Rue Des Allees</v>
          </cell>
          <cell r="D44" t="str">
            <v>39 Rue Des Allees 62152</v>
          </cell>
          <cell r="E44" t="str">
            <v>62152</v>
          </cell>
          <cell r="F44" t="str">
            <v xml:space="preserve">NEUFCHATEL HARDELOT       </v>
          </cell>
          <cell r="G44" t="str">
            <v>ce.0622671S@ac-lille.fr</v>
          </cell>
        </row>
        <row r="45">
          <cell r="A45" t="str">
            <v>2672T</v>
          </cell>
          <cell r="B45" t="str">
            <v xml:space="preserve">Jeanne D'Arc                  </v>
          </cell>
          <cell r="C45" t="str">
            <v>3 Place Roland Dorgeles</v>
          </cell>
          <cell r="D45" t="str">
            <v>3 Place Roland Dorgeles 62580</v>
          </cell>
          <cell r="E45" t="str">
            <v>62580</v>
          </cell>
          <cell r="F45" t="str">
            <v xml:space="preserve">NEUVILLE ST VAAST         </v>
          </cell>
          <cell r="G45" t="str">
            <v>ce.0622672T@ac-lille.fr</v>
          </cell>
        </row>
        <row r="46">
          <cell r="A46" t="str">
            <v>2673U</v>
          </cell>
          <cell r="B46" t="str">
            <v xml:space="preserve">Sainte-Therese                </v>
          </cell>
          <cell r="C46" t="str">
            <v>Place De L'Eglise</v>
          </cell>
          <cell r="D46" t="str">
            <v>Place De L'Eglise 62580</v>
          </cell>
          <cell r="E46" t="str">
            <v>62580</v>
          </cell>
          <cell r="F46" t="str">
            <v xml:space="preserve">NEUVIREUIL                </v>
          </cell>
          <cell r="G46" t="str">
            <v>ce.0622673U@ac-lille.fr</v>
          </cell>
        </row>
        <row r="47">
          <cell r="A47" t="str">
            <v>2674V</v>
          </cell>
          <cell r="B47" t="str">
            <v xml:space="preserve">Notre-Dame                    </v>
          </cell>
          <cell r="C47" t="str">
            <v>9 Rue Des Cressonnieres</v>
          </cell>
          <cell r="D47" t="str">
            <v>9 Rue Des Cressonnieres 62120</v>
          </cell>
          <cell r="E47" t="str">
            <v>62120</v>
          </cell>
          <cell r="F47" t="str">
            <v xml:space="preserve">NORRENT FONTES            </v>
          </cell>
          <cell r="G47" t="str">
            <v>ce.0622674V@ac-lille.fr</v>
          </cell>
        </row>
        <row r="48">
          <cell r="A48" t="str">
            <v>2675W</v>
          </cell>
          <cell r="B48" t="str">
            <v xml:space="preserve">Sacre Coeur                   </v>
          </cell>
          <cell r="C48" t="str">
            <v>5 Rue Emile Zola</v>
          </cell>
          <cell r="D48" t="str">
            <v>5 Rue Emile Zola 62950</v>
          </cell>
          <cell r="E48" t="str">
            <v>62950</v>
          </cell>
          <cell r="F48" t="str">
            <v xml:space="preserve">NOYELLES GODAULT          </v>
          </cell>
          <cell r="G48" t="str">
            <v>ce.0622675W@ac-lille.fr</v>
          </cell>
        </row>
        <row r="49">
          <cell r="A49" t="str">
            <v>2677Y</v>
          </cell>
          <cell r="B49" t="str">
            <v xml:space="preserve">Sainte-Henriette              </v>
          </cell>
          <cell r="C49" t="str">
            <v>9 Rue Ernest Renan</v>
          </cell>
          <cell r="D49" t="str">
            <v>9 Rue Ernest Renan 62590</v>
          </cell>
          <cell r="E49" t="str">
            <v>62590</v>
          </cell>
          <cell r="F49" t="str">
            <v xml:space="preserve">OIGNIES                   </v>
          </cell>
          <cell r="G49" t="str">
            <v>ce.0622677Y@ac-lille.fr</v>
          </cell>
        </row>
        <row r="50">
          <cell r="A50" t="str">
            <v>2678Z</v>
          </cell>
          <cell r="B50" t="str">
            <v xml:space="preserve">Sainte-Marie                  </v>
          </cell>
          <cell r="C50" t="str">
            <v>32 Boulevard De La Liberte</v>
          </cell>
          <cell r="D50" t="str">
            <v>32 Boulevard De La Liberte 62230</v>
          </cell>
          <cell r="E50" t="str">
            <v>62230</v>
          </cell>
          <cell r="F50" t="str">
            <v xml:space="preserve">OUTREAU                   </v>
          </cell>
          <cell r="G50" t="str">
            <v>ce.0622678Z@ac-lille.fr</v>
          </cell>
        </row>
        <row r="51">
          <cell r="A51" t="str">
            <v>2679A</v>
          </cell>
          <cell r="B51" t="str">
            <v xml:space="preserve">La Providence                 </v>
          </cell>
          <cell r="C51" t="str">
            <v>19 Rue Basse Boulogne</v>
          </cell>
          <cell r="D51" t="str">
            <v>19 Rue Basse Boulogne 62760</v>
          </cell>
          <cell r="E51" t="str">
            <v>62760</v>
          </cell>
          <cell r="F51" t="str">
            <v xml:space="preserve">PAS EN ARTOIS             </v>
          </cell>
          <cell r="G51" t="str">
            <v>ce.0622679A@ac-lille.fr</v>
          </cell>
        </row>
        <row r="52">
          <cell r="A52" t="str">
            <v>2680B</v>
          </cell>
          <cell r="B52" t="str">
            <v xml:space="preserve">Notre-Dame                    </v>
          </cell>
          <cell r="C52" t="str">
            <v>52 Rue Du Bart</v>
          </cell>
          <cell r="D52" t="str">
            <v>52 Rue Du Bart 62550</v>
          </cell>
          <cell r="E52" t="str">
            <v>62550</v>
          </cell>
          <cell r="F52" t="str">
            <v xml:space="preserve">PERNES                    </v>
          </cell>
          <cell r="G52" t="str">
            <v>ce.0622680B@ac-lille.fr</v>
          </cell>
        </row>
        <row r="53">
          <cell r="A53" t="str">
            <v>2683E</v>
          </cell>
          <cell r="B53" t="str">
            <v xml:space="preserve">Sacre Coeur                   </v>
          </cell>
          <cell r="C53" t="str">
            <v>11 Rue De La Briqueterie</v>
          </cell>
          <cell r="D53" t="str">
            <v>11 Rue De La Briqueterie 62136</v>
          </cell>
          <cell r="E53" t="str">
            <v>62136</v>
          </cell>
          <cell r="F53" t="str">
            <v xml:space="preserve">RICHEBOURG                </v>
          </cell>
          <cell r="G53" t="str">
            <v>ce.0622683E@ac-lille.fr</v>
          </cell>
        </row>
        <row r="54">
          <cell r="A54" t="str">
            <v>2684F</v>
          </cell>
          <cell r="B54" t="str">
            <v xml:space="preserve">Saint-Roch                    </v>
          </cell>
          <cell r="C54" t="str">
            <v>Place Roger Salengro</v>
          </cell>
          <cell r="D54" t="str">
            <v>Place Roger Salengro 62320</v>
          </cell>
          <cell r="E54" t="str">
            <v>62320</v>
          </cell>
          <cell r="F54" t="str">
            <v xml:space="preserve">ROUVROY                   </v>
          </cell>
          <cell r="G54" t="str">
            <v>ce.0622684F@ac-lille.fr</v>
          </cell>
        </row>
        <row r="55">
          <cell r="A55" t="str">
            <v>2686H</v>
          </cell>
          <cell r="B55" t="str">
            <v xml:space="preserve">Sainte-Therese                </v>
          </cell>
          <cell r="C55" t="str">
            <v>2 Rue Du Docteur Brousse</v>
          </cell>
          <cell r="D55" t="str">
            <v>2 Rue Du Docteur Brousse 62360</v>
          </cell>
          <cell r="E55" t="str">
            <v>62360</v>
          </cell>
          <cell r="F55" t="str">
            <v xml:space="preserve">ST ETIENNE AU MONT        </v>
          </cell>
          <cell r="G55" t="str">
            <v>ce.0622686H@ac-lille.fr</v>
          </cell>
        </row>
        <row r="56">
          <cell r="A56" t="str">
            <v>2687J</v>
          </cell>
          <cell r="B56" t="str">
            <v xml:space="preserve">Sacre Coeur                   </v>
          </cell>
          <cell r="C56" t="str">
            <v>105 Rue Calais</v>
          </cell>
          <cell r="D56" t="str">
            <v>105 Rue Calais 62370</v>
          </cell>
          <cell r="E56" t="str">
            <v>62370</v>
          </cell>
          <cell r="F56" t="str">
            <v xml:space="preserve">ST FOLQUIN                </v>
          </cell>
          <cell r="G56" t="str">
            <v>ce.0622687J@ac-lille.fr</v>
          </cell>
        </row>
        <row r="57">
          <cell r="A57" t="str">
            <v>2689L</v>
          </cell>
          <cell r="B57" t="str">
            <v xml:space="preserve">Saint-Charles                 </v>
          </cell>
          <cell r="C57" t="str">
            <v>63 Rue De La Colonne</v>
          </cell>
          <cell r="D57" t="str">
            <v>63 Rue De La Colonne 62280</v>
          </cell>
          <cell r="E57" t="str">
            <v>62280</v>
          </cell>
          <cell r="F57" t="str">
            <v xml:space="preserve">ST MARTIN BOULOGNE        </v>
          </cell>
          <cell r="G57" t="str">
            <v>ce.0622689L@ac-lille.fr</v>
          </cell>
        </row>
        <row r="58">
          <cell r="A58" t="str">
            <v>2690M</v>
          </cell>
          <cell r="B58" t="str">
            <v xml:space="preserve">Notre-Dame                    </v>
          </cell>
          <cell r="C58" t="str">
            <v>115 Grande Rue</v>
          </cell>
          <cell r="D58" t="str">
            <v>115 Grande Rue 62158</v>
          </cell>
          <cell r="E58" t="str">
            <v>62158</v>
          </cell>
          <cell r="F58" t="str">
            <v xml:space="preserve">SAULTY                    </v>
          </cell>
          <cell r="G58" t="str">
            <v>ce.0622690M@ac-lille.fr</v>
          </cell>
        </row>
        <row r="59">
          <cell r="A59" t="str">
            <v>2693R</v>
          </cell>
          <cell r="B59" t="str">
            <v xml:space="preserve">Sainte-Therese                </v>
          </cell>
          <cell r="C59" t="str">
            <v>21 Rue Jules Ferry</v>
          </cell>
          <cell r="D59" t="str">
            <v>21 Rue Jules Ferry 62580</v>
          </cell>
          <cell r="E59" t="str">
            <v>62580</v>
          </cell>
          <cell r="F59" t="str">
            <v xml:space="preserve">VIMY                      </v>
          </cell>
          <cell r="G59" t="str">
            <v>ce.0622693R@ac-lille.fr</v>
          </cell>
        </row>
        <row r="60">
          <cell r="A60" t="str">
            <v>2695T</v>
          </cell>
          <cell r="B60" t="str">
            <v xml:space="preserve">Jeanne D'Arc                  </v>
          </cell>
          <cell r="C60" t="str">
            <v>4 Rue Romain</v>
          </cell>
          <cell r="D60" t="str">
            <v>4 Rue Romain 62930</v>
          </cell>
          <cell r="E60" t="str">
            <v>62930</v>
          </cell>
          <cell r="F60" t="str">
            <v xml:space="preserve">WIMEREUX                  </v>
          </cell>
          <cell r="G60" t="str">
            <v>ce.0622695T@ac-lille.fr</v>
          </cell>
        </row>
        <row r="61">
          <cell r="A61" t="str">
            <v>2696U</v>
          </cell>
          <cell r="B61" t="str">
            <v xml:space="preserve">Jeanne D'Arc                  </v>
          </cell>
          <cell r="C61" t="str">
            <v>2 Rue Leon Sergent</v>
          </cell>
          <cell r="D61" t="str">
            <v>2 Rue Leon Sergent 62126</v>
          </cell>
          <cell r="E61" t="str">
            <v>62126</v>
          </cell>
          <cell r="F61" t="str">
            <v xml:space="preserve">WIMILLE                   </v>
          </cell>
          <cell r="G61" t="str">
            <v>ce.0622696U@ac-lille.fr</v>
          </cell>
        </row>
        <row r="62">
          <cell r="A62" t="str">
            <v>2699X</v>
          </cell>
          <cell r="B62" t="str">
            <v xml:space="preserve">Saint-Joseph                  </v>
          </cell>
          <cell r="C62" t="str">
            <v>42 Rue Des Ecoles</v>
          </cell>
          <cell r="D62" t="str">
            <v>42 Rue Des Ecoles 62370</v>
          </cell>
          <cell r="E62" t="str">
            <v>62370</v>
          </cell>
          <cell r="F62" t="str">
            <v xml:space="preserve">ZUTKERQUE                 </v>
          </cell>
          <cell r="G62" t="str">
            <v>ce.0622699X@ac-lille.fr</v>
          </cell>
        </row>
        <row r="63">
          <cell r="A63" t="str">
            <v>2701Z</v>
          </cell>
          <cell r="B63" t="str">
            <v xml:space="preserve">Marie Auxiliatrice            </v>
          </cell>
          <cell r="C63" t="str">
            <v>2 Rue De La Rivierette</v>
          </cell>
          <cell r="D63" t="str">
            <v>2 Rue De La Rivierette 62157</v>
          </cell>
          <cell r="E63" t="str">
            <v>62157</v>
          </cell>
          <cell r="F63" t="str">
            <v xml:space="preserve">ALLOUAGNE                 </v>
          </cell>
          <cell r="G63" t="str">
            <v>ce.0622701Z@ac-lille.fr</v>
          </cell>
        </row>
        <row r="64">
          <cell r="A64" t="str">
            <v>2704C</v>
          </cell>
          <cell r="B64" t="str">
            <v xml:space="preserve">Notre-Dame De Grace           </v>
          </cell>
          <cell r="C64" t="str">
            <v>62 Esplanade Marechal Leclerc</v>
          </cell>
          <cell r="D64" t="str">
            <v>62 Esplanade Marechal Leclerc 62610</v>
          </cell>
          <cell r="E64" t="str">
            <v>62610</v>
          </cell>
          <cell r="F64" t="str">
            <v xml:space="preserve">ARDRES                    </v>
          </cell>
          <cell r="G64" t="str">
            <v>ce.0622704C@ac-lille.fr</v>
          </cell>
        </row>
        <row r="65">
          <cell r="A65" t="str">
            <v>2708G</v>
          </cell>
          <cell r="B65" t="str">
            <v xml:space="preserve">Notre-Dame                    </v>
          </cell>
          <cell r="C65" t="str">
            <v>30 Rue Baudimont</v>
          </cell>
          <cell r="D65" t="str">
            <v>30 Rue Baudimont 62000</v>
          </cell>
          <cell r="E65" t="str">
            <v>62000</v>
          </cell>
          <cell r="F65" t="str">
            <v xml:space="preserve">ARRAS                     </v>
          </cell>
          <cell r="G65" t="str">
            <v>ce.0622708G@ac-lille.fr</v>
          </cell>
        </row>
        <row r="66">
          <cell r="A66" t="str">
            <v>2709H</v>
          </cell>
          <cell r="B66" t="str">
            <v xml:space="preserve">St.Jean-Baptiste-Sainte.Croix </v>
          </cell>
          <cell r="C66" t="str">
            <v>20 Rue Ozanam</v>
          </cell>
          <cell r="D66" t="str">
            <v>20 Rue Ozanam 62000</v>
          </cell>
          <cell r="E66" t="str">
            <v>62000</v>
          </cell>
          <cell r="F66" t="str">
            <v xml:space="preserve">ARRAS                     </v>
          </cell>
          <cell r="G66" t="str">
            <v>ce.0622709H@ac-lille.fr</v>
          </cell>
        </row>
        <row r="67">
          <cell r="A67" t="str">
            <v>2711K</v>
          </cell>
          <cell r="B67" t="str">
            <v xml:space="preserve">Saint-Joseph                  </v>
          </cell>
          <cell r="C67" t="str">
            <v>26 Rue Des Louez Dieu</v>
          </cell>
          <cell r="D67" t="str">
            <v>26 Rue Des Louez Dieu 62000</v>
          </cell>
          <cell r="E67" t="str">
            <v>62000</v>
          </cell>
          <cell r="F67" t="str">
            <v xml:space="preserve">ARRAS                     </v>
          </cell>
          <cell r="G67" t="str">
            <v>ce.0622711K@ac-lille.fr</v>
          </cell>
        </row>
        <row r="68">
          <cell r="A68" t="str">
            <v>2713M</v>
          </cell>
          <cell r="B68" t="str">
            <v xml:space="preserve">Ste-Marie-De-La-Presentation  </v>
          </cell>
          <cell r="C68" t="str">
            <v>6 Rue Emile Legrelle</v>
          </cell>
          <cell r="D68" t="str">
            <v>6 Rue Emile Legrelle 62000</v>
          </cell>
          <cell r="E68" t="str">
            <v>62000</v>
          </cell>
          <cell r="F68" t="str">
            <v xml:space="preserve">ARRAS                     </v>
          </cell>
          <cell r="G68" t="str">
            <v>ce.0622713M@ac-lille.fr</v>
          </cell>
        </row>
        <row r="69">
          <cell r="A69" t="str">
            <v>2714N</v>
          </cell>
          <cell r="B69" t="str">
            <v xml:space="preserve">Les Louez Dieu                </v>
          </cell>
          <cell r="C69" t="str">
            <v>14 Boulevard Crespel</v>
          </cell>
          <cell r="D69" t="str">
            <v>14 Boulevard Crespel 62000</v>
          </cell>
          <cell r="E69" t="str">
            <v>62000</v>
          </cell>
          <cell r="F69" t="str">
            <v xml:space="preserve">ARRAS                     </v>
          </cell>
          <cell r="G69" t="str">
            <v>ce.0622714N@ac-lille.fr</v>
          </cell>
        </row>
        <row r="70">
          <cell r="A70" t="str">
            <v>2715P</v>
          </cell>
          <cell r="B70" t="str">
            <v xml:space="preserve">Sainte-Bernadette             </v>
          </cell>
          <cell r="C70" t="str">
            <v>7 Avenue De L'Hippodrome</v>
          </cell>
          <cell r="D70" t="str">
            <v>7 Avenue De L'Hippodrome 62000</v>
          </cell>
          <cell r="E70" t="str">
            <v>62000</v>
          </cell>
          <cell r="F70" t="str">
            <v xml:space="preserve">ARRAS                     </v>
          </cell>
          <cell r="G70" t="str">
            <v>ce.0622715P@ac-lille.fr</v>
          </cell>
        </row>
        <row r="71">
          <cell r="A71" t="str">
            <v>2717S</v>
          </cell>
          <cell r="B71" t="str">
            <v xml:space="preserve">La Sainte Famille             </v>
          </cell>
          <cell r="C71" t="str">
            <v>162 Place Du General De Gaulle</v>
          </cell>
          <cell r="D71" t="str">
            <v>162 Place Du General De Gaulle 62370</v>
          </cell>
          <cell r="E71" t="str">
            <v>62370</v>
          </cell>
          <cell r="F71" t="str">
            <v xml:space="preserve">AUDRUICQ                  </v>
          </cell>
          <cell r="G71" t="str">
            <v>ce.0622717S@ac-lille.fr</v>
          </cell>
        </row>
        <row r="72">
          <cell r="A72" t="str">
            <v>2718T</v>
          </cell>
          <cell r="B72" t="str">
            <v xml:space="preserve">Notre-Dame                    </v>
          </cell>
          <cell r="C72" t="str">
            <v>30 Grand Rue</v>
          </cell>
          <cell r="D72" t="str">
            <v>30 Grand Rue 62810</v>
          </cell>
          <cell r="E72" t="str">
            <v>62810</v>
          </cell>
          <cell r="F72" t="str">
            <v xml:space="preserve">AVESNES LE COMTE          </v>
          </cell>
          <cell r="G72" t="str">
            <v>ce.0622718T@ac-lille.fr</v>
          </cell>
        </row>
        <row r="73">
          <cell r="A73" t="str">
            <v>2719U</v>
          </cell>
          <cell r="B73" t="str">
            <v xml:space="preserve">Notre-Dame                    </v>
          </cell>
          <cell r="C73" t="str">
            <v>10 Rue Lecointe</v>
          </cell>
          <cell r="D73" t="str">
            <v>10 Rue Lecointe 62450</v>
          </cell>
          <cell r="E73" t="str">
            <v>62450</v>
          </cell>
          <cell r="F73" t="str">
            <v xml:space="preserve">BAPAUME                   </v>
          </cell>
          <cell r="G73" t="str">
            <v>ce.0622719U@ac-lille.fr</v>
          </cell>
        </row>
        <row r="74">
          <cell r="A74" t="str">
            <v>2726B</v>
          </cell>
          <cell r="B74" t="str">
            <v xml:space="preserve">Notre-Dame                    </v>
          </cell>
          <cell r="C74" t="str">
            <v>17 Rue Marignan</v>
          </cell>
          <cell r="D74" t="str">
            <v>17 Rue Marignan 62200</v>
          </cell>
          <cell r="E74" t="str">
            <v>62200</v>
          </cell>
          <cell r="F74" t="str">
            <v xml:space="preserve">BOULOGNE SUR MER          </v>
          </cell>
          <cell r="G74" t="str">
            <v>ce.0622726B@ac-lille.fr</v>
          </cell>
        </row>
        <row r="75">
          <cell r="A75" t="str">
            <v>2727C</v>
          </cell>
          <cell r="B75" t="str">
            <v xml:space="preserve">Saint-Augustin                </v>
          </cell>
          <cell r="C75" t="str">
            <v>16 Rue Leuillieux</v>
          </cell>
          <cell r="D75" t="str">
            <v>16 Rue Leuillieux 62200</v>
          </cell>
          <cell r="E75" t="str">
            <v>62200</v>
          </cell>
          <cell r="F75" t="str">
            <v xml:space="preserve">BOULOGNE SUR MER          </v>
          </cell>
          <cell r="G75" t="str">
            <v>ce.0622727C@ac-lille.fr</v>
          </cell>
        </row>
        <row r="76">
          <cell r="A76" t="str">
            <v>2728D</v>
          </cell>
          <cell r="B76" t="str">
            <v xml:space="preserve">Sainte-Therese                </v>
          </cell>
          <cell r="C76" t="str">
            <v>97 Rue Nationale</v>
          </cell>
          <cell r="D76" t="str">
            <v>97 Rue Nationale 62200</v>
          </cell>
          <cell r="E76" t="str">
            <v>62200</v>
          </cell>
          <cell r="F76" t="str">
            <v xml:space="preserve">BOULOGNE SUR MER          </v>
          </cell>
          <cell r="G76" t="str">
            <v>ce.0622728D@ac-lille.fr</v>
          </cell>
        </row>
        <row r="77">
          <cell r="A77" t="str">
            <v>2730F</v>
          </cell>
          <cell r="B77" t="str">
            <v xml:space="preserve">Saint-Patrick                 </v>
          </cell>
          <cell r="C77" t="str">
            <v>842 Allee Louis David</v>
          </cell>
          <cell r="D77" t="str">
            <v>842 Allee Louis David 62200</v>
          </cell>
          <cell r="E77" t="str">
            <v>62200</v>
          </cell>
          <cell r="F77" t="str">
            <v xml:space="preserve">BOULOGNE SUR MER          </v>
          </cell>
          <cell r="G77" t="str">
            <v>ce.0622730F@ac-lille.fr</v>
          </cell>
        </row>
        <row r="78">
          <cell r="A78" t="str">
            <v>2731G</v>
          </cell>
          <cell r="B78" t="str">
            <v xml:space="preserve">Saint-Joseph                  </v>
          </cell>
          <cell r="C78" t="str">
            <v>6 Rue De L'Eglise</v>
          </cell>
          <cell r="D78" t="str">
            <v>6 Rue De L'Eglise 62860</v>
          </cell>
          <cell r="E78" t="str">
            <v>62860</v>
          </cell>
          <cell r="F78" t="str">
            <v xml:space="preserve">BOURLON                   </v>
          </cell>
          <cell r="G78" t="str">
            <v>ce.0622731G@ac-lille.fr</v>
          </cell>
        </row>
        <row r="79">
          <cell r="A79" t="str">
            <v>2732H</v>
          </cell>
          <cell r="B79" t="str">
            <v xml:space="preserve">Saint-Joseph                  </v>
          </cell>
          <cell r="C79" t="str">
            <v>26 Rue De La Carte</v>
          </cell>
          <cell r="D79" t="str">
            <v>26 Rue De La Carte 62116</v>
          </cell>
          <cell r="E79" t="str">
            <v>62116</v>
          </cell>
          <cell r="F79" t="str">
            <v xml:space="preserve">BUCQUOY                   </v>
          </cell>
          <cell r="G79" t="str">
            <v>ce.0622732H@ac-lille.fr</v>
          </cell>
        </row>
        <row r="80">
          <cell r="A80" t="str">
            <v>2733J</v>
          </cell>
          <cell r="B80" t="str">
            <v xml:space="preserve">Notre-Dame                    </v>
          </cell>
          <cell r="C80" t="str">
            <v>10 Rue Eustache De Saint-Pierre</v>
          </cell>
          <cell r="D80" t="str">
            <v>10 Rue Eustache De Saint-Pierre 62100</v>
          </cell>
          <cell r="E80" t="str">
            <v>62100</v>
          </cell>
          <cell r="F80" t="str">
            <v xml:space="preserve">CALAIS                    </v>
          </cell>
          <cell r="G80" t="str">
            <v>ce.0622733J@ac-lille.fr</v>
          </cell>
        </row>
        <row r="81">
          <cell r="A81" t="str">
            <v>2734K</v>
          </cell>
          <cell r="B81" t="str">
            <v xml:space="preserve">Sacre Coeur                   </v>
          </cell>
          <cell r="C81" t="str">
            <v>24 Rue Alfred Delcluze</v>
          </cell>
          <cell r="D81" t="str">
            <v>24 Rue Alfred Delcluze 62100</v>
          </cell>
          <cell r="E81" t="str">
            <v>62100</v>
          </cell>
          <cell r="F81" t="str">
            <v xml:space="preserve">CALAIS                    </v>
          </cell>
          <cell r="G81" t="str">
            <v>ce.0622734K@ac-lille.fr</v>
          </cell>
        </row>
        <row r="82">
          <cell r="A82" t="str">
            <v>2737N</v>
          </cell>
          <cell r="B82" t="str">
            <v xml:space="preserve">Saint-Pierre                  </v>
          </cell>
          <cell r="C82" t="str">
            <v>26 Rue Du Four A Chaux</v>
          </cell>
          <cell r="D82" t="str">
            <v>26 Rue Du Four A Chaux 62100</v>
          </cell>
          <cell r="E82" t="str">
            <v>62100</v>
          </cell>
          <cell r="F82" t="str">
            <v xml:space="preserve">CALAIS                    </v>
          </cell>
          <cell r="G82" t="str">
            <v>ce.0622737N@ac-lille.fr</v>
          </cell>
        </row>
        <row r="83">
          <cell r="A83" t="str">
            <v>2738P</v>
          </cell>
          <cell r="B83" t="str">
            <v xml:space="preserve">Jeanne D'Arc                  </v>
          </cell>
          <cell r="C83" t="str">
            <v>11 Rue Champailler</v>
          </cell>
          <cell r="D83" t="str">
            <v>11 Rue Champailler 62100</v>
          </cell>
          <cell r="E83" t="str">
            <v>62100</v>
          </cell>
          <cell r="F83" t="str">
            <v xml:space="preserve">CALAIS                    </v>
          </cell>
          <cell r="G83" t="str">
            <v>ce.0622738P@ac-lille.fr</v>
          </cell>
        </row>
        <row r="84">
          <cell r="A84" t="str">
            <v>2739R</v>
          </cell>
          <cell r="B84" t="str">
            <v xml:space="preserve">Sainte-Agnes                  </v>
          </cell>
          <cell r="C84" t="str">
            <v>102 Rue De La Commune De Paris</v>
          </cell>
          <cell r="D84" t="str">
            <v>102 Rue De La Commune De Paris 62100</v>
          </cell>
          <cell r="E84" t="str">
            <v>62100</v>
          </cell>
          <cell r="F84" t="str">
            <v xml:space="preserve">CALAIS                    </v>
          </cell>
          <cell r="G84" t="str">
            <v>ce.0622739R@ac-lille.fr</v>
          </cell>
        </row>
        <row r="85">
          <cell r="A85" t="str">
            <v>2740S</v>
          </cell>
          <cell r="B85" t="str">
            <v xml:space="preserve">Sainte-Germaine               </v>
          </cell>
          <cell r="C85" t="str">
            <v>5 Rue De Lima</v>
          </cell>
          <cell r="D85" t="str">
            <v>5 Rue De Lima 62100</v>
          </cell>
          <cell r="E85" t="str">
            <v>62100</v>
          </cell>
          <cell r="F85" t="str">
            <v xml:space="preserve">CALAIS                    </v>
          </cell>
          <cell r="G85" t="str">
            <v>ce.0622740S@ac-lille.fr</v>
          </cell>
        </row>
        <row r="86">
          <cell r="A86" t="str">
            <v>2741T</v>
          </cell>
          <cell r="B86" t="str">
            <v xml:space="preserve">Saint.Vincent-Saint.Charles   </v>
          </cell>
          <cell r="C86" t="str">
            <v>76 Av Antoine De Saint-Exupery</v>
          </cell>
          <cell r="D86" t="str">
            <v>76 Av Antoine De Saint-Exupery 62100</v>
          </cell>
          <cell r="E86" t="str">
            <v>62100</v>
          </cell>
          <cell r="F86" t="str">
            <v xml:space="preserve">CALAIS                    </v>
          </cell>
          <cell r="G86" t="str">
            <v>ce.0622741T@ac-lille.fr</v>
          </cell>
        </row>
        <row r="87">
          <cell r="A87" t="str">
            <v>2742U</v>
          </cell>
          <cell r="B87" t="str">
            <v xml:space="preserve">Sacre Coeur                   </v>
          </cell>
          <cell r="C87" t="str">
            <v>141 Rue Du Bois</v>
          </cell>
          <cell r="D87" t="str">
            <v>141 Rue Du Bois 62350</v>
          </cell>
          <cell r="E87" t="str">
            <v>62350</v>
          </cell>
          <cell r="F87" t="str">
            <v xml:space="preserve">CALONNE SUR LA LYS        </v>
          </cell>
          <cell r="G87" t="str">
            <v>ce.0622742U@ac-lille.fr</v>
          </cell>
        </row>
        <row r="88">
          <cell r="A88" t="str">
            <v>2743V</v>
          </cell>
          <cell r="B88" t="str">
            <v xml:space="preserve">Saint-Joseph                  </v>
          </cell>
          <cell r="C88" t="str">
            <v>7 Rue Marcel Caudevelle</v>
          </cell>
          <cell r="D88" t="str">
            <v>7 Rue Marcel Caudevelle 62360</v>
          </cell>
          <cell r="E88" t="str">
            <v>62360</v>
          </cell>
          <cell r="F88" t="str">
            <v xml:space="preserve">LA CAPELLE LES BOULOGNE   </v>
          </cell>
          <cell r="G88" t="str">
            <v>ce.0622743V@ac-lille.fr</v>
          </cell>
        </row>
        <row r="89">
          <cell r="A89" t="str">
            <v>2744W</v>
          </cell>
          <cell r="B89" t="str">
            <v xml:space="preserve">Sacre Coeur                   </v>
          </cell>
          <cell r="C89" t="str">
            <v>2 Rue Thibaut</v>
          </cell>
          <cell r="D89" t="str">
            <v>2 Rue Thibaut 62220</v>
          </cell>
          <cell r="E89" t="str">
            <v>62220</v>
          </cell>
          <cell r="F89" t="str">
            <v xml:space="preserve">CARVIN                    </v>
          </cell>
          <cell r="G89" t="str">
            <v>ce.0622744W@ac-lille.fr</v>
          </cell>
        </row>
        <row r="90">
          <cell r="A90" t="str">
            <v>2745X</v>
          </cell>
          <cell r="B90" t="str">
            <v xml:space="preserve">Notre-Dame Du Rosaire         </v>
          </cell>
          <cell r="C90" t="str">
            <v>30 Rue De Verdun</v>
          </cell>
          <cell r="D90" t="str">
            <v>30 Rue De Verdun 62360</v>
          </cell>
          <cell r="E90" t="str">
            <v>62360</v>
          </cell>
          <cell r="F90" t="str">
            <v xml:space="preserve">CONDETTE                  </v>
          </cell>
          <cell r="G90" t="str">
            <v>ce.0622745X@ac-lille.fr</v>
          </cell>
        </row>
        <row r="91">
          <cell r="A91" t="str">
            <v>2746Y</v>
          </cell>
          <cell r="B91" t="str">
            <v xml:space="preserve">Sainte-Anne                   </v>
          </cell>
          <cell r="C91" t="str">
            <v>36 Rue Des Hauts Champs</v>
          </cell>
          <cell r="D91" t="str">
            <v>36 Rue Des Hauts Champs 62137</v>
          </cell>
          <cell r="E91" t="str">
            <v>62137</v>
          </cell>
          <cell r="F91" t="str">
            <v xml:space="preserve">COULOGNE                  </v>
          </cell>
          <cell r="G91" t="str">
            <v>ce.0622746Y@ac-lille.fr</v>
          </cell>
        </row>
        <row r="92">
          <cell r="A92" t="str">
            <v>2747Z</v>
          </cell>
          <cell r="B92" t="str">
            <v xml:space="preserve">Clair Accueil                 </v>
          </cell>
          <cell r="C92" t="str">
            <v>18 Rue Du 8 Mai 1945</v>
          </cell>
          <cell r="D92" t="str">
            <v>18 Rue Du 8 Mai 1945 62710</v>
          </cell>
          <cell r="E92" t="str">
            <v>62710</v>
          </cell>
          <cell r="F92" t="str">
            <v xml:space="preserve">COURRIERES                </v>
          </cell>
          <cell r="G92" t="str">
            <v>ce.0622747Z@ac-lille.fr</v>
          </cell>
        </row>
        <row r="93">
          <cell r="A93" t="str">
            <v>2748A</v>
          </cell>
          <cell r="B93" t="str">
            <v xml:space="preserve">Sainte-Florine                </v>
          </cell>
          <cell r="C93" t="str">
            <v>14 Rue Leopold Gleizes</v>
          </cell>
          <cell r="D93" t="str">
            <v>14 Rue Leopold Gleizes 62138</v>
          </cell>
          <cell r="E93" t="str">
            <v>62138</v>
          </cell>
          <cell r="F93" t="str">
            <v xml:space="preserve">DOUVRIN                   </v>
          </cell>
          <cell r="G93" t="str">
            <v>ce.0622748A@ac-lille.fr</v>
          </cell>
        </row>
        <row r="94">
          <cell r="A94" t="str">
            <v>3082N</v>
          </cell>
          <cell r="B94" t="str">
            <v xml:space="preserve">Sainte-Odile                  </v>
          </cell>
          <cell r="C94" t="str">
            <v>Foyer De Charite</v>
          </cell>
          <cell r="D94" t="str">
            <v>Foyer De Charite 62240</v>
          </cell>
          <cell r="E94" t="str">
            <v>62240</v>
          </cell>
          <cell r="F94" t="str">
            <v xml:space="preserve">COURSET                   </v>
          </cell>
          <cell r="G94" t="str">
            <v>ce.0623082N@ac-lille.fr</v>
          </cell>
        </row>
        <row r="95">
          <cell r="A95" t="str">
            <v>3384S</v>
          </cell>
          <cell r="B95" t="str">
            <v xml:space="preserve">Saint-Benoit-Labre            </v>
          </cell>
          <cell r="C95" t="str">
            <v>14 Rue De L'Eglise</v>
          </cell>
          <cell r="D95" t="str">
            <v>14 Rue De L'Eglise 62260</v>
          </cell>
          <cell r="E95" t="str">
            <v>62260</v>
          </cell>
          <cell r="F95" t="str">
            <v xml:space="preserve">AMETTES                   </v>
          </cell>
          <cell r="G95" t="str">
            <v>ce.0623384S@ac-lille.fr</v>
          </cell>
        </row>
        <row r="96">
          <cell r="A96" t="str">
            <v>3385T</v>
          </cell>
          <cell r="B96" t="str">
            <v xml:space="preserve">Notre Dame                    </v>
          </cell>
          <cell r="C96" t="str">
            <v>5 Rue Candide Couzin</v>
          </cell>
          <cell r="D96" t="str">
            <v>5 Rue Candide Couzin 62380</v>
          </cell>
          <cell r="E96" t="str">
            <v>62380</v>
          </cell>
          <cell r="F96" t="str">
            <v xml:space="preserve">LUMBRES                   </v>
          </cell>
          <cell r="G96" t="str">
            <v>ce.0623385T@ac-lille.fr</v>
          </cell>
        </row>
        <row r="97">
          <cell r="A97" t="str">
            <v>3476S</v>
          </cell>
          <cell r="B97" t="str">
            <v xml:space="preserve">Saint-Nicolas                 </v>
          </cell>
          <cell r="C97" t="str">
            <v>4 Rue Du Cygne</v>
          </cell>
          <cell r="D97" t="str">
            <v>4 Rue Du Cygne 62240</v>
          </cell>
          <cell r="E97" t="str">
            <v>62240</v>
          </cell>
          <cell r="F97" t="str">
            <v xml:space="preserve">DESVRES                   </v>
          </cell>
          <cell r="G97" t="str">
            <v>ce.0623476S@ac-lille.fr</v>
          </cell>
        </row>
        <row r="98">
          <cell r="A98" t="str">
            <v>3477T</v>
          </cell>
          <cell r="B98" t="str">
            <v xml:space="preserve">Saint-Joseph                  </v>
          </cell>
          <cell r="C98" t="str">
            <v>8 Rue De Fressin</v>
          </cell>
          <cell r="D98" t="str">
            <v>8 Rue De Fressin 62140</v>
          </cell>
          <cell r="E98" t="str">
            <v>62140</v>
          </cell>
          <cell r="F98" t="str">
            <v xml:space="preserve">HESDIN                    </v>
          </cell>
          <cell r="G98" t="str">
            <v>ce.0623477T@ac-lille.fr</v>
          </cell>
        </row>
        <row r="99">
          <cell r="A99" t="str">
            <v>3756W</v>
          </cell>
          <cell r="B99" t="str">
            <v xml:space="preserve">Saint-Jean-Notre Dame         </v>
          </cell>
          <cell r="C99" t="str">
            <v>33 Rue Aristide Briand</v>
          </cell>
          <cell r="D99" t="str">
            <v>33 Rue Aristide Briand 62217</v>
          </cell>
          <cell r="E99" t="str">
            <v>62217</v>
          </cell>
          <cell r="F99" t="str">
            <v xml:space="preserve">BEAURAINS                 </v>
          </cell>
          <cell r="G99" t="str">
            <v>ce.0623756W@ac-lille.fr</v>
          </cell>
        </row>
        <row r="100">
          <cell r="A100" t="str">
            <v>3757X</v>
          </cell>
          <cell r="B100" t="str">
            <v xml:space="preserve">St.Joseph-St.Dominique Savio  </v>
          </cell>
          <cell r="C100" t="str">
            <v>34 Rue Du Silence</v>
          </cell>
          <cell r="D100" t="str">
            <v>34 Rue Du Silence 62600</v>
          </cell>
          <cell r="E100" t="str">
            <v>62600</v>
          </cell>
          <cell r="F100" t="str">
            <v xml:space="preserve">BERCK                     </v>
          </cell>
          <cell r="G100" t="str">
            <v>ce.0623757X@ac-lille.fr</v>
          </cell>
        </row>
        <row r="101">
          <cell r="A101" t="str">
            <v>3758Y</v>
          </cell>
          <cell r="B101" t="str">
            <v xml:space="preserve">Saint.Eloi-Sainte.Isbergue    </v>
          </cell>
          <cell r="C101" t="str">
            <v>Rue Arthur Lamendin</v>
          </cell>
          <cell r="D101" t="str">
            <v>Rue Arthur Lamendin 62330</v>
          </cell>
          <cell r="E101" t="str">
            <v>62330</v>
          </cell>
          <cell r="F101" t="str">
            <v xml:space="preserve">ISBERGUES                 </v>
          </cell>
          <cell r="G101" t="str">
            <v>ce.0623758Y@ac-lille.fr</v>
          </cell>
        </row>
        <row r="102">
          <cell r="A102" t="str">
            <v>3783A</v>
          </cell>
          <cell r="B102" t="str">
            <v xml:space="preserve">Sainte Therese                </v>
          </cell>
          <cell r="C102" t="str">
            <v>172 Avenue Alfred Maes</v>
          </cell>
          <cell r="D102" t="str">
            <v>172 Avenue Alfred Maes 62300</v>
          </cell>
          <cell r="E102" t="str">
            <v>62300</v>
          </cell>
          <cell r="F102" t="str">
            <v xml:space="preserve">LENS                      </v>
          </cell>
          <cell r="G102" t="str">
            <v>ce.0623783A@ac-lille.fr</v>
          </cell>
        </row>
        <row r="103">
          <cell r="A103" t="str">
            <v>3821S</v>
          </cell>
          <cell r="B103" t="str">
            <v xml:space="preserve">I.M.E  Au Moulin De Saint Michel     </v>
          </cell>
          <cell r="C103" t="str">
            <v>67 Route Nationale</v>
          </cell>
          <cell r="D103" t="str">
            <v>67 Route Nationale 62165</v>
          </cell>
          <cell r="E103" t="str">
            <v>62165</v>
          </cell>
          <cell r="F103" t="str">
            <v xml:space="preserve">ST MICHEL SUR TERNOISE    </v>
          </cell>
          <cell r="G103" t="str">
            <v>imemoulin@asrl.asso.fr</v>
          </cell>
        </row>
        <row r="104">
          <cell r="A104" t="str">
            <v>3904G</v>
          </cell>
          <cell r="B104" t="str">
            <v xml:space="preserve">St.Jean-Baptiste.De.La.Salle  </v>
          </cell>
          <cell r="C104" t="str">
            <v>Rue Gournay Hedouin</v>
          </cell>
          <cell r="D104" t="str">
            <v>Rue Gournay Hedouin 62480</v>
          </cell>
          <cell r="E104" t="str">
            <v>62480</v>
          </cell>
          <cell r="F104" t="str">
            <v xml:space="preserve">LE PORTEL                 </v>
          </cell>
          <cell r="G104" t="str">
            <v>ce.0623904G@ac-lille.fr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@il%20Et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-0.249977111117893"/>
    <pageSetUpPr fitToPage="1"/>
  </sheetPr>
  <dimension ref="A1:AJ21"/>
  <sheetViews>
    <sheetView showZeros="0" tabSelected="1" zoomScale="120" zoomScaleNormal="120" workbookViewId="0">
      <pane xSplit="3" ySplit="2" topLeftCell="D3" activePane="bottomRight" state="frozen"/>
      <selection pane="topRight" activeCell="D1" sqref="D1"/>
      <selection pane="bottomLeft" activeCell="A2" sqref="A2"/>
      <selection pane="bottomRight" activeCell="B8" sqref="B8"/>
    </sheetView>
  </sheetViews>
  <sheetFormatPr defaultColWidth="11.42578125" defaultRowHeight="15" customHeight="1" x14ac:dyDescent="0.2"/>
  <cols>
    <col min="1" max="1" width="5" style="38" customWidth="1"/>
    <col min="2" max="2" width="5.28515625" style="37" customWidth="1"/>
    <col min="3" max="3" width="23.7109375" style="37" customWidth="1"/>
    <col min="4" max="4" width="4.7109375" style="34" customWidth="1"/>
    <col min="5" max="5" width="4.28515625" style="34" customWidth="1"/>
    <col min="6" max="6" width="4.7109375" style="37" customWidth="1"/>
    <col min="7" max="7" width="4" style="37" customWidth="1"/>
    <col min="8" max="8" width="5.7109375" style="37" customWidth="1"/>
    <col min="9" max="10" width="8.140625" style="39" bestFit="1" customWidth="1"/>
    <col min="11" max="11" width="6.42578125" style="37" customWidth="1"/>
    <col min="12" max="12" width="24.42578125" style="37" bestFit="1" customWidth="1"/>
    <col min="13" max="13" width="20" style="37" bestFit="1" customWidth="1"/>
    <col min="14" max="14" width="19.5703125" style="37" bestFit="1" customWidth="1"/>
    <col min="15" max="15" width="12.42578125" style="19" customWidth="1"/>
    <col min="16" max="16" width="16.42578125" style="19" customWidth="1"/>
    <col min="17" max="17" width="9.28515625" style="19" hidden="1" customWidth="1"/>
    <col min="18" max="18" width="5.42578125" style="41" customWidth="1"/>
    <col min="19" max="19" width="3.5703125" style="59" customWidth="1"/>
    <col min="20" max="20" width="3.28515625" style="59" customWidth="1"/>
    <col min="21" max="21" width="5.28515625" style="43" customWidth="1"/>
    <col min="22" max="22" width="7.140625" style="37" customWidth="1"/>
    <col min="23" max="23" width="7.42578125" style="46" customWidth="1"/>
    <col min="24" max="24" width="7.7109375" style="42" customWidth="1"/>
    <col min="25" max="25" width="3.42578125" style="42" customWidth="1"/>
    <col min="26" max="26" width="5.7109375" style="53" customWidth="1"/>
    <col min="27" max="27" width="7.85546875" style="40" customWidth="1"/>
    <col min="28" max="28" width="4.85546875" style="35" customWidth="1"/>
    <col min="29" max="29" width="4.140625" style="36" customWidth="1"/>
    <col min="30" max="30" width="8.85546875" style="36" bestFit="1" customWidth="1"/>
    <col min="31" max="32" width="8.85546875" style="61" customWidth="1"/>
    <col min="33" max="33" width="13.85546875" style="34" bestFit="1" customWidth="1"/>
    <col min="34" max="34" width="9.42578125" style="34" bestFit="1" customWidth="1"/>
    <col min="35" max="35" width="7.42578125" style="34" bestFit="1" customWidth="1"/>
    <col min="36" max="36" width="6.42578125" style="55" bestFit="1" customWidth="1"/>
    <col min="37" max="16384" width="11.42578125" style="57"/>
  </cols>
  <sheetData>
    <row r="1" spans="1:36" ht="5.25" hidden="1" customHeight="1" x14ac:dyDescent="0.25">
      <c r="B1" s="22"/>
      <c r="C1" s="22"/>
      <c r="D1" s="23"/>
      <c r="E1" s="23"/>
      <c r="F1" s="24"/>
      <c r="G1" s="22"/>
      <c r="H1" s="25"/>
      <c r="I1" s="26"/>
      <c r="J1" s="26"/>
      <c r="K1" s="27"/>
      <c r="L1" s="28"/>
      <c r="M1" s="28"/>
      <c r="N1" s="28"/>
      <c r="O1" s="18"/>
      <c r="P1" s="18"/>
      <c r="Q1" s="18"/>
      <c r="R1" s="30"/>
      <c r="S1" s="58"/>
      <c r="T1" s="58"/>
      <c r="U1" s="44"/>
      <c r="V1" s="29"/>
      <c r="W1" s="45"/>
      <c r="X1" s="31"/>
      <c r="Y1" s="32"/>
      <c r="Z1" s="52"/>
      <c r="AA1" s="29"/>
      <c r="AB1" s="48"/>
      <c r="AC1" s="60"/>
      <c r="AD1" s="33"/>
      <c r="AE1" s="33"/>
      <c r="AF1" s="33"/>
      <c r="AG1" s="20"/>
      <c r="AH1" s="20"/>
      <c r="AI1" s="20"/>
      <c r="AJ1" s="54"/>
    </row>
    <row r="2" spans="1:36" s="56" customFormat="1" ht="36" customHeight="1" x14ac:dyDescent="0.25">
      <c r="A2" s="21" t="s">
        <v>41</v>
      </c>
      <c r="B2" s="22" t="s">
        <v>34</v>
      </c>
      <c r="C2" s="22" t="s">
        <v>33</v>
      </c>
      <c r="D2" s="23" t="s">
        <v>2</v>
      </c>
      <c r="E2" s="23" t="s">
        <v>3</v>
      </c>
      <c r="F2" s="24" t="s">
        <v>45</v>
      </c>
      <c r="G2" s="22" t="s">
        <v>42</v>
      </c>
      <c r="H2" s="25" t="s">
        <v>12</v>
      </c>
      <c r="I2" s="26" t="s">
        <v>1</v>
      </c>
      <c r="J2" s="26" t="s">
        <v>0</v>
      </c>
      <c r="K2" s="27" t="s">
        <v>13</v>
      </c>
      <c r="L2" s="28" t="s">
        <v>36</v>
      </c>
      <c r="M2" s="28" t="s">
        <v>4</v>
      </c>
      <c r="N2" s="28" t="s">
        <v>37</v>
      </c>
      <c r="O2" s="18" t="s">
        <v>14</v>
      </c>
      <c r="P2" s="18" t="s">
        <v>40</v>
      </c>
      <c r="Q2" s="18"/>
      <c r="R2" s="30" t="s">
        <v>61</v>
      </c>
      <c r="S2" s="58" t="str">
        <f ca="1" xml:space="preserve"> COUNTIF(OFFSET(T2,1,-1,1000),1)&amp;" Prlg"</f>
        <v>1 Prlg</v>
      </c>
      <c r="T2" s="58" t="s">
        <v>43</v>
      </c>
      <c r="U2" s="44" t="s">
        <v>62</v>
      </c>
      <c r="V2" s="29" t="s">
        <v>52</v>
      </c>
      <c r="W2" s="45" t="s">
        <v>60</v>
      </c>
      <c r="X2" s="31" t="s">
        <v>57</v>
      </c>
      <c r="Y2" s="32" t="s">
        <v>58</v>
      </c>
      <c r="Z2" s="52" t="s">
        <v>63</v>
      </c>
      <c r="AA2" s="29" t="s">
        <v>16</v>
      </c>
      <c r="AB2" s="48" t="s">
        <v>38</v>
      </c>
      <c r="AC2" s="60" t="s">
        <v>69</v>
      </c>
      <c r="AD2" s="33" t="s">
        <v>32</v>
      </c>
      <c r="AE2" s="33" t="s">
        <v>70</v>
      </c>
      <c r="AF2" s="33" t="s">
        <v>71</v>
      </c>
      <c r="AG2" s="20">
        <f ca="1">TODAY()</f>
        <v>45156</v>
      </c>
      <c r="AH2" s="20" t="s">
        <v>35</v>
      </c>
      <c r="AI2" s="20" t="s">
        <v>39</v>
      </c>
      <c r="AJ2" s="54" t="s">
        <v>53</v>
      </c>
    </row>
    <row r="3" spans="1:36" s="56" customFormat="1" ht="15" customHeight="1" x14ac:dyDescent="0.25">
      <c r="A3" s="21"/>
      <c r="B3" s="22" t="s">
        <v>35</v>
      </c>
      <c r="C3" s="22" t="str">
        <f t="shared" ref="C3:C19" si="0">UPPER(D3)&amp;" "&amp;PROPER(E3)</f>
        <v>AAAA Zzzz</v>
      </c>
      <c r="D3" s="23" t="s">
        <v>74</v>
      </c>
      <c r="E3" s="23" t="s">
        <v>73</v>
      </c>
      <c r="F3" s="24" t="s">
        <v>6</v>
      </c>
      <c r="G3" s="22"/>
      <c r="H3" s="25">
        <v>0.33</v>
      </c>
      <c r="I3" s="26">
        <v>44805</v>
      </c>
      <c r="J3" s="26">
        <v>45169</v>
      </c>
      <c r="K3" s="27" t="s">
        <v>47</v>
      </c>
      <c r="L3" s="28" t="str">
        <f>_xlfn.IFNA(VLOOKUP($K3,[1]Répertoire!$A$2:$G$104,2,FALSE),"")</f>
        <v xml:space="preserve">Jeanne D'Arc                  </v>
      </c>
      <c r="M3" s="28" t="str">
        <f>_xlfn.IFNA(VLOOKUP($K3,[1]Répertoire!$A$2:$G$104,6,FALSE),"")</f>
        <v xml:space="preserve">LAVENTIE                  </v>
      </c>
      <c r="N3" s="28" t="str">
        <f>_xlfn.IFNA(VLOOKUP($K3,[1]Répertoire!$A$2:$G$104,7,FALSE),"")</f>
        <v>ce.0622659D@ac-lille.fr</v>
      </c>
      <c r="O3" s="18" t="s">
        <v>46</v>
      </c>
      <c r="P3" s="18" t="s">
        <v>81</v>
      </c>
      <c r="Q3" s="18" t="str">
        <f>TEXT(V3,"JJ/MM/AA")</f>
        <v>Oct 22</v>
      </c>
      <c r="R3" s="30" t="str">
        <f t="shared" ref="R3:R19" ca="1" si="1">IF(I3="","X",IF(Z3="X","P",IF(C3=OFFSET(C3,-1,0),IF(J3&lt;TODAY(),IF(OFFSET(I3,1,0)=J3+1,"-",IF(I3=OFFSET(I3,-1,0),"-","¤")),""),IF(J3&lt;TODAY(),IF(OFFSET(I3,1,0)=J3+1,"O","¤"),"1"))))</f>
        <v>1</v>
      </c>
      <c r="S3" s="58">
        <f t="shared" ref="S3:S19" ca="1" si="2">IF(I3="","",IF(C3&lt;&gt;OFFSET(C3,1,0),IF(J3&lt;TODAY(),IF(T3="",1,0),0),0))</f>
        <v>0</v>
      </c>
      <c r="T3" s="58"/>
      <c r="U3" s="44" t="str">
        <f t="shared" ref="U3:U19" si="3">IF(ISBLANK(I3),0,TEXT(I3,"mm.jj")&amp;"-"&amp;TEXT(J3,"mm.jj")&amp;"_"&amp;C3&amp;"_"&amp;IF(F3="H09","SUP","REP")&amp;"_"&amp;K3&amp;"_Just")</f>
        <v>09.22-08.23_AAAA Zzzz_REP_2659D_Just</v>
      </c>
      <c r="V3" s="29" t="s">
        <v>66</v>
      </c>
      <c r="W3" s="45"/>
      <c r="X3" s="31">
        <v>44889</v>
      </c>
      <c r="Y3" s="32"/>
      <c r="Z3" s="52"/>
      <c r="AA3" s="29"/>
      <c r="AB3" s="48"/>
      <c r="AC3" s="60">
        <f ca="1">IF(AND(C3=OFFSET(C3,1,0),TEXT(V3,"0")&gt;TEXT(OFFSET(V3,1,0),"0")),1,0)</f>
        <v>0</v>
      </c>
      <c r="AD3" s="33"/>
      <c r="AE3" s="33"/>
      <c r="AF3" s="33"/>
      <c r="AG3" s="20"/>
      <c r="AH3" s="20"/>
      <c r="AI3" s="20"/>
      <c r="AJ3" s="54"/>
    </row>
    <row r="4" spans="1:36" s="56" customFormat="1" ht="15" customHeight="1" x14ac:dyDescent="0.25">
      <c r="A4" s="21"/>
      <c r="B4" s="22" t="s">
        <v>35</v>
      </c>
      <c r="C4" s="22" t="str">
        <f t="shared" ref="C4" si="4">UPPER(D4)&amp;" "&amp;PROPER(E4)</f>
        <v>AAAA Zzzz</v>
      </c>
      <c r="D4" s="23" t="s">
        <v>74</v>
      </c>
      <c r="E4" s="23" t="s">
        <v>73</v>
      </c>
      <c r="F4" s="24"/>
      <c r="G4" s="22"/>
      <c r="H4" s="25"/>
      <c r="I4" s="26"/>
      <c r="J4" s="26"/>
      <c r="K4" s="27"/>
      <c r="L4" s="28"/>
      <c r="M4" s="28"/>
      <c r="N4" s="28"/>
      <c r="O4" s="18"/>
      <c r="P4" s="18"/>
      <c r="Q4" s="18"/>
      <c r="R4" s="30" t="str">
        <f t="shared" ref="R4" ca="1" si="5">IF(I4="","X",IF(Z4="X","P",IF(C4=OFFSET(C4,-1,0),IF(J4&lt;TODAY(),IF(OFFSET(I4,1,0)=J4+1,"-",IF(I4=OFFSET(I4,-1,0),"-","¤")),""),IF(J4&lt;TODAY(),IF(OFFSET(I4,1,0)=J4+1,"O","¤"),"1"))))</f>
        <v>X</v>
      </c>
      <c r="S4" s="58" t="str">
        <f t="shared" ref="S4" ca="1" si="6">IF(I4="","",IF(C4&lt;&gt;OFFSET(C4,1,0),IF(J4&lt;TODAY(),IF(T4="",1,0),0),0))</f>
        <v/>
      </c>
      <c r="T4" s="58"/>
      <c r="U4" s="44">
        <f t="shared" ref="U4" si="7">IF(ISBLANK(I4),0,TEXT(I4,"mm.jj")&amp;"-"&amp;TEXT(J4,"mm.jj")&amp;"_"&amp;C4&amp;"_"&amp;IF(F4="H09","SUP","REP")&amp;"_"&amp;K4&amp;"_Just")</f>
        <v>0</v>
      </c>
      <c r="V4" s="29" t="s">
        <v>66</v>
      </c>
      <c r="W4" s="45"/>
      <c r="X4" s="31">
        <v>44889</v>
      </c>
      <c r="Y4" s="32"/>
      <c r="Z4" s="52"/>
      <c r="AA4" s="29"/>
      <c r="AB4" s="48"/>
      <c r="AC4" s="60"/>
      <c r="AD4" s="33"/>
      <c r="AE4" s="33"/>
      <c r="AF4" s="33"/>
      <c r="AG4" s="20"/>
      <c r="AH4" s="20"/>
      <c r="AI4" s="20"/>
      <c r="AJ4" s="54"/>
    </row>
    <row r="5" spans="1:36" ht="15" customHeight="1" x14ac:dyDescent="0.25">
      <c r="A5" s="21"/>
      <c r="B5" s="22" t="s">
        <v>35</v>
      </c>
      <c r="C5" s="22" t="str">
        <f t="shared" si="0"/>
        <v>AAAA Zzzz</v>
      </c>
      <c r="D5" s="23" t="s">
        <v>74</v>
      </c>
      <c r="E5" s="23" t="s">
        <v>73</v>
      </c>
      <c r="F5" s="24" t="s">
        <v>6</v>
      </c>
      <c r="G5" s="22"/>
      <c r="H5" s="25">
        <v>0.33</v>
      </c>
      <c r="I5" s="26">
        <v>44805</v>
      </c>
      <c r="J5" s="26">
        <v>45169</v>
      </c>
      <c r="K5" s="27" t="s">
        <v>48</v>
      </c>
      <c r="L5" s="28" t="str">
        <f>_xlfn.IFNA(VLOOKUP($K5,[1]Répertoire!$A$2:$G$104,2,FALSE),"")</f>
        <v xml:space="preserve">St Paul  St Joseph            </v>
      </c>
      <c r="M5" s="28" t="str">
        <f>_xlfn.IFNA(VLOOKUP($K5,[1]Répertoire!$A$2:$G$104,6,FALSE),"")</f>
        <v xml:space="preserve">LESTREM                   </v>
      </c>
      <c r="N5" s="28" t="str">
        <f>_xlfn.IFNA(VLOOKUP($K5,[1]Répertoire!$A$2:$G$104,7,FALSE),"")</f>
        <v>ce.0622664J@ac-lille.fr</v>
      </c>
      <c r="O5" s="18" t="s">
        <v>46</v>
      </c>
      <c r="P5" s="18" t="s">
        <v>82</v>
      </c>
      <c r="Q5" s="18" t="str">
        <f>TEXT(V5,"JJ/MM/AA")</f>
        <v>Oct 22</v>
      </c>
      <c r="R5" s="30" t="str">
        <f t="shared" ca="1" si="1"/>
        <v/>
      </c>
      <c r="S5" s="58">
        <f t="shared" ca="1" si="2"/>
        <v>0</v>
      </c>
      <c r="T5" s="58"/>
      <c r="U5" s="44" t="str">
        <f t="shared" si="3"/>
        <v>09.22-08.23_AAAA Zzzz_REP_2664J_Just</v>
      </c>
      <c r="V5" s="29" t="s">
        <v>66</v>
      </c>
      <c r="W5" s="45"/>
      <c r="X5" s="31">
        <v>44889</v>
      </c>
      <c r="Y5" s="32"/>
      <c r="Z5" s="52"/>
      <c r="AA5" s="29"/>
      <c r="AB5" s="48"/>
      <c r="AC5" s="60"/>
      <c r="AD5" s="33"/>
      <c r="AE5" s="33"/>
      <c r="AF5" s="33"/>
      <c r="AG5" s="20"/>
      <c r="AH5" s="20"/>
      <c r="AI5" s="20"/>
      <c r="AJ5" s="54"/>
    </row>
    <row r="6" spans="1:36" ht="15" customHeight="1" x14ac:dyDescent="0.25">
      <c r="A6" s="21"/>
      <c r="B6" s="22" t="s">
        <v>35</v>
      </c>
      <c r="C6" s="22" t="str">
        <f t="shared" si="0"/>
        <v>AAAB Zzzy</v>
      </c>
      <c r="D6" s="23" t="s">
        <v>75</v>
      </c>
      <c r="E6" s="23" t="s">
        <v>78</v>
      </c>
      <c r="F6" s="24" t="s">
        <v>6</v>
      </c>
      <c r="G6" s="22"/>
      <c r="H6" s="25">
        <v>0.5</v>
      </c>
      <c r="I6" s="26">
        <v>44805</v>
      </c>
      <c r="J6" s="26">
        <v>45169</v>
      </c>
      <c r="K6" s="27" t="s">
        <v>50</v>
      </c>
      <c r="L6" s="28" t="str">
        <f>_xlfn.IFNA(VLOOKUP($K6,[1]Répertoire!$A$2:$G$104,2,FALSE),"")</f>
        <v xml:space="preserve">Notre-Dame                    </v>
      </c>
      <c r="M6" s="28" t="str">
        <f>_xlfn.IFNA(VLOOKUP($K6,[1]Répertoire!$A$2:$G$104,6,FALSE),"")</f>
        <v xml:space="preserve">BAPAUME                   </v>
      </c>
      <c r="N6" s="28" t="str">
        <f>_xlfn.IFNA(VLOOKUP($K6,[1]Répertoire!$A$2:$G$104,7,FALSE),"")</f>
        <v>ce.0622719U@ac-lille.fr</v>
      </c>
      <c r="O6" s="18"/>
      <c r="P6" s="18"/>
      <c r="Q6" s="18" t="str">
        <f>TEXT(V5,"JJ/MM/AA")</f>
        <v>Oct 22</v>
      </c>
      <c r="R6" s="30" t="str">
        <f t="shared" ca="1" si="1"/>
        <v>1</v>
      </c>
      <c r="S6" s="58">
        <f t="shared" ca="1" si="2"/>
        <v>0</v>
      </c>
      <c r="T6" s="58"/>
      <c r="U6" s="44" t="str">
        <f t="shared" si="3"/>
        <v>09.22-08.23_AAAB Zzzy_REP_2719U_Just</v>
      </c>
      <c r="V6" s="29" t="s">
        <v>66</v>
      </c>
      <c r="W6" s="45"/>
      <c r="X6" s="31">
        <v>44889</v>
      </c>
      <c r="Y6" s="32"/>
      <c r="Z6" s="52"/>
      <c r="AA6" s="29"/>
      <c r="AB6" s="48"/>
      <c r="AC6" s="60"/>
      <c r="AD6" s="33"/>
      <c r="AE6" s="33"/>
      <c r="AF6" s="33"/>
      <c r="AG6" s="20"/>
      <c r="AH6" s="20"/>
      <c r="AI6" s="20"/>
      <c r="AJ6" s="54"/>
    </row>
    <row r="7" spans="1:36" ht="15" customHeight="1" x14ac:dyDescent="0.25">
      <c r="A7" s="21"/>
      <c r="B7" s="22" t="s">
        <v>35</v>
      </c>
      <c r="C7" s="22" t="str">
        <f>UPPER(D7)&amp;" "&amp;PROPER(E7)</f>
        <v>AAAB Zzzy</v>
      </c>
      <c r="D7" s="23" t="s">
        <v>75</v>
      </c>
      <c r="E7" s="23" t="s">
        <v>78</v>
      </c>
      <c r="F7" s="24"/>
      <c r="G7" s="22"/>
      <c r="H7" s="25"/>
      <c r="I7" s="26"/>
      <c r="J7" s="26"/>
      <c r="K7" s="27"/>
      <c r="L7" s="28"/>
      <c r="M7" s="28"/>
      <c r="N7" s="28"/>
      <c r="O7" s="18"/>
      <c r="P7" s="18"/>
      <c r="Q7" s="18"/>
      <c r="R7" s="30" t="str">
        <f ca="1">IF(I7="","X",IF(Z7="X","P",IF(C7=OFFSET(C7,-1,0),IF(J7&lt;TODAY(),IF(OFFSET(I7,1,0)=J7+1,"-",IF(I7=OFFSET(I7,-1,0),"-","¤")),""),IF(J7&lt;TODAY(),IF(OFFSET(I7,1,0)=J7+1,"O","¤"),"1"))))</f>
        <v>X</v>
      </c>
      <c r="S7" s="58" t="str">
        <f ca="1">IF(I7="","",IF(C7&lt;&gt;OFFSET(C7,1,0),IF(J7&lt;TODAY(),IF(T7="",1,0),0),0))</f>
        <v/>
      </c>
      <c r="T7" s="58"/>
      <c r="U7" s="44">
        <f>IF(ISBLANK(I7),0,TEXT(I7,"mm.jj")&amp;"-"&amp;TEXT(J7,"mm.jj")&amp;"_"&amp;C7&amp;"_"&amp;IF(F7="H09","SUP","REP")&amp;"_"&amp;K7&amp;"_Just")</f>
        <v>0</v>
      </c>
      <c r="V7" s="29" t="s">
        <v>72</v>
      </c>
      <c r="W7" s="45"/>
      <c r="X7" s="31">
        <v>45092</v>
      </c>
      <c r="Y7" s="32"/>
      <c r="Z7" s="52"/>
      <c r="AA7" s="29"/>
      <c r="AB7" s="48"/>
      <c r="AC7" s="60"/>
      <c r="AD7" s="33"/>
      <c r="AE7" s="33"/>
      <c r="AF7" s="33"/>
      <c r="AG7" s="20"/>
      <c r="AH7" s="20"/>
      <c r="AI7" s="20"/>
      <c r="AJ7" s="54"/>
    </row>
    <row r="8" spans="1:36" ht="15" customHeight="1" x14ac:dyDescent="0.25">
      <c r="A8" s="21"/>
      <c r="B8" s="22" t="s">
        <v>35</v>
      </c>
      <c r="C8" s="22" t="str">
        <f>UPPER(D8)&amp;" "&amp;PROPER(E8)</f>
        <v>AAAB Zzzy</v>
      </c>
      <c r="D8" s="23" t="s">
        <v>75</v>
      </c>
      <c r="E8" s="23" t="s">
        <v>78</v>
      </c>
      <c r="F8" s="24"/>
      <c r="G8" s="22"/>
      <c r="H8" s="25"/>
      <c r="I8" s="26"/>
      <c r="J8" s="26"/>
      <c r="K8" s="27"/>
      <c r="L8" s="28"/>
      <c r="M8" s="28"/>
      <c r="N8" s="28"/>
      <c r="O8" s="18"/>
      <c r="P8" s="18"/>
      <c r="Q8" s="18"/>
      <c r="R8" s="30" t="str">
        <f ca="1">IF(I8="","X",IF(Z8="X","P",IF(C8=OFFSET(C8,-1,0),IF(J8&lt;TODAY(),IF(OFFSET(I8,1,0)=J8+1,"-",IF(I8=OFFSET(I8,-1,0),"-","¤")),""),IF(J8&lt;TODAY(),IF(OFFSET(I8,1,0)=J8+1,"O","¤"),"1"))))</f>
        <v>X</v>
      </c>
      <c r="S8" s="58" t="str">
        <f ca="1">IF(I8="","",IF(C8&lt;&gt;OFFSET(C8,1,0),IF(J8&lt;TODAY(),IF(T8="",1,0),0),0))</f>
        <v/>
      </c>
      <c r="T8" s="58"/>
      <c r="U8" s="44">
        <f>IF(ISBLANK(I8),0,TEXT(I8,"mm.jj")&amp;"-"&amp;TEXT(J8,"mm.jj")&amp;"_"&amp;C8&amp;"_"&amp;IF(F8="H09","SUP","REP")&amp;"_"&amp;K8&amp;"_Just")</f>
        <v>0</v>
      </c>
      <c r="V8" s="29" t="s">
        <v>72</v>
      </c>
      <c r="W8" s="45"/>
      <c r="X8" s="31">
        <v>45092</v>
      </c>
      <c r="Y8" s="32"/>
      <c r="Z8" s="52"/>
      <c r="AA8" s="29"/>
      <c r="AB8" s="48"/>
      <c r="AC8" s="60"/>
      <c r="AD8" s="33"/>
      <c r="AE8" s="33"/>
      <c r="AF8" s="33"/>
      <c r="AG8" s="20"/>
      <c r="AH8" s="20"/>
      <c r="AI8" s="20"/>
      <c r="AJ8" s="54"/>
    </row>
    <row r="9" spans="1:36" ht="15" customHeight="1" x14ac:dyDescent="0.25">
      <c r="A9" s="21"/>
      <c r="B9" s="22" t="s">
        <v>35</v>
      </c>
      <c r="C9" s="22" t="str">
        <f>UPPER(D9)&amp;" "&amp;PROPER(E9)</f>
        <v>AAAB Zzzy</v>
      </c>
      <c r="D9" s="23" t="s">
        <v>75</v>
      </c>
      <c r="E9" s="23" t="s">
        <v>78</v>
      </c>
      <c r="F9" s="24"/>
      <c r="G9" s="22"/>
      <c r="H9" s="25"/>
      <c r="I9" s="26"/>
      <c r="J9" s="26"/>
      <c r="K9" s="27"/>
      <c r="L9" s="28"/>
      <c r="M9" s="28"/>
      <c r="N9" s="28"/>
      <c r="O9" s="18"/>
      <c r="P9" s="18"/>
      <c r="Q9" s="18"/>
      <c r="R9" s="30" t="str">
        <f ca="1">IF(I9="","X",IF(Z9="X","P",IF(C9=OFFSET(C9,-1,0),IF(J9&lt;TODAY(),IF(OFFSET(I9,1,0)=J9+1,"-",IF(I9=OFFSET(I9,-1,0),"-","¤")),""),IF(J9&lt;TODAY(),IF(OFFSET(I9,1,0)=J9+1,"O","¤"),"1"))))</f>
        <v>X</v>
      </c>
      <c r="S9" s="58" t="str">
        <f ca="1">IF(I9="","",IF(C9&lt;&gt;OFFSET(C9,1,0),IF(J9&lt;TODAY(),IF(T9="",1,0),0),0))</f>
        <v/>
      </c>
      <c r="T9" s="58"/>
      <c r="U9" s="44">
        <f>IF(ISBLANK(I9),0,TEXT(I9,"mm.jj")&amp;"-"&amp;TEXT(J9,"mm.jj")&amp;"_"&amp;C9&amp;"_"&amp;IF(F9="H09","SUP","REP")&amp;"_"&amp;K9&amp;"_Just")</f>
        <v>0</v>
      </c>
      <c r="V9" s="29" t="s">
        <v>72</v>
      </c>
      <c r="W9" s="45"/>
      <c r="X9" s="31">
        <v>45092</v>
      </c>
      <c r="Y9" s="32"/>
      <c r="Z9" s="52"/>
      <c r="AA9" s="29"/>
      <c r="AB9" s="48"/>
      <c r="AC9" s="60"/>
      <c r="AD9" s="33"/>
      <c r="AE9" s="33"/>
      <c r="AF9" s="33"/>
      <c r="AG9" s="20"/>
      <c r="AH9" s="20"/>
      <c r="AI9" s="20"/>
      <c r="AJ9" s="54"/>
    </row>
    <row r="10" spans="1:36" ht="15" customHeight="1" x14ac:dyDescent="0.25">
      <c r="A10" s="21"/>
      <c r="B10" s="22" t="s">
        <v>35</v>
      </c>
      <c r="C10" s="22" t="str">
        <f>UPPER(D10)&amp;" "&amp;PROPER(E10)</f>
        <v>AAAB Zzzy</v>
      </c>
      <c r="D10" s="23" t="s">
        <v>75</v>
      </c>
      <c r="E10" s="23" t="s">
        <v>78</v>
      </c>
      <c r="F10" s="24"/>
      <c r="G10" s="22"/>
      <c r="H10" s="25"/>
      <c r="I10" s="26"/>
      <c r="J10" s="26"/>
      <c r="K10" s="27"/>
      <c r="L10" s="28"/>
      <c r="M10" s="28"/>
      <c r="N10" s="28"/>
      <c r="O10" s="18"/>
      <c r="P10" s="18"/>
      <c r="Q10" s="18"/>
      <c r="R10" s="30" t="str">
        <f ca="1">IF(I10="","X",IF(Z10="X","P",IF(C10=OFFSET(C10,-1,0),IF(J10&lt;TODAY(),IF(OFFSET(I10,1,0)=J10+1,"-",IF(I10=OFFSET(I10,-1,0),"-","¤")),""),IF(J10&lt;TODAY(),IF(OFFSET(I10,1,0)=J10+1,"O","¤"),"1"))))</f>
        <v>X</v>
      </c>
      <c r="S10" s="58" t="str">
        <f ca="1">IF(I10="","",IF(C10&lt;&gt;OFFSET(C10,1,0),IF(J10&lt;TODAY(),IF(T10="",1,0),0),0))</f>
        <v/>
      </c>
      <c r="T10" s="58"/>
      <c r="U10" s="44">
        <f>IF(ISBLANK(I10),0,TEXT(I10,"mm.jj")&amp;"-"&amp;TEXT(J10,"mm.jj")&amp;"_"&amp;C10&amp;"_"&amp;IF(F10="H09","SUP","REP")&amp;"_"&amp;K10&amp;"_Just")</f>
        <v>0</v>
      </c>
      <c r="V10" s="29" t="s">
        <v>72</v>
      </c>
      <c r="W10" s="45"/>
      <c r="X10" s="31">
        <v>45092</v>
      </c>
      <c r="Y10" s="32"/>
      <c r="Z10" s="52"/>
      <c r="AA10" s="29"/>
      <c r="AB10" s="48"/>
      <c r="AC10" s="60"/>
      <c r="AD10" s="33"/>
      <c r="AE10" s="33"/>
      <c r="AF10" s="33"/>
      <c r="AG10" s="20"/>
      <c r="AH10" s="20"/>
      <c r="AI10" s="20"/>
      <c r="AJ10" s="54"/>
    </row>
    <row r="11" spans="1:36" ht="15" customHeight="1" x14ac:dyDescent="0.25">
      <c r="A11" s="21"/>
      <c r="B11" s="22" t="s">
        <v>35</v>
      </c>
      <c r="C11" s="22" t="str">
        <f>UPPER(D11)&amp;" "&amp;PROPER(E11)</f>
        <v>AAAB Zzzy</v>
      </c>
      <c r="D11" s="23" t="s">
        <v>75</v>
      </c>
      <c r="E11" s="23" t="s">
        <v>78</v>
      </c>
      <c r="F11" s="24" t="s">
        <v>6</v>
      </c>
      <c r="G11" s="22"/>
      <c r="H11" s="25">
        <v>0.25</v>
      </c>
      <c r="I11" s="26">
        <v>45082</v>
      </c>
      <c r="J11" s="26">
        <v>45093</v>
      </c>
      <c r="K11" s="27" t="s">
        <v>51</v>
      </c>
      <c r="L11" s="28" t="str">
        <f>_xlfn.IFNA(VLOOKUP($K11,[1]Répertoire!$A$2:$G$104,2,FALSE),"")</f>
        <v xml:space="preserve">Notre-Dame Du Bon Conseil     </v>
      </c>
      <c r="M11" s="28" t="str">
        <f>_xlfn.IFNA(VLOOKUP($K11,[1]Répertoire!$A$2:$G$104,6,FALSE),"")</f>
        <v xml:space="preserve">FEUCHY                    </v>
      </c>
      <c r="N11" s="28" t="str">
        <f>_xlfn.IFNA(VLOOKUP($K11,[1]Répertoire!$A$2:$G$104,7,FALSE),"")</f>
        <v>ce.0622652W@ac-lille.fr</v>
      </c>
      <c r="O11" s="18" t="s">
        <v>28</v>
      </c>
      <c r="P11" s="18" t="s">
        <v>83</v>
      </c>
      <c r="Q11" s="18" t="str">
        <f>TEXT(V6,"JJ/MM/AA")</f>
        <v>Oct 22</v>
      </c>
      <c r="R11" s="30" t="str">
        <f ca="1">IF(I11="","X",IF(Z11="X","P",IF(C11=OFFSET(C11,-1,0),IF(J11&lt;TODAY(),IF(OFFSET(I11,1,0)=J11+1,"-",IF(I11=OFFSET(I11,-1,0),"-","¤")),""),IF(J11&lt;TODAY(),IF(OFFSET(I11,1,0)=J11+1,"O","¤"),"1"))))</f>
        <v>¤</v>
      </c>
      <c r="S11" s="58">
        <f ca="1">IF(I11="","",IF(C11&lt;&gt;OFFSET(C11,1,0),IF(J11&lt;TODAY(),IF(T11="",1,0),0),0))</f>
        <v>0</v>
      </c>
      <c r="T11" s="58"/>
      <c r="U11" s="44" t="str">
        <f>IF(ISBLANK(I11),0,TEXT(I11,"mm.jj")&amp;"-"&amp;TEXT(J11,"mm.jj")&amp;"_"&amp;C11&amp;"_"&amp;IF(F11="H09","SUP","REP")&amp;"_"&amp;K11&amp;"_Just")</f>
        <v>06.23-06.23_AAAB Zzzy_REP_2652W_Just</v>
      </c>
      <c r="V11" s="29" t="s">
        <v>72</v>
      </c>
      <c r="W11" s="45"/>
      <c r="X11" s="31">
        <v>45092</v>
      </c>
      <c r="Y11" s="32"/>
      <c r="Z11" s="52"/>
      <c r="AA11" s="29"/>
      <c r="AB11" s="48"/>
      <c r="AC11" s="60"/>
      <c r="AD11" s="33"/>
      <c r="AE11" s="33"/>
      <c r="AF11" s="33"/>
      <c r="AG11" s="20"/>
      <c r="AH11" s="20"/>
      <c r="AI11" s="20"/>
      <c r="AJ11" s="54"/>
    </row>
    <row r="12" spans="1:36" ht="15" customHeight="1" x14ac:dyDescent="0.25">
      <c r="A12" s="21"/>
      <c r="B12" s="22" t="s">
        <v>35</v>
      </c>
      <c r="C12" s="22" t="str">
        <f>UPPER(D12)&amp;" "&amp;PROPER(E12)</f>
        <v>AAAB Zzzy</v>
      </c>
      <c r="D12" s="23" t="s">
        <v>75</v>
      </c>
      <c r="E12" s="23" t="s">
        <v>78</v>
      </c>
      <c r="F12" s="24"/>
      <c r="G12" s="22"/>
      <c r="H12" s="25"/>
      <c r="I12" s="26"/>
      <c r="J12" s="26"/>
      <c r="K12" s="27"/>
      <c r="L12" s="28"/>
      <c r="M12" s="28"/>
      <c r="N12" s="28"/>
      <c r="O12" s="18"/>
      <c r="P12" s="18"/>
      <c r="Q12" s="18"/>
      <c r="R12" s="30" t="str">
        <f ca="1">IF(I12="","X",IF(Z12="X","P",IF(C12=OFFSET(C12,-1,0),IF(J12&lt;TODAY(),IF(OFFSET(I12,1,0)=J12+1,"-",IF(I12=OFFSET(I12,-1,0),"-","¤")),""),IF(J12&lt;TODAY(),IF(OFFSET(I12,1,0)=J12+1,"O","¤"),"1"))))</f>
        <v>X</v>
      </c>
      <c r="S12" s="58" t="str">
        <f ca="1">IF(I12="","",IF(C12&lt;&gt;OFFSET(C12,1,0),IF(J12&lt;TODAY(),IF(T12="",1,0),0),0))</f>
        <v/>
      </c>
      <c r="T12" s="58"/>
      <c r="U12" s="44">
        <f>IF(ISBLANK(I12),0,TEXT(I12,"mm.jj")&amp;"-"&amp;TEXT(J12,"mm.jj")&amp;"_"&amp;C12&amp;"_"&amp;IF(F12="H09","SUP","REP")&amp;"_"&amp;K12&amp;"_Just")</f>
        <v>0</v>
      </c>
      <c r="V12" s="29" t="s">
        <v>72</v>
      </c>
      <c r="W12" s="45"/>
      <c r="X12" s="31">
        <v>45092</v>
      </c>
      <c r="Y12" s="32"/>
      <c r="Z12" s="52"/>
      <c r="AA12" s="29"/>
      <c r="AB12" s="48"/>
      <c r="AC12" s="60"/>
      <c r="AD12" s="33"/>
      <c r="AE12" s="33"/>
      <c r="AF12" s="33"/>
      <c r="AG12" s="20"/>
      <c r="AH12" s="20"/>
      <c r="AI12" s="20"/>
      <c r="AJ12" s="54"/>
    </row>
    <row r="13" spans="1:36" ht="15" customHeight="1" x14ac:dyDescent="0.25">
      <c r="A13" s="21"/>
      <c r="B13" s="22" t="s">
        <v>35</v>
      </c>
      <c r="C13" s="22" t="str">
        <f>UPPER(D13)&amp;" "&amp;PROPER(E13)</f>
        <v>AAAB Zzzy</v>
      </c>
      <c r="D13" s="23" t="s">
        <v>75</v>
      </c>
      <c r="E13" s="23" t="s">
        <v>78</v>
      </c>
      <c r="F13" s="24" t="s">
        <v>6</v>
      </c>
      <c r="G13" s="22"/>
      <c r="H13" s="25">
        <v>0.25</v>
      </c>
      <c r="I13" s="26">
        <v>45094</v>
      </c>
      <c r="J13" s="26">
        <v>45107</v>
      </c>
      <c r="K13" s="27" t="s">
        <v>51</v>
      </c>
      <c r="L13" s="28" t="str">
        <f>_xlfn.IFNA(VLOOKUP($K13,[1]Répertoire!$A$2:$G$104,2,FALSE),"")</f>
        <v xml:space="preserve">Notre-Dame Du Bon Conseil     </v>
      </c>
      <c r="M13" s="28" t="str">
        <f>_xlfn.IFNA(VLOOKUP($K13,[1]Répertoire!$A$2:$G$104,6,FALSE),"")</f>
        <v xml:space="preserve">FEUCHY                    </v>
      </c>
      <c r="N13" s="28" t="str">
        <f>_xlfn.IFNA(VLOOKUP($K13,[1]Répertoire!$A$2:$G$104,7,FALSE),"")</f>
        <v>ce.0622652W@ac-lille.fr</v>
      </c>
      <c r="O13" s="18" t="s">
        <v>28</v>
      </c>
      <c r="P13" s="18" t="s">
        <v>82</v>
      </c>
      <c r="Q13" s="18" t="str">
        <f>TEXT(V11,"JJ/MM/AA")</f>
        <v>Août 23</v>
      </c>
      <c r="R13" s="30" t="str">
        <f ca="1">IF(I13="","X",IF(Z13="X","P",IF(C13=OFFSET(C13,-1,0),IF(J13&lt;TODAY(),IF(OFFSET(I13,1,0)=J13+1,"-",IF(I13=OFFSET(I13,-1,0),"-","¤")),""),IF(J13&lt;TODAY(),IF(OFFSET(I13,1,0)=J13+1,"O","¤"),"1"))))</f>
        <v>¤</v>
      </c>
      <c r="S13" s="58">
        <f ca="1">IF(I13="","",IF(C13&lt;&gt;OFFSET(C13,1,0),IF(J13&lt;TODAY(),IF(T13="",1,0),0),0))</f>
        <v>1</v>
      </c>
      <c r="T13" s="58"/>
      <c r="U13" s="44" t="str">
        <f>IF(ISBLANK(I13),0,TEXT(I13,"mm.jj")&amp;"-"&amp;TEXT(J13,"mm.jj")&amp;"_"&amp;C13&amp;"_"&amp;IF(F13="H09","SUP","REP")&amp;"_"&amp;K13&amp;"_Just")</f>
        <v>06.23-06.23_AAAB Zzzy_REP_2652W_Just</v>
      </c>
      <c r="V13" s="29" t="s">
        <v>72</v>
      </c>
      <c r="W13" s="45"/>
      <c r="X13" s="31">
        <v>45092</v>
      </c>
      <c r="Y13" s="32"/>
      <c r="Z13" s="52"/>
      <c r="AA13" s="29"/>
      <c r="AB13" s="48"/>
      <c r="AC13" s="60"/>
      <c r="AD13" s="33"/>
      <c r="AE13" s="33"/>
      <c r="AF13" s="33"/>
      <c r="AG13" s="20"/>
      <c r="AH13" s="20"/>
      <c r="AI13" s="20"/>
      <c r="AJ13" s="54"/>
    </row>
    <row r="14" spans="1:36" ht="15" customHeight="1" x14ac:dyDescent="0.25">
      <c r="A14" s="21"/>
      <c r="B14" s="22" t="s">
        <v>35</v>
      </c>
      <c r="C14" s="22" t="str">
        <f t="shared" si="0"/>
        <v>AAAC Zzzx</v>
      </c>
      <c r="D14" s="23" t="s">
        <v>76</v>
      </c>
      <c r="E14" s="23" t="s">
        <v>79</v>
      </c>
      <c r="F14" s="24" t="s">
        <v>6</v>
      </c>
      <c r="G14" s="22"/>
      <c r="H14" s="25">
        <v>1</v>
      </c>
      <c r="I14" s="26">
        <v>44805</v>
      </c>
      <c r="J14" s="26">
        <v>45107</v>
      </c>
      <c r="K14" s="27" t="s">
        <v>49</v>
      </c>
      <c r="L14" s="28" t="str">
        <f>_xlfn.IFNA(VLOOKUP($K14,[1]Répertoire!$A$2:$G$104,2,FALSE),"")</f>
        <v xml:space="preserve">Notre-Dame Enclos             </v>
      </c>
      <c r="M14" s="28" t="str">
        <f>_xlfn.IFNA(VLOOKUP($K14,[1]Répertoire!$A$2:$G$104,6,FALSE),"")</f>
        <v xml:space="preserve">ST OMER                   </v>
      </c>
      <c r="N14" s="28" t="str">
        <f>_xlfn.IFNA(VLOOKUP($K14,[1]Répertoire!$A$2:$G$104,7,FALSE),"")</f>
        <v>ce.0622584X@ac-lille.fr</v>
      </c>
      <c r="O14" s="18" t="s">
        <v>7</v>
      </c>
      <c r="P14" s="18" t="s">
        <v>81</v>
      </c>
      <c r="Q14" s="18" t="str">
        <f t="shared" ref="Q14:Q19" si="8">TEXT(V14,"JJ/MM/AA")</f>
        <v>Oct 22</v>
      </c>
      <c r="R14" s="30" t="str">
        <f t="shared" ca="1" si="1"/>
        <v>¤</v>
      </c>
      <c r="S14" s="58">
        <f t="shared" ca="1" si="2"/>
        <v>0</v>
      </c>
      <c r="T14" s="58"/>
      <c r="U14" s="44" t="str">
        <f t="shared" si="3"/>
        <v>09.22-06.23_AAAC Zzzx_REP_2584X_Just</v>
      </c>
      <c r="V14" s="29" t="s">
        <v>66</v>
      </c>
      <c r="W14" s="45"/>
      <c r="X14" s="31">
        <v>44889</v>
      </c>
      <c r="Y14" s="32"/>
      <c r="Z14" s="52"/>
      <c r="AA14" s="29"/>
      <c r="AB14" s="48"/>
      <c r="AC14" s="60"/>
      <c r="AD14" s="33"/>
      <c r="AE14" s="33"/>
      <c r="AF14" s="33"/>
      <c r="AG14" s="20"/>
      <c r="AH14" s="20"/>
      <c r="AI14" s="20"/>
      <c r="AJ14" s="54"/>
    </row>
    <row r="15" spans="1:36" ht="15" customHeight="1" x14ac:dyDescent="0.25">
      <c r="A15" s="21"/>
      <c r="B15" s="22" t="s">
        <v>35</v>
      </c>
      <c r="C15" s="22" t="str">
        <f t="shared" si="0"/>
        <v>AAAC Zzzx</v>
      </c>
      <c r="D15" s="23" t="s">
        <v>76</v>
      </c>
      <c r="E15" s="23" t="s">
        <v>79</v>
      </c>
      <c r="F15" s="24"/>
      <c r="G15" s="22"/>
      <c r="H15" s="25"/>
      <c r="I15" s="26"/>
      <c r="J15" s="26"/>
      <c r="K15" s="27"/>
      <c r="L15" s="28"/>
      <c r="M15" s="28"/>
      <c r="N15" s="28"/>
      <c r="O15" s="18"/>
      <c r="P15" s="18"/>
      <c r="Q15" s="18"/>
      <c r="R15" s="30" t="str">
        <f t="shared" ca="1" si="1"/>
        <v>X</v>
      </c>
      <c r="S15" s="58" t="str">
        <f t="shared" ca="1" si="2"/>
        <v/>
      </c>
      <c r="T15" s="58"/>
      <c r="U15" s="44">
        <f t="shared" si="3"/>
        <v>0</v>
      </c>
      <c r="V15" s="29" t="s">
        <v>66</v>
      </c>
      <c r="W15" s="45"/>
      <c r="X15" s="31">
        <v>44889</v>
      </c>
      <c r="Y15" s="32"/>
      <c r="Z15" s="52"/>
      <c r="AA15" s="29"/>
      <c r="AB15" s="48"/>
      <c r="AC15" s="60"/>
      <c r="AD15" s="33"/>
      <c r="AE15" s="33"/>
      <c r="AF15" s="33"/>
      <c r="AG15" s="20"/>
      <c r="AH15" s="20"/>
      <c r="AI15" s="20"/>
      <c r="AJ15" s="54"/>
    </row>
    <row r="16" spans="1:36" ht="15" customHeight="1" x14ac:dyDescent="0.25">
      <c r="A16" s="21"/>
      <c r="B16" s="22" t="s">
        <v>35</v>
      </c>
      <c r="C16" s="22" t="str">
        <f t="shared" ref="C16" si="9">UPPER(D16)&amp;" "&amp;PROPER(E16)</f>
        <v>AAAC Zzzx</v>
      </c>
      <c r="D16" s="23" t="s">
        <v>76</v>
      </c>
      <c r="E16" s="23" t="s">
        <v>79</v>
      </c>
      <c r="F16" s="24"/>
      <c r="G16" s="22"/>
      <c r="H16" s="25"/>
      <c r="I16" s="26"/>
      <c r="J16" s="26"/>
      <c r="K16" s="27"/>
      <c r="L16" s="28"/>
      <c r="M16" s="28"/>
      <c r="N16" s="28"/>
      <c r="O16" s="18"/>
      <c r="P16" s="18"/>
      <c r="Q16" s="18"/>
      <c r="R16" s="30" t="str">
        <f t="shared" ref="R16" ca="1" si="10">IF(I16="","X",IF(Z16="X","P",IF(C16=OFFSET(C16,-1,0),IF(J16&lt;TODAY(),IF(OFFSET(I16,1,0)=J16+1,"-",IF(I16=OFFSET(I16,-1,0),"-","¤")),""),IF(J16&lt;TODAY(),IF(OFFSET(I16,1,0)=J16+1,"O","¤"),"1"))))</f>
        <v>X</v>
      </c>
      <c r="S16" s="58" t="str">
        <f t="shared" ref="S16" ca="1" si="11">IF(I16="","",IF(C16&lt;&gt;OFFSET(C16,1,0),IF(J16&lt;TODAY(),IF(T16="",1,0),0),0))</f>
        <v/>
      </c>
      <c r="T16" s="58"/>
      <c r="U16" s="44">
        <f t="shared" ref="U16" si="12">IF(ISBLANK(I16),0,TEXT(I16,"mm.jj")&amp;"-"&amp;TEXT(J16,"mm.jj")&amp;"_"&amp;C16&amp;"_"&amp;IF(F16="H09","SUP","REP")&amp;"_"&amp;K16&amp;"_Just")</f>
        <v>0</v>
      </c>
      <c r="V16" s="29" t="s">
        <v>66</v>
      </c>
      <c r="W16" s="45"/>
      <c r="X16" s="31">
        <v>44889</v>
      </c>
      <c r="Y16" s="32"/>
      <c r="Z16" s="52"/>
      <c r="AA16" s="29"/>
      <c r="AB16" s="48"/>
      <c r="AC16" s="60"/>
      <c r="AD16" s="33"/>
      <c r="AE16" s="33"/>
      <c r="AF16" s="33"/>
      <c r="AG16" s="20"/>
      <c r="AH16" s="20"/>
      <c r="AI16" s="20"/>
      <c r="AJ16" s="54"/>
    </row>
    <row r="17" spans="1:36" ht="15" customHeight="1" x14ac:dyDescent="0.25">
      <c r="A17" s="78"/>
      <c r="B17" s="22" t="s">
        <v>35</v>
      </c>
      <c r="C17" s="22" t="str">
        <f t="shared" ref="C17" si="13">UPPER(D17)&amp;" "&amp;PROPER(E17)</f>
        <v>AAAC Zzzx</v>
      </c>
      <c r="D17" s="23" t="s">
        <v>76</v>
      </c>
      <c r="E17" s="23" t="s">
        <v>79</v>
      </c>
      <c r="F17" s="24" t="s">
        <v>6</v>
      </c>
      <c r="G17" s="22"/>
      <c r="H17" s="25">
        <v>1</v>
      </c>
      <c r="I17" s="26">
        <v>45108</v>
      </c>
      <c r="J17" s="26">
        <v>45169</v>
      </c>
      <c r="K17" s="27" t="s">
        <v>49</v>
      </c>
      <c r="L17" s="28" t="str">
        <f>_xlfn.IFNA(VLOOKUP($K17,[1]Répertoire!$A$2:$G$104,2,FALSE),"")</f>
        <v xml:space="preserve">Notre-Dame Enclos             </v>
      </c>
      <c r="M17" s="28" t="str">
        <f>_xlfn.IFNA(VLOOKUP($K17,[1]Répertoire!$A$2:$G$104,6,FALSE),"")</f>
        <v xml:space="preserve">ST OMER                   </v>
      </c>
      <c r="N17" s="28" t="str">
        <f>_xlfn.IFNA(VLOOKUP($K17,[1]Répertoire!$A$2:$G$104,7,FALSE),"")</f>
        <v>ce.0622584X@ac-lille.fr</v>
      </c>
      <c r="O17" s="18" t="s">
        <v>7</v>
      </c>
      <c r="P17" s="18" t="s">
        <v>82</v>
      </c>
      <c r="Q17" s="18" t="str">
        <f t="shared" ref="Q17" si="14">TEXT(V17,"JJ/MM/AA")</f>
        <v>Août 23</v>
      </c>
      <c r="R17" s="30" t="str">
        <f t="shared" ref="R17" ca="1" si="15">IF(I17="","X",IF(Z17="X","P",IF(C17=OFFSET(C17,-1,0),IF(J17&lt;TODAY(),IF(OFFSET(I17,1,0)=J17+1,"-",IF(I17=OFFSET(I17,-1,0),"-","¤")),""),IF(J17&lt;TODAY(),IF(OFFSET(I17,1,0)=J17+1,"O","¤"),"1"))))</f>
        <v/>
      </c>
      <c r="S17" s="58">
        <f t="shared" ref="S17" ca="1" si="16">IF(I17="","",IF(C17&lt;&gt;OFFSET(C17,1,0),IF(J17&lt;TODAY(),IF(T17="",1,0),0),0))</f>
        <v>0</v>
      </c>
      <c r="T17" s="58"/>
      <c r="U17" s="44" t="str">
        <f t="shared" ref="U17" si="17">IF(ISBLANK(I17),0,TEXT(I17,"mm.jj")&amp;"-"&amp;TEXT(J17,"mm.jj")&amp;"_"&amp;C17&amp;"_"&amp;IF(F17="H09","SUP","REP")&amp;"_"&amp;K17&amp;"_Just")</f>
        <v>07.23-08.23_AAAC Zzzx_REP_2584X_Just</v>
      </c>
      <c r="V17" s="29" t="s">
        <v>72</v>
      </c>
      <c r="W17" s="45"/>
      <c r="X17" s="31"/>
      <c r="Y17" s="32"/>
      <c r="Z17" s="52"/>
      <c r="AA17" s="29"/>
      <c r="AB17" s="48"/>
      <c r="AC17" s="60"/>
      <c r="AD17" s="33"/>
      <c r="AE17" s="33"/>
      <c r="AF17" s="33"/>
      <c r="AG17" s="20"/>
      <c r="AH17" s="20"/>
      <c r="AI17" s="20"/>
      <c r="AJ17" s="54"/>
    </row>
    <row r="18" spans="1:36" ht="15" customHeight="1" x14ac:dyDescent="0.25">
      <c r="A18" s="21"/>
      <c r="B18" s="22" t="s">
        <v>35</v>
      </c>
      <c r="C18" s="22" t="str">
        <f t="shared" si="0"/>
        <v>AAAD Zzzw</v>
      </c>
      <c r="D18" s="23" t="s">
        <v>77</v>
      </c>
      <c r="E18" s="23" t="s">
        <v>80</v>
      </c>
      <c r="F18" s="24" t="s">
        <v>6</v>
      </c>
      <c r="G18" s="22"/>
      <c r="H18" s="25">
        <v>1</v>
      </c>
      <c r="I18" s="26">
        <v>44806</v>
      </c>
      <c r="J18" s="26">
        <v>44899</v>
      </c>
      <c r="K18" s="27" t="s">
        <v>49</v>
      </c>
      <c r="L18" s="28" t="str">
        <f>_xlfn.IFNA(VLOOKUP($K18,[1]Répertoire!$A$2:$G$104,2,FALSE),"")</f>
        <v xml:space="preserve">Notre-Dame Enclos             </v>
      </c>
      <c r="M18" s="28" t="str">
        <f>_xlfn.IFNA(VLOOKUP($K18,[1]Répertoire!$A$2:$G$104,6,FALSE),"")</f>
        <v xml:space="preserve">ST OMER                   </v>
      </c>
      <c r="N18" s="28" t="str">
        <f>_xlfn.IFNA(VLOOKUP($K18,[1]Répertoire!$A$2:$G$104,7,FALSE),"")</f>
        <v>ce.0622584X@ac-lille.fr</v>
      </c>
      <c r="O18" s="18" t="s">
        <v>11</v>
      </c>
      <c r="P18" s="18" t="s">
        <v>81</v>
      </c>
      <c r="Q18" s="18" t="str">
        <f t="shared" si="8"/>
        <v>Oct 22</v>
      </c>
      <c r="R18" s="30" t="str">
        <f t="shared" ca="1" si="1"/>
        <v>O</v>
      </c>
      <c r="S18" s="58">
        <f t="shared" ca="1" si="2"/>
        <v>0</v>
      </c>
      <c r="T18" s="58"/>
      <c r="U18" s="44" t="str">
        <f t="shared" si="3"/>
        <v>09.22-12.22_AAAD Zzzw_REP_2584X_Just</v>
      </c>
      <c r="V18" s="29" t="s">
        <v>66</v>
      </c>
      <c r="W18" s="45"/>
      <c r="X18" s="31">
        <v>44889</v>
      </c>
      <c r="Y18" s="32"/>
      <c r="Z18" s="52"/>
      <c r="AA18" s="29"/>
      <c r="AB18" s="48"/>
      <c r="AC18" s="60"/>
      <c r="AD18" s="33"/>
      <c r="AE18" s="33"/>
      <c r="AF18" s="33"/>
      <c r="AG18" s="20"/>
      <c r="AH18" s="20"/>
      <c r="AI18" s="20"/>
      <c r="AJ18" s="54"/>
    </row>
    <row r="19" spans="1:36" ht="15" customHeight="1" x14ac:dyDescent="0.25">
      <c r="A19" s="21"/>
      <c r="B19" s="22" t="s">
        <v>35</v>
      </c>
      <c r="C19" s="22" t="str">
        <f t="shared" si="0"/>
        <v>AAAD Zzzw</v>
      </c>
      <c r="D19" s="23" t="s">
        <v>77</v>
      </c>
      <c r="E19" s="23" t="s">
        <v>80</v>
      </c>
      <c r="F19" s="24" t="s">
        <v>6</v>
      </c>
      <c r="G19" s="22"/>
      <c r="H19" s="25">
        <v>1</v>
      </c>
      <c r="I19" s="26">
        <v>44900</v>
      </c>
      <c r="J19" s="26">
        <v>45011</v>
      </c>
      <c r="K19" s="27" t="s">
        <v>49</v>
      </c>
      <c r="L19" s="28" t="str">
        <f>_xlfn.IFNA(VLOOKUP($K19,[1]Répertoire!$A$2:$G$104,2,FALSE),"")</f>
        <v xml:space="preserve">Notre-Dame Enclos             </v>
      </c>
      <c r="M19" s="28" t="str">
        <f>_xlfn.IFNA(VLOOKUP($K19,[1]Répertoire!$A$2:$G$104,6,FALSE),"")</f>
        <v xml:space="preserve">ST OMER                   </v>
      </c>
      <c r="N19" s="28" t="str">
        <f>_xlfn.IFNA(VLOOKUP($K19,[1]Répertoire!$A$2:$G$104,7,FALSE),"")</f>
        <v>ce.0622584X@ac-lille.fr</v>
      </c>
      <c r="O19" s="18" t="s">
        <v>11</v>
      </c>
      <c r="P19" s="18" t="s">
        <v>82</v>
      </c>
      <c r="Q19" s="18" t="str">
        <f t="shared" si="8"/>
        <v>Avr 23</v>
      </c>
      <c r="R19" s="30" t="str">
        <f t="shared" ca="1" si="1"/>
        <v>-</v>
      </c>
      <c r="S19" s="58">
        <f t="shared" ca="1" si="2"/>
        <v>0</v>
      </c>
      <c r="T19" s="58"/>
      <c r="U19" s="44" t="str">
        <f t="shared" si="3"/>
        <v>12.22-03.23_AAAD Zzzw_REP_2584X_Just</v>
      </c>
      <c r="V19" s="29" t="s">
        <v>68</v>
      </c>
      <c r="W19" s="45"/>
      <c r="X19" s="31">
        <v>44959</v>
      </c>
      <c r="Y19" s="32"/>
      <c r="Z19" s="52"/>
      <c r="AA19" s="29"/>
      <c r="AB19" s="48"/>
      <c r="AC19" s="60"/>
      <c r="AD19" s="33"/>
      <c r="AE19" s="33"/>
      <c r="AF19" s="33"/>
      <c r="AG19" s="20"/>
      <c r="AH19" s="20"/>
      <c r="AI19" s="20"/>
      <c r="AJ19" s="54"/>
    </row>
    <row r="20" spans="1:36" ht="15" customHeight="1" x14ac:dyDescent="0.25">
      <c r="A20" s="21"/>
      <c r="B20" s="22" t="s">
        <v>35</v>
      </c>
      <c r="C20" s="22" t="str">
        <f t="shared" ref="C20" si="18">UPPER(D20)&amp;" "&amp;PROPER(E20)</f>
        <v>AAAD Zzzw</v>
      </c>
      <c r="D20" s="23" t="s">
        <v>77</v>
      </c>
      <c r="E20" s="23" t="s">
        <v>80</v>
      </c>
      <c r="F20" s="24" t="s">
        <v>6</v>
      </c>
      <c r="G20" s="22"/>
      <c r="H20" s="25">
        <v>1</v>
      </c>
      <c r="I20" s="26">
        <v>45012</v>
      </c>
      <c r="J20" s="26">
        <v>45169</v>
      </c>
      <c r="K20" s="27" t="s">
        <v>49</v>
      </c>
      <c r="L20" s="28" t="str">
        <f>_xlfn.IFNA(VLOOKUP($K20,[1]Répertoire!$A$2:$G$104,2,FALSE),"")</f>
        <v xml:space="preserve">Notre-Dame Enclos             </v>
      </c>
      <c r="M20" s="28" t="str">
        <f>_xlfn.IFNA(VLOOKUP($K20,[1]Répertoire!$A$2:$G$104,6,FALSE),"")</f>
        <v xml:space="preserve">ST OMER                   </v>
      </c>
      <c r="N20" s="28" t="str">
        <f>_xlfn.IFNA(VLOOKUP($K20,[1]Répertoire!$A$2:$G$104,7,FALSE),"")</f>
        <v>ce.0622584X@ac-lille.fr</v>
      </c>
      <c r="O20" s="18" t="s">
        <v>11</v>
      </c>
      <c r="P20" s="18" t="s">
        <v>81</v>
      </c>
      <c r="Q20" s="18" t="str">
        <f t="shared" ref="Q20" si="19">TEXT(V20,"JJ/MM/AA")</f>
        <v>Août 23</v>
      </c>
      <c r="R20" s="30" t="str">
        <f t="shared" ref="R20" ca="1" si="20">IF(I20="","X",IF(Z20="X","P",IF(C20=OFFSET(C20,-1,0),IF(J20&lt;TODAY(),IF(OFFSET(I20,1,0)=J20+1,"-",IF(I20=OFFSET(I20,-1,0),"-","¤")),""),IF(J20&lt;TODAY(),IF(OFFSET(I20,1,0)=J20+1,"O","¤"),"1"))))</f>
        <v/>
      </c>
      <c r="S20" s="58">
        <f t="shared" ref="S20" ca="1" si="21">IF(I20="","",IF(C20&lt;&gt;OFFSET(C20,1,0),IF(J20&lt;TODAY(),IF(T20="",1,0),0),0))</f>
        <v>0</v>
      </c>
      <c r="T20" s="58"/>
      <c r="U20" s="44" t="str">
        <f t="shared" ref="U20" si="22">IF(ISBLANK(I20),0,TEXT(I20,"mm.jj")&amp;"-"&amp;TEXT(J20,"mm.jj")&amp;"_"&amp;C20&amp;"_"&amp;IF(F20="H09","SUP","REP")&amp;"_"&amp;K20&amp;"_Just")</f>
        <v>03.23-08.23_AAAD Zzzw_REP_2584X_Just</v>
      </c>
      <c r="V20" s="29" t="s">
        <v>72</v>
      </c>
      <c r="W20" s="45"/>
      <c r="X20" s="31"/>
      <c r="Y20" s="32"/>
      <c r="Z20" s="52"/>
      <c r="AA20" s="29"/>
      <c r="AB20" s="48"/>
      <c r="AC20" s="60"/>
      <c r="AD20" s="33"/>
      <c r="AE20" s="33"/>
      <c r="AF20" s="33"/>
      <c r="AG20" s="20"/>
      <c r="AH20" s="20"/>
      <c r="AI20" s="20"/>
      <c r="AJ20" s="54"/>
    </row>
    <row r="21" spans="1:36" ht="15" customHeight="1" x14ac:dyDescent="0.2">
      <c r="A21" s="62"/>
      <c r="B21" s="63"/>
      <c r="C21" s="63"/>
      <c r="D21" s="64"/>
      <c r="E21" s="64"/>
      <c r="F21" s="63"/>
      <c r="G21" s="63"/>
      <c r="H21" s="63"/>
      <c r="I21" s="65"/>
      <c r="J21" s="65"/>
      <c r="K21" s="63"/>
      <c r="L21" s="63"/>
      <c r="M21" s="63"/>
      <c r="N21" s="63"/>
      <c r="O21" s="66"/>
      <c r="P21" s="66"/>
      <c r="Q21" s="66"/>
      <c r="R21" s="67"/>
      <c r="S21" s="68"/>
      <c r="T21" s="68"/>
      <c r="U21" s="69"/>
      <c r="V21" s="63"/>
      <c r="W21" s="70"/>
      <c r="X21" s="71"/>
      <c r="Y21" s="71"/>
      <c r="Z21" s="72"/>
      <c r="AA21" s="73"/>
      <c r="AB21" s="74"/>
      <c r="AC21" s="75"/>
      <c r="AD21" s="75"/>
      <c r="AE21" s="76"/>
      <c r="AF21" s="76"/>
      <c r="AG21" s="64"/>
      <c r="AH21" s="64"/>
      <c r="AI21" s="64"/>
      <c r="AJ21" s="77"/>
    </row>
  </sheetData>
  <autoFilter ref="A2:AJ20" xr:uid="{00000000-0009-0000-0000-000000000000}">
    <sortState xmlns:xlrd2="http://schemas.microsoft.com/office/spreadsheetml/2017/richdata2" ref="A3:AJ20">
      <sortCondition descending="1" ref="F2:F20"/>
    </sortState>
  </autoFilter>
  <conditionalFormatting sqref="A2">
    <cfRule type="expression" dxfId="781" priority="19746">
      <formula>#REF!&gt;0</formula>
    </cfRule>
    <cfRule type="expression" dxfId="780" priority="19747">
      <formula>#REF!&gt;0</formula>
    </cfRule>
  </conditionalFormatting>
  <conditionalFormatting sqref="V1">
    <cfRule type="expression" dxfId="779" priority="19748">
      <formula>$AC1=1</formula>
    </cfRule>
    <cfRule type="expression" dxfId="778" priority="19749">
      <formula>NBCAR(SUPPRESPACE(V1))=0</formula>
    </cfRule>
    <cfRule type="containsText" dxfId="777" priority="19750" operator="containsText" text="23">
      <formula>NOT(ISERROR(SEARCH("23",V1)))</formula>
    </cfRule>
    <cfRule type="containsText" dxfId="776" priority="19751" operator="containsText" text="22">
      <formula>NOT(ISERROR(SEARCH("22",V1)))</formula>
    </cfRule>
    <cfRule type="expression" dxfId="775" priority="19777">
      <formula>$AC1=1</formula>
    </cfRule>
    <cfRule type="expression" dxfId="774" priority="19778">
      <formula>NBCAR(SUPPRESPACE(V1))=0</formula>
    </cfRule>
    <cfRule type="containsText" dxfId="773" priority="19779" operator="containsText" text="23">
      <formula>NOT(ISERROR(SEARCH("23",V1)))</formula>
    </cfRule>
    <cfRule type="containsText" dxfId="772" priority="19780" operator="containsText" text="22">
      <formula>NOT(ISERROR(SEARCH("22",V1)))</formula>
    </cfRule>
    <cfRule type="expression" dxfId="771" priority="19806">
      <formula>$AC1=1</formula>
    </cfRule>
    <cfRule type="expression" dxfId="770" priority="19807">
      <formula>NBCAR(SUPPRESPACE(V1))=0</formula>
    </cfRule>
    <cfRule type="containsText" dxfId="769" priority="19808" operator="containsText" text="23">
      <formula>NOT(ISERROR(SEARCH("23",V1)))</formula>
    </cfRule>
    <cfRule type="containsText" dxfId="768" priority="19809" operator="containsText" text="22">
      <formula>NOT(ISERROR(SEARCH("22",V1)))</formula>
    </cfRule>
    <cfRule type="expression" dxfId="767" priority="19835">
      <formula>$AC1=1</formula>
    </cfRule>
    <cfRule type="expression" dxfId="766" priority="19836">
      <formula>NBCAR(SUPPRESPACE(V1))=0</formula>
    </cfRule>
    <cfRule type="containsText" dxfId="765" priority="19837" operator="containsText" text="23">
      <formula>NOT(ISERROR(SEARCH("23",V1)))</formula>
    </cfRule>
    <cfRule type="containsText" dxfId="764" priority="19838" operator="containsText" text="22">
      <formula>NOT(ISERROR(SEARCH("22",V1)))</formula>
    </cfRule>
    <cfRule type="expression" dxfId="763" priority="19864">
      <formula>$AC1=1</formula>
    </cfRule>
    <cfRule type="expression" dxfId="762" priority="19865">
      <formula>NBCAR(SUPPRESPACE(V1))=0</formula>
    </cfRule>
    <cfRule type="containsText" dxfId="761" priority="19866" operator="containsText" text="23">
      <formula>NOT(ISERROR(SEARCH("23",V1)))</formula>
    </cfRule>
    <cfRule type="containsText" dxfId="760" priority="19867" operator="containsText" text="22">
      <formula>NOT(ISERROR(SEARCH("22",V1)))</formula>
    </cfRule>
    <cfRule type="expression" dxfId="759" priority="19893">
      <formula>$AC1=1</formula>
    </cfRule>
    <cfRule type="expression" dxfId="758" priority="19894">
      <formula>NBCAR(SUPPRESPACE(V1))=0</formula>
    </cfRule>
    <cfRule type="containsText" dxfId="757" priority="19895" operator="containsText" text="23">
      <formula>NOT(ISERROR(SEARCH("23",V1)))</formula>
    </cfRule>
    <cfRule type="containsText" dxfId="756" priority="19896" operator="containsText" text="22">
      <formula>NOT(ISERROR(SEARCH("22",V1)))</formula>
    </cfRule>
    <cfRule type="expression" dxfId="755" priority="19922">
      <formula>$AC1=1</formula>
    </cfRule>
    <cfRule type="expression" dxfId="754" priority="19923">
      <formula>NBCAR(SUPPRESPACE(V1))=0</formula>
    </cfRule>
    <cfRule type="containsText" dxfId="753" priority="19924" operator="containsText" text="23">
      <formula>NOT(ISERROR(SEARCH("23",V1)))</formula>
    </cfRule>
    <cfRule type="containsText" dxfId="752" priority="19925" operator="containsText" text="22">
      <formula>NOT(ISERROR(SEARCH("22",V1)))</formula>
    </cfRule>
  </conditionalFormatting>
  <conditionalFormatting sqref="A2:A20">
    <cfRule type="expression" dxfId="751" priority="19753">
      <formula>$A2=""</formula>
    </cfRule>
    <cfRule type="expression" dxfId="750" priority="19754">
      <formula>"&lt;=$AG$1"</formula>
    </cfRule>
    <cfRule type="expression" dxfId="749" priority="19755">
      <formula>"&gt;$AG$1"</formula>
    </cfRule>
    <cfRule type="expression" dxfId="748" priority="19782">
      <formula>$A2=""</formula>
    </cfRule>
    <cfRule type="expression" dxfId="747" priority="19783">
      <formula>"&lt;=$AG$1"</formula>
    </cfRule>
    <cfRule type="expression" dxfId="746" priority="19784">
      <formula>"&gt;$AG$1"</formula>
    </cfRule>
    <cfRule type="expression" dxfId="745" priority="19811">
      <formula>$A2=""</formula>
    </cfRule>
    <cfRule type="expression" dxfId="744" priority="19812">
      <formula>"&lt;=$AG$1"</formula>
    </cfRule>
    <cfRule type="expression" dxfId="743" priority="19813">
      <formula>"&gt;$AG$1"</formula>
    </cfRule>
    <cfRule type="expression" dxfId="742" priority="19840">
      <formula>$A2=""</formula>
    </cfRule>
    <cfRule type="expression" dxfId="741" priority="19841">
      <formula>"&lt;=$AG$1"</formula>
    </cfRule>
    <cfRule type="expression" dxfId="740" priority="19842">
      <formula>"&gt;$AG$1"</formula>
    </cfRule>
    <cfRule type="expression" dxfId="739" priority="19869">
      <formula>$A2=""</formula>
    </cfRule>
    <cfRule type="expression" dxfId="738" priority="19870">
      <formula>"&lt;=$AG$1"</formula>
    </cfRule>
    <cfRule type="expression" dxfId="737" priority="19871">
      <formula>"&gt;$AG$1"</formula>
    </cfRule>
    <cfRule type="expression" dxfId="736" priority="19898">
      <formula>$A2=""</formula>
    </cfRule>
    <cfRule type="expression" dxfId="735" priority="19899">
      <formula>"&lt;=$AG$1"</formula>
    </cfRule>
    <cfRule type="expression" dxfId="734" priority="19900">
      <formula>"&gt;$AG$1"</formula>
    </cfRule>
    <cfRule type="expression" dxfId="733" priority="19927">
      <formula>$A2=""</formula>
    </cfRule>
    <cfRule type="expression" dxfId="732" priority="19928">
      <formula>"&lt;=$AG$1"</formula>
    </cfRule>
    <cfRule type="expression" dxfId="731" priority="19929">
      <formula>"&gt;$AG$1"</formula>
    </cfRule>
  </conditionalFormatting>
  <conditionalFormatting sqref="B1:V1 A2:A16">
    <cfRule type="expression" dxfId="730" priority="19756">
      <formula>$R1="P"</formula>
    </cfRule>
    <cfRule type="expression" dxfId="729" priority="19757">
      <formula>$R1="O"</formula>
    </cfRule>
    <cfRule type="expression" dxfId="728" priority="19758">
      <formula>$R1="-"</formula>
    </cfRule>
    <cfRule type="expression" dxfId="727" priority="19759">
      <formula>$R1="¤"</formula>
    </cfRule>
    <cfRule type="expression" dxfId="726" priority="19785">
      <formula>$R1="P"</formula>
    </cfRule>
    <cfRule type="expression" dxfId="725" priority="19786">
      <formula>$R1="O"</formula>
    </cfRule>
    <cfRule type="expression" dxfId="724" priority="19787">
      <formula>$R1="-"</formula>
    </cfRule>
    <cfRule type="expression" dxfId="723" priority="19788">
      <formula>$R1="¤"</formula>
    </cfRule>
    <cfRule type="expression" dxfId="722" priority="19814">
      <formula>$R1="P"</formula>
    </cfRule>
    <cfRule type="expression" dxfId="721" priority="19815">
      <formula>$R1="O"</formula>
    </cfRule>
    <cfRule type="expression" dxfId="720" priority="19816">
      <formula>$R1="-"</formula>
    </cfRule>
    <cfRule type="expression" dxfId="719" priority="19817">
      <formula>$R1="¤"</formula>
    </cfRule>
    <cfRule type="expression" dxfId="718" priority="19843">
      <formula>$R1="P"</formula>
    </cfRule>
    <cfRule type="expression" dxfId="717" priority="19844">
      <formula>$R1="O"</formula>
    </cfRule>
    <cfRule type="expression" dxfId="716" priority="19845">
      <formula>$R1="-"</formula>
    </cfRule>
    <cfRule type="expression" dxfId="715" priority="19846">
      <formula>$R1="¤"</formula>
    </cfRule>
    <cfRule type="expression" dxfId="714" priority="19872">
      <formula>$R1="P"</formula>
    </cfRule>
    <cfRule type="expression" dxfId="713" priority="19873">
      <formula>$R1="O"</formula>
    </cfRule>
    <cfRule type="expression" dxfId="712" priority="19874">
      <formula>$R1="-"</formula>
    </cfRule>
    <cfRule type="expression" dxfId="711" priority="19875">
      <formula>$R1="¤"</formula>
    </cfRule>
    <cfRule type="expression" dxfId="710" priority="19901">
      <formula>$R1="P"</formula>
    </cfRule>
    <cfRule type="expression" dxfId="709" priority="19902">
      <formula>$R1="O"</formula>
    </cfRule>
    <cfRule type="expression" dxfId="708" priority="19903">
      <formula>$R1="-"</formula>
    </cfRule>
    <cfRule type="expression" dxfId="707" priority="19904">
      <formula>$R1="¤"</formula>
    </cfRule>
    <cfRule type="expression" dxfId="706" priority="19930">
      <formula>$R1="P"</formula>
    </cfRule>
    <cfRule type="expression" dxfId="705" priority="19931">
      <formula>$R1="O"</formula>
    </cfRule>
    <cfRule type="expression" dxfId="704" priority="19932">
      <formula>$R1="-"</formula>
    </cfRule>
    <cfRule type="expression" dxfId="703" priority="19933">
      <formula>$R1="¤"</formula>
    </cfRule>
  </conditionalFormatting>
  <conditionalFormatting sqref="T1">
    <cfRule type="containsText" dxfId="702" priority="19769" operator="containsText" text="1">
      <formula>NOT(ISERROR(SEARCH("1",T1)))</formula>
    </cfRule>
    <cfRule type="containsText" dxfId="701" priority="19770" operator="containsText" text="R">
      <formula>NOT(ISERROR(SEARCH("R",T1)))</formula>
    </cfRule>
    <cfRule type="containsText" dxfId="700" priority="19771" operator="containsText" text="A">
      <formula>NOT(ISERROR(SEARCH("A",T1)))</formula>
    </cfRule>
    <cfRule type="containsText" dxfId="699" priority="19798" operator="containsText" text="1">
      <formula>NOT(ISERROR(SEARCH("1",T1)))</formula>
    </cfRule>
    <cfRule type="containsText" dxfId="698" priority="19799" operator="containsText" text="R">
      <formula>NOT(ISERROR(SEARCH("R",T1)))</formula>
    </cfRule>
    <cfRule type="containsText" dxfId="697" priority="19800" operator="containsText" text="A">
      <formula>NOT(ISERROR(SEARCH("A",T1)))</formula>
    </cfRule>
    <cfRule type="containsText" dxfId="696" priority="19827" operator="containsText" text="1">
      <formula>NOT(ISERROR(SEARCH("1",T1)))</formula>
    </cfRule>
    <cfRule type="containsText" dxfId="695" priority="19828" operator="containsText" text="R">
      <formula>NOT(ISERROR(SEARCH("R",T1)))</formula>
    </cfRule>
    <cfRule type="containsText" dxfId="694" priority="19829" operator="containsText" text="A">
      <formula>NOT(ISERROR(SEARCH("A",T1)))</formula>
    </cfRule>
    <cfRule type="containsText" dxfId="693" priority="19856" operator="containsText" text="1">
      <formula>NOT(ISERROR(SEARCH("1",T1)))</formula>
    </cfRule>
    <cfRule type="containsText" dxfId="692" priority="19857" operator="containsText" text="R">
      <formula>NOT(ISERROR(SEARCH("R",T1)))</formula>
    </cfRule>
    <cfRule type="containsText" dxfId="691" priority="19858" operator="containsText" text="A">
      <formula>NOT(ISERROR(SEARCH("A",T1)))</formula>
    </cfRule>
    <cfRule type="containsText" dxfId="690" priority="19885" operator="containsText" text="1">
      <formula>NOT(ISERROR(SEARCH("1",T1)))</formula>
    </cfRule>
    <cfRule type="containsText" dxfId="689" priority="19886" operator="containsText" text="R">
      <formula>NOT(ISERROR(SEARCH("R",T1)))</formula>
    </cfRule>
    <cfRule type="containsText" dxfId="688" priority="19887" operator="containsText" text="A">
      <formula>NOT(ISERROR(SEARCH("A",T1)))</formula>
    </cfRule>
    <cfRule type="containsText" dxfId="687" priority="19914" operator="containsText" text="1">
      <formula>NOT(ISERROR(SEARCH("1",T1)))</formula>
    </cfRule>
    <cfRule type="containsText" dxfId="686" priority="19915" operator="containsText" text="R">
      <formula>NOT(ISERROR(SEARCH("R",T1)))</formula>
    </cfRule>
    <cfRule type="containsText" dxfId="685" priority="19916" operator="containsText" text="A">
      <formula>NOT(ISERROR(SEARCH("A",T1)))</formula>
    </cfRule>
    <cfRule type="containsText" dxfId="684" priority="19943" operator="containsText" text="1">
      <formula>NOT(ISERROR(SEARCH("1",T1)))</formula>
    </cfRule>
    <cfRule type="containsText" dxfId="683" priority="19944" operator="containsText" text="R">
      <formula>NOT(ISERROR(SEARCH("R",T1)))</formula>
    </cfRule>
    <cfRule type="containsText" dxfId="682" priority="19945" operator="containsText" text="A">
      <formula>NOT(ISERROR(SEARCH("A",T1)))</formula>
    </cfRule>
  </conditionalFormatting>
  <conditionalFormatting sqref="X1">
    <cfRule type="cellIs" dxfId="681" priority="19772" operator="greaterThan">
      <formula>0</formula>
    </cfRule>
    <cfRule type="expression" dxfId="680" priority="19773">
      <formula>$R1="P"</formula>
    </cfRule>
    <cfRule type="expression" dxfId="679" priority="19774">
      <formula>$R1="O"</formula>
    </cfRule>
    <cfRule type="expression" dxfId="678" priority="19775">
      <formula>$R1="¤"</formula>
    </cfRule>
    <cfRule type="expression" dxfId="677" priority="19776">
      <formula>$R1="-"</formula>
    </cfRule>
    <cfRule type="cellIs" dxfId="676" priority="19801" operator="greaterThan">
      <formula>0</formula>
    </cfRule>
    <cfRule type="expression" dxfId="675" priority="19802">
      <formula>$R1="P"</formula>
    </cfRule>
    <cfRule type="expression" dxfId="674" priority="19803">
      <formula>$R1="O"</formula>
    </cfRule>
    <cfRule type="expression" dxfId="673" priority="19804">
      <formula>$R1="¤"</formula>
    </cfRule>
    <cfRule type="expression" dxfId="672" priority="19805">
      <formula>$R1="-"</formula>
    </cfRule>
    <cfRule type="cellIs" dxfId="671" priority="19830" operator="greaterThan">
      <formula>0</formula>
    </cfRule>
    <cfRule type="expression" dxfId="670" priority="19831">
      <formula>$R1="P"</formula>
    </cfRule>
    <cfRule type="expression" dxfId="669" priority="19832">
      <formula>$R1="O"</formula>
    </cfRule>
    <cfRule type="expression" dxfId="668" priority="19833">
      <formula>$R1="¤"</formula>
    </cfRule>
    <cfRule type="expression" dxfId="667" priority="19834">
      <formula>$R1="-"</formula>
    </cfRule>
    <cfRule type="cellIs" dxfId="666" priority="19859" operator="greaterThan">
      <formula>0</formula>
    </cfRule>
    <cfRule type="expression" dxfId="665" priority="19860">
      <formula>$R1="P"</formula>
    </cfRule>
    <cfRule type="expression" dxfId="664" priority="19861">
      <formula>$R1="O"</formula>
    </cfRule>
    <cfRule type="expression" dxfId="663" priority="19862">
      <formula>$R1="¤"</formula>
    </cfRule>
    <cfRule type="expression" dxfId="662" priority="19863">
      <formula>$R1="-"</formula>
    </cfRule>
    <cfRule type="cellIs" dxfId="661" priority="19888" operator="greaterThan">
      <formula>0</formula>
    </cfRule>
    <cfRule type="expression" dxfId="660" priority="19889">
      <formula>$R1="P"</formula>
    </cfRule>
    <cfRule type="expression" dxfId="659" priority="19890">
      <formula>$R1="O"</formula>
    </cfRule>
    <cfRule type="expression" dxfId="658" priority="19891">
      <formula>$R1="¤"</formula>
    </cfRule>
    <cfRule type="expression" dxfId="657" priority="19892">
      <formula>$R1="-"</formula>
    </cfRule>
    <cfRule type="cellIs" dxfId="656" priority="19917" operator="greaterThan">
      <formula>0</formula>
    </cfRule>
    <cfRule type="expression" dxfId="655" priority="19918">
      <formula>$R1="P"</formula>
    </cfRule>
    <cfRule type="expression" dxfId="654" priority="19919">
      <formula>$R1="O"</formula>
    </cfRule>
    <cfRule type="expression" dxfId="653" priority="19920">
      <formula>$R1="¤"</formula>
    </cfRule>
    <cfRule type="expression" dxfId="652" priority="19921">
      <formula>$R1="-"</formula>
    </cfRule>
    <cfRule type="cellIs" dxfId="651" priority="19946" operator="greaterThan">
      <formula>0</formula>
    </cfRule>
    <cfRule type="expression" dxfId="650" priority="19947">
      <formula>$R1="P"</formula>
    </cfRule>
    <cfRule type="expression" dxfId="649" priority="19948">
      <formula>$R1="O"</formula>
    </cfRule>
    <cfRule type="expression" dxfId="648" priority="19949">
      <formula>$R1="¤"</formula>
    </cfRule>
    <cfRule type="expression" dxfId="647" priority="19950">
      <formula>$R1="-"</formula>
    </cfRule>
  </conditionalFormatting>
  <conditionalFormatting sqref="A17:A20">
    <cfRule type="expression" dxfId="646" priority="4005">
      <formula>$R17="P"</formula>
    </cfRule>
    <cfRule type="expression" dxfId="645" priority="4006">
      <formula>$R17="O"</formula>
    </cfRule>
    <cfRule type="expression" dxfId="644" priority="4007">
      <formula>$R17="-"</formula>
    </cfRule>
    <cfRule type="expression" dxfId="643" priority="4008">
      <formula>$R17="¤"</formula>
    </cfRule>
    <cfRule type="expression" dxfId="642" priority="4015">
      <formula>$R17="P"</formula>
    </cfRule>
    <cfRule type="expression" dxfId="641" priority="4016">
      <formula>$R17="O"</formula>
    </cfRule>
    <cfRule type="expression" dxfId="640" priority="4017">
      <formula>$R17="-"</formula>
    </cfRule>
    <cfRule type="expression" dxfId="639" priority="4018">
      <formula>$R17="¤"</formula>
    </cfRule>
    <cfRule type="expression" dxfId="638" priority="4025">
      <formula>$R17="P"</formula>
    </cfRule>
    <cfRule type="expression" dxfId="637" priority="4026">
      <formula>$R17="O"</formula>
    </cfRule>
    <cfRule type="expression" dxfId="636" priority="4027">
      <formula>$R17="-"</formula>
    </cfRule>
    <cfRule type="expression" dxfId="635" priority="4028">
      <formula>$R17="¤"</formula>
    </cfRule>
    <cfRule type="expression" dxfId="634" priority="4035">
      <formula>$R17="P"</formula>
    </cfRule>
    <cfRule type="expression" dxfId="633" priority="4036">
      <formula>$R17="O"</formula>
    </cfRule>
    <cfRule type="expression" dxfId="632" priority="4037">
      <formula>$R17="-"</formula>
    </cfRule>
    <cfRule type="expression" dxfId="631" priority="4038">
      <formula>$R17="¤"</formula>
    </cfRule>
    <cfRule type="expression" dxfId="630" priority="4045">
      <formula>$R17="P"</formula>
    </cfRule>
    <cfRule type="expression" dxfId="629" priority="4046">
      <formula>$R17="O"</formula>
    </cfRule>
    <cfRule type="expression" dxfId="628" priority="4047">
      <formula>$R17="-"</formula>
    </cfRule>
    <cfRule type="expression" dxfId="627" priority="4048">
      <formula>$R17="¤"</formula>
    </cfRule>
    <cfRule type="expression" dxfId="626" priority="4055">
      <formula>$R17="P"</formula>
    </cfRule>
    <cfRule type="expression" dxfId="625" priority="4056">
      <formula>$R17="O"</formula>
    </cfRule>
    <cfRule type="expression" dxfId="624" priority="4057">
      <formula>$R17="-"</formula>
    </cfRule>
    <cfRule type="expression" dxfId="623" priority="4058">
      <formula>$R17="¤"</formula>
    </cfRule>
    <cfRule type="expression" dxfId="622" priority="4065">
      <formula>$R17="P"</formula>
    </cfRule>
    <cfRule type="expression" dxfId="621" priority="4066">
      <formula>$R17="O"</formula>
    </cfRule>
    <cfRule type="expression" dxfId="620" priority="4067">
      <formula>$R17="-"</formula>
    </cfRule>
    <cfRule type="expression" dxfId="619" priority="4068">
      <formula>$R17="¤"</formula>
    </cfRule>
  </conditionalFormatting>
  <conditionalFormatting sqref="H1">
    <cfRule type="expression" dxfId="569" priority="19951">
      <formula>ET(C1=#REF!,H1=#REF!)</formula>
    </cfRule>
    <cfRule type="expression" dxfId="568" priority="19952">
      <formula>C1&lt;&gt;#REF!</formula>
    </cfRule>
    <cfRule type="expression" dxfId="567" priority="19953">
      <formula>ET(C1=#REF!,H1&lt;&gt;#REF!)</formula>
    </cfRule>
    <cfRule type="expression" dxfId="566" priority="19954">
      <formula>ET(C1=#REF!,H1=#REF!)</formula>
    </cfRule>
    <cfRule type="expression" dxfId="565" priority="19955">
      <formula>C1&lt;&gt;#REF!</formula>
    </cfRule>
    <cfRule type="expression" dxfId="564" priority="19956">
      <formula>ET(C1=#REF!,H1&lt;&gt;#REF!)</formula>
    </cfRule>
    <cfRule type="expression" dxfId="563" priority="19957">
      <formula>ET(C1=#REF!,H1=#REF!)</formula>
    </cfRule>
    <cfRule type="expression" dxfId="562" priority="19958">
      <formula>C1&lt;&gt;#REF!</formula>
    </cfRule>
    <cfRule type="expression" dxfId="561" priority="19959">
      <formula>ET(C1=#REF!,H1&lt;&gt;#REF!)</formula>
    </cfRule>
    <cfRule type="expression" dxfId="560" priority="19960">
      <formula>ET(C1=#REF!,H1=#REF!)</formula>
    </cfRule>
    <cfRule type="expression" dxfId="559" priority="19961">
      <formula>C1&lt;&gt;#REF!</formula>
    </cfRule>
    <cfRule type="expression" dxfId="558" priority="19962">
      <formula>ET(C1=#REF!,H1&lt;&gt;#REF!)</formula>
    </cfRule>
    <cfRule type="expression" dxfId="557" priority="19963">
      <formula>ET(C1=#REF!,H1=#REF!)</formula>
    </cfRule>
    <cfRule type="expression" dxfId="556" priority="19964">
      <formula>C1&lt;&gt;#REF!</formula>
    </cfRule>
    <cfRule type="expression" dxfId="555" priority="19965">
      <formula>ET(C1=#REF!,H1&lt;&gt;#REF!)</formula>
    </cfRule>
    <cfRule type="expression" dxfId="554" priority="19966">
      <formula>ET(C1=#REF!,H1=#REF!)</formula>
    </cfRule>
    <cfRule type="expression" dxfId="553" priority="19967">
      <formula>C1&lt;&gt;#REF!</formula>
    </cfRule>
    <cfRule type="expression" dxfId="552" priority="19968">
      <formula>ET(C1=#REF!,H1&lt;&gt;#REF!)</formula>
    </cfRule>
    <cfRule type="expression" dxfId="551" priority="19969">
      <formula>ET(C1=#REF!,H1=#REF!)</formula>
    </cfRule>
    <cfRule type="expression" dxfId="550" priority="19970">
      <formula>C1&lt;&gt;#REF!</formula>
    </cfRule>
    <cfRule type="expression" dxfId="549" priority="19971">
      <formula>ET(C1=#REF!,H1&lt;&gt;#REF!)</formula>
    </cfRule>
  </conditionalFormatting>
  <conditionalFormatting sqref="V3:V20">
    <cfRule type="expression" dxfId="181" priority="1">
      <formula>$AC3=1</formula>
    </cfRule>
    <cfRule type="expression" dxfId="180" priority="2">
      <formula>NBCAR(SUPPRESPACE(V3))=0</formula>
    </cfRule>
    <cfRule type="containsText" dxfId="179" priority="3" operator="containsText" text="23">
      <formula>NOT(ISERROR(SEARCH("23",V3)))</formula>
    </cfRule>
    <cfRule type="containsText" dxfId="178" priority="4" operator="containsText" text="22">
      <formula>NOT(ISERROR(SEARCH("22",V3)))</formula>
    </cfRule>
    <cfRule type="expression" dxfId="177" priority="24">
      <formula>$AC3=1</formula>
    </cfRule>
    <cfRule type="expression" dxfId="176" priority="25">
      <formula>NBCAR(SUPPRESPACE(V3))=0</formula>
    </cfRule>
    <cfRule type="containsText" dxfId="175" priority="26" operator="containsText" text="23">
      <formula>NOT(ISERROR(SEARCH("23",V3)))</formula>
    </cfRule>
    <cfRule type="containsText" dxfId="174" priority="27" operator="containsText" text="22">
      <formula>NOT(ISERROR(SEARCH("22",V3)))</formula>
    </cfRule>
    <cfRule type="expression" dxfId="173" priority="47">
      <formula>$AC3=1</formula>
    </cfRule>
    <cfRule type="expression" dxfId="172" priority="48">
      <formula>NBCAR(SUPPRESPACE(V3))=0</formula>
    </cfRule>
    <cfRule type="containsText" dxfId="171" priority="49" operator="containsText" text="23">
      <formula>NOT(ISERROR(SEARCH("23",V3)))</formula>
    </cfRule>
    <cfRule type="containsText" dxfId="170" priority="50" operator="containsText" text="22">
      <formula>NOT(ISERROR(SEARCH("22",V3)))</formula>
    </cfRule>
    <cfRule type="expression" dxfId="169" priority="70">
      <formula>$AC3=1</formula>
    </cfRule>
    <cfRule type="expression" dxfId="168" priority="71">
      <formula>NBCAR(SUPPRESPACE(V3))=0</formula>
    </cfRule>
    <cfRule type="containsText" dxfId="167" priority="72" operator="containsText" text="23">
      <formula>NOT(ISERROR(SEARCH("23",V3)))</formula>
    </cfRule>
    <cfRule type="containsText" dxfId="166" priority="73" operator="containsText" text="22">
      <formula>NOT(ISERROR(SEARCH("22",V3)))</formula>
    </cfRule>
    <cfRule type="expression" dxfId="165" priority="93">
      <formula>$AC3=1</formula>
    </cfRule>
    <cfRule type="expression" dxfId="164" priority="94">
      <formula>NBCAR(SUPPRESPACE(V3))=0</formula>
    </cfRule>
    <cfRule type="containsText" dxfId="163" priority="95" operator="containsText" text="23">
      <formula>NOT(ISERROR(SEARCH("23",V3)))</formula>
    </cfRule>
    <cfRule type="containsText" dxfId="162" priority="96" operator="containsText" text="22">
      <formula>NOT(ISERROR(SEARCH("22",V3)))</formula>
    </cfRule>
    <cfRule type="expression" dxfId="161" priority="116">
      <formula>$AC3=1</formula>
    </cfRule>
    <cfRule type="expression" dxfId="160" priority="117">
      <formula>NBCAR(SUPPRESPACE(V3))=0</formula>
    </cfRule>
    <cfRule type="containsText" dxfId="159" priority="118" operator="containsText" text="23">
      <formula>NOT(ISERROR(SEARCH("23",V3)))</formula>
    </cfRule>
    <cfRule type="containsText" dxfId="158" priority="119" operator="containsText" text="22">
      <formula>NOT(ISERROR(SEARCH("22",V3)))</formula>
    </cfRule>
    <cfRule type="expression" dxfId="157" priority="139">
      <formula>$AC3=1</formula>
    </cfRule>
    <cfRule type="expression" dxfId="156" priority="140">
      <formula>NBCAR(SUPPRESPACE(V3))=0</formula>
    </cfRule>
    <cfRule type="containsText" dxfId="155" priority="141" operator="containsText" text="23">
      <formula>NOT(ISERROR(SEARCH("23",V3)))</formula>
    </cfRule>
    <cfRule type="containsText" dxfId="154" priority="142" operator="containsText" text="22">
      <formula>NOT(ISERROR(SEARCH("22",V3)))</formula>
    </cfRule>
  </conditionalFormatting>
  <conditionalFormatting sqref="B3:V20">
    <cfRule type="expression" dxfId="153" priority="6">
      <formula>$R3="P"</formula>
    </cfRule>
    <cfRule type="expression" dxfId="152" priority="7">
      <formula>$R3="O"</formula>
    </cfRule>
    <cfRule type="expression" dxfId="151" priority="8">
      <formula>$R3="-"</formula>
    </cfRule>
    <cfRule type="expression" dxfId="150" priority="9">
      <formula>$R3="¤"</formula>
    </cfRule>
    <cfRule type="expression" dxfId="149" priority="29">
      <formula>$R3="P"</formula>
    </cfRule>
    <cfRule type="expression" dxfId="148" priority="30">
      <formula>$R3="O"</formula>
    </cfRule>
    <cfRule type="expression" dxfId="147" priority="31">
      <formula>$R3="-"</formula>
    </cfRule>
    <cfRule type="expression" dxfId="146" priority="32">
      <formula>$R3="¤"</formula>
    </cfRule>
    <cfRule type="expression" dxfId="145" priority="52">
      <formula>$R3="P"</formula>
    </cfRule>
    <cfRule type="expression" dxfId="144" priority="53">
      <formula>$R3="O"</formula>
    </cfRule>
    <cfRule type="expression" dxfId="143" priority="54">
      <formula>$R3="-"</formula>
    </cfRule>
    <cfRule type="expression" dxfId="142" priority="55">
      <formula>$R3="¤"</formula>
    </cfRule>
    <cfRule type="expression" dxfId="141" priority="75">
      <formula>$R3="P"</formula>
    </cfRule>
    <cfRule type="expression" dxfId="140" priority="76">
      <formula>$R3="O"</formula>
    </cfRule>
    <cfRule type="expression" dxfId="139" priority="77">
      <formula>$R3="-"</formula>
    </cfRule>
    <cfRule type="expression" dxfId="138" priority="78">
      <formula>$R3="¤"</formula>
    </cfRule>
    <cfRule type="expression" dxfId="137" priority="98">
      <formula>$R3="P"</formula>
    </cfRule>
    <cfRule type="expression" dxfId="136" priority="99">
      <formula>$R3="O"</formula>
    </cfRule>
    <cfRule type="expression" dxfId="135" priority="100">
      <formula>$R3="-"</formula>
    </cfRule>
    <cfRule type="expression" dxfId="134" priority="101">
      <formula>$R3="¤"</formula>
    </cfRule>
    <cfRule type="expression" dxfId="133" priority="121">
      <formula>$R3="P"</formula>
    </cfRule>
    <cfRule type="expression" dxfId="132" priority="122">
      <formula>$R3="O"</formula>
    </cfRule>
    <cfRule type="expression" dxfId="131" priority="123">
      <formula>$R3="-"</formula>
    </cfRule>
    <cfRule type="expression" dxfId="130" priority="124">
      <formula>$R3="¤"</formula>
    </cfRule>
    <cfRule type="expression" dxfId="129" priority="144">
      <formula>$R3="P"</formula>
    </cfRule>
    <cfRule type="expression" dxfId="128" priority="145">
      <formula>$R3="O"</formula>
    </cfRule>
    <cfRule type="expression" dxfId="127" priority="146">
      <formula>$R3="-"</formula>
    </cfRule>
    <cfRule type="expression" dxfId="126" priority="147">
      <formula>$R3="¤"</formula>
    </cfRule>
  </conditionalFormatting>
  <conditionalFormatting sqref="T3:T20">
    <cfRule type="containsText" dxfId="125" priority="16" operator="containsText" text="1">
      <formula>NOT(ISERROR(SEARCH("1",T3)))</formula>
    </cfRule>
    <cfRule type="containsText" dxfId="124" priority="17" operator="containsText" text="R">
      <formula>NOT(ISERROR(SEARCH("R",T3)))</formula>
    </cfRule>
    <cfRule type="containsText" dxfId="123" priority="18" operator="containsText" text="A">
      <formula>NOT(ISERROR(SEARCH("A",T3)))</formula>
    </cfRule>
    <cfRule type="containsText" dxfId="122" priority="39" operator="containsText" text="1">
      <formula>NOT(ISERROR(SEARCH("1",T3)))</formula>
    </cfRule>
    <cfRule type="containsText" dxfId="121" priority="40" operator="containsText" text="R">
      <formula>NOT(ISERROR(SEARCH("R",T3)))</formula>
    </cfRule>
    <cfRule type="containsText" dxfId="120" priority="41" operator="containsText" text="A">
      <formula>NOT(ISERROR(SEARCH("A",T3)))</formula>
    </cfRule>
    <cfRule type="containsText" dxfId="119" priority="62" operator="containsText" text="1">
      <formula>NOT(ISERROR(SEARCH("1",T3)))</formula>
    </cfRule>
    <cfRule type="containsText" dxfId="118" priority="63" operator="containsText" text="R">
      <formula>NOT(ISERROR(SEARCH("R",T3)))</formula>
    </cfRule>
    <cfRule type="containsText" dxfId="117" priority="64" operator="containsText" text="A">
      <formula>NOT(ISERROR(SEARCH("A",T3)))</formula>
    </cfRule>
    <cfRule type="containsText" dxfId="116" priority="85" operator="containsText" text="1">
      <formula>NOT(ISERROR(SEARCH("1",T3)))</formula>
    </cfRule>
    <cfRule type="containsText" dxfId="115" priority="86" operator="containsText" text="R">
      <formula>NOT(ISERROR(SEARCH("R",T3)))</formula>
    </cfRule>
    <cfRule type="containsText" dxfId="114" priority="87" operator="containsText" text="A">
      <formula>NOT(ISERROR(SEARCH("A",T3)))</formula>
    </cfRule>
    <cfRule type="containsText" dxfId="113" priority="108" operator="containsText" text="1">
      <formula>NOT(ISERROR(SEARCH("1",T3)))</formula>
    </cfRule>
    <cfRule type="containsText" dxfId="112" priority="109" operator="containsText" text="R">
      <formula>NOT(ISERROR(SEARCH("R",T3)))</formula>
    </cfRule>
    <cfRule type="containsText" dxfId="111" priority="110" operator="containsText" text="A">
      <formula>NOT(ISERROR(SEARCH("A",T3)))</formula>
    </cfRule>
    <cfRule type="containsText" dxfId="110" priority="131" operator="containsText" text="1">
      <formula>NOT(ISERROR(SEARCH("1",T3)))</formula>
    </cfRule>
    <cfRule type="containsText" dxfId="109" priority="132" operator="containsText" text="R">
      <formula>NOT(ISERROR(SEARCH("R",T3)))</formula>
    </cfRule>
    <cfRule type="containsText" dxfId="108" priority="133" operator="containsText" text="A">
      <formula>NOT(ISERROR(SEARCH("A",T3)))</formula>
    </cfRule>
    <cfRule type="containsText" dxfId="107" priority="154" operator="containsText" text="1">
      <formula>NOT(ISERROR(SEARCH("1",T3)))</formula>
    </cfRule>
    <cfRule type="containsText" dxfId="106" priority="155" operator="containsText" text="R">
      <formula>NOT(ISERROR(SEARCH("R",T3)))</formula>
    </cfRule>
    <cfRule type="containsText" dxfId="105" priority="156" operator="containsText" text="A">
      <formula>NOT(ISERROR(SEARCH("A",T3)))</formula>
    </cfRule>
  </conditionalFormatting>
  <conditionalFormatting sqref="X3:X20">
    <cfRule type="cellIs" dxfId="104" priority="19" operator="greaterThan">
      <formula>0</formula>
    </cfRule>
    <cfRule type="expression" dxfId="103" priority="20">
      <formula>$R3="P"</formula>
    </cfRule>
    <cfRule type="expression" dxfId="102" priority="21">
      <formula>$R3="O"</formula>
    </cfRule>
    <cfRule type="expression" dxfId="101" priority="22">
      <formula>$R3="¤"</formula>
    </cfRule>
    <cfRule type="expression" dxfId="100" priority="23">
      <formula>$R3="-"</formula>
    </cfRule>
    <cfRule type="cellIs" dxfId="99" priority="42" operator="greaterThan">
      <formula>0</formula>
    </cfRule>
    <cfRule type="expression" dxfId="98" priority="43">
      <formula>$R3="P"</formula>
    </cfRule>
    <cfRule type="expression" dxfId="97" priority="44">
      <formula>$R3="O"</formula>
    </cfRule>
    <cfRule type="expression" dxfId="96" priority="45">
      <formula>$R3="¤"</formula>
    </cfRule>
    <cfRule type="expression" dxfId="95" priority="46">
      <formula>$R3="-"</formula>
    </cfRule>
    <cfRule type="cellIs" dxfId="94" priority="65" operator="greaterThan">
      <formula>0</formula>
    </cfRule>
    <cfRule type="expression" dxfId="93" priority="66">
      <formula>$R3="P"</formula>
    </cfRule>
    <cfRule type="expression" dxfId="92" priority="67">
      <formula>$R3="O"</formula>
    </cfRule>
    <cfRule type="expression" dxfId="91" priority="68">
      <formula>$R3="¤"</formula>
    </cfRule>
    <cfRule type="expression" dxfId="90" priority="69">
      <formula>$R3="-"</formula>
    </cfRule>
    <cfRule type="cellIs" dxfId="89" priority="88" operator="greaterThan">
      <formula>0</formula>
    </cfRule>
    <cfRule type="expression" dxfId="88" priority="89">
      <formula>$R3="P"</formula>
    </cfRule>
    <cfRule type="expression" dxfId="87" priority="90">
      <formula>$R3="O"</formula>
    </cfRule>
    <cfRule type="expression" dxfId="86" priority="91">
      <formula>$R3="¤"</formula>
    </cfRule>
    <cfRule type="expression" dxfId="85" priority="92">
      <formula>$R3="-"</formula>
    </cfRule>
    <cfRule type="cellIs" dxfId="84" priority="111" operator="greaterThan">
      <formula>0</formula>
    </cfRule>
    <cfRule type="expression" dxfId="83" priority="112">
      <formula>$R3="P"</formula>
    </cfRule>
    <cfRule type="expression" dxfId="82" priority="113">
      <formula>$R3="O"</formula>
    </cfRule>
    <cfRule type="expression" dxfId="81" priority="114">
      <formula>$R3="¤"</formula>
    </cfRule>
    <cfRule type="expression" dxfId="80" priority="115">
      <formula>$R3="-"</formula>
    </cfRule>
    <cfRule type="cellIs" dxfId="79" priority="134" operator="greaterThan">
      <formula>0</formula>
    </cfRule>
    <cfRule type="expression" dxfId="78" priority="135">
      <formula>$R3="P"</formula>
    </cfRule>
    <cfRule type="expression" dxfId="77" priority="136">
      <formula>$R3="O"</formula>
    </cfRule>
    <cfRule type="expression" dxfId="76" priority="137">
      <formula>$R3="¤"</formula>
    </cfRule>
    <cfRule type="expression" dxfId="75" priority="138">
      <formula>$R3="-"</formula>
    </cfRule>
    <cfRule type="cellIs" dxfId="74" priority="157" operator="greaterThan">
      <formula>0</formula>
    </cfRule>
    <cfRule type="expression" dxfId="73" priority="158">
      <formula>$R3="P"</formula>
    </cfRule>
    <cfRule type="expression" dxfId="72" priority="159">
      <formula>$R3="O"</formula>
    </cfRule>
    <cfRule type="expression" dxfId="71" priority="160">
      <formula>$R3="¤"</formula>
    </cfRule>
    <cfRule type="expression" dxfId="70" priority="161">
      <formula>$R3="-"</formula>
    </cfRule>
  </conditionalFormatting>
  <conditionalFormatting sqref="H3:H20">
    <cfRule type="expression" dxfId="20" priority="162">
      <formula>ET(C3=#REF!,H3=#REF!)</formula>
    </cfRule>
    <cfRule type="expression" dxfId="19" priority="163">
      <formula>C3&lt;&gt;#REF!</formula>
    </cfRule>
    <cfRule type="expression" dxfId="18" priority="164">
      <formula>ET(C3=#REF!,H3&lt;&gt;#REF!)</formula>
    </cfRule>
    <cfRule type="expression" dxfId="17" priority="165">
      <formula>ET(C3=#REF!,H3=#REF!)</formula>
    </cfRule>
    <cfRule type="expression" dxfId="16" priority="166">
      <formula>C3&lt;&gt;#REF!</formula>
    </cfRule>
    <cfRule type="expression" dxfId="15" priority="167">
      <formula>ET(C3=#REF!,H3&lt;&gt;#REF!)</formula>
    </cfRule>
    <cfRule type="expression" dxfId="14" priority="168">
      <formula>ET(C3=#REF!,H3=#REF!)</formula>
    </cfRule>
    <cfRule type="expression" dxfId="13" priority="169">
      <formula>C3&lt;&gt;#REF!</formula>
    </cfRule>
    <cfRule type="expression" dxfId="12" priority="170">
      <formula>ET(C3=#REF!,H3&lt;&gt;#REF!)</formula>
    </cfRule>
    <cfRule type="expression" dxfId="11" priority="171">
      <formula>ET(C3=#REF!,H3=#REF!)</formula>
    </cfRule>
    <cfRule type="expression" dxfId="10" priority="172">
      <formula>C3&lt;&gt;#REF!</formula>
    </cfRule>
    <cfRule type="expression" dxfId="9" priority="173">
      <formula>ET(C3=#REF!,H3&lt;&gt;#REF!)</formula>
    </cfRule>
    <cfRule type="expression" dxfId="8" priority="174">
      <formula>ET(C3=#REF!,H3=#REF!)</formula>
    </cfRule>
    <cfRule type="expression" dxfId="7" priority="175">
      <formula>C3&lt;&gt;#REF!</formula>
    </cfRule>
    <cfRule type="expression" dxfId="6" priority="176">
      <formula>ET(C3=#REF!,H3&lt;&gt;#REF!)</formula>
    </cfRule>
    <cfRule type="expression" dxfId="5" priority="177">
      <formula>ET(C3=#REF!,H3=#REF!)</formula>
    </cfRule>
    <cfRule type="expression" dxfId="4" priority="178">
      <formula>C3&lt;&gt;#REF!</formula>
    </cfRule>
    <cfRule type="expression" dxfId="3" priority="179">
      <formula>ET(C3=#REF!,H3&lt;&gt;#REF!)</formula>
    </cfRule>
    <cfRule type="expression" dxfId="2" priority="180">
      <formula>ET(C3=#REF!,H3=#REF!)</formula>
    </cfRule>
    <cfRule type="expression" dxfId="1" priority="181">
      <formula>C3&lt;&gt;#REF!</formula>
    </cfRule>
    <cfRule type="expression" dxfId="0" priority="182">
      <formula>ET(C3=#REF!,H3&lt;&gt;#REF!)</formula>
    </cfRule>
  </conditionalFormatting>
  <dataValidations count="2">
    <dataValidation type="list" allowBlank="1" showInputMessage="1" showErrorMessage="1" sqref="B3:B20" xr:uid="{00000000-0002-0000-0000-000000000000}">
      <formula1>$AH$2:$AI$2</formula1>
    </dataValidation>
    <dataValidation type="date" allowBlank="1" showInputMessage="1" showErrorMessage="1" sqref="A1:A1048576" xr:uid="{00000000-0002-0000-0000-000001000000}">
      <formula1>44805</formula1>
      <formula2>48458</formula2>
    </dataValidation>
  </dataValidations>
  <hyperlinks>
    <hyperlink ref="N2" r:id="rId1" display="M@il Etab" xr:uid="{00000000-0004-0000-0000-000000000000}"/>
  </hyperlinks>
  <printOptions horizontalCentered="1" verticalCentered="1"/>
  <pageMargins left="0" right="0" top="0" bottom="0" header="0.31496062992125984" footer="0.31496062992125984"/>
  <pageSetup paperSize="9" scale="68" fitToHeight="0" orientation="landscape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9752" operator="lessThan" id="{C985128B-F4F2-4CDF-924C-6CB81D8C4D34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19781" operator="lessThan" id="{5D3AF128-FBDB-4C65-94EB-D5DF89BF796A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19810" operator="lessThan" id="{CCA72921-BA1C-4F71-9075-E5EEBCB061D5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19839" operator="lessThan" id="{982A0AEF-B26E-4ACD-B977-C30D57AEAA9E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19868" operator="lessThan" id="{553D10E9-9236-4E36-A3FE-732EF96B1E14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19897" operator="lessThan" id="{79B588F4-4C61-431A-B9A5-4A1F4EE98B1D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19926" operator="lessThan" id="{47FC3113-B0EC-4575-A0BE-E48D8F4E5609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m:sqref>J1</xm:sqref>
        </x14:conditionalFormatting>
        <x14:conditionalFormatting xmlns:xm="http://schemas.microsoft.com/office/excel/2006/main">
          <x14:cfRule type="expression" priority="19760" id="{529B0355-2DF4-477F-9388-C7F03E988575}">
            <xm:f>$AA1=Légende!$B$24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9761" id="{45311070-30EA-4CD4-8069-5525F2D5F4AC}">
            <xm:f>$AA1=Légende!$B$26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19789" id="{D9C3AE90-B54C-4C4E-8B2C-0B188FDC5126}">
            <xm:f>$AA1=Légende!$B$24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9790" id="{A22DC28B-E5F1-499C-99AD-FCB6598C1EE8}">
            <xm:f>$AA1=Légende!$B$26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19818" id="{27F0377F-68BB-4A33-A05C-289115EC6691}">
            <xm:f>$AA1=Légende!$B$24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9819" id="{B9AA8E8D-65B3-40E9-9EFA-A742309B7645}">
            <xm:f>$AA1=Légende!$B$26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19847" id="{2F7AD007-39EC-4F3F-880E-EBCCC0AED31A}">
            <xm:f>$AA1=Légende!$B$24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9848" id="{A0EBFF4D-5595-4FE6-8D0F-5A3BBE067051}">
            <xm:f>$AA1=Légende!$B$26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19876" id="{8D9DACB0-18C8-44D5-984C-1EE35A60767C}">
            <xm:f>$AA1=Légende!$B$24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9877" id="{17F89863-33B6-4213-BE19-A705928E81E5}">
            <xm:f>$AA1=Légende!$B$26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19905" id="{59E3DA4E-7944-456B-9E6A-2926E903E3BD}">
            <xm:f>$AA1=Légende!$B$24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9906" id="{C1C00EB2-A623-485E-A5F9-F6ADC25ADA19}">
            <xm:f>$AA1=Légende!$B$26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19934" id="{39279512-3961-45CB-96EB-EFCE381F5C16}">
            <xm:f>$AA1=Légende!$B$24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9935" id="{87F139ED-6C6E-48CC-B6BA-7DA26ABD6CEE}">
            <xm:f>$AA1=Légende!$B$26</xm:f>
            <x14:dxf>
              <fill>
                <patternFill>
                  <bgColor rgb="FFD8E4BC"/>
                </patternFill>
              </fill>
            </x14:dxf>
          </x14:cfRule>
          <xm:sqref>B1:P1</xm:sqref>
        </x14:conditionalFormatting>
        <x14:conditionalFormatting xmlns:xm="http://schemas.microsoft.com/office/excel/2006/main">
          <x14:cfRule type="expression" priority="19762" id="{BBFCF869-0BDB-4FAB-8EA8-146196085293}">
            <xm:f>$AA1=Légende!$C$26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9763" id="{744482C0-605E-48B6-B0C3-6E0150CF154E}">
            <xm:f>$F1=Légende!$A$3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9764" id="{2A3BC1C3-656F-4BC0-ADD9-016967D27970}">
            <xm:f>$F1=Légende!$A$5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9765" id="{08E1011F-8F11-4266-8F81-342111021C30}">
            <xm:f>$F1=Légende!$A$4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19791" id="{7B9BF86E-FDC3-48BC-AE9B-C1671CEAB00F}">
            <xm:f>$AA1=Légende!$C$26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9792" id="{3B647F30-5EA0-44D2-B466-ABAD87BDBAB6}">
            <xm:f>$F1=Légende!$A$3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9793" id="{047AD440-4278-4644-A1E2-1C3F1A4EA7B5}">
            <xm:f>$F1=Légende!$A$5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9794" id="{9C397F32-07D3-4E91-B271-E602C97C4BB1}">
            <xm:f>$F1=Légende!$A$4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19820" id="{9BFE02D3-4AA6-4A90-B8E0-635220D47AB6}">
            <xm:f>$AA1=Légende!$C$26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9821" id="{CC546380-2F1B-4223-A4ED-62B4D8140266}">
            <xm:f>$F1=Légende!$A$3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9822" id="{91E6B4AD-BF16-4D14-A8E6-EB62A29C1AE3}">
            <xm:f>$F1=Légende!$A$5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9823" id="{6574B4F1-5B65-481B-838E-0C81F4D67303}">
            <xm:f>$F1=Légende!$A$4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19849" id="{819FE83F-1774-459B-A6D3-E2431F2487DA}">
            <xm:f>$AA1=Légende!$C$26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9850" id="{22321CD0-5F87-4AF0-B101-C0D30B89CCAB}">
            <xm:f>$F1=Légende!$A$3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9851" id="{13AC6C31-E0D1-4EDA-9C36-253E6EB98305}">
            <xm:f>$F1=Légende!$A$5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9852" id="{22668764-ED53-4308-A65D-A52B3F4FD6A5}">
            <xm:f>$F1=Légende!$A$4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19878" id="{22D9A227-81C6-4C3A-A210-1D0CA485AB25}">
            <xm:f>$AA1=Légende!$C$26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9879" id="{311598AF-8016-4AF6-9C74-4F1686B07D8C}">
            <xm:f>$F1=Légende!$A$3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9880" id="{F9BC815F-B012-494F-8714-14D0E691E585}">
            <xm:f>$F1=Légende!$A$5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9881" id="{1CD836BD-0382-4363-B73C-FD1922650FB7}">
            <xm:f>$F1=Légende!$A$4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19907" id="{C3BAE397-3B69-4881-98FC-983E18B07C57}">
            <xm:f>$AA1=Légende!$C$26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9908" id="{51E7F4FA-D326-4420-BB9D-57CA28386E37}">
            <xm:f>$F1=Légende!$A$3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9909" id="{C20931B0-0E7F-48C4-9ED5-9B3010A16B44}">
            <xm:f>$F1=Légende!$A$5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9910" id="{9891B64D-9A6B-42A2-B3DB-F965B6B9CDE0}">
            <xm:f>$F1=Légende!$A$4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19936" id="{5C0B7698-11DE-413B-951B-53DE78521433}">
            <xm:f>$AA1=Légende!$C$26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9937" id="{23ACCA82-D332-4EC9-97D3-1C8832469F8B}">
            <xm:f>$F1=Légende!$A$3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9938" id="{E37A24B0-CADA-412E-A60D-ED79F7581FBF}">
            <xm:f>$F1=Légende!$A$5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9939" id="{4F315DA5-B3D1-4F90-B371-DF337AFAF402}">
            <xm:f>$F1=Légende!$A$4</xm:f>
            <x14:dxf>
              <fill>
                <patternFill>
                  <bgColor rgb="FFFFFFCC"/>
                </patternFill>
              </fill>
            </x14:dxf>
          </x14:cfRule>
          <xm:sqref>B1:G1</xm:sqref>
        </x14:conditionalFormatting>
        <x14:conditionalFormatting xmlns:xm="http://schemas.microsoft.com/office/excel/2006/main">
          <x14:cfRule type="cellIs" priority="5" operator="lessThan" id="{114B7E1B-1830-440B-89EB-66E0EAF1BFC0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28" operator="lessThan" id="{ACE87EC8-87F2-4382-BE19-CFAC0EFEA69C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51" operator="lessThan" id="{B9D77AE1-0648-48C7-A92E-049AE0E8E9EE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74" operator="lessThan" id="{FA52889C-6F72-495A-B3ED-6C4EEE58FCCA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97" operator="lessThan" id="{233D017D-7AAC-4229-89EB-F7BE154990CA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120" operator="lessThan" id="{993F5BF8-C803-424E-99C5-E71D1860B775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14:cfRule type="cellIs" priority="143" operator="lessThan" id="{6901B9FD-D485-4F51-AB6E-B34FEA8F811B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m:sqref>J3:J20</xm:sqref>
        </x14:conditionalFormatting>
        <x14:conditionalFormatting xmlns:xm="http://schemas.microsoft.com/office/excel/2006/main">
          <x14:cfRule type="expression" priority="10" id="{73A95A95-F25D-46A2-B9A5-F5290088D5A8}">
            <xm:f>$AA3=Légende!$B$24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1" id="{49BF4275-8ACD-478B-93D2-16752F74C1ED}">
            <xm:f>$AA3=Légende!$B$26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33" id="{87419A83-B6C9-4450-AFED-28514F10A051}">
            <xm:f>$AA3=Légende!$B$24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34" id="{F726F616-E49F-4DA9-BF54-E3B80CAE1BC9}">
            <xm:f>$AA3=Légende!$B$26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56" id="{89F189DD-7467-4440-BBF3-86AA93B4258A}">
            <xm:f>$AA3=Légende!$B$24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57" id="{187213EA-E70D-492C-9807-15F7BDC7D63A}">
            <xm:f>$AA3=Légende!$B$26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79" id="{D917B2F9-BDA6-442A-917E-D6CC9318AE56}">
            <xm:f>$AA3=Légende!$B$24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80" id="{B230D827-4CEC-4F9C-8A7F-CFBD08B124BB}">
            <xm:f>$AA3=Légende!$B$26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102" id="{0C388DC5-401C-4C87-B0CC-F8334C289990}">
            <xm:f>$AA3=Légende!$B$24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03" id="{525694C1-5F1D-463B-80E8-2B57A6FD1C7B}">
            <xm:f>$AA3=Légende!$B$26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125" id="{54738631-3F6E-4AAD-8D16-6033AC07717D}">
            <xm:f>$AA3=Légende!$B$24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26" id="{EA399DF4-96CA-4557-A932-1E2BF6DB4C77}">
            <xm:f>$AA3=Légende!$B$26</xm:f>
            <x14:dxf>
              <fill>
                <patternFill>
                  <bgColor rgb="FFD8E4BC"/>
                </patternFill>
              </fill>
            </x14:dxf>
          </x14:cfRule>
          <x14:cfRule type="expression" priority="148" id="{33C1DFAC-A68A-4897-93FF-5D35D0165CE6}">
            <xm:f>$AA3=Légende!$B$24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49" id="{ED38B7BF-E0AB-4F31-BB8D-198E59D35DE0}">
            <xm:f>$AA3=Légende!$B$26</xm:f>
            <x14:dxf>
              <fill>
                <patternFill>
                  <bgColor rgb="FFD8E4BC"/>
                </patternFill>
              </fill>
            </x14:dxf>
          </x14:cfRule>
          <xm:sqref>B3:P20</xm:sqref>
        </x14:conditionalFormatting>
        <x14:conditionalFormatting xmlns:xm="http://schemas.microsoft.com/office/excel/2006/main">
          <x14:cfRule type="expression" priority="12" id="{E599C0DF-2D87-4AF6-9FCD-E0E454E5A332}">
            <xm:f>$AA3=Légende!$C$26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3" id="{E1AB00BE-9142-4620-885F-E1AC36661204}">
            <xm:f>$F3=Légende!$A$3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4" id="{94F631DE-CB60-43C9-989E-BF0C3764B7DD}">
            <xm:f>$F3=Légende!$A$5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5" id="{2BFED58A-0995-41B7-B56E-CC0D270579D0}">
            <xm:f>$F3=Légende!$A$4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35" id="{3AB42FE9-EE73-43B0-8573-E5DAEE26FA87}">
            <xm:f>$AA3=Légende!$C$26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36" id="{673FD9F5-D4B2-499C-8024-8A98CF235AFF}">
            <xm:f>$F3=Légende!$A$3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37" id="{97D59DA6-B43D-45E6-B2AF-37A50E63A149}">
            <xm:f>$F3=Légende!$A$5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38" id="{9854FBDC-18DF-4155-AD26-0159B422B8CA}">
            <xm:f>$F3=Légende!$A$4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58" id="{269913BD-BB9E-48E3-9BB2-1EAAB85377A3}">
            <xm:f>$AA3=Légende!$C$26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59" id="{5C93C999-5399-4979-B621-41E4DE1A3C8C}">
            <xm:f>$F3=Légende!$A$3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60" id="{A3415924-71CE-4350-8CB8-24AE89973022}">
            <xm:f>$F3=Légende!$A$5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61" id="{ED8E8BE4-6368-4FB1-88AE-B84B6713914A}">
            <xm:f>$F3=Légende!$A$4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81" id="{995B335B-E2B6-4BD1-BD1B-AEC23535D41E}">
            <xm:f>$AA3=Légende!$C$26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82" id="{8B2C1D00-68B6-4B8F-A66A-F4667638E4EC}">
            <xm:f>$F3=Légende!$A$3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83" id="{2499F13C-7FAA-40E8-97EB-350DBFD18212}">
            <xm:f>$F3=Légende!$A$5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84" id="{7D0C2480-4035-4259-98B7-22631B9C5A0B}">
            <xm:f>$F3=Légende!$A$4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104" id="{30D9519F-41C7-4205-A8C4-6D13EABE104D}">
            <xm:f>$AA3=Légende!$C$26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05" id="{DE797501-A975-443C-8211-6F18E7A6A6C3}">
            <xm:f>$F3=Légende!$A$3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06" id="{371D9284-76C5-4F57-916D-72C9B32931CD}">
            <xm:f>$F3=Légende!$A$5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07" id="{1C448FD8-34A6-446A-926A-563A69814D46}">
            <xm:f>$F3=Légende!$A$4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127" id="{98037CFF-66DD-4811-88CB-0D6937E77938}">
            <xm:f>$AA3=Légende!$C$26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28" id="{282A37E9-99BB-4FD1-A050-7987BD4255EE}">
            <xm:f>$F3=Légende!$A$3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29" id="{9CBF1A53-4A89-4742-AB40-6E436459CBB8}">
            <xm:f>$F3=Légende!$A$5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30" id="{59C1349D-B461-4904-8368-DA501D9E44A1}">
            <xm:f>$F3=Légende!$A$4</xm:f>
            <x14:dxf>
              <fill>
                <patternFill>
                  <bgColor rgb="FFFFFFCC"/>
                </patternFill>
              </fill>
            </x14:dxf>
          </x14:cfRule>
          <x14:cfRule type="expression" priority="150" id="{2FCB0061-96DE-41A7-93F8-31746F968C40}">
            <xm:f>$AA3=Légende!$C$26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51" id="{2CFBFEC2-B9E5-4BB5-A36B-3E51CE9FF650}">
            <xm:f>$F3=Légende!$A$3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52" id="{E63C0D5E-48B1-4802-B222-1299E2D09519}">
            <xm:f>$F3=Légende!$A$5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53" id="{11D9794D-5A20-41DA-9945-E44A4C0B3705}">
            <xm:f>$F3=Légende!$A$4</xm:f>
            <x14:dxf>
              <fill>
                <patternFill>
                  <bgColor rgb="FFFFFFCC"/>
                </patternFill>
              </fill>
            </x14:dxf>
          </x14:cfRule>
          <xm:sqref>B3:G20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2000000}">
          <x14:formula1>
            <xm:f>Légende!$A$3:$A$5</xm:f>
          </x14:formula1>
          <xm:sqref>F3:F20</xm:sqref>
        </x14:dataValidation>
        <x14:dataValidation type="list" allowBlank="1" showInputMessage="1" showErrorMessage="1" xr:uid="{00000000-0002-0000-0000-000005000000}">
          <x14:formula1>
            <xm:f>Légende!$D$2:$D$16</xm:f>
          </x14:formula1>
          <xm:sqref>O3:O20</xm:sqref>
        </x14:dataValidation>
        <x14:dataValidation type="list" allowBlank="1" showInputMessage="1" showErrorMessage="1" xr:uid="{00000000-0002-0000-0000-000003000000}">
          <x14:formula1>
            <xm:f>Légende!$B$1</xm:f>
          </x14:formula1>
          <xm:sqref>Y1:Y1048576</xm:sqref>
        </x14:dataValidation>
        <x14:dataValidation type="list" allowBlank="1" showInputMessage="1" showErrorMessage="1" xr:uid="{00000000-0002-0000-0000-000004000000}">
          <x14:formula1>
            <xm:f>Légende!$G$2:$G$15</xm:f>
          </x14:formula1>
          <xm:sqref>V3:V1048576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G30"/>
  <sheetViews>
    <sheetView workbookViewId="0">
      <selection activeCell="G10" sqref="G10:G13"/>
    </sheetView>
  </sheetViews>
  <sheetFormatPr defaultColWidth="11.42578125" defaultRowHeight="15" x14ac:dyDescent="0.25"/>
  <cols>
    <col min="1" max="1" width="14.140625" customWidth="1"/>
    <col min="4" max="4" width="26.28515625" customWidth="1"/>
    <col min="5" max="5" width="5.7109375" customWidth="1"/>
    <col min="6" max="6" width="1.7109375" customWidth="1"/>
    <col min="7" max="7" width="9.7109375" customWidth="1"/>
    <col min="8" max="8" width="15.5703125" bestFit="1" customWidth="1"/>
  </cols>
  <sheetData>
    <row r="1" spans="1:7" ht="15.75" x14ac:dyDescent="0.25">
      <c r="A1" s="16">
        <f ca="1">TODAY()</f>
        <v>45156</v>
      </c>
      <c r="B1" s="1" t="s">
        <v>59</v>
      </c>
      <c r="C1" s="1"/>
      <c r="D1" s="51" t="s">
        <v>64</v>
      </c>
      <c r="E1" s="50">
        <f ca="1">IF(MONTH(A1)&gt;8,YEAR(A1),YEAR(A1)-1)</f>
        <v>2022</v>
      </c>
      <c r="F1" s="50" t="s">
        <v>65</v>
      </c>
      <c r="G1" s="49">
        <f ca="1">E1+1</f>
        <v>2023</v>
      </c>
    </row>
    <row r="2" spans="1:7" ht="18" x14ac:dyDescent="0.3">
      <c r="A2" s="79" t="s">
        <v>27</v>
      </c>
      <c r="B2" s="80"/>
      <c r="C2" s="2"/>
      <c r="D2" s="3" t="s">
        <v>28</v>
      </c>
      <c r="G2" s="13" t="str">
        <f ca="1">PROPER(TEXT(DATE($E$1,10,1),"MMM AA"))</f>
        <v>Okt Aa</v>
      </c>
    </row>
    <row r="3" spans="1:7" ht="16.5" x14ac:dyDescent="0.3">
      <c r="A3" s="4">
        <v>999</v>
      </c>
      <c r="B3" s="3" t="s">
        <v>17</v>
      </c>
      <c r="C3" s="2"/>
      <c r="D3" s="3" t="s">
        <v>11</v>
      </c>
      <c r="G3" s="13" t="str">
        <f ca="1">PROPER(TEXT(DATE($E$1,11,1),"MMM AA"))</f>
        <v>Nov Aa</v>
      </c>
    </row>
    <row r="4" spans="1:7" ht="16.5" x14ac:dyDescent="0.3">
      <c r="A4" s="3" t="s">
        <v>5</v>
      </c>
      <c r="B4" s="3" t="s">
        <v>18</v>
      </c>
      <c r="C4" s="2"/>
      <c r="D4" s="3" t="s">
        <v>7</v>
      </c>
      <c r="G4" s="13" t="str">
        <f ca="1">PROPER(TEXT(DATE($E$1,12,1),"MMM AA"))</f>
        <v>Dec Aa</v>
      </c>
    </row>
    <row r="5" spans="1:7" ht="16.5" x14ac:dyDescent="0.3">
      <c r="A5" s="3" t="s">
        <v>6</v>
      </c>
      <c r="B5" s="3" t="s">
        <v>19</v>
      </c>
      <c r="C5" s="2"/>
      <c r="D5" s="3" t="s">
        <v>15</v>
      </c>
      <c r="G5" s="13" t="str">
        <f ca="1">PROPER(TEXT(DATE($G$1,1,1),"MMM AA"))</f>
        <v>Jan Aa</v>
      </c>
    </row>
    <row r="6" spans="1:7" ht="16.5" x14ac:dyDescent="0.3">
      <c r="A6" s="2"/>
      <c r="B6" s="2"/>
      <c r="C6" s="2"/>
      <c r="D6" s="3" t="s">
        <v>8</v>
      </c>
      <c r="G6" s="13" t="str">
        <f ca="1">PROPER(TEXT(DATE($G$1,2,1),"MMM AA"))</f>
        <v>Feb Aa</v>
      </c>
    </row>
    <row r="7" spans="1:7" ht="16.5" x14ac:dyDescent="0.3">
      <c r="A7" s="2"/>
      <c r="B7" s="2"/>
      <c r="C7" s="2"/>
      <c r="D7" s="3" t="s">
        <v>20</v>
      </c>
      <c r="G7" s="13" t="str">
        <f ca="1">PROPER(TEXT(DATE($G$1,3,1),"MMM AA"))</f>
        <v>Mrt Aa</v>
      </c>
    </row>
    <row r="8" spans="1:7" ht="16.5" x14ac:dyDescent="0.3">
      <c r="A8" s="2"/>
      <c r="B8" s="2"/>
      <c r="C8" s="2"/>
      <c r="D8" s="3" t="s">
        <v>21</v>
      </c>
      <c r="G8" s="13" t="str">
        <f ca="1">PROPER(TEXT(DATE($G$1,4,1),"MMM AA"))</f>
        <v>Apr Aa</v>
      </c>
    </row>
    <row r="9" spans="1:7" ht="16.5" x14ac:dyDescent="0.3">
      <c r="C9" s="2"/>
      <c r="D9" s="3" t="s">
        <v>9</v>
      </c>
      <c r="G9" s="13" t="str">
        <f ca="1">PROPER(TEXT(DATE($G$1,5,1),"MMM AA"))</f>
        <v>Mei Aa</v>
      </c>
    </row>
    <row r="10" spans="1:7" ht="16.5" x14ac:dyDescent="0.3">
      <c r="C10" s="2"/>
      <c r="D10" s="3" t="s">
        <v>10</v>
      </c>
      <c r="G10" s="13" t="str">
        <f ca="1">PROPER(TEXT(DATE($G$1,6,1),"MMM AA"))</f>
        <v>Jun Aa</v>
      </c>
    </row>
    <row r="11" spans="1:7" ht="16.5" x14ac:dyDescent="0.3">
      <c r="C11" s="2"/>
      <c r="D11" s="3" t="s">
        <v>22</v>
      </c>
      <c r="G11" s="13" t="str">
        <f ca="1">PROPER(TEXT(DATE($G$1,7,1),"MMM AA"))</f>
        <v>Jul Aa</v>
      </c>
    </row>
    <row r="12" spans="1:7" ht="16.5" x14ac:dyDescent="0.3">
      <c r="C12" s="2"/>
      <c r="D12" s="3" t="s">
        <v>23</v>
      </c>
      <c r="G12" s="13" t="str">
        <f ca="1">PROPER(TEXT(DATE($G$1,8,1),"MMM AA"))</f>
        <v>Aug Aa</v>
      </c>
    </row>
    <row r="13" spans="1:7" ht="16.5" x14ac:dyDescent="0.3">
      <c r="C13" s="2"/>
      <c r="D13" s="3" t="s">
        <v>24</v>
      </c>
      <c r="G13" s="13" t="str">
        <f ca="1">PROPER(TEXT(DATE($G$1,9,1),"MMM AA"))</f>
        <v>Sep Aa</v>
      </c>
    </row>
    <row r="14" spans="1:7" ht="16.5" x14ac:dyDescent="0.3">
      <c r="C14" s="2"/>
      <c r="D14" s="3" t="s">
        <v>25</v>
      </c>
      <c r="G14" s="47" t="s">
        <v>44</v>
      </c>
    </row>
    <row r="15" spans="1:7" ht="16.5" x14ac:dyDescent="0.3">
      <c r="D15" s="3" t="s">
        <v>30</v>
      </c>
      <c r="G15" t="s">
        <v>67</v>
      </c>
    </row>
    <row r="16" spans="1:7" ht="16.5" x14ac:dyDescent="0.3">
      <c r="D16" s="3" t="s">
        <v>46</v>
      </c>
    </row>
    <row r="20" spans="1:3" ht="21" x14ac:dyDescent="0.25">
      <c r="A20" s="10"/>
      <c r="B20" s="5" t="s">
        <v>19</v>
      </c>
    </row>
    <row r="22" spans="1:3" ht="21" x14ac:dyDescent="0.25">
      <c r="A22" s="9"/>
      <c r="B22" s="5" t="s">
        <v>26</v>
      </c>
    </row>
    <row r="24" spans="1:3" x14ac:dyDescent="0.25">
      <c r="A24" s="8"/>
      <c r="B24" s="17" t="s">
        <v>56</v>
      </c>
    </row>
    <row r="26" spans="1:3" x14ac:dyDescent="0.25">
      <c r="A26" s="14"/>
      <c r="B26" s="6" t="s">
        <v>54</v>
      </c>
      <c r="C26" s="15" t="s">
        <v>55</v>
      </c>
    </row>
    <row r="28" spans="1:3" ht="15.75" x14ac:dyDescent="0.25">
      <c r="A28" s="11"/>
      <c r="B28" s="7" t="s">
        <v>29</v>
      </c>
    </row>
    <row r="30" spans="1:3" x14ac:dyDescent="0.25">
      <c r="A30" s="12"/>
      <c r="B30" s="6" t="s">
        <v>31</v>
      </c>
    </row>
  </sheetData>
  <mergeCells count="1">
    <mergeCell ref="A2:B2"/>
  </mergeCells>
  <conditionalFormatting sqref="G14">
    <cfRule type="expression" dxfId="184" priority="1">
      <formula>$AA14="¤"</formula>
    </cfRule>
  </conditionalFormatting>
  <conditionalFormatting sqref="G2:G12">
    <cfRule type="expression" dxfId="183" priority="3226">
      <formula>$AA3="¤"</formula>
    </cfRule>
  </conditionalFormatting>
  <conditionalFormatting sqref="G13">
    <cfRule type="expression" dxfId="182" priority="3227">
      <formula>$AA2="¤"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SUIVI Contrats </vt:lpstr>
      <vt:lpstr>Légende</vt:lpstr>
      <vt:lpstr>'SUIVI Contrats '!Afdrukbereik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BSA</cp:lastModifiedBy>
  <cp:lastPrinted>2023-04-07T08:13:41Z</cp:lastPrinted>
  <dcterms:created xsi:type="dcterms:W3CDTF">2017-09-13T13:38:08Z</dcterms:created>
  <dcterms:modified xsi:type="dcterms:W3CDTF">2023-08-18T12:45:59Z</dcterms:modified>
</cp:coreProperties>
</file>