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465DD7E-D7DB-4650-B278-00F450140F79}" xr6:coauthVersionLast="47" xr6:coauthVersionMax="47" xr10:uidLastSave="{00000000-0000-0000-0000-000000000000}"/>
  <bookViews>
    <workbookView xWindow="-120" yWindow="-120" windowWidth="29040" windowHeight="15855" firstSheet="2" activeTab="3" xr2:uid="{BB828442-31A9-4440-9B52-BB2CA3C3F625}"/>
  </bookViews>
  <sheets>
    <sheet name="Feuil1" sheetId="1" state="hidden" r:id="rId1"/>
    <sheet name="Feuil2" sheetId="2" state="hidden" r:id="rId2"/>
    <sheet name="BASE" sheetId="3" r:id="rId3"/>
    <sheet name="SYNTHÈS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J6" i="3"/>
  <c r="J5" i="3"/>
  <c r="J4" i="3"/>
  <c r="J3" i="3" l="1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3" i="2"/>
  <c r="G3" i="4" a="1"/>
  <c r="G3" i="4" l="1"/>
  <c r="F3" i="4"/>
  <c r="N4" i="1"/>
  <c r="N5" i="1"/>
  <c r="N6" i="1"/>
  <c r="N7" i="1"/>
  <c r="N8" i="1"/>
  <c r="N9" i="1"/>
  <c r="N10" i="1"/>
  <c r="N11" i="1"/>
  <c r="N12" i="1"/>
  <c r="N13" i="1"/>
  <c r="N3" i="1"/>
  <c r="O5" i="1"/>
  <c r="O6" i="1"/>
  <c r="O7" i="1"/>
  <c r="O8" i="1"/>
  <c r="O9" i="1"/>
  <c r="O10" i="1"/>
  <c r="O11" i="1"/>
  <c r="O12" i="1"/>
  <c r="O13" i="1"/>
  <c r="O4" i="1"/>
  <c r="O3" i="1"/>
  <c r="H3" i="1"/>
  <c r="H5" i="1"/>
  <c r="H6" i="1"/>
  <c r="H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2" i="1"/>
  <c r="Q2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<sst xmlns="http://schemas.openxmlformats.org/spreadsheetml/2006/main" count="210" uniqueCount="136">
  <si>
    <t>Mission Rewards</t>
  </si>
  <si>
    <t>Transfert Crypto.com &gt; Binance</t>
  </si>
  <si>
    <t>Échange AVAX &gt; USDT</t>
  </si>
  <si>
    <t>Airdrop ETH</t>
  </si>
  <si>
    <t>Transfert Crypto.com &gt; KuCoin</t>
  </si>
  <si>
    <t>Ajustement du solde</t>
  </si>
  <si>
    <t>100 USDT &gt; 100 BUSD</t>
  </si>
  <si>
    <t>Convert Dust</t>
  </si>
  <si>
    <t>Rewards mint HNT</t>
  </si>
  <si>
    <t>Solde MetaMask R.</t>
  </si>
  <si>
    <t>Transfert Binance &gt; SafePal</t>
  </si>
  <si>
    <t>Transfert Binance &gt; Ledger</t>
  </si>
  <si>
    <t>Liste A</t>
  </si>
  <si>
    <t>Liste B</t>
  </si>
  <si>
    <t>BTC</t>
  </si>
  <si>
    <t>ETH</t>
  </si>
  <si>
    <t>ATOM</t>
  </si>
  <si>
    <t>CHZ</t>
  </si>
  <si>
    <t>KDA</t>
  </si>
  <si>
    <t>LINK</t>
  </si>
  <si>
    <t>=SI(ESTNA(RECHERCHEV(G3;$J$3:$J$6;1;FAUX))=FAUX;1;0)</t>
  </si>
  <si>
    <t>Écart C.</t>
  </si>
  <si>
    <t>C. $</t>
  </si>
  <si>
    <t>Test1</t>
  </si>
  <si>
    <t>Test2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</si>
  <si>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</si>
  <si>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</si>
  <si>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</si>
  <si>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</si>
  <si>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</si>
  <si>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</si>
  <si>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</si>
  <si>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</si>
  <si>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</si>
  <si>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</si>
  <si>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Code</t>
  </si>
  <si>
    <t>Objectif $</t>
  </si>
  <si>
    <t>Investi $</t>
  </si>
  <si>
    <t>CKB</t>
  </si>
  <si>
    <t>DOT</t>
  </si>
  <si>
    <t>GRT</t>
  </si>
  <si>
    <t>MATIC</t>
  </si>
  <si>
    <t>STX</t>
  </si>
  <si>
    <t>ADA</t>
  </si>
  <si>
    <t>AERGO</t>
  </si>
  <si>
    <t>AKT</t>
  </si>
  <si>
    <t>ANKR</t>
  </si>
  <si>
    <t>APE</t>
  </si>
  <si>
    <t>AVAX</t>
  </si>
  <si>
    <t>AXL</t>
  </si>
  <si>
    <t>BNB</t>
  </si>
  <si>
    <t>CELO</t>
  </si>
  <si>
    <t>CRO</t>
  </si>
  <si>
    <t>CSPR</t>
  </si>
  <si>
    <t>DCR</t>
  </si>
  <si>
    <t>DYDX</t>
  </si>
  <si>
    <t>EGLD</t>
  </si>
  <si>
    <t>ENJ</t>
  </si>
  <si>
    <t>ETC</t>
  </si>
  <si>
    <t>ETHW</t>
  </si>
  <si>
    <t>FET</t>
  </si>
  <si>
    <t>FIL</t>
  </si>
  <si>
    <t>FLOW</t>
  </si>
  <si>
    <t>FLUX</t>
  </si>
  <si>
    <t>FTM</t>
  </si>
  <si>
    <t>GALA</t>
  </si>
  <si>
    <t>GLMR</t>
  </si>
  <si>
    <t>HNT</t>
  </si>
  <si>
    <t>ILV</t>
  </si>
  <si>
    <t>IMX</t>
  </si>
  <si>
    <t>JASMY</t>
  </si>
  <si>
    <t>KLAY</t>
  </si>
  <si>
    <t>LRC</t>
  </si>
  <si>
    <t>LUNC</t>
  </si>
  <si>
    <t>MBL</t>
  </si>
  <si>
    <t>NEAR</t>
  </si>
  <si>
    <t>QNT</t>
  </si>
  <si>
    <t>QTUM</t>
  </si>
  <si>
    <t>REEF</t>
  </si>
  <si>
    <t>ROSE</t>
  </si>
  <si>
    <t>SOL</t>
  </si>
  <si>
    <t>TAO</t>
  </si>
  <si>
    <t>THETA</t>
  </si>
  <si>
    <t>TRX</t>
  </si>
  <si>
    <t>USTC</t>
  </si>
  <si>
    <t>VET</t>
  </si>
  <si>
    <t>VRA</t>
  </si>
  <si>
    <t>XRP</t>
  </si>
  <si>
    <t>YFI</t>
  </si>
  <si>
    <t>ZEN</t>
  </si>
  <si>
    <t>ZIL</t>
  </si>
  <si>
    <t>=SI(ET(RECHERCHEX([@Code];STRATÉGIE!B:B;STRATÉGIE!D:D;0)&gt;=RECHERCHEX([@Code];STRATÉGIE!B:B;STRATÉGIE!C:C;0);[@Prix]&gt;=[@[2.10 (25%)]];[@Prix]&lt;[@[3.15 (25%)]];[@[Nb ventes]]=0);1;0)</t>
  </si>
  <si>
    <t>Prix</t>
  </si>
  <si>
    <t>Rang</t>
  </si>
  <si>
    <t>Quantité</t>
  </si>
  <si>
    <t>%</t>
  </si>
  <si>
    <t>Vendu $</t>
  </si>
  <si>
    <t>Solde act. $</t>
  </si>
  <si>
    <t>Nb achats</t>
  </si>
  <si>
    <t>Dern. Achat</t>
  </si>
  <si>
    <t>Moy. Achat</t>
  </si>
  <si>
    <t>M&lt;P</t>
  </si>
  <si>
    <t>Nb ventes</t>
  </si>
  <si>
    <t>Moy. Vente</t>
  </si>
  <si>
    <t>ATH</t>
  </si>
  <si>
    <t>Si ATH $</t>
  </si>
  <si>
    <t>x ATH</t>
  </si>
  <si>
    <t>25%</t>
  </si>
  <si>
    <t>2.10 (25%)</t>
  </si>
  <si>
    <t>&gt;2.10</t>
  </si>
  <si>
    <t>3.15 (25%)</t>
  </si>
  <si>
    <t>&gt;3.15</t>
  </si>
  <si>
    <t>4.20 (25%)</t>
  </si>
  <si>
    <t>&gt;4.20</t>
  </si>
  <si>
    <t>5.25 (25%)</t>
  </si>
  <si>
    <t>&gt;5.25</t>
  </si>
  <si>
    <t>Type</t>
  </si>
  <si>
    <t>Date</t>
  </si>
  <si>
    <t>Heure</t>
  </si>
  <si>
    <t>Exchange</t>
  </si>
  <si>
    <t>Code 1</t>
  </si>
  <si>
    <t>Code 2</t>
  </si>
  <si>
    <t>Total</t>
  </si>
  <si>
    <t>Frais</t>
  </si>
  <si>
    <t>Code 3</t>
  </si>
  <si>
    <t>Valeur act.</t>
  </si>
  <si>
    <t>G/P %</t>
  </si>
  <si>
    <t>Notes</t>
  </si>
  <si>
    <t>Achat</t>
  </si>
  <si>
    <t>Objectif</t>
  </si>
  <si>
    <t>Somme</t>
  </si>
  <si>
    <t>O/N 2</t>
  </si>
  <si>
    <t>Ob.</t>
  </si>
  <si>
    <t>=SI(SOMME.SI.ENS([Total];[Code 1];[@[Code 1]];[Type];"Achat")-SOMME.SI.ENS([Total];[Code 1];[@[Code 1]];[Type];"Vente")&gt;=RECHERCHEX([@[Code 1]];Synthèse[Code];Synthèse[Objectif];0);"Oui";"Non")</t>
  </si>
  <si>
    <t>=SI(OU((SOMME.SI.ENS(Base[Total];Base[Code 1];[@Code];Base[Type];"Achat")-SOMME.SI.ENS(Base[Total];Base[Code 1];[@Code];Base[Type];"Vente"))&gt;=[@Objectif]; SOMMEPROD((Base[Code 1]=[@Code])*(Base[Total]&gt;=[@Objectif]))); "OUI"; SI(SOMMEPROD((Base[Code 1]=[@Code])*(Base[Total]&gt;=[@Objectif]))&gt;0; "OUI"; "NON"))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</si>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</sst>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dd/mm/yy;@"/>
    <numFmt numFmtId="166" formatCode="#,##0.00000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4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0" fontId="4" fillId="0" borderId="1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5" xfId="1" applyNumberFormat="1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6" fontId="4" fillId="0" borderId="5" xfId="0" applyNumberFormat="1" applyFont="1" applyBorder="1" applyAlignment="1">
      <alignment vertical="center"/>
    </xf>
  </cellXfs>
  <cellStyles count="2">
    <cellStyle name="Procent" xfId="1" builtinId="5"/>
    <cellStyle name="Standaard" xfId="0" builtinId="0"/>
  </cellStyles>
  <dxfs count="37"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numFmt numFmtId="0" formatCode="General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hh:mm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dd/mm/yyyy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top style="medium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u/>
      </font>
    </dxf>
    <dxf>
      <font>
        <u/>
      </font>
    </dxf>
  </dxfs>
  <tableStyles count="1" defaultTableStyle="TableStyleMedium2" defaultPivotStyle="PivotStyleLight16">
    <tableStyle name="Invisible" pivot="0" table="0" count="0" xr9:uid="{3FB3F993-5B0D-4C9E-9AA4-903F8F476F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AE488D-45D4-4CCD-9504-FB08669D8B10}" name="Tableau1" displayName="Tableau1" ref="G2:G6" totalsRowShown="0">
  <autoFilter ref="G2:G6" xr:uid="{89AE488D-45D4-4CCD-9504-FB08669D8B10}">
    <filterColumn colId="0" hiddenButton="1"/>
  </autoFilter>
  <tableColumns count="1">
    <tableColumn id="1" xr3:uid="{26456670-D17C-42C9-8266-B21F498A8219}" name="Liste A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DA58C-8B01-4CD2-9713-95D9FB416E24}" name="Tableau2" displayName="Tableau2" ref="J2:J7" totalsRowShown="0">
  <autoFilter ref="J2:J7" xr:uid="{CFADA58C-8B01-4CD2-9713-95D9FB416E24}">
    <filterColumn colId="0" hiddenButton="1"/>
  </autoFilter>
  <tableColumns count="1">
    <tableColumn id="1" xr3:uid="{FA371AF4-983D-4C8C-8E68-31629EC12097}" name="Liste 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19DE4-2AB4-48E0-842F-3B8F09BA7835}" name="Tableau3" displayName="Tableau3" ref="S2:S7" totalsRowShown="0">
  <autoFilter ref="S2:S7" xr:uid="{FB219DE4-2AB4-48E0-842F-3B8F09BA7835}"/>
  <tableColumns count="1">
    <tableColumn id="1" xr3:uid="{D6A86947-BFF7-43C6-B80F-9840413BD04A}" name="Test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9054E-9273-4411-BE41-250120C847CD}" name="Tableau4" displayName="Tableau4" ref="T2:T7" totalsRowShown="0">
  <autoFilter ref="T2:T7" xr:uid="{4699054E-9273-4411-BE41-250120C847CD}"/>
  <tableColumns count="1">
    <tableColumn id="1" xr3:uid="{98DB6932-7A2C-46FF-A382-C3DDF52CA6D2}" name="Test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7987CE-2864-4FB6-8DC7-50E8C1B25336}" name="Tableau5" displayName="Tableau5" ref="B2:AA61" totalsRowShown="0">
  <autoFilter ref="B2:AA61" xr:uid="{1F7987CE-2864-4FB6-8DC7-50E8C1B25336}"/>
  <tableColumns count="26">
    <tableColumn id="1" xr3:uid="{5D8A3693-593A-4664-A74F-9DB3E5259068}" name="Code"/>
    <tableColumn id="2" xr3:uid="{D7218C3F-22AF-45E5-A8D9-8E0C32C9A176}" name="Prix"/>
    <tableColumn id="3" xr3:uid="{8F737264-3BD2-41FF-AAA6-0E103E6EBFE5}" name="Rang"/>
    <tableColumn id="4" xr3:uid="{9E63190A-9026-45F7-B113-39FA43D5108B}" name="Quantité"/>
    <tableColumn id="5" xr3:uid="{81719EAD-C8E0-4534-B243-E3BA611CFAC2}" name="Investi $"/>
    <tableColumn id="6" xr3:uid="{D4CC20EE-464A-4D00-800D-3A5A8C750BC4}" name="%"/>
    <tableColumn id="7" xr3:uid="{6125F1D7-3A82-4396-A5ED-0AE1FADF5EA8}" name="Vendu $"/>
    <tableColumn id="8" xr3:uid="{3D4F5EF8-2A8F-4CD7-82B8-3066DA6EEE01}" name="Solde act. $"/>
    <tableColumn id="9" xr3:uid="{3FC2CF31-B828-4771-942F-9EAFF7C8C6AF}" name="Nb achats"/>
    <tableColumn id="10" xr3:uid="{7802B469-3224-4197-AE64-41DEE0FA42E2}" name="Dern. Achat"/>
    <tableColumn id="11" xr3:uid="{35038CA5-57A4-4680-83AD-82710A2B3E0D}" name="Moy. Achat"/>
    <tableColumn id="12" xr3:uid="{009177B5-1AEC-42B3-8545-8CAE0CEEBCE4}" name="M&lt;P"/>
    <tableColumn id="13" xr3:uid="{3DAE8320-6918-400C-87A1-AB8B35941CA6}" name="Nb ventes"/>
    <tableColumn id="14" xr3:uid="{36DB02F7-C7FB-4630-BE42-3B405D86F7B4}" name="Moy. Vente"/>
    <tableColumn id="15" xr3:uid="{D22A4F15-D568-4387-8D50-632520328A9C}" name="ATH"/>
    <tableColumn id="16" xr3:uid="{208D8FCF-7479-4A01-8C19-0B378FBA6F7F}" name="Si ATH $"/>
    <tableColumn id="17" xr3:uid="{45259176-DD8C-47F1-9D2D-C33121D02768}" name="x ATH"/>
    <tableColumn id="18" xr3:uid="{869D6392-FAD0-4B76-9D65-20865AD0432A}" name="25%"/>
    <tableColumn id="19" xr3:uid="{21EC0B49-1B83-4727-9E35-550F36B75587}" name="2.10 (25%)"/>
    <tableColumn id="20" xr3:uid="{98C6FFE7-64CA-4E3E-8E4A-CB9194C6E5CA}" name="&gt;2.10">
      <calculatedColumnFormula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calculatedColumnFormula>
    </tableColumn>
    <tableColumn id="21" xr3:uid="{FCC4FF96-3B68-4942-9479-FF5229308B42}" name="3.15 (25%)"/>
    <tableColumn id="22" xr3:uid="{307D1D46-B0D9-437D-A072-CEFBE75D5C38}" name="&gt;3.15"/>
    <tableColumn id="23" xr3:uid="{B8186874-EF8C-45DB-88BD-03938EB78432}" name="4.20 (25%)"/>
    <tableColumn id="24" xr3:uid="{C5120315-2A92-4603-AB04-343C746EEFF3}" name="&gt;4.20"/>
    <tableColumn id="25" xr3:uid="{552C71E5-8D93-4393-9571-1A6125D7A638}" name="5.25 (25%)"/>
    <tableColumn id="26" xr3:uid="{B1CDAC71-96F4-43AD-92A3-B58B367EA1DA}" name="&gt;5.25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C3C82F-0899-4B70-9E64-D84203B9890A}" name="Tableau6" displayName="Tableau6" ref="AC2:AE13" totalsRowShown="0">
  <autoFilter ref="AC2:AE13" xr:uid="{A3C3C82F-0899-4B70-9E64-D84203B9890A}"/>
  <tableColumns count="3">
    <tableColumn id="1" xr3:uid="{4068F599-4630-4DBE-96E7-4C375503E902}" name="Code"/>
    <tableColumn id="2" xr3:uid="{13E48195-B8D5-44C2-9931-6C9BBE0FC108}" name="Objectif $"/>
    <tableColumn id="3" xr3:uid="{23BB1475-DA5A-44BD-83E0-322188B1ADA4}" name="Investi $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FA6836-2D7C-484F-A255-4F9C6B47BC65}" name="Base" displayName="Base" ref="B2:P7" totalsRowShown="0" headerRowDxfId="25" dataDxfId="23" headerRowBorderDxfId="24" tableBorderDxfId="22" totalsRowBorderDxfId="21">
  <autoFilter ref="B2:P7" xr:uid="{34FA6836-2D7C-484F-A255-4F9C6B47BC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A462BC0-2D13-4FD7-930F-F7B4844739FD}" name="Type" dataDxfId="20"/>
    <tableColumn id="2" xr3:uid="{C0E5B71C-112B-4EBB-9A4D-87521A796640}" name="Date" dataDxfId="19"/>
    <tableColumn id="3" xr3:uid="{985F6572-1442-4C0D-AF5C-C0B4802A7B3B}" name="Heure" dataDxfId="18"/>
    <tableColumn id="4" xr3:uid="{6CF178C1-6F69-4A99-98A1-218B45DCE168}" name="Exchange" dataDxfId="17"/>
    <tableColumn id="5" xr3:uid="{FDC5CBB5-70D2-4B0F-92E8-C00D0D40A53E}" name="Code 1" dataDxfId="16"/>
    <tableColumn id="6" xr3:uid="{74BDE624-2C5C-4C10-BB82-51FCF4A5AD95}" name="Quantité" dataDxfId="15"/>
    <tableColumn id="7" xr3:uid="{F1D6F69F-8597-4956-A621-9FE1FD825C48}" name="Prix" dataDxfId="14"/>
    <tableColumn id="8" xr3:uid="{AA2BCF71-D248-4C44-83E7-67B0DC17CD6A}" name="Code 2" dataDxfId="13"/>
    <tableColumn id="9" xr3:uid="{3A2CEC78-618C-4FC8-A35A-A6299D09F602}" name="Total" dataDxfId="12">
      <calculatedColumnFormula>Base[[#This Row],[Quantité]]*Base[[#This Row],[Prix]]</calculatedColumnFormula>
    </tableColumn>
    <tableColumn id="10" xr3:uid="{E1941590-9130-4C2D-AB52-A1C422378D2D}" name="Frais" dataDxfId="11"/>
    <tableColumn id="11" xr3:uid="{25FE8C9A-BEE0-4349-A690-9F60027C7CDB}" name="Code 3" dataDxfId="10"/>
    <tableColumn id="12" xr3:uid="{E8A11954-3C6D-4798-9570-77C7F25B60D2}" name="Valeur act." dataDxfId="9"/>
    <tableColumn id="13" xr3:uid="{D7255FE2-0832-4EA5-8EF9-B50B2DE6470D}" name="G/P %" dataDxfId="8"/>
    <tableColumn id="14" xr3:uid="{7F293E50-3DCF-4FDC-A20B-B744FFE9CEDB}" name="Notes" dataDxfId="7"/>
    <tableColumn id="17" xr3:uid="{F7F133DA-1EAA-42E3-B043-3671976F88C7}" name="Ob." dataDxfId="6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80F192-F202-4548-B128-428C79183935}" name="Synthèse" displayName="Synthèse" ref="D2:G3" totalsRowShown="0" headerRowDxfId="5" dataDxfId="4">
  <autoFilter ref="D2:G3" xr:uid="{E380F192-F202-4548-B128-428C79183935}"/>
  <tableColumns count="4">
    <tableColumn id="1" xr3:uid="{59143189-46C8-4651-A7A7-65B6391F0A42}" name="Code" dataDxfId="3"/>
    <tableColumn id="2" xr3:uid="{DD64152E-A30C-477A-B0F7-66BA7243B32C}" name="Objectif" dataDxfId="2"/>
    <tableColumn id="4" xr3:uid="{D8A39DB4-9BCA-4068-AC8F-AA77CD3A4B96}" name="Somme" dataDxfId="1">
      <calculatedColumnFormula>SUMIFS(Base[Total],Base[Code 1],Synthèse[[#This Row],[Code]],Base[Type],"Achat")-SUMIFS(Base[Total],Base[Code 1],Synthèse[[#This Row],[Code]],Base[Type],"Vente")</calculatedColumnFormula>
    </tableColumn>
    <tableColumn id="5" xr3:uid="{125AFDE9-6120-4B7B-BFCB-3526B14BFF67}" name="O/N 2" dataDxfId="0">
      <calculatedColumnFormula array="1">VerifierObjectif(Base[],Synthèse[[#This Row],[Code]],Synthèse[[#This Row],[Objectif]])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21A1-4D53-4B96-A24C-905F47CA123D}">
  <sheetPr codeName="Feuil1"/>
  <dimension ref="B2:V52"/>
  <sheetViews>
    <sheetView topLeftCell="L1" workbookViewId="0">
      <selection activeCell="S20" sqref="S20"/>
    </sheetView>
  </sheetViews>
  <sheetFormatPr defaultColWidth="11" defaultRowHeight="15.75" x14ac:dyDescent="0.25"/>
  <cols>
    <col min="1" max="1" width="2.625" customWidth="1"/>
    <col min="2" max="2" width="2.875" bestFit="1" customWidth="1"/>
    <col min="3" max="3" width="26.75" bestFit="1" customWidth="1"/>
    <col min="14" max="14" width="7.125" bestFit="1" customWidth="1"/>
    <col min="15" max="15" width="4" bestFit="1" customWidth="1"/>
  </cols>
  <sheetData>
    <row r="2" spans="2:22" x14ac:dyDescent="0.25">
      <c r="B2">
        <f ca="1">RANDBETWEEN(0,10)</f>
        <v>0</v>
      </c>
      <c r="C2" t="s">
        <v>0</v>
      </c>
      <c r="D2" t="b">
        <f>ISNUMBER(SEARCH("Transfert",C2))</f>
        <v>0</v>
      </c>
      <c r="E2">
        <f>SUMIFS(B:B,D:D,"vrai")</f>
        <v>0</v>
      </c>
      <c r="G2" t="s">
        <v>12</v>
      </c>
      <c r="J2" t="s">
        <v>13</v>
      </c>
      <c r="N2" t="s">
        <v>21</v>
      </c>
      <c r="O2" t="s">
        <v>22</v>
      </c>
      <c r="Q2">
        <f ca="1">COUNTIF(N3:N13,"&lt;10%")</f>
        <v>5</v>
      </c>
      <c r="S2" t="s">
        <v>23</v>
      </c>
      <c r="T2" t="s">
        <v>24</v>
      </c>
      <c r="V2" t="s">
        <v>29</v>
      </c>
    </row>
    <row r="3" spans="2:22" x14ac:dyDescent="0.25">
      <c r="B3">
        <f t="shared" ref="B3:B52" ca="1" si="0">RANDBETWEEN(0,10)</f>
        <v>3</v>
      </c>
      <c r="C3" t="s">
        <v>0</v>
      </c>
      <c r="D3" t="b">
        <f t="shared" ref="D3:D52" si="1">ISNUMBER(SEARCH("Transfert",C3))</f>
        <v>0</v>
      </c>
      <c r="G3" t="s">
        <v>14</v>
      </c>
      <c r="H3">
        <f>IF(ISNA(VLOOKUP(G3,$J$3:$J$7,1,FALSE))=FALSE,1,0)</f>
        <v>1</v>
      </c>
      <c r="J3" t="s">
        <v>14</v>
      </c>
      <c r="N3" s="2">
        <f ca="1">RANDBETWEEN(1,20)/100</f>
        <v>0.08</v>
      </c>
      <c r="O3">
        <f ca="1">RANDBETWEEN(1,100)</f>
        <v>73</v>
      </c>
      <c r="S3" t="s">
        <v>25</v>
      </c>
      <c r="T3" t="s">
        <v>30</v>
      </c>
    </row>
    <row r="4" spans="2:22" x14ac:dyDescent="0.25">
      <c r="B4">
        <f t="shared" ca="1" si="0"/>
        <v>0</v>
      </c>
      <c r="C4" t="s">
        <v>0</v>
      </c>
      <c r="D4" t="b">
        <f t="shared" si="1"/>
        <v>0</v>
      </c>
      <c r="G4" t="s">
        <v>15</v>
      </c>
      <c r="H4">
        <f>IF(ISNA(VLOOKUP(G4,$J$3:$J$7,1,FALSE))=FALSE,1,0)</f>
        <v>0</v>
      </c>
      <c r="J4" t="s">
        <v>16</v>
      </c>
      <c r="N4" s="2">
        <f t="shared" ref="N4:N13" ca="1" si="2">RANDBETWEEN(1,20)/100</f>
        <v>7.0000000000000007E-2</v>
      </c>
      <c r="O4">
        <f ca="1">RANDBETWEEN(1,100)</f>
        <v>83</v>
      </c>
      <c r="S4" t="s">
        <v>26</v>
      </c>
      <c r="T4" t="s">
        <v>31</v>
      </c>
    </row>
    <row r="5" spans="2:22" x14ac:dyDescent="0.25">
      <c r="B5">
        <f t="shared" ca="1" si="0"/>
        <v>7</v>
      </c>
      <c r="C5" t="s">
        <v>0</v>
      </c>
      <c r="D5" t="b">
        <f t="shared" si="1"/>
        <v>0</v>
      </c>
      <c r="G5" t="s">
        <v>16</v>
      </c>
      <c r="H5">
        <f>IF(ISNA(VLOOKUP(G5,$J$3:$J$7,1,FALSE))=FALSE,1,0)</f>
        <v>1</v>
      </c>
      <c r="J5" t="s">
        <v>18</v>
      </c>
      <c r="N5" s="2">
        <f t="shared" ca="1" si="2"/>
        <v>0.11</v>
      </c>
      <c r="O5">
        <f t="shared" ref="O5:O13" ca="1" si="3">RANDBETWEEN(1,100)</f>
        <v>100</v>
      </c>
      <c r="S5" t="s">
        <v>27</v>
      </c>
      <c r="T5" t="s">
        <v>32</v>
      </c>
    </row>
    <row r="6" spans="2:22" x14ac:dyDescent="0.25">
      <c r="B6">
        <f t="shared" ca="1" si="0"/>
        <v>10</v>
      </c>
      <c r="C6" t="s">
        <v>1</v>
      </c>
      <c r="D6" t="b">
        <f t="shared" si="1"/>
        <v>1</v>
      </c>
      <c r="G6" t="s">
        <v>17</v>
      </c>
      <c r="H6">
        <f>IF(ISNA(VLOOKUP(G6,$J$3:$J$7,1,FALSE))=FALSE,1,0)</f>
        <v>1</v>
      </c>
      <c r="J6" t="s">
        <v>19</v>
      </c>
      <c r="N6" s="2">
        <f t="shared" ca="1" si="2"/>
        <v>0.2</v>
      </c>
      <c r="O6">
        <f t="shared" ca="1" si="3"/>
        <v>23</v>
      </c>
      <c r="S6" t="s">
        <v>28</v>
      </c>
      <c r="T6" t="s">
        <v>33</v>
      </c>
    </row>
    <row r="7" spans="2:22" x14ac:dyDescent="0.25">
      <c r="B7">
        <f t="shared" ca="1" si="0"/>
        <v>3</v>
      </c>
      <c r="C7" t="s">
        <v>1</v>
      </c>
      <c r="D7" t="b">
        <f t="shared" si="1"/>
        <v>1</v>
      </c>
      <c r="J7" t="s">
        <v>17</v>
      </c>
      <c r="N7" s="2">
        <f t="shared" ca="1" si="2"/>
        <v>0.1</v>
      </c>
      <c r="O7">
        <f t="shared" ca="1" si="3"/>
        <v>34</v>
      </c>
      <c r="S7" t="s">
        <v>29</v>
      </c>
      <c r="T7" t="s">
        <v>34</v>
      </c>
    </row>
    <row r="8" spans="2:22" x14ac:dyDescent="0.25">
      <c r="B8">
        <f t="shared" ca="1" si="0"/>
        <v>7</v>
      </c>
      <c r="C8" t="s">
        <v>1</v>
      </c>
      <c r="D8" t="b">
        <f t="shared" si="1"/>
        <v>1</v>
      </c>
      <c r="N8" s="2">
        <f t="shared" ca="1" si="2"/>
        <v>0.04</v>
      </c>
      <c r="O8">
        <f t="shared" ca="1" si="3"/>
        <v>99</v>
      </c>
    </row>
    <row r="9" spans="2:22" x14ac:dyDescent="0.25">
      <c r="B9">
        <f t="shared" ca="1" si="0"/>
        <v>6</v>
      </c>
      <c r="C9" t="s">
        <v>1</v>
      </c>
      <c r="D9" t="b">
        <f t="shared" si="1"/>
        <v>1</v>
      </c>
      <c r="N9" s="2">
        <f t="shared" ca="1" si="2"/>
        <v>0.06</v>
      </c>
      <c r="O9">
        <f t="shared" ca="1" si="3"/>
        <v>25</v>
      </c>
    </row>
    <row r="10" spans="2:22" x14ac:dyDescent="0.25">
      <c r="B10">
        <f t="shared" ca="1" si="0"/>
        <v>5</v>
      </c>
      <c r="C10" t="s">
        <v>1</v>
      </c>
      <c r="D10" t="b">
        <f t="shared" si="1"/>
        <v>1</v>
      </c>
      <c r="G10" s="1" t="s">
        <v>20</v>
      </c>
      <c r="N10" s="2">
        <f t="shared" ca="1" si="2"/>
        <v>0.16</v>
      </c>
      <c r="O10">
        <f t="shared" ca="1" si="3"/>
        <v>99</v>
      </c>
    </row>
    <row r="11" spans="2:22" x14ac:dyDescent="0.25">
      <c r="B11">
        <f t="shared" ca="1" si="0"/>
        <v>10</v>
      </c>
      <c r="C11" t="s">
        <v>1</v>
      </c>
      <c r="D11" t="b">
        <f t="shared" si="1"/>
        <v>1</v>
      </c>
      <c r="N11" s="2">
        <f t="shared" ca="1" si="2"/>
        <v>0.1</v>
      </c>
      <c r="O11">
        <f t="shared" ca="1" si="3"/>
        <v>99</v>
      </c>
    </row>
    <row r="12" spans="2:22" x14ac:dyDescent="0.25">
      <c r="B12">
        <f t="shared" ca="1" si="0"/>
        <v>1</v>
      </c>
      <c r="C12" t="s">
        <v>1</v>
      </c>
      <c r="D12" t="b">
        <f t="shared" si="1"/>
        <v>1</v>
      </c>
      <c r="N12" s="2">
        <f t="shared" ca="1" si="2"/>
        <v>0.06</v>
      </c>
      <c r="O12">
        <f t="shared" ca="1" si="3"/>
        <v>80</v>
      </c>
    </row>
    <row r="13" spans="2:22" x14ac:dyDescent="0.25">
      <c r="B13">
        <f t="shared" ca="1" si="0"/>
        <v>6</v>
      </c>
      <c r="C13" t="s">
        <v>1</v>
      </c>
      <c r="D13" t="b">
        <f t="shared" si="1"/>
        <v>1</v>
      </c>
      <c r="N13" s="2">
        <f t="shared" ca="1" si="2"/>
        <v>0.14000000000000001</v>
      </c>
      <c r="O13">
        <f t="shared" ca="1" si="3"/>
        <v>2</v>
      </c>
    </row>
    <row r="14" spans="2:22" x14ac:dyDescent="0.25">
      <c r="B14">
        <f t="shared" ca="1" si="0"/>
        <v>4</v>
      </c>
      <c r="C14" t="s">
        <v>1</v>
      </c>
      <c r="D14" t="b">
        <f t="shared" si="1"/>
        <v>1</v>
      </c>
    </row>
    <row r="15" spans="2:22" x14ac:dyDescent="0.25">
      <c r="B15">
        <f t="shared" ca="1" si="0"/>
        <v>6</v>
      </c>
      <c r="C15" t="s">
        <v>1</v>
      </c>
      <c r="D15" t="b">
        <f t="shared" si="1"/>
        <v>1</v>
      </c>
    </row>
    <row r="16" spans="2:22" x14ac:dyDescent="0.25">
      <c r="B16">
        <f t="shared" ca="1" si="0"/>
        <v>0</v>
      </c>
      <c r="C16" t="s">
        <v>1</v>
      </c>
      <c r="D16" t="b">
        <f t="shared" si="1"/>
        <v>1</v>
      </c>
    </row>
    <row r="17" spans="2:4" x14ac:dyDescent="0.25">
      <c r="B17">
        <f t="shared" ca="1" si="0"/>
        <v>6</v>
      </c>
      <c r="C17" t="s">
        <v>1</v>
      </c>
      <c r="D17" t="b">
        <f t="shared" si="1"/>
        <v>1</v>
      </c>
    </row>
    <row r="18" spans="2:4" x14ac:dyDescent="0.25">
      <c r="B18">
        <f t="shared" ca="1" si="0"/>
        <v>10</v>
      </c>
      <c r="C18" t="s">
        <v>1</v>
      </c>
      <c r="D18" t="b">
        <f t="shared" si="1"/>
        <v>1</v>
      </c>
    </row>
    <row r="19" spans="2:4" x14ac:dyDescent="0.25">
      <c r="B19">
        <f t="shared" ca="1" si="0"/>
        <v>0</v>
      </c>
      <c r="C19" t="s">
        <v>0</v>
      </c>
      <c r="D19" t="b">
        <f t="shared" si="1"/>
        <v>0</v>
      </c>
    </row>
    <row r="20" spans="2:4" x14ac:dyDescent="0.25">
      <c r="B20">
        <f t="shared" ca="1" si="0"/>
        <v>1</v>
      </c>
      <c r="C20" t="s">
        <v>0</v>
      </c>
      <c r="D20" t="b">
        <f t="shared" si="1"/>
        <v>0</v>
      </c>
    </row>
    <row r="21" spans="2:4" x14ac:dyDescent="0.25">
      <c r="B21">
        <f t="shared" ca="1" si="0"/>
        <v>6</v>
      </c>
      <c r="C21" t="s">
        <v>0</v>
      </c>
      <c r="D21" t="b">
        <f t="shared" si="1"/>
        <v>0</v>
      </c>
    </row>
    <row r="22" spans="2:4" x14ac:dyDescent="0.25">
      <c r="B22">
        <f t="shared" ca="1" si="0"/>
        <v>9</v>
      </c>
      <c r="C22" t="s">
        <v>2</v>
      </c>
      <c r="D22" t="b">
        <f t="shared" si="1"/>
        <v>0</v>
      </c>
    </row>
    <row r="23" spans="2:4" x14ac:dyDescent="0.25">
      <c r="B23">
        <f t="shared" ca="1" si="0"/>
        <v>4</v>
      </c>
      <c r="C23" t="s">
        <v>3</v>
      </c>
      <c r="D23" t="b">
        <f t="shared" si="1"/>
        <v>0</v>
      </c>
    </row>
    <row r="24" spans="2:4" x14ac:dyDescent="0.25">
      <c r="B24">
        <f t="shared" ca="1" si="0"/>
        <v>3</v>
      </c>
      <c r="C24" t="s">
        <v>4</v>
      </c>
      <c r="D24" t="b">
        <f t="shared" si="1"/>
        <v>1</v>
      </c>
    </row>
    <row r="25" spans="2:4" x14ac:dyDescent="0.25">
      <c r="B25">
        <f t="shared" ca="1" si="0"/>
        <v>4</v>
      </c>
      <c r="C25" t="s">
        <v>4</v>
      </c>
      <c r="D25" t="b">
        <f t="shared" si="1"/>
        <v>1</v>
      </c>
    </row>
    <row r="26" spans="2:4" x14ac:dyDescent="0.25">
      <c r="B26">
        <f t="shared" ca="1" si="0"/>
        <v>0</v>
      </c>
      <c r="C26" t="s">
        <v>0</v>
      </c>
      <c r="D26" t="b">
        <f t="shared" si="1"/>
        <v>0</v>
      </c>
    </row>
    <row r="27" spans="2:4" x14ac:dyDescent="0.25">
      <c r="B27">
        <f t="shared" ca="1" si="0"/>
        <v>6</v>
      </c>
      <c r="C27" t="s">
        <v>5</v>
      </c>
      <c r="D27" t="b">
        <f t="shared" si="1"/>
        <v>0</v>
      </c>
    </row>
    <row r="28" spans="2:4" x14ac:dyDescent="0.25">
      <c r="B28">
        <f t="shared" ca="1" si="0"/>
        <v>0</v>
      </c>
      <c r="C28" t="s">
        <v>6</v>
      </c>
      <c r="D28" t="b">
        <f t="shared" si="1"/>
        <v>0</v>
      </c>
    </row>
    <row r="29" spans="2:4" x14ac:dyDescent="0.25">
      <c r="B29">
        <f t="shared" ca="1" si="0"/>
        <v>5</v>
      </c>
      <c r="C29" t="s">
        <v>1</v>
      </c>
      <c r="D29" t="b">
        <f t="shared" si="1"/>
        <v>1</v>
      </c>
    </row>
    <row r="30" spans="2:4" x14ac:dyDescent="0.25">
      <c r="B30">
        <f t="shared" ca="1" si="0"/>
        <v>1</v>
      </c>
      <c r="C30" t="s">
        <v>0</v>
      </c>
      <c r="D30" t="b">
        <f t="shared" si="1"/>
        <v>0</v>
      </c>
    </row>
    <row r="31" spans="2:4" x14ac:dyDescent="0.25">
      <c r="B31">
        <f t="shared" ca="1" si="0"/>
        <v>5</v>
      </c>
      <c r="C31" t="s">
        <v>7</v>
      </c>
      <c r="D31" t="b">
        <f t="shared" si="1"/>
        <v>0</v>
      </c>
    </row>
    <row r="32" spans="2:4" x14ac:dyDescent="0.25">
      <c r="B32">
        <f t="shared" ca="1" si="0"/>
        <v>9</v>
      </c>
      <c r="C32" t="s">
        <v>0</v>
      </c>
      <c r="D32" t="b">
        <f t="shared" si="1"/>
        <v>0</v>
      </c>
    </row>
    <row r="33" spans="2:4" x14ac:dyDescent="0.25">
      <c r="B33">
        <f t="shared" ca="1" si="0"/>
        <v>10</v>
      </c>
      <c r="C33" t="s">
        <v>0</v>
      </c>
      <c r="D33" t="b">
        <f t="shared" si="1"/>
        <v>0</v>
      </c>
    </row>
    <row r="34" spans="2:4" x14ac:dyDescent="0.25">
      <c r="B34">
        <f t="shared" ca="1" si="0"/>
        <v>8</v>
      </c>
      <c r="C34" t="s">
        <v>8</v>
      </c>
      <c r="D34" t="b">
        <f t="shared" si="1"/>
        <v>0</v>
      </c>
    </row>
    <row r="35" spans="2:4" x14ac:dyDescent="0.25">
      <c r="B35">
        <f t="shared" ca="1" si="0"/>
        <v>6</v>
      </c>
      <c r="C35" t="s">
        <v>9</v>
      </c>
      <c r="D35" t="b">
        <f t="shared" si="1"/>
        <v>0</v>
      </c>
    </row>
    <row r="36" spans="2:4" x14ac:dyDescent="0.25">
      <c r="B36">
        <f t="shared" ca="1" si="0"/>
        <v>7</v>
      </c>
      <c r="C36" t="s">
        <v>0</v>
      </c>
      <c r="D36" t="b">
        <f t="shared" si="1"/>
        <v>0</v>
      </c>
    </row>
    <row r="37" spans="2:4" x14ac:dyDescent="0.25">
      <c r="B37">
        <f t="shared" ca="1" si="0"/>
        <v>8</v>
      </c>
      <c r="C37" t="s">
        <v>7</v>
      </c>
      <c r="D37" t="b">
        <f t="shared" si="1"/>
        <v>0</v>
      </c>
    </row>
    <row r="38" spans="2:4" x14ac:dyDescent="0.25">
      <c r="B38">
        <f t="shared" ca="1" si="0"/>
        <v>0</v>
      </c>
      <c r="C38" t="s">
        <v>8</v>
      </c>
      <c r="D38" t="b">
        <f t="shared" si="1"/>
        <v>0</v>
      </c>
    </row>
    <row r="39" spans="2:4" x14ac:dyDescent="0.25">
      <c r="B39">
        <f t="shared" ca="1" si="0"/>
        <v>5</v>
      </c>
      <c r="C39" t="s">
        <v>7</v>
      </c>
      <c r="D39" t="b">
        <f t="shared" si="1"/>
        <v>0</v>
      </c>
    </row>
    <row r="40" spans="2:4" x14ac:dyDescent="0.25">
      <c r="B40">
        <f t="shared" ca="1" si="0"/>
        <v>1</v>
      </c>
      <c r="C40" t="s">
        <v>0</v>
      </c>
      <c r="D40" t="b">
        <f t="shared" si="1"/>
        <v>0</v>
      </c>
    </row>
    <row r="41" spans="2:4" x14ac:dyDescent="0.25">
      <c r="B41">
        <f t="shared" ca="1" si="0"/>
        <v>2</v>
      </c>
      <c r="C41" t="s">
        <v>10</v>
      </c>
      <c r="D41" t="b">
        <f t="shared" si="1"/>
        <v>1</v>
      </c>
    </row>
    <row r="42" spans="2:4" x14ac:dyDescent="0.25">
      <c r="B42">
        <f t="shared" ca="1" si="0"/>
        <v>1</v>
      </c>
      <c r="C42" t="s">
        <v>5</v>
      </c>
      <c r="D42" t="b">
        <f t="shared" si="1"/>
        <v>0</v>
      </c>
    </row>
    <row r="43" spans="2:4" x14ac:dyDescent="0.25">
      <c r="B43">
        <f t="shared" ca="1" si="0"/>
        <v>1</v>
      </c>
      <c r="C43" t="s">
        <v>7</v>
      </c>
      <c r="D43" t="b">
        <f t="shared" si="1"/>
        <v>0</v>
      </c>
    </row>
    <row r="44" spans="2:4" x14ac:dyDescent="0.25">
      <c r="B44">
        <f t="shared" ca="1" si="0"/>
        <v>2</v>
      </c>
      <c r="C44" t="s">
        <v>0</v>
      </c>
      <c r="D44" t="b">
        <f t="shared" si="1"/>
        <v>0</v>
      </c>
    </row>
    <row r="45" spans="2:4" x14ac:dyDescent="0.25">
      <c r="B45">
        <f t="shared" ca="1" si="0"/>
        <v>4</v>
      </c>
      <c r="C45" t="s">
        <v>5</v>
      </c>
      <c r="D45" t="b">
        <f t="shared" si="1"/>
        <v>0</v>
      </c>
    </row>
    <row r="46" spans="2:4" x14ac:dyDescent="0.25">
      <c r="B46">
        <f t="shared" ca="1" si="0"/>
        <v>6</v>
      </c>
      <c r="C46" t="s">
        <v>5</v>
      </c>
      <c r="D46" t="b">
        <f t="shared" si="1"/>
        <v>0</v>
      </c>
    </row>
    <row r="47" spans="2:4" x14ac:dyDescent="0.25">
      <c r="B47">
        <f t="shared" ca="1" si="0"/>
        <v>2</v>
      </c>
      <c r="C47" t="s">
        <v>5</v>
      </c>
      <c r="D47" t="b">
        <f t="shared" si="1"/>
        <v>0</v>
      </c>
    </row>
    <row r="48" spans="2:4" x14ac:dyDescent="0.25">
      <c r="B48">
        <f t="shared" ca="1" si="0"/>
        <v>10</v>
      </c>
      <c r="C48" t="s">
        <v>5</v>
      </c>
      <c r="D48" t="b">
        <f t="shared" si="1"/>
        <v>0</v>
      </c>
    </row>
    <row r="49" spans="2:4" x14ac:dyDescent="0.25">
      <c r="B49">
        <f t="shared" ca="1" si="0"/>
        <v>2</v>
      </c>
      <c r="C49" t="s">
        <v>5</v>
      </c>
      <c r="D49" t="b">
        <f t="shared" si="1"/>
        <v>0</v>
      </c>
    </row>
    <row r="50" spans="2:4" x14ac:dyDescent="0.25">
      <c r="B50">
        <f t="shared" ca="1" si="0"/>
        <v>0</v>
      </c>
      <c r="C50" t="s">
        <v>5</v>
      </c>
      <c r="D50" t="b">
        <f t="shared" si="1"/>
        <v>0</v>
      </c>
    </row>
    <row r="51" spans="2:4" x14ac:dyDescent="0.25">
      <c r="B51">
        <f t="shared" ca="1" si="0"/>
        <v>2</v>
      </c>
      <c r="C51" t="s">
        <v>11</v>
      </c>
      <c r="D51" t="b">
        <f t="shared" si="1"/>
        <v>1</v>
      </c>
    </row>
    <row r="52" spans="2:4" x14ac:dyDescent="0.25">
      <c r="B52">
        <f t="shared" ca="1" si="0"/>
        <v>0</v>
      </c>
      <c r="C52" t="s">
        <v>11</v>
      </c>
      <c r="D52" t="b">
        <f t="shared" si="1"/>
        <v>1</v>
      </c>
    </row>
  </sheetData>
  <phoneticPr fontId="2" type="noConversion"/>
  <conditionalFormatting sqref="D1:D1048576">
    <cfRule type="expression" dxfId="36" priority="7">
      <formula>$B2=10</formula>
    </cfRule>
  </conditionalFormatting>
  <conditionalFormatting sqref="G3:G6">
    <cfRule type="expression" dxfId="35" priority="3">
      <formula>IF(ISNA(VLOOKUP(G3,$J$3:$J$7,1,FALSE))=FALSE,1)</formula>
    </cfRule>
  </conditionalFormatting>
  <conditionalFormatting sqref="N3:N13">
    <cfRule type="top10" dxfId="34" priority="1" bottom="1" rank="1"/>
    <cfRule type="cellIs" dxfId="33" priority="2" operator="lessThan">
      <formula>0.1</formula>
    </cfRule>
  </conditionalFormatting>
  <dataValidations count="1">
    <dataValidation type="list" errorStyle="warning" allowBlank="1" showErrorMessage="1" sqref="V2" xr:uid="{C5DC3C55-52C5-4DF4-A093-40514CC02D2C}">
      <formula1>$S$3:$S$7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B88D500-4ACE-4293-9978-9BE4005E86BC}">
            <xm:f>NOT(ISERROR(SEARCH(FALSE,D1)))</xm:f>
            <xm:f>FALSE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9" operator="containsText" id="{C4126DBF-1C3A-4302-A939-81F6C7ABE1E9}">
            <xm:f>NOT(ISERROR(SEARCH(TRUE,D1)))</xm:f>
            <xm:f>TRUE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B04A-6CF5-41FB-BEAB-2CE5A601A4FB}">
  <sheetPr codeName="Feuil2"/>
  <dimension ref="B2:AG61"/>
  <sheetViews>
    <sheetView workbookViewId="0">
      <selection activeCell="K18" sqref="K18"/>
    </sheetView>
  </sheetViews>
  <sheetFormatPr defaultColWidth="11" defaultRowHeight="15.75" x14ac:dyDescent="0.25"/>
  <cols>
    <col min="9" max="9" width="12.125" customWidth="1"/>
    <col min="11" max="11" width="12.25" customWidth="1"/>
    <col min="12" max="12" width="11.875" customWidth="1"/>
    <col min="15" max="15" width="12" customWidth="1"/>
    <col min="20" max="20" width="11.375" customWidth="1"/>
    <col min="22" max="22" width="11.375" customWidth="1"/>
    <col min="24" max="24" width="11.375" customWidth="1"/>
    <col min="26" max="26" width="11.375" customWidth="1"/>
  </cols>
  <sheetData>
    <row r="2" spans="2:33" x14ac:dyDescent="0.25">
      <c r="B2" t="s">
        <v>35</v>
      </c>
      <c r="C2" t="s">
        <v>92</v>
      </c>
      <c r="D2" t="s">
        <v>93</v>
      </c>
      <c r="E2" t="s">
        <v>94</v>
      </c>
      <c r="F2" t="s">
        <v>37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  <c r="O2" t="s">
        <v>103</v>
      </c>
      <c r="P2" t="s">
        <v>104</v>
      </c>
      <c r="Q2" t="s">
        <v>105</v>
      </c>
      <c r="R2" t="s">
        <v>106</v>
      </c>
      <c r="S2" t="s">
        <v>107</v>
      </c>
      <c r="T2" t="s">
        <v>108</v>
      </c>
      <c r="U2" t="s">
        <v>109</v>
      </c>
      <c r="V2" t="s">
        <v>110</v>
      </c>
      <c r="W2" t="s">
        <v>111</v>
      </c>
      <c r="X2" t="s">
        <v>112</v>
      </c>
      <c r="Y2" t="s">
        <v>113</v>
      </c>
      <c r="Z2" t="s">
        <v>114</v>
      </c>
      <c r="AA2" t="s">
        <v>115</v>
      </c>
      <c r="AC2" t="s">
        <v>35</v>
      </c>
      <c r="AD2" t="s">
        <v>36</v>
      </c>
      <c r="AE2" t="s">
        <v>37</v>
      </c>
      <c r="AG2" s="1" t="s">
        <v>91</v>
      </c>
    </row>
    <row r="3" spans="2:33" x14ac:dyDescent="0.25">
      <c r="B3" t="s">
        <v>43</v>
      </c>
      <c r="C3">
        <v>0.360286</v>
      </c>
      <c r="D3">
        <v>7</v>
      </c>
      <c r="E3">
        <v>359.59743022000004</v>
      </c>
      <c r="F3">
        <v>150.72004854378656</v>
      </c>
      <c r="G3">
        <v>1.8906965443455066E-2</v>
      </c>
      <c r="H3">
        <v>0</v>
      </c>
      <c r="I3">
        <v>129.55791974424292</v>
      </c>
      <c r="J3">
        <v>3</v>
      </c>
      <c r="K3">
        <v>0.32614399999999999</v>
      </c>
      <c r="L3">
        <v>0.41762571834304524</v>
      </c>
      <c r="M3">
        <v>1</v>
      </c>
      <c r="N3">
        <v>0</v>
      </c>
      <c r="O3">
        <v>0</v>
      </c>
      <c r="P3">
        <v>3.09</v>
      </c>
      <c r="Q3">
        <v>1111.1560593798001</v>
      </c>
      <c r="R3">
        <v>7.3723175524123565</v>
      </c>
      <c r="S3">
        <v>89.899357555000009</v>
      </c>
      <c r="T3">
        <v>0.87701400852039502</v>
      </c>
      <c r="U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">
        <v>1.3155210127805925</v>
      </c>
      <c r="W3">
        <v>0</v>
      </c>
      <c r="X3">
        <v>1.75402801704079</v>
      </c>
      <c r="Y3">
        <v>0</v>
      </c>
      <c r="Z3">
        <v>2.1925350213009875</v>
      </c>
      <c r="AC3" t="s">
        <v>16</v>
      </c>
      <c r="AD3">
        <v>200</v>
      </c>
      <c r="AE3">
        <v>200</v>
      </c>
    </row>
    <row r="4" spans="2:33" x14ac:dyDescent="0.25">
      <c r="B4" t="s">
        <v>44</v>
      </c>
      <c r="C4">
        <v>0.116803</v>
      </c>
      <c r="D4">
        <v>415</v>
      </c>
      <c r="E4">
        <v>361</v>
      </c>
      <c r="F4">
        <v>45.877200000000002</v>
      </c>
      <c r="G4">
        <v>6.1534554919341032E-3</v>
      </c>
      <c r="H4">
        <v>0</v>
      </c>
      <c r="I4">
        <v>42.165883000000001</v>
      </c>
      <c r="J4">
        <v>2</v>
      </c>
      <c r="K4">
        <v>0.1173</v>
      </c>
      <c r="L4">
        <v>0.1270836565096953</v>
      </c>
      <c r="M4">
        <v>1</v>
      </c>
      <c r="N4">
        <v>0</v>
      </c>
      <c r="O4">
        <v>0</v>
      </c>
      <c r="P4">
        <v>0.57248200000000005</v>
      </c>
      <c r="Q4">
        <v>206.66600200000002</v>
      </c>
      <c r="R4">
        <v>4.5047649377032606</v>
      </c>
      <c r="S4">
        <v>90.25</v>
      </c>
      <c r="T4">
        <v>0.26687567867036016</v>
      </c>
      <c r="U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">
        <v>0.40031351800554021</v>
      </c>
      <c r="W4">
        <v>0</v>
      </c>
      <c r="X4">
        <v>0.53375135734072032</v>
      </c>
      <c r="Y4">
        <v>0</v>
      </c>
      <c r="Z4">
        <v>0.66718919667590038</v>
      </c>
      <c r="AC4" t="s">
        <v>14</v>
      </c>
      <c r="AD4">
        <v>1000</v>
      </c>
      <c r="AE4">
        <v>1000</v>
      </c>
    </row>
    <row r="5" spans="2:33" x14ac:dyDescent="0.25">
      <c r="B5" t="s">
        <v>45</v>
      </c>
      <c r="C5">
        <v>0.24368699999999999</v>
      </c>
      <c r="D5">
        <v>402</v>
      </c>
      <c r="E5">
        <v>189.8974</v>
      </c>
      <c r="F5">
        <v>49.999985419999994</v>
      </c>
      <c r="G5">
        <v>6.7531942863056221E-3</v>
      </c>
      <c r="H5">
        <v>0</v>
      </c>
      <c r="I5">
        <v>46.275527713799995</v>
      </c>
      <c r="J5">
        <v>1</v>
      </c>
      <c r="K5">
        <v>0.26329999999999998</v>
      </c>
      <c r="L5">
        <v>0.26329999999999998</v>
      </c>
      <c r="M5">
        <v>1</v>
      </c>
      <c r="N5">
        <v>0</v>
      </c>
      <c r="O5">
        <v>0</v>
      </c>
      <c r="P5">
        <v>8.07</v>
      </c>
      <c r="Q5">
        <v>1532.4720180000002</v>
      </c>
      <c r="R5">
        <v>30.649449297379423</v>
      </c>
      <c r="S5">
        <v>47.474350000000001</v>
      </c>
      <c r="T5">
        <v>0.55293000000000003</v>
      </c>
      <c r="U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">
        <v>0.82939499999999988</v>
      </c>
      <c r="W5">
        <v>0</v>
      </c>
      <c r="X5">
        <v>1.1058600000000001</v>
      </c>
      <c r="Y5">
        <v>0</v>
      </c>
      <c r="Z5">
        <v>1.3823249999999998</v>
      </c>
      <c r="AC5" t="s">
        <v>17</v>
      </c>
      <c r="AD5">
        <v>200</v>
      </c>
      <c r="AE5">
        <v>200</v>
      </c>
    </row>
    <row r="6" spans="2:33" x14ac:dyDescent="0.25">
      <c r="B6" t="s">
        <v>46</v>
      </c>
      <c r="C6">
        <v>2.5928949999999999E-2</v>
      </c>
      <c r="D6">
        <v>165</v>
      </c>
      <c r="E6">
        <v>1454.9658019899998</v>
      </c>
      <c r="F6">
        <v>44.999318567560564</v>
      </c>
      <c r="G6">
        <v>5.5054849555413116E-3</v>
      </c>
      <c r="H6">
        <v>0</v>
      </c>
      <c r="I6">
        <v>37.725735531508604</v>
      </c>
      <c r="J6">
        <v>2</v>
      </c>
      <c r="K6">
        <v>3.1449999999999999E-2</v>
      </c>
      <c r="L6">
        <v>3.0928093640423482E-2</v>
      </c>
      <c r="M6">
        <v>1</v>
      </c>
      <c r="N6">
        <v>0</v>
      </c>
      <c r="O6">
        <v>0</v>
      </c>
      <c r="P6">
        <v>0.21351300000000001</v>
      </c>
      <c r="Q6">
        <v>310.65411328029086</v>
      </c>
      <c r="R6">
        <v>6.9035292793130747</v>
      </c>
      <c r="S6">
        <v>363.74145049749995</v>
      </c>
      <c r="T6">
        <v>6.4948996644889317E-2</v>
      </c>
      <c r="U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">
        <v>9.7423494967333962E-2</v>
      </c>
      <c r="W6">
        <v>0</v>
      </c>
      <c r="X6">
        <v>0.12989799328977863</v>
      </c>
      <c r="Y6">
        <v>0</v>
      </c>
      <c r="Z6">
        <v>0.16237249161222328</v>
      </c>
      <c r="AC6" t="s">
        <v>38</v>
      </c>
      <c r="AD6">
        <v>200</v>
      </c>
      <c r="AE6">
        <v>200</v>
      </c>
    </row>
    <row r="7" spans="2:33" x14ac:dyDescent="0.25">
      <c r="B7" t="s">
        <v>47</v>
      </c>
      <c r="C7">
        <v>3.36</v>
      </c>
      <c r="D7">
        <v>41</v>
      </c>
      <c r="E7">
        <v>19.5</v>
      </c>
      <c r="F7">
        <v>100.34002</v>
      </c>
      <c r="G7">
        <v>9.5616260148405387E-3</v>
      </c>
      <c r="H7">
        <v>0</v>
      </c>
      <c r="I7">
        <v>65.52</v>
      </c>
      <c r="J7">
        <v>1</v>
      </c>
      <c r="K7">
        <v>4.5609099999999998</v>
      </c>
      <c r="L7">
        <v>4.5609099999999998</v>
      </c>
      <c r="M7">
        <v>1</v>
      </c>
      <c r="N7">
        <v>0</v>
      </c>
      <c r="O7">
        <v>0</v>
      </c>
      <c r="P7">
        <v>26.7</v>
      </c>
      <c r="Q7">
        <v>520.65</v>
      </c>
      <c r="R7">
        <v>5.1888568489422262</v>
      </c>
      <c r="S7">
        <v>4.875</v>
      </c>
      <c r="T7">
        <v>9.5779110000000003</v>
      </c>
      <c r="U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7">
        <v>14.366866499999999</v>
      </c>
      <c r="W7">
        <v>0</v>
      </c>
      <c r="X7">
        <v>19.155822000000001</v>
      </c>
      <c r="Y7">
        <v>0</v>
      </c>
      <c r="Z7">
        <v>23.944777500000001</v>
      </c>
      <c r="AC7" t="s">
        <v>39</v>
      </c>
      <c r="AD7">
        <v>200</v>
      </c>
      <c r="AE7">
        <v>200</v>
      </c>
    </row>
    <row r="8" spans="2:33" x14ac:dyDescent="0.25">
      <c r="B8" t="s">
        <v>16</v>
      </c>
      <c r="C8">
        <v>23</v>
      </c>
      <c r="D8">
        <v>23</v>
      </c>
      <c r="E8">
        <v>18.477199999999996</v>
      </c>
      <c r="F8">
        <v>200.31004999999999</v>
      </c>
      <c r="G8">
        <v>2.8825160173887206E-2</v>
      </c>
      <c r="H8">
        <v>0</v>
      </c>
      <c r="I8">
        <v>197.52126799999996</v>
      </c>
      <c r="J8">
        <v>5</v>
      </c>
      <c r="K8">
        <v>11.116</v>
      </c>
      <c r="L8">
        <v>10.839288419913421</v>
      </c>
      <c r="M8">
        <v>1</v>
      </c>
      <c r="N8">
        <v>0</v>
      </c>
      <c r="O8">
        <v>0</v>
      </c>
      <c r="P8">
        <v>44.45</v>
      </c>
      <c r="Q8">
        <v>821.31153999999992</v>
      </c>
      <c r="R8">
        <v>4.1002013628372618</v>
      </c>
      <c r="S8">
        <v>4.6192999999999991</v>
      </c>
      <c r="T8">
        <v>22.762505681818187</v>
      </c>
      <c r="U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1</v>
      </c>
      <c r="V8">
        <v>34.143758522727275</v>
      </c>
      <c r="W8">
        <v>0</v>
      </c>
      <c r="X8">
        <v>45.525011363636374</v>
      </c>
      <c r="Y8">
        <v>0</v>
      </c>
      <c r="Z8">
        <v>56.906264204545458</v>
      </c>
      <c r="AC8" t="s">
        <v>15</v>
      </c>
      <c r="AD8">
        <v>500</v>
      </c>
      <c r="AE8">
        <v>500</v>
      </c>
    </row>
    <row r="9" spans="2:33" x14ac:dyDescent="0.25">
      <c r="B9" t="s">
        <v>48</v>
      </c>
      <c r="C9">
        <v>15.22</v>
      </c>
      <c r="D9">
        <v>17</v>
      </c>
      <c r="E9">
        <v>8.077131790000001</v>
      </c>
      <c r="F9">
        <v>167.063332197595</v>
      </c>
      <c r="G9">
        <v>1.7940299369460871E-2</v>
      </c>
      <c r="H9">
        <v>16.323960999999997</v>
      </c>
      <c r="I9">
        <v>122.93394584380002</v>
      </c>
      <c r="J9">
        <v>7</v>
      </c>
      <c r="K9">
        <v>15.8529</v>
      </c>
      <c r="L9">
        <v>20.134353089123639</v>
      </c>
      <c r="M9">
        <v>1</v>
      </c>
      <c r="N9">
        <v>1</v>
      </c>
      <c r="O9">
        <v>20.029399999999999</v>
      </c>
      <c r="P9">
        <v>144.96</v>
      </c>
      <c r="Q9">
        <v>1170.8610242784002</v>
      </c>
      <c r="R9">
        <v>7.0084859967569573</v>
      </c>
      <c r="S9">
        <v>2.0192829475000003</v>
      </c>
      <c r="T9">
        <v>42.282141487159642</v>
      </c>
      <c r="U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9">
        <v>63.423212230739459</v>
      </c>
      <c r="W9">
        <v>0</v>
      </c>
      <c r="X9">
        <v>84.564282974319283</v>
      </c>
      <c r="Y9">
        <v>0</v>
      </c>
      <c r="Z9">
        <v>105.7053537178991</v>
      </c>
      <c r="AC9" t="s">
        <v>40</v>
      </c>
      <c r="AD9">
        <v>200</v>
      </c>
      <c r="AE9">
        <v>100</v>
      </c>
    </row>
    <row r="10" spans="2:33" x14ac:dyDescent="0.25">
      <c r="B10" t="s">
        <v>49</v>
      </c>
      <c r="C10">
        <v>0.55036399999999996</v>
      </c>
      <c r="D10">
        <v>215</v>
      </c>
      <c r="E10">
        <v>119.43360000000001</v>
      </c>
      <c r="F10">
        <v>64.637669680000002</v>
      </c>
      <c r="G10">
        <v>9.5925573832577812E-3</v>
      </c>
      <c r="H10">
        <v>0</v>
      </c>
      <c r="I10">
        <v>65.731953830400002</v>
      </c>
      <c r="J10">
        <v>3</v>
      </c>
      <c r="K10">
        <v>0.52170000000000005</v>
      </c>
      <c r="L10">
        <v>0.5412017194491332</v>
      </c>
      <c r="M10">
        <v>0</v>
      </c>
      <c r="N10">
        <v>0</v>
      </c>
      <c r="O10">
        <v>0</v>
      </c>
      <c r="P10">
        <v>1.1499999999999999</v>
      </c>
      <c r="Q10">
        <v>137.34864000000002</v>
      </c>
      <c r="R10">
        <v>2.1249008616797029</v>
      </c>
      <c r="S10">
        <v>29.858400000000003</v>
      </c>
      <c r="T10">
        <v>1.1365236108431798</v>
      </c>
      <c r="U1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0">
        <v>1.7047854162647695</v>
      </c>
      <c r="W10">
        <v>0</v>
      </c>
      <c r="X10">
        <v>2.2730472216863595</v>
      </c>
      <c r="Y10">
        <v>0</v>
      </c>
      <c r="Z10">
        <v>2.8413090271079495</v>
      </c>
      <c r="AC10" t="s">
        <v>18</v>
      </c>
      <c r="AD10">
        <v>200</v>
      </c>
      <c r="AE10">
        <v>301</v>
      </c>
    </row>
    <row r="11" spans="2:33" x14ac:dyDescent="0.25">
      <c r="B11" t="s">
        <v>50</v>
      </c>
      <c r="C11">
        <v>312.60000000000002</v>
      </c>
      <c r="D11">
        <v>4</v>
      </c>
      <c r="E11">
        <v>0.53131404000000004</v>
      </c>
      <c r="F11">
        <v>149.49602778804001</v>
      </c>
      <c r="G11">
        <v>2.4238075298005573E-2</v>
      </c>
      <c r="H11">
        <v>0</v>
      </c>
      <c r="I11">
        <v>166.08876890400003</v>
      </c>
      <c r="J11">
        <v>4</v>
      </c>
      <c r="K11">
        <v>269</v>
      </c>
      <c r="L11">
        <v>278.46861251802761</v>
      </c>
      <c r="M11">
        <v>0</v>
      </c>
      <c r="N11">
        <v>0</v>
      </c>
      <c r="O11">
        <v>0</v>
      </c>
      <c r="P11">
        <v>686.31</v>
      </c>
      <c r="Q11">
        <v>364.6461387924</v>
      </c>
      <c r="R11">
        <v>2.4391694159888067</v>
      </c>
      <c r="S11">
        <v>0.13282851000000001</v>
      </c>
      <c r="T11">
        <v>584.78408628785803</v>
      </c>
      <c r="U1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1">
        <v>877.17612943178699</v>
      </c>
      <c r="W11">
        <v>0</v>
      </c>
      <c r="X11">
        <v>1169.5681725757161</v>
      </c>
      <c r="Y11">
        <v>0</v>
      </c>
      <c r="Z11">
        <v>1461.960215719645</v>
      </c>
      <c r="AC11" t="s">
        <v>19</v>
      </c>
      <c r="AD11">
        <v>200</v>
      </c>
      <c r="AE11">
        <v>200</v>
      </c>
    </row>
    <row r="12" spans="2:33" x14ac:dyDescent="0.25">
      <c r="B12" t="s">
        <v>14</v>
      </c>
      <c r="C12">
        <v>27503</v>
      </c>
      <c r="D12">
        <v>1</v>
      </c>
      <c r="E12">
        <v>4.4872120000000001E-2</v>
      </c>
      <c r="F12">
        <v>1000.90531047487</v>
      </c>
      <c r="G12">
        <v>0.18010033538535677</v>
      </c>
      <c r="H12">
        <v>0</v>
      </c>
      <c r="I12">
        <v>1234.11791636</v>
      </c>
      <c r="J12">
        <v>5</v>
      </c>
      <c r="K12">
        <v>23895.9</v>
      </c>
      <c r="L12">
        <v>21699.989972287509</v>
      </c>
      <c r="M12">
        <v>0</v>
      </c>
      <c r="N12">
        <v>0</v>
      </c>
      <c r="O12">
        <v>0</v>
      </c>
      <c r="P12">
        <v>69045</v>
      </c>
      <c r="Q12">
        <v>3098.1955254</v>
      </c>
      <c r="R12">
        <v>3.0953932334818872</v>
      </c>
      <c r="S12">
        <v>1.121803E-2</v>
      </c>
      <c r="T12">
        <v>45569.978941803769</v>
      </c>
      <c r="U1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2">
        <v>68354.968412705653</v>
      </c>
      <c r="W12">
        <v>0</v>
      </c>
      <c r="X12">
        <v>91139.957883607538</v>
      </c>
      <c r="Y12">
        <v>0</v>
      </c>
      <c r="Z12">
        <v>113924.94735450942</v>
      </c>
      <c r="AC12" t="s">
        <v>41</v>
      </c>
      <c r="AD12">
        <v>200</v>
      </c>
      <c r="AE12">
        <v>-2</v>
      </c>
    </row>
    <row r="13" spans="2:33" x14ac:dyDescent="0.25">
      <c r="B13" t="s">
        <v>51</v>
      </c>
      <c r="C13">
        <v>0.50402899999999995</v>
      </c>
      <c r="D13">
        <v>143</v>
      </c>
      <c r="E13">
        <v>157.42220771000001</v>
      </c>
      <c r="F13">
        <v>100.87203281565662</v>
      </c>
      <c r="G13">
        <v>1.1579222199923958E-2</v>
      </c>
      <c r="H13">
        <v>0</v>
      </c>
      <c r="I13">
        <v>79.345357929863582</v>
      </c>
      <c r="J13">
        <v>4</v>
      </c>
      <c r="K13">
        <v>0.55100000000000005</v>
      </c>
      <c r="L13">
        <v>0.64077384177892505</v>
      </c>
      <c r="M13">
        <v>1</v>
      </c>
      <c r="N13">
        <v>0</v>
      </c>
      <c r="O13">
        <v>0</v>
      </c>
      <c r="P13">
        <v>9.82</v>
      </c>
      <c r="Q13">
        <v>1545.8860797122002</v>
      </c>
      <c r="R13">
        <v>15.325219850950193</v>
      </c>
      <c r="S13">
        <v>39.355551927500002</v>
      </c>
      <c r="T13">
        <v>1.3456250677357426</v>
      </c>
      <c r="U1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3">
        <v>2.0184376016036136</v>
      </c>
      <c r="W13">
        <v>0</v>
      </c>
      <c r="X13">
        <v>2.6912501354714853</v>
      </c>
      <c r="Y13">
        <v>0</v>
      </c>
      <c r="Z13">
        <v>3.3640626693393565</v>
      </c>
      <c r="AC13" t="s">
        <v>42</v>
      </c>
      <c r="AD13">
        <v>200</v>
      </c>
      <c r="AE13">
        <v>151</v>
      </c>
    </row>
    <row r="14" spans="2:33" x14ac:dyDescent="0.25">
      <c r="B14" t="s">
        <v>17</v>
      </c>
      <c r="C14">
        <v>0.113958</v>
      </c>
      <c r="D14">
        <v>72</v>
      </c>
      <c r="E14">
        <v>1351.3679212699999</v>
      </c>
      <c r="F14">
        <v>200.93532017928356</v>
      </c>
      <c r="G14">
        <v>2.2473788446738696E-2</v>
      </c>
      <c r="H14">
        <v>0</v>
      </c>
      <c r="I14">
        <v>153.99918557208665</v>
      </c>
      <c r="J14">
        <v>6</v>
      </c>
      <c r="K14">
        <v>0.13500699999999999</v>
      </c>
      <c r="L14">
        <v>0.14126480801499511</v>
      </c>
      <c r="M14">
        <v>1</v>
      </c>
      <c r="N14">
        <v>0</v>
      </c>
      <c r="O14">
        <v>0</v>
      </c>
      <c r="P14">
        <v>0.878633</v>
      </c>
      <c r="Q14">
        <v>1187.3564507692238</v>
      </c>
      <c r="R14">
        <v>5.9091475292139322</v>
      </c>
      <c r="S14">
        <v>337.84198031749997</v>
      </c>
      <c r="T14">
        <v>0.29665609683148975</v>
      </c>
      <c r="U1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4">
        <v>0.44498414524723456</v>
      </c>
      <c r="W14">
        <v>0</v>
      </c>
      <c r="X14">
        <v>0.59331219366297949</v>
      </c>
      <c r="Y14">
        <v>0</v>
      </c>
      <c r="Z14">
        <v>0.74164024207872437</v>
      </c>
    </row>
    <row r="15" spans="2:33" x14ac:dyDescent="0.25">
      <c r="B15" t="s">
        <v>38</v>
      </c>
      <c r="C15">
        <v>3.0072300000000001E-3</v>
      </c>
      <c r="D15">
        <v>267</v>
      </c>
      <c r="E15">
        <v>57870.12493274</v>
      </c>
      <c r="F15">
        <v>200.74189571892475</v>
      </c>
      <c r="G15">
        <v>2.5396795940694723E-2</v>
      </c>
      <c r="H15">
        <v>0</v>
      </c>
      <c r="I15">
        <v>174.0287758014837</v>
      </c>
      <c r="J15">
        <v>6</v>
      </c>
      <c r="K15">
        <v>3.9500000000000004E-3</v>
      </c>
      <c r="L15">
        <v>3.4688346699136828E-3</v>
      </c>
      <c r="M15">
        <v>1</v>
      </c>
      <c r="N15">
        <v>0</v>
      </c>
      <c r="O15">
        <v>0</v>
      </c>
      <c r="P15">
        <v>4.3706330000000002E-2</v>
      </c>
      <c r="Q15">
        <v>2529.2907774515625</v>
      </c>
      <c r="R15">
        <v>12.599715512266711</v>
      </c>
      <c r="S15">
        <v>14467.531233185</v>
      </c>
      <c r="T15">
        <v>7.2845528068187339E-3</v>
      </c>
      <c r="U1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5">
        <v>1.09268292102281E-2</v>
      </c>
      <c r="W15">
        <v>0</v>
      </c>
      <c r="X15">
        <v>1.4569105613637468E-2</v>
      </c>
      <c r="Y15">
        <v>0</v>
      </c>
      <c r="Z15">
        <v>1.8211382017046834E-2</v>
      </c>
    </row>
    <row r="16" spans="2:33" x14ac:dyDescent="0.25">
      <c r="B16" t="s">
        <v>52</v>
      </c>
      <c r="C16">
        <v>6.6309999999999994E-2</v>
      </c>
      <c r="D16">
        <v>33</v>
      </c>
      <c r="E16">
        <v>1664.2529879000001</v>
      </c>
      <c r="F16">
        <v>149.7645819</v>
      </c>
      <c r="G16">
        <v>1.6104833438569697E-2</v>
      </c>
      <c r="H16">
        <v>0</v>
      </c>
      <c r="I16">
        <v>110.35661562764899</v>
      </c>
      <c r="J16">
        <v>3</v>
      </c>
      <c r="K16">
        <v>6.7611000000000004E-2</v>
      </c>
      <c r="L16">
        <v>9.7799693013961617E-2</v>
      </c>
      <c r="M16">
        <v>1</v>
      </c>
      <c r="N16">
        <v>0</v>
      </c>
      <c r="O16">
        <v>0</v>
      </c>
      <c r="P16">
        <v>0.96540700000000002</v>
      </c>
      <c r="Q16">
        <v>1606.6814842895753</v>
      </c>
      <c r="R16">
        <v>10.728047071652629</v>
      </c>
      <c r="S16">
        <v>416.06324697500003</v>
      </c>
      <c r="T16">
        <v>0.20537935532931939</v>
      </c>
      <c r="U1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6">
        <v>0.30806903299397909</v>
      </c>
      <c r="W16">
        <v>0</v>
      </c>
      <c r="X16">
        <v>0.41075871065863878</v>
      </c>
      <c r="Y16">
        <v>0</v>
      </c>
      <c r="Z16">
        <v>0.51344838832329853</v>
      </c>
    </row>
    <row r="17" spans="2:26" x14ac:dyDescent="0.25">
      <c r="B17" t="s">
        <v>53</v>
      </c>
      <c r="C17">
        <v>5.1299999999999998E-2</v>
      </c>
      <c r="D17">
        <v>77</v>
      </c>
      <c r="E17">
        <v>3353.8637000000003</v>
      </c>
      <c r="F17">
        <v>101.12345187400004</v>
      </c>
      <c r="G17">
        <v>2.5108492486765284E-2</v>
      </c>
      <c r="H17">
        <v>0</v>
      </c>
      <c r="I17">
        <v>172.05320781</v>
      </c>
      <c r="J17">
        <v>4</v>
      </c>
      <c r="K17">
        <v>3.3739999999999999E-2</v>
      </c>
      <c r="L17">
        <v>3.0149532304350701E-2</v>
      </c>
      <c r="M17">
        <v>0</v>
      </c>
      <c r="N17">
        <v>0</v>
      </c>
      <c r="O17">
        <v>0</v>
      </c>
      <c r="P17">
        <v>1.33</v>
      </c>
      <c r="Q17">
        <v>4460.6387210000003</v>
      </c>
      <c r="R17">
        <v>44.110823338566036</v>
      </c>
      <c r="S17">
        <v>838.46592500000008</v>
      </c>
      <c r="T17">
        <v>6.3314017839136469E-2</v>
      </c>
      <c r="U1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7">
        <v>9.497102675870471E-2</v>
      </c>
      <c r="W17">
        <v>0</v>
      </c>
      <c r="X17">
        <v>0.12662803567827294</v>
      </c>
      <c r="Y17">
        <v>0</v>
      </c>
      <c r="Z17">
        <v>0.15828504459784118</v>
      </c>
    </row>
    <row r="18" spans="2:26" x14ac:dyDescent="0.25">
      <c r="B18" t="s">
        <v>54</v>
      </c>
      <c r="C18">
        <v>16.420000000000002</v>
      </c>
      <c r="D18">
        <v>148</v>
      </c>
      <c r="E18">
        <v>4.6499907299999999</v>
      </c>
      <c r="F18">
        <v>100.789529370702</v>
      </c>
      <c r="G18">
        <v>1.114251183918673E-2</v>
      </c>
      <c r="H18">
        <v>0</v>
      </c>
      <c r="I18">
        <v>76.352847786600009</v>
      </c>
      <c r="J18">
        <v>5</v>
      </c>
      <c r="K18">
        <v>19.758199999999999</v>
      </c>
      <c r="L18">
        <v>21.628697396722504</v>
      </c>
      <c r="M18">
        <v>1</v>
      </c>
      <c r="N18">
        <v>0</v>
      </c>
      <c r="O18">
        <v>0</v>
      </c>
      <c r="P18">
        <v>247.35</v>
      </c>
      <c r="Q18">
        <v>1150.1752070655</v>
      </c>
      <c r="R18">
        <v>11.41165371290878</v>
      </c>
      <c r="S18">
        <v>1.1624976825</v>
      </c>
      <c r="T18">
        <v>45.420264533117262</v>
      </c>
      <c r="U1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8">
        <v>68.130396799675893</v>
      </c>
      <c r="W18">
        <v>0</v>
      </c>
      <c r="X18">
        <v>90.840529066234524</v>
      </c>
      <c r="Y18">
        <v>0</v>
      </c>
      <c r="Z18">
        <v>113.55066133279315</v>
      </c>
    </row>
    <row r="19" spans="2:26" x14ac:dyDescent="0.25">
      <c r="B19" t="s">
        <v>39</v>
      </c>
      <c r="C19">
        <v>5.3</v>
      </c>
      <c r="D19">
        <v>12</v>
      </c>
      <c r="E19">
        <v>31.227800000000002</v>
      </c>
      <c r="F19">
        <v>200.74497411939998</v>
      </c>
      <c r="G19">
        <v>2.4153224783135807E-2</v>
      </c>
      <c r="H19">
        <v>0</v>
      </c>
      <c r="I19">
        <v>165.50734</v>
      </c>
      <c r="J19">
        <v>4</v>
      </c>
      <c r="K19">
        <v>5.6280000000000001</v>
      </c>
      <c r="L19">
        <v>6.4078860985897501</v>
      </c>
      <c r="M19">
        <v>1</v>
      </c>
      <c r="N19">
        <v>0</v>
      </c>
      <c r="O19">
        <v>0</v>
      </c>
      <c r="P19">
        <v>54.98</v>
      </c>
      <c r="Q19">
        <v>1716.904444</v>
      </c>
      <c r="R19">
        <v>8.5526646509158031</v>
      </c>
      <c r="S19">
        <v>7.8069500000000005</v>
      </c>
      <c r="T19">
        <v>13.456560807038477</v>
      </c>
      <c r="U1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9">
        <v>20.184841210557714</v>
      </c>
      <c r="W19">
        <v>0</v>
      </c>
      <c r="X19">
        <v>26.913121614076953</v>
      </c>
      <c r="Y19">
        <v>0</v>
      </c>
      <c r="Z19">
        <v>33.641402017596185</v>
      </c>
    </row>
    <row r="20" spans="2:26" x14ac:dyDescent="0.25">
      <c r="B20" t="s">
        <v>55</v>
      </c>
      <c r="C20">
        <v>2.09</v>
      </c>
      <c r="D20">
        <v>114</v>
      </c>
      <c r="E20">
        <v>29.715110849999999</v>
      </c>
      <c r="F20">
        <v>99.859046276232604</v>
      </c>
      <c r="G20">
        <v>9.063198775928134E-3</v>
      </c>
      <c r="H20">
        <v>103.6827</v>
      </c>
      <c r="I20">
        <v>62.10458167649999</v>
      </c>
      <c r="J20">
        <v>4</v>
      </c>
      <c r="K20">
        <v>1.66</v>
      </c>
      <c r="L20">
        <v>1.6868620019430374</v>
      </c>
      <c r="M20">
        <v>0</v>
      </c>
      <c r="N20">
        <v>1</v>
      </c>
      <c r="O20">
        <v>3.4910000000000001</v>
      </c>
      <c r="P20">
        <v>27.86</v>
      </c>
      <c r="Q20">
        <v>827.86298828099996</v>
      </c>
      <c r="R20">
        <v>8.2903153910657679</v>
      </c>
      <c r="S20">
        <v>7.4287777124999996</v>
      </c>
      <c r="T20">
        <v>3.5424102040803787</v>
      </c>
      <c r="U2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0">
        <v>5.3136153061205675</v>
      </c>
      <c r="W20">
        <v>0</v>
      </c>
      <c r="X20">
        <v>7.0848204081607573</v>
      </c>
      <c r="Y20">
        <v>0</v>
      </c>
      <c r="Z20">
        <v>8.8560255102009471</v>
      </c>
    </row>
    <row r="21" spans="2:26" x14ac:dyDescent="0.25">
      <c r="B21" t="s">
        <v>56</v>
      </c>
      <c r="C21">
        <v>36.979999999999997</v>
      </c>
      <c r="D21">
        <v>50</v>
      </c>
      <c r="E21">
        <v>1.1499400000000004</v>
      </c>
      <c r="F21">
        <v>94.589190018343999</v>
      </c>
      <c r="G21">
        <v>6.2058311080177356E-3</v>
      </c>
      <c r="H21">
        <v>49.547632371336</v>
      </c>
      <c r="I21">
        <v>42.524781200000014</v>
      </c>
      <c r="J21">
        <v>6</v>
      </c>
      <c r="K21">
        <v>37.04</v>
      </c>
      <c r="L21">
        <v>45.052976933375582</v>
      </c>
      <c r="M21">
        <v>1</v>
      </c>
      <c r="N21">
        <v>1</v>
      </c>
      <c r="O21">
        <v>52.182299999999998</v>
      </c>
      <c r="P21">
        <v>545.64</v>
      </c>
      <c r="Q21">
        <v>627.45326160000025</v>
      </c>
      <c r="R21">
        <v>6.6334563334173398</v>
      </c>
      <c r="S21">
        <v>0.2874850000000001</v>
      </c>
      <c r="T21">
        <v>94.611251560088732</v>
      </c>
      <c r="U2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1">
        <v>141.91687734013308</v>
      </c>
      <c r="W21">
        <v>0</v>
      </c>
      <c r="X21">
        <v>189.22250312017746</v>
      </c>
      <c r="Y21">
        <v>0</v>
      </c>
      <c r="Z21">
        <v>236.52812890022182</v>
      </c>
    </row>
    <row r="22" spans="2:26" x14ac:dyDescent="0.25">
      <c r="B22" t="s">
        <v>57</v>
      </c>
      <c r="C22">
        <v>0.33727499999999999</v>
      </c>
      <c r="D22">
        <v>111</v>
      </c>
      <c r="E22">
        <v>234.7579748</v>
      </c>
      <c r="F22">
        <v>100.06821498742821</v>
      </c>
      <c r="G22">
        <v>1.1554798319366073E-2</v>
      </c>
      <c r="H22">
        <v>0</v>
      </c>
      <c r="I22">
        <v>79.177995950669995</v>
      </c>
      <c r="J22">
        <v>3</v>
      </c>
      <c r="K22">
        <v>0.30848999999999999</v>
      </c>
      <c r="L22">
        <v>0.37095553917032226</v>
      </c>
      <c r="M22">
        <v>1</v>
      </c>
      <c r="N22">
        <v>0</v>
      </c>
      <c r="O22">
        <v>0</v>
      </c>
      <c r="P22">
        <v>4.82</v>
      </c>
      <c r="Q22">
        <v>1131.5334385360002</v>
      </c>
      <c r="R22">
        <v>11.307620893189284</v>
      </c>
      <c r="S22">
        <v>58.6894937</v>
      </c>
      <c r="T22">
        <v>0.77900663225767675</v>
      </c>
      <c r="U2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2">
        <v>1.1685099483865151</v>
      </c>
      <c r="W22">
        <v>0</v>
      </c>
      <c r="X22">
        <v>1.5580132645153535</v>
      </c>
      <c r="Y22">
        <v>0</v>
      </c>
      <c r="Z22">
        <v>1.9475165806441919</v>
      </c>
    </row>
    <row r="23" spans="2:26" x14ac:dyDescent="0.25">
      <c r="B23" t="s">
        <v>58</v>
      </c>
      <c r="C23">
        <v>17.98</v>
      </c>
      <c r="D23">
        <v>27</v>
      </c>
      <c r="E23">
        <v>-3.9367380882948666E-16</v>
      </c>
      <c r="F23">
        <v>98.543965836558002</v>
      </c>
      <c r="G23">
        <v>-1.0329613543794192E-18</v>
      </c>
      <c r="H23">
        <v>107.486890166826</v>
      </c>
      <c r="I23">
        <v>-7.0782550827541707E-15</v>
      </c>
      <c r="J23">
        <v>4</v>
      </c>
      <c r="K23">
        <v>44</v>
      </c>
      <c r="L23">
        <v>34.19065910014578</v>
      </c>
      <c r="M23">
        <v>1</v>
      </c>
      <c r="N23">
        <v>1</v>
      </c>
      <c r="O23">
        <v>37.300600000000003</v>
      </c>
      <c r="P23">
        <v>167.09</v>
      </c>
      <c r="Q23">
        <v>-6.577895671731893E-14</v>
      </c>
      <c r="R23">
        <v>-6.6750872221255931E-16</v>
      </c>
      <c r="S23">
        <v>-9.8418452207371665E-17</v>
      </c>
      <c r="T23">
        <v>71.80038411030614</v>
      </c>
      <c r="U2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3">
        <v>107.7005761654592</v>
      </c>
      <c r="W23">
        <v>0</v>
      </c>
      <c r="X23">
        <v>143.60076822061228</v>
      </c>
      <c r="Y23">
        <v>0</v>
      </c>
      <c r="Z23">
        <v>179.50096027576535</v>
      </c>
    </row>
    <row r="24" spans="2:26" x14ac:dyDescent="0.25">
      <c r="B24" t="s">
        <v>15</v>
      </c>
      <c r="C24">
        <v>1830.47</v>
      </c>
      <c r="D24">
        <v>2</v>
      </c>
      <c r="E24">
        <v>0.39521299999999998</v>
      </c>
      <c r="F24">
        <v>500.00430001817392</v>
      </c>
      <c r="G24">
        <v>0.10557271770628576</v>
      </c>
      <c r="H24">
        <v>0</v>
      </c>
      <c r="I24">
        <v>723.42554010999993</v>
      </c>
      <c r="J24">
        <v>2</v>
      </c>
      <c r="K24">
        <v>1221.8470339999999</v>
      </c>
      <c r="L24">
        <v>1230.8373807468508</v>
      </c>
      <c r="M24">
        <v>0</v>
      </c>
      <c r="N24">
        <v>0</v>
      </c>
      <c r="O24">
        <v>0</v>
      </c>
      <c r="P24">
        <v>4878.26</v>
      </c>
      <c r="Q24">
        <v>1927.9517693800001</v>
      </c>
      <c r="R24">
        <v>3.8558703781345955</v>
      </c>
      <c r="S24">
        <v>9.8803249999999995E-2</v>
      </c>
      <c r="T24">
        <v>2584.7584995683869</v>
      </c>
      <c r="U2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4">
        <v>3877.1377493525802</v>
      </c>
      <c r="W24">
        <v>0</v>
      </c>
      <c r="X24">
        <v>5169.5169991367738</v>
      </c>
      <c r="Y24">
        <v>0</v>
      </c>
      <c r="Z24">
        <v>6461.8962489209671</v>
      </c>
    </row>
    <row r="25" spans="2:26" x14ac:dyDescent="0.25">
      <c r="B25" t="s">
        <v>59</v>
      </c>
      <c r="C25">
        <v>2.02</v>
      </c>
      <c r="D25">
        <v>164</v>
      </c>
      <c r="E25">
        <v>0.398227</v>
      </c>
      <c r="F25">
        <v>0</v>
      </c>
      <c r="G25">
        <v>1.1739238765085539E-4</v>
      </c>
      <c r="H25">
        <v>0</v>
      </c>
      <c r="I25">
        <v>0.80441854000000002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58.54</v>
      </c>
      <c r="Q25">
        <v>23.31220858</v>
      </c>
      <c r="R25">
        <v>0</v>
      </c>
      <c r="S25">
        <v>9.9556749999999999E-2</v>
      </c>
      <c r="T25">
        <v>0</v>
      </c>
      <c r="U2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2:26" x14ac:dyDescent="0.25">
      <c r="B26" t="s">
        <v>60</v>
      </c>
      <c r="C26">
        <v>0.25231700000000001</v>
      </c>
      <c r="D26">
        <v>138</v>
      </c>
      <c r="E26">
        <v>45</v>
      </c>
      <c r="F26">
        <v>11.920500000000001</v>
      </c>
      <c r="G26">
        <v>1.6569785653753573E-3</v>
      </c>
      <c r="H26">
        <v>0</v>
      </c>
      <c r="I26">
        <v>11.354265</v>
      </c>
      <c r="J26">
        <v>1</v>
      </c>
      <c r="K26">
        <v>0.26490000000000002</v>
      </c>
      <c r="L26">
        <v>0.26490000000000002</v>
      </c>
      <c r="M26">
        <v>1</v>
      </c>
      <c r="N26">
        <v>0</v>
      </c>
      <c r="O26">
        <v>0</v>
      </c>
      <c r="P26">
        <v>1.17</v>
      </c>
      <c r="Q26">
        <v>52.65</v>
      </c>
      <c r="R26">
        <v>4.4167610419026042</v>
      </c>
      <c r="S26">
        <v>11.25</v>
      </c>
      <c r="T26">
        <v>0.55629000000000006</v>
      </c>
      <c r="U2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6">
        <v>0.83443500000000004</v>
      </c>
      <c r="W26">
        <v>0</v>
      </c>
      <c r="X26">
        <v>1.1125800000000001</v>
      </c>
      <c r="Y26">
        <v>0</v>
      </c>
      <c r="Z26">
        <v>1.3907250000000002</v>
      </c>
    </row>
    <row r="27" spans="2:26" x14ac:dyDescent="0.25">
      <c r="B27" t="s">
        <v>61</v>
      </c>
      <c r="C27">
        <v>4.47</v>
      </c>
      <c r="D27">
        <v>32</v>
      </c>
      <c r="E27">
        <v>19.989000000000001</v>
      </c>
      <c r="F27">
        <v>111.64999999999999</v>
      </c>
      <c r="G27">
        <v>1.3039365393400405E-2</v>
      </c>
      <c r="H27">
        <v>0</v>
      </c>
      <c r="I27">
        <v>89.350830000000002</v>
      </c>
      <c r="J27">
        <v>1</v>
      </c>
      <c r="K27">
        <v>5.5824999999999996</v>
      </c>
      <c r="L27">
        <v>5.5824999999999996</v>
      </c>
      <c r="M27">
        <v>1</v>
      </c>
      <c r="N27">
        <v>0</v>
      </c>
      <c r="O27">
        <v>0</v>
      </c>
      <c r="P27">
        <v>236.84</v>
      </c>
      <c r="Q27">
        <v>4734.1947600000003</v>
      </c>
      <c r="R27">
        <v>42.402102642185405</v>
      </c>
      <c r="S27">
        <v>4.9972500000000002</v>
      </c>
      <c r="T27">
        <v>11.72325</v>
      </c>
      <c r="U2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7">
        <v>17.584874999999997</v>
      </c>
      <c r="W27">
        <v>0</v>
      </c>
      <c r="X27">
        <v>23.4465</v>
      </c>
      <c r="Y27">
        <v>0</v>
      </c>
      <c r="Z27">
        <v>29.308124999999997</v>
      </c>
    </row>
    <row r="28" spans="2:26" x14ac:dyDescent="0.25">
      <c r="B28" t="s">
        <v>62</v>
      </c>
      <c r="C28">
        <v>0.75839199999999996</v>
      </c>
      <c r="D28">
        <v>58</v>
      </c>
      <c r="E28">
        <v>86.337692179999991</v>
      </c>
      <c r="F28">
        <v>102.28089152730334</v>
      </c>
      <c r="G28">
        <v>9.5554697764914306E-3</v>
      </c>
      <c r="H28">
        <v>11.681740000000001</v>
      </c>
      <c r="I28">
        <v>65.477815047774556</v>
      </c>
      <c r="J28">
        <v>5</v>
      </c>
      <c r="K28">
        <v>0.84179700000000002</v>
      </c>
      <c r="L28">
        <v>1.0330600509438452</v>
      </c>
      <c r="M28">
        <v>1</v>
      </c>
      <c r="N28">
        <v>1</v>
      </c>
      <c r="O28">
        <v>0.92200000000000015</v>
      </c>
      <c r="P28">
        <v>42.4</v>
      </c>
      <c r="Q28">
        <v>3660.7181484319995</v>
      </c>
      <c r="R28">
        <v>35.790831442398897</v>
      </c>
      <c r="S28">
        <v>21.584423044999998</v>
      </c>
      <c r="T28">
        <v>2.1694261069820753</v>
      </c>
      <c r="U2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8">
        <v>3.2541391604731125</v>
      </c>
      <c r="W28">
        <v>0</v>
      </c>
      <c r="X28">
        <v>4.3388522139641506</v>
      </c>
      <c r="Y28">
        <v>0</v>
      </c>
      <c r="Z28">
        <v>5.4235652674551877</v>
      </c>
    </row>
    <row r="29" spans="2:26" x14ac:dyDescent="0.25">
      <c r="B29" t="s">
        <v>63</v>
      </c>
      <c r="C29">
        <v>0.50936499999999996</v>
      </c>
      <c r="D29">
        <v>205</v>
      </c>
      <c r="E29">
        <v>145.83596846</v>
      </c>
      <c r="F29">
        <v>90.880563101893543</v>
      </c>
      <c r="G29">
        <v>1.0840557424511029E-2</v>
      </c>
      <c r="H29">
        <v>0</v>
      </c>
      <c r="I29">
        <v>74.283738074627891</v>
      </c>
      <c r="J29">
        <v>4</v>
      </c>
      <c r="K29">
        <v>0.51148400000000005</v>
      </c>
      <c r="L29">
        <v>0.62316974379897461</v>
      </c>
      <c r="M29">
        <v>1</v>
      </c>
      <c r="N29">
        <v>0</v>
      </c>
      <c r="O29">
        <v>0</v>
      </c>
      <c r="P29">
        <v>3.33</v>
      </c>
      <c r="Q29">
        <v>485.63377497180005</v>
      </c>
      <c r="R29">
        <v>5.3436483929717378</v>
      </c>
      <c r="S29">
        <v>36.458992115000001</v>
      </c>
      <c r="T29">
        <v>1.3086564619778467</v>
      </c>
      <c r="U2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9">
        <v>1.96298469296677</v>
      </c>
      <c r="W29">
        <v>0</v>
      </c>
      <c r="X29">
        <v>2.6173129239556934</v>
      </c>
      <c r="Y29">
        <v>0</v>
      </c>
      <c r="Z29">
        <v>3.2716411549446165</v>
      </c>
    </row>
    <row r="30" spans="2:26" x14ac:dyDescent="0.25">
      <c r="B30" t="s">
        <v>64</v>
      </c>
      <c r="C30">
        <v>0.36073699999999997</v>
      </c>
      <c r="D30">
        <v>46</v>
      </c>
      <c r="E30">
        <v>314.91905466000003</v>
      </c>
      <c r="F30">
        <v>100.24627451980251</v>
      </c>
      <c r="G30">
        <v>1.65785862345917E-2</v>
      </c>
      <c r="H30">
        <v>0</v>
      </c>
      <c r="I30">
        <v>113.60295502088442</v>
      </c>
      <c r="J30">
        <v>6</v>
      </c>
      <c r="K30">
        <v>0.492813</v>
      </c>
      <c r="L30">
        <v>0.31802098584404942</v>
      </c>
      <c r="M30">
        <v>0</v>
      </c>
      <c r="N30">
        <v>0</v>
      </c>
      <c r="O30">
        <v>0</v>
      </c>
      <c r="P30">
        <v>3.46</v>
      </c>
      <c r="Q30">
        <v>1089.6199291236001</v>
      </c>
      <c r="R30">
        <v>10.869430653089836</v>
      </c>
      <c r="S30">
        <v>78.729763665000007</v>
      </c>
      <c r="T30">
        <v>0.66784407027250381</v>
      </c>
      <c r="U3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0">
        <v>1.0017661054087557</v>
      </c>
      <c r="W30">
        <v>0</v>
      </c>
      <c r="X30">
        <v>1.3356881405450076</v>
      </c>
      <c r="Y30">
        <v>0</v>
      </c>
      <c r="Z30">
        <v>1.6696101756812594</v>
      </c>
    </row>
    <row r="31" spans="2:26" x14ac:dyDescent="0.25">
      <c r="B31" t="s">
        <v>65</v>
      </c>
      <c r="C31">
        <v>2.7861500000000001E-2</v>
      </c>
      <c r="D31">
        <v>167</v>
      </c>
      <c r="E31">
        <v>3523.9198731300003</v>
      </c>
      <c r="F31">
        <v>150.97225248576501</v>
      </c>
      <c r="G31">
        <v>1.4328092722573195E-2</v>
      </c>
      <c r="H31">
        <v>0</v>
      </c>
      <c r="I31">
        <v>98.181693545211502</v>
      </c>
      <c r="J31">
        <v>6</v>
      </c>
      <c r="K31">
        <v>3.25808E-2</v>
      </c>
      <c r="L31">
        <v>4.1442649781931525E-2</v>
      </c>
      <c r="M31">
        <v>1</v>
      </c>
      <c r="N31">
        <v>0</v>
      </c>
      <c r="O31">
        <v>0</v>
      </c>
      <c r="P31">
        <v>0.82483700000000004</v>
      </c>
      <c r="Q31">
        <v>2906.6594963929301</v>
      </c>
      <c r="R31">
        <v>19.252938527011747</v>
      </c>
      <c r="S31">
        <v>880.97996828250007</v>
      </c>
      <c r="T31">
        <v>8.7029564542056209E-2</v>
      </c>
      <c r="U3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1">
        <v>0.1305443468130843</v>
      </c>
      <c r="W31">
        <v>0</v>
      </c>
      <c r="X31">
        <v>0.17405912908411242</v>
      </c>
      <c r="Y31">
        <v>0</v>
      </c>
      <c r="Z31">
        <v>0.21757391135514051</v>
      </c>
    </row>
    <row r="32" spans="2:26" x14ac:dyDescent="0.25">
      <c r="B32" t="s">
        <v>66</v>
      </c>
      <c r="C32">
        <v>0.29168300000000003</v>
      </c>
      <c r="D32">
        <v>181</v>
      </c>
      <c r="E32">
        <v>246.98541760000001</v>
      </c>
      <c r="F32">
        <v>90.655032919116223</v>
      </c>
      <c r="G32">
        <v>1.0513329962665999E-2</v>
      </c>
      <c r="H32">
        <v>0</v>
      </c>
      <c r="I32">
        <v>72.041447561820803</v>
      </c>
      <c r="J32">
        <v>4</v>
      </c>
      <c r="K32">
        <v>0.30328699999999997</v>
      </c>
      <c r="L32">
        <v>0.36706095610673528</v>
      </c>
      <c r="M32">
        <v>1</v>
      </c>
      <c r="N32">
        <v>0</v>
      </c>
      <c r="O32">
        <v>0</v>
      </c>
      <c r="P32">
        <v>19.5</v>
      </c>
      <c r="Q32">
        <v>4816.2156432000002</v>
      </c>
      <c r="R32">
        <v>53.126842361825624</v>
      </c>
      <c r="S32">
        <v>61.746354400000001</v>
      </c>
      <c r="T32">
        <v>0.77082800782414407</v>
      </c>
      <c r="U3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2">
        <v>1.1562420117362162</v>
      </c>
      <c r="W32">
        <v>0</v>
      </c>
      <c r="X32">
        <v>1.5416560156482881</v>
      </c>
      <c r="Y32">
        <v>0</v>
      </c>
      <c r="Z32">
        <v>1.9270700195603603</v>
      </c>
    </row>
    <row r="33" spans="2:26" x14ac:dyDescent="0.25">
      <c r="B33" t="s">
        <v>40</v>
      </c>
      <c r="C33">
        <v>0.114658</v>
      </c>
      <c r="D33">
        <v>45</v>
      </c>
      <c r="E33">
        <v>2082.5975496599999</v>
      </c>
      <c r="F33">
        <v>307.09825444852481</v>
      </c>
      <c r="G33">
        <v>3.4847175245716323E-2</v>
      </c>
      <c r="H33">
        <v>206.4744</v>
      </c>
      <c r="I33">
        <v>238.78646984891625</v>
      </c>
      <c r="J33">
        <v>7</v>
      </c>
      <c r="K33">
        <v>0.11931700000000001</v>
      </c>
      <c r="L33">
        <v>9.3841964094574321E-2</v>
      </c>
      <c r="M33">
        <v>0</v>
      </c>
      <c r="N33">
        <v>1</v>
      </c>
      <c r="O33">
        <v>0.17380000000000001</v>
      </c>
      <c r="P33">
        <v>2.84</v>
      </c>
      <c r="Q33">
        <v>5914.5770410343994</v>
      </c>
      <c r="R33">
        <v>19.259559295299702</v>
      </c>
      <c r="S33">
        <v>520.64938741499998</v>
      </c>
      <c r="T33">
        <v>0.19706812459860609</v>
      </c>
      <c r="U3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3">
        <v>0.29560218689790912</v>
      </c>
      <c r="W33">
        <v>0</v>
      </c>
      <c r="X33">
        <v>0.39413624919721219</v>
      </c>
      <c r="Y33">
        <v>0</v>
      </c>
      <c r="Z33">
        <v>0.49267031149651519</v>
      </c>
    </row>
    <row r="34" spans="2:26" x14ac:dyDescent="0.25">
      <c r="B34" t="s">
        <v>67</v>
      </c>
      <c r="C34">
        <v>1.28</v>
      </c>
      <c r="D34">
        <v>182</v>
      </c>
      <c r="E34">
        <v>0</v>
      </c>
      <c r="F34">
        <v>0</v>
      </c>
      <c r="G34">
        <v>0</v>
      </c>
      <c r="H34">
        <v>74.43129921991499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2.5230948888106774</v>
      </c>
      <c r="P34">
        <v>54.88</v>
      </c>
      <c r="Q34">
        <v>0</v>
      </c>
      <c r="R34">
        <v>0</v>
      </c>
      <c r="S34">
        <v>0</v>
      </c>
      <c r="T34">
        <v>0</v>
      </c>
      <c r="U3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2:26" x14ac:dyDescent="0.25">
      <c r="B35" t="s">
        <v>68</v>
      </c>
      <c r="C35">
        <v>46.19</v>
      </c>
      <c r="D35">
        <v>153</v>
      </c>
      <c r="E35">
        <v>1.69655702</v>
      </c>
      <c r="F35">
        <v>100.38634956255399</v>
      </c>
      <c r="G35">
        <v>1.1436003697534877E-2</v>
      </c>
      <c r="H35">
        <v>0</v>
      </c>
      <c r="I35">
        <v>78.363968753799995</v>
      </c>
      <c r="J35">
        <v>4</v>
      </c>
      <c r="K35">
        <v>52.71</v>
      </c>
      <c r="L35">
        <v>59.157136817367729</v>
      </c>
      <c r="M35">
        <v>1</v>
      </c>
      <c r="N35">
        <v>0</v>
      </c>
      <c r="O35">
        <v>0</v>
      </c>
      <c r="P35">
        <v>1911.26</v>
      </c>
      <c r="Q35">
        <v>3242.5615700451999</v>
      </c>
      <c r="R35">
        <v>32.300821617431708</v>
      </c>
      <c r="S35">
        <v>0.42413925499999999</v>
      </c>
      <c r="T35">
        <v>124.22998731647223</v>
      </c>
      <c r="U3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5">
        <v>186.34498097470833</v>
      </c>
      <c r="W35">
        <v>0</v>
      </c>
      <c r="X35">
        <v>248.45997463294447</v>
      </c>
      <c r="Y35">
        <v>0</v>
      </c>
      <c r="Z35">
        <v>310.5749682911806</v>
      </c>
    </row>
    <row r="36" spans="2:26" x14ac:dyDescent="0.25">
      <c r="B36" t="s">
        <v>69</v>
      </c>
      <c r="C36">
        <v>0.76923200000000003</v>
      </c>
      <c r="D36">
        <v>60</v>
      </c>
      <c r="E36">
        <v>58.748323689999999</v>
      </c>
      <c r="F36">
        <v>45.000216833702616</v>
      </c>
      <c r="G36">
        <v>6.5949375280569293E-3</v>
      </c>
      <c r="H36">
        <v>0</v>
      </c>
      <c r="I36">
        <v>45.191090528706084</v>
      </c>
      <c r="J36">
        <v>2</v>
      </c>
      <c r="K36">
        <v>0.80476199999999998</v>
      </c>
      <c r="L36">
        <v>0.7659829933387946</v>
      </c>
      <c r="M36">
        <v>0</v>
      </c>
      <c r="N36">
        <v>0</v>
      </c>
      <c r="O36">
        <v>0</v>
      </c>
      <c r="P36">
        <v>9.52</v>
      </c>
      <c r="Q36">
        <v>559.2840415288</v>
      </c>
      <c r="R36">
        <v>12.428474369259659</v>
      </c>
      <c r="S36">
        <v>14.6870809225</v>
      </c>
      <c r="T36">
        <v>1.6085642860114688</v>
      </c>
      <c r="U3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6">
        <v>2.4128464290172031</v>
      </c>
      <c r="W36">
        <v>0</v>
      </c>
      <c r="X36">
        <v>3.2171285720229377</v>
      </c>
      <c r="Y36">
        <v>0</v>
      </c>
      <c r="Z36">
        <v>4.0214107150286713</v>
      </c>
    </row>
    <row r="37" spans="2:26" x14ac:dyDescent="0.25">
      <c r="B37" t="s">
        <v>70</v>
      </c>
      <c r="C37">
        <v>6.9152900000000002E-3</v>
      </c>
      <c r="D37">
        <v>115</v>
      </c>
      <c r="E37">
        <v>15174.995287509999</v>
      </c>
      <c r="F37">
        <v>74.684094766492478</v>
      </c>
      <c r="G37">
        <v>1.5314288580581705E-2</v>
      </c>
      <c r="H37">
        <v>0</v>
      </c>
      <c r="I37">
        <v>104.93949316176503</v>
      </c>
      <c r="J37">
        <v>3</v>
      </c>
      <c r="K37">
        <v>4.9150000000000001E-3</v>
      </c>
      <c r="L37">
        <v>4.9198951732395552E-3</v>
      </c>
      <c r="M37">
        <v>0</v>
      </c>
      <c r="N37">
        <v>0</v>
      </c>
      <c r="O37">
        <v>0</v>
      </c>
      <c r="P37">
        <v>4.79</v>
      </c>
      <c r="Q37">
        <v>72688.227427172897</v>
      </c>
      <c r="R37">
        <v>973.27587158203005</v>
      </c>
      <c r="S37">
        <v>3793.7488218774997</v>
      </c>
      <c r="T37">
        <v>1.0331779863803067E-2</v>
      </c>
      <c r="U3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7">
        <v>1.5497669795704598E-2</v>
      </c>
      <c r="W37">
        <v>0</v>
      </c>
      <c r="X37">
        <v>2.0663559727606133E-2</v>
      </c>
      <c r="Y37">
        <v>0</v>
      </c>
      <c r="Z37">
        <v>2.5829449659507665E-2</v>
      </c>
    </row>
    <row r="38" spans="2:26" x14ac:dyDescent="0.25">
      <c r="B38" t="s">
        <v>18</v>
      </c>
      <c r="C38">
        <v>0.81006500000000004</v>
      </c>
      <c r="D38">
        <v>178</v>
      </c>
      <c r="E38">
        <v>272.91130588999999</v>
      </c>
      <c r="F38">
        <v>301.31299997428761</v>
      </c>
      <c r="G38">
        <v>3.2262592308679804E-2</v>
      </c>
      <c r="H38">
        <v>0</v>
      </c>
      <c r="I38">
        <v>221.07589700578285</v>
      </c>
      <c r="J38">
        <v>5</v>
      </c>
      <c r="K38">
        <v>0.91568400000000005</v>
      </c>
      <c r="L38">
        <v>1.1037456922558031</v>
      </c>
      <c r="M38">
        <v>1</v>
      </c>
      <c r="N38">
        <v>0</v>
      </c>
      <c r="O38">
        <v>0</v>
      </c>
      <c r="P38">
        <v>27.64</v>
      </c>
      <c r="Q38">
        <v>7543.2684947996004</v>
      </c>
      <c r="R38">
        <v>25.034659956401818</v>
      </c>
      <c r="S38">
        <v>68.227826472499999</v>
      </c>
      <c r="T38">
        <v>2.3178659537371864</v>
      </c>
      <c r="U3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8">
        <v>3.4767989306057796</v>
      </c>
      <c r="W38">
        <v>0</v>
      </c>
      <c r="X38">
        <v>4.6357319074743728</v>
      </c>
      <c r="Y38">
        <v>0</v>
      </c>
      <c r="Z38">
        <v>5.794664884342966</v>
      </c>
    </row>
    <row r="39" spans="2:26" x14ac:dyDescent="0.25">
      <c r="B39" t="s">
        <v>71</v>
      </c>
      <c r="C39">
        <v>0.207644</v>
      </c>
      <c r="D39">
        <v>70</v>
      </c>
      <c r="E39">
        <v>471.05534461000002</v>
      </c>
      <c r="F39">
        <v>101.6504973191888</v>
      </c>
      <c r="G39">
        <v>1.4274114838168778E-2</v>
      </c>
      <c r="H39">
        <v>0</v>
      </c>
      <c r="I39">
        <v>97.811815976198844</v>
      </c>
      <c r="J39">
        <v>5</v>
      </c>
      <c r="K39">
        <v>0.23810000000000001</v>
      </c>
      <c r="L39">
        <v>0.21609190156628089</v>
      </c>
      <c r="M39">
        <v>1</v>
      </c>
      <c r="N39">
        <v>0</v>
      </c>
      <c r="O39">
        <v>0</v>
      </c>
      <c r="P39">
        <v>4.34</v>
      </c>
      <c r="Q39">
        <v>2044.3801956074001</v>
      </c>
      <c r="R39">
        <v>20.111856306889681</v>
      </c>
      <c r="S39">
        <v>117.76383615250001</v>
      </c>
      <c r="T39">
        <v>0.45379299328918987</v>
      </c>
      <c r="U3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9">
        <v>0.68068948993378475</v>
      </c>
      <c r="W39">
        <v>0</v>
      </c>
      <c r="X39">
        <v>0.90758598657837974</v>
      </c>
      <c r="Y39">
        <v>0</v>
      </c>
      <c r="Z39">
        <v>1.1344824832229747</v>
      </c>
    </row>
    <row r="40" spans="2:26" x14ac:dyDescent="0.25">
      <c r="B40" t="s">
        <v>19</v>
      </c>
      <c r="C40">
        <v>6.52</v>
      </c>
      <c r="D40">
        <v>21</v>
      </c>
      <c r="E40">
        <v>29.998477790000003</v>
      </c>
      <c r="F40">
        <v>200.91954053950727</v>
      </c>
      <c r="G40">
        <v>2.8543332588354248E-2</v>
      </c>
      <c r="H40">
        <v>0</v>
      </c>
      <c r="I40">
        <v>195.59007519080001</v>
      </c>
      <c r="J40">
        <v>4</v>
      </c>
      <c r="K40">
        <v>6.5119999999999996</v>
      </c>
      <c r="L40">
        <v>6.6947454973103602</v>
      </c>
      <c r="M40">
        <v>1</v>
      </c>
      <c r="N40">
        <v>0</v>
      </c>
      <c r="O40">
        <v>0</v>
      </c>
      <c r="P40">
        <v>52.7</v>
      </c>
      <c r="Q40">
        <v>1580.9197795330001</v>
      </c>
      <c r="R40">
        <v>7.8684222315456678</v>
      </c>
      <c r="S40">
        <v>7.4996194475000006</v>
      </c>
      <c r="T40">
        <v>14.058965544351757</v>
      </c>
      <c r="U4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0">
        <v>21.088448316527632</v>
      </c>
      <c r="W40">
        <v>0</v>
      </c>
      <c r="X40">
        <v>28.117931088703514</v>
      </c>
      <c r="Y40">
        <v>0</v>
      </c>
      <c r="Z40">
        <v>35.147413860879389</v>
      </c>
    </row>
    <row r="41" spans="2:26" x14ac:dyDescent="0.25">
      <c r="B41" t="s">
        <v>72</v>
      </c>
      <c r="C41">
        <v>0.288717</v>
      </c>
      <c r="D41">
        <v>108</v>
      </c>
      <c r="E41">
        <v>150.17706211000001</v>
      </c>
      <c r="F41">
        <v>45.000228204133435</v>
      </c>
      <c r="G41">
        <v>6.3275243449976938E-3</v>
      </c>
      <c r="H41">
        <v>0</v>
      </c>
      <c r="I41">
        <v>43.35867084121287</v>
      </c>
      <c r="J41">
        <v>2</v>
      </c>
      <c r="K41">
        <v>0.30068400000000001</v>
      </c>
      <c r="L41">
        <v>0.29964781286753484</v>
      </c>
      <c r="M41">
        <v>1</v>
      </c>
      <c r="N41">
        <v>0</v>
      </c>
      <c r="O41">
        <v>0</v>
      </c>
      <c r="P41">
        <v>3.75</v>
      </c>
      <c r="Q41">
        <v>563.16398291250005</v>
      </c>
      <c r="R41">
        <v>12.514691711291619</v>
      </c>
      <c r="S41">
        <v>37.544265527500002</v>
      </c>
      <c r="T41">
        <v>0.62926040702182318</v>
      </c>
      <c r="U4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1">
        <v>0.94389061053273471</v>
      </c>
      <c r="W41">
        <v>0</v>
      </c>
      <c r="X41">
        <v>1.2585208140436464</v>
      </c>
      <c r="Y41">
        <v>0</v>
      </c>
      <c r="Z41">
        <v>1.573151017554558</v>
      </c>
    </row>
    <row r="42" spans="2:26" x14ac:dyDescent="0.25">
      <c r="B42" t="s">
        <v>73</v>
      </c>
      <c r="C42">
        <v>8.3020000000000001E-5</v>
      </c>
      <c r="D42">
        <v>90</v>
      </c>
      <c r="E42">
        <v>511946.22494036006</v>
      </c>
      <c r="F42">
        <v>99.542142442638792</v>
      </c>
      <c r="G42">
        <v>6.2024737973405296E-3</v>
      </c>
      <c r="H42">
        <v>32.265716578999999</v>
      </c>
      <c r="I42">
        <v>42.50177559454869</v>
      </c>
      <c r="J42">
        <v>6</v>
      </c>
      <c r="K42">
        <v>1.2003E-4</v>
      </c>
      <c r="L42">
        <v>1.5499996998926801E-4</v>
      </c>
      <c r="M42">
        <v>1</v>
      </c>
      <c r="N42">
        <v>1</v>
      </c>
      <c r="O42">
        <v>2.477E-4</v>
      </c>
      <c r="P42">
        <v>119.18</v>
      </c>
      <c r="Q42">
        <v>61013751.088392116</v>
      </c>
      <c r="R42">
        <v>612943.92094836943</v>
      </c>
      <c r="S42">
        <v>127986.55623509001</v>
      </c>
      <c r="T42">
        <v>3.2549993697746283E-4</v>
      </c>
      <c r="U4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2">
        <v>4.8824990546619422E-4</v>
      </c>
      <c r="W42">
        <v>0</v>
      </c>
      <c r="X42">
        <v>6.5099987395492566E-4</v>
      </c>
      <c r="Y42">
        <v>0</v>
      </c>
      <c r="Z42">
        <v>8.1374984244365705E-4</v>
      </c>
    </row>
    <row r="43" spans="2:26" x14ac:dyDescent="0.25">
      <c r="B43" t="s">
        <v>41</v>
      </c>
      <c r="C43">
        <v>0.89354299999999998</v>
      </c>
      <c r="D43">
        <v>10</v>
      </c>
      <c r="E43">
        <v>108.49645228</v>
      </c>
      <c r="F43">
        <v>99.96</v>
      </c>
      <c r="G43">
        <v>1.4147798269656531E-2</v>
      </c>
      <c r="H43">
        <v>102.89999999999999</v>
      </c>
      <c r="I43">
        <v>96.946245459628031</v>
      </c>
      <c r="J43">
        <v>1</v>
      </c>
      <c r="K43">
        <v>0.49</v>
      </c>
      <c r="L43">
        <v>0.49</v>
      </c>
      <c r="M43">
        <v>0</v>
      </c>
      <c r="N43">
        <v>1</v>
      </c>
      <c r="O43">
        <v>1.0289999999999999</v>
      </c>
      <c r="P43">
        <v>2.92</v>
      </c>
      <c r="Q43">
        <v>316.80964065759997</v>
      </c>
      <c r="R43">
        <v>3.1693641522368945</v>
      </c>
      <c r="S43">
        <v>27.12411307</v>
      </c>
      <c r="T43">
        <v>1.0289999999999999</v>
      </c>
      <c r="U4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3">
        <v>1.5434999999999999</v>
      </c>
      <c r="W43">
        <v>0</v>
      </c>
      <c r="X43">
        <v>2.0579999999999998</v>
      </c>
      <c r="Y43">
        <v>0</v>
      </c>
      <c r="Z43">
        <v>2.5724999999999998</v>
      </c>
    </row>
    <row r="44" spans="2:26" x14ac:dyDescent="0.25">
      <c r="B44" t="s">
        <v>74</v>
      </c>
      <c r="C44">
        <v>2.9910100000000001E-3</v>
      </c>
      <c r="D44">
        <v>433</v>
      </c>
      <c r="E44">
        <v>9098.1914437100004</v>
      </c>
      <c r="F44">
        <v>30.00907825037735</v>
      </c>
      <c r="G44">
        <v>3.9712826676985011E-3</v>
      </c>
      <c r="H44">
        <v>0</v>
      </c>
      <c r="I44">
        <v>27.212781590051048</v>
      </c>
      <c r="J44">
        <v>3</v>
      </c>
      <c r="K44">
        <v>3.0109999999999998E-3</v>
      </c>
      <c r="L44">
        <v>3.2983564300709469E-3</v>
      </c>
      <c r="M44">
        <v>1</v>
      </c>
      <c r="N44">
        <v>0</v>
      </c>
      <c r="O44">
        <v>0</v>
      </c>
      <c r="P44">
        <v>4.5032200000000001E-2</v>
      </c>
      <c r="Q44">
        <v>409.7115767314375</v>
      </c>
      <c r="R44">
        <v>13.652921069852773</v>
      </c>
      <c r="S44">
        <v>2274.5478609275001</v>
      </c>
      <c r="T44">
        <v>6.9265485031489889E-3</v>
      </c>
      <c r="U4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4">
        <v>1.0389822754723482E-2</v>
      </c>
      <c r="W44">
        <v>0</v>
      </c>
      <c r="X44">
        <v>1.3853097006297978E-2</v>
      </c>
      <c r="Y44">
        <v>0</v>
      </c>
      <c r="Z44">
        <v>1.731637125787247E-2</v>
      </c>
    </row>
    <row r="45" spans="2:26" x14ac:dyDescent="0.25">
      <c r="B45" t="s">
        <v>75</v>
      </c>
      <c r="C45">
        <v>1.61</v>
      </c>
      <c r="D45">
        <v>37</v>
      </c>
      <c r="E45">
        <v>27.644857009999999</v>
      </c>
      <c r="F45">
        <v>62.904052178880605</v>
      </c>
      <c r="G45">
        <v>6.4952831529458818E-3</v>
      </c>
      <c r="H45">
        <v>0</v>
      </c>
      <c r="I45">
        <v>44.5082197861</v>
      </c>
      <c r="J45">
        <v>4</v>
      </c>
      <c r="K45">
        <v>1.8089999999999999</v>
      </c>
      <c r="L45">
        <v>2.2754341668732909</v>
      </c>
      <c r="M45">
        <v>1</v>
      </c>
      <c r="N45">
        <v>0</v>
      </c>
      <c r="O45">
        <v>0</v>
      </c>
      <c r="P45">
        <v>20.440000000000001</v>
      </c>
      <c r="Q45">
        <v>565.06087728440002</v>
      </c>
      <c r="R45">
        <v>8.9829010645853664</v>
      </c>
      <c r="S45">
        <v>6.9112142524999998</v>
      </c>
      <c r="T45">
        <v>4.7784117504339108</v>
      </c>
      <c r="U4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5">
        <v>7.1676176256508661</v>
      </c>
      <c r="W45">
        <v>0</v>
      </c>
      <c r="X45">
        <v>9.5568235008678215</v>
      </c>
      <c r="Y45">
        <v>0</v>
      </c>
      <c r="Z45">
        <v>11.946029376084777</v>
      </c>
    </row>
    <row r="46" spans="2:26" x14ac:dyDescent="0.25">
      <c r="B46" t="s">
        <v>76</v>
      </c>
      <c r="C46">
        <v>104.67</v>
      </c>
      <c r="D46">
        <v>36</v>
      </c>
      <c r="E46">
        <v>0.84378699999999995</v>
      </c>
      <c r="F46">
        <v>100.73830000000001</v>
      </c>
      <c r="G46">
        <v>1.288881287665424E-2</v>
      </c>
      <c r="H46">
        <v>0</v>
      </c>
      <c r="I46">
        <v>88.319185289999993</v>
      </c>
      <c r="J46">
        <v>4</v>
      </c>
      <c r="K46">
        <v>114.9</v>
      </c>
      <c r="L46">
        <v>119.35817535545026</v>
      </c>
      <c r="M46">
        <v>1</v>
      </c>
      <c r="N46">
        <v>0</v>
      </c>
      <c r="O46">
        <v>0</v>
      </c>
      <c r="P46">
        <v>427.42</v>
      </c>
      <c r="Q46">
        <v>360.65143954000001</v>
      </c>
      <c r="R46">
        <v>3.5800826452302648</v>
      </c>
      <c r="S46">
        <v>0.21094674999999999</v>
      </c>
      <c r="T46">
        <v>250.65216824644554</v>
      </c>
      <c r="U4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6">
        <v>375.97825236966833</v>
      </c>
      <c r="W46">
        <v>0</v>
      </c>
      <c r="X46">
        <v>501.30433649289108</v>
      </c>
      <c r="Y46">
        <v>0</v>
      </c>
      <c r="Z46">
        <v>626.63042061611384</v>
      </c>
    </row>
    <row r="47" spans="2:26" x14ac:dyDescent="0.25">
      <c r="B47" t="s">
        <v>77</v>
      </c>
      <c r="C47">
        <v>2.52</v>
      </c>
      <c r="D47">
        <v>137</v>
      </c>
      <c r="E47">
        <v>5.4</v>
      </c>
      <c r="F47">
        <v>14.823000000000002</v>
      </c>
      <c r="G47">
        <v>1.9858761723130351E-3</v>
      </c>
      <c r="H47">
        <v>0</v>
      </c>
      <c r="I47">
        <v>13.608000000000001</v>
      </c>
      <c r="J47">
        <v>1</v>
      </c>
      <c r="K47">
        <v>2.7450000000000001</v>
      </c>
      <c r="L47">
        <v>2.7450000000000001</v>
      </c>
      <c r="M47">
        <v>1</v>
      </c>
      <c r="N47">
        <v>0</v>
      </c>
      <c r="O47">
        <v>0</v>
      </c>
      <c r="P47">
        <v>100.22</v>
      </c>
      <c r="Q47">
        <v>541.18799999999999</v>
      </c>
      <c r="R47">
        <v>36.510018214936238</v>
      </c>
      <c r="S47">
        <v>1.35</v>
      </c>
      <c r="T47">
        <v>5.7645000000000008</v>
      </c>
      <c r="U4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7">
        <v>8.6467500000000008</v>
      </c>
      <c r="W47">
        <v>0</v>
      </c>
      <c r="X47">
        <v>11.529000000000002</v>
      </c>
      <c r="Y47">
        <v>0</v>
      </c>
      <c r="Z47">
        <v>14.411250000000001</v>
      </c>
    </row>
    <row r="48" spans="2:26" x14ac:dyDescent="0.25">
      <c r="B48" t="s">
        <v>78</v>
      </c>
      <c r="C48">
        <v>2.1877099999999998E-3</v>
      </c>
      <c r="D48">
        <v>420</v>
      </c>
      <c r="E48">
        <v>32345.384331089997</v>
      </c>
      <c r="F48">
        <v>90.571586674042834</v>
      </c>
      <c r="G48">
        <v>1.0326661279017112E-2</v>
      </c>
      <c r="H48">
        <v>0</v>
      </c>
      <c r="I48">
        <v>70.762320754968897</v>
      </c>
      <c r="J48">
        <v>4</v>
      </c>
      <c r="K48">
        <v>2.2721400000000002E-3</v>
      </c>
      <c r="L48">
        <v>2.8001394494789325E-3</v>
      </c>
      <c r="M48">
        <v>1</v>
      </c>
      <c r="N48">
        <v>0</v>
      </c>
      <c r="O48">
        <v>0</v>
      </c>
      <c r="P48">
        <v>5.7459999999999997E-2</v>
      </c>
      <c r="Q48">
        <v>1858.5657836644311</v>
      </c>
      <c r="R48">
        <v>20.520406585712191</v>
      </c>
      <c r="S48">
        <v>8086.3460827724994</v>
      </c>
      <c r="T48">
        <v>5.8802928439057583E-3</v>
      </c>
      <c r="U4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8">
        <v>8.8204392658586366E-3</v>
      </c>
      <c r="W48">
        <v>0</v>
      </c>
      <c r="X48">
        <v>1.1760585687811517E-2</v>
      </c>
      <c r="Y48">
        <v>0</v>
      </c>
      <c r="Z48">
        <v>1.4700732109764395E-2</v>
      </c>
    </row>
    <row r="49" spans="2:26" x14ac:dyDescent="0.25">
      <c r="B49" t="s">
        <v>79</v>
      </c>
      <c r="C49">
        <v>5.0051999999999999E-2</v>
      </c>
      <c r="D49">
        <v>142</v>
      </c>
      <c r="E49">
        <v>966.53372627999988</v>
      </c>
      <c r="F49">
        <v>60.997368035803142</v>
      </c>
      <c r="G49">
        <v>7.059863645300586E-3</v>
      </c>
      <c r="H49">
        <v>0</v>
      </c>
      <c r="I49">
        <v>48.376946067766553</v>
      </c>
      <c r="J49">
        <v>3</v>
      </c>
      <c r="K49">
        <v>5.1358800000000003E-2</v>
      </c>
      <c r="L49">
        <v>6.3109404645992156E-2</v>
      </c>
      <c r="M49">
        <v>1</v>
      </c>
      <c r="N49">
        <v>0</v>
      </c>
      <c r="O49">
        <v>0</v>
      </c>
      <c r="P49">
        <v>0.59734699999999996</v>
      </c>
      <c r="Q49">
        <v>577.35602179217904</v>
      </c>
      <c r="R49">
        <v>9.4652612134558485</v>
      </c>
      <c r="S49">
        <v>241.63343156999997</v>
      </c>
      <c r="T49">
        <v>0.13252974975658355</v>
      </c>
      <c r="U4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9">
        <v>0.19879462463487529</v>
      </c>
      <c r="W49">
        <v>0</v>
      </c>
      <c r="X49">
        <v>0.2650594995131671</v>
      </c>
      <c r="Y49">
        <v>0</v>
      </c>
      <c r="Z49">
        <v>0.33132437439145884</v>
      </c>
    </row>
    <row r="50" spans="2:26" x14ac:dyDescent="0.25">
      <c r="B50" t="s">
        <v>80</v>
      </c>
      <c r="C50">
        <v>20.440000000000001</v>
      </c>
      <c r="D50">
        <v>11</v>
      </c>
      <c r="E50">
        <v>9.5000000000000639E-3</v>
      </c>
      <c r="F50">
        <v>96.702200000000005</v>
      </c>
      <c r="G50">
        <v>2.8337554022615209E-5</v>
      </c>
      <c r="H50">
        <v>93.713399999999993</v>
      </c>
      <c r="I50">
        <v>0.19418000000000132</v>
      </c>
      <c r="J50">
        <v>3</v>
      </c>
      <c r="K50">
        <v>40.31</v>
      </c>
      <c r="L50">
        <v>36.909236641221376</v>
      </c>
      <c r="M50">
        <v>1</v>
      </c>
      <c r="N50">
        <v>2</v>
      </c>
      <c r="O50">
        <v>35.905517241379307</v>
      </c>
      <c r="P50">
        <v>259.95999999999998</v>
      </c>
      <c r="Q50">
        <v>2.4696200000000164</v>
      </c>
      <c r="R50">
        <v>2.553840553782661E-2</v>
      </c>
      <c r="S50">
        <v>2.375000000000016E-3</v>
      </c>
      <c r="T50">
        <v>77.509396946564891</v>
      </c>
      <c r="U5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0">
        <v>116.26409541984734</v>
      </c>
      <c r="W50">
        <v>0</v>
      </c>
      <c r="X50">
        <v>155.01879389312978</v>
      </c>
      <c r="Y50">
        <v>0</v>
      </c>
      <c r="Z50">
        <v>193.77349236641223</v>
      </c>
    </row>
    <row r="51" spans="2:26" x14ac:dyDescent="0.25">
      <c r="B51" t="s">
        <v>42</v>
      </c>
      <c r="C51">
        <v>0.75476500000000002</v>
      </c>
      <c r="D51">
        <v>43</v>
      </c>
      <c r="E51">
        <v>443.43874787999999</v>
      </c>
      <c r="F51">
        <v>151.52170154423442</v>
      </c>
      <c r="G51">
        <v>4.8843104078021476E-2</v>
      </c>
      <c r="H51">
        <v>0</v>
      </c>
      <c r="I51">
        <v>334.69204654364819</v>
      </c>
      <c r="J51">
        <v>3</v>
      </c>
      <c r="K51">
        <v>0.53080000000000005</v>
      </c>
      <c r="L51">
        <v>0.34162368465475224</v>
      </c>
      <c r="M51">
        <v>0</v>
      </c>
      <c r="N51">
        <v>0</v>
      </c>
      <c r="O51">
        <v>0</v>
      </c>
      <c r="P51">
        <v>3.39</v>
      </c>
      <c r="Q51">
        <v>1503.2573553131999</v>
      </c>
      <c r="R51">
        <v>9.9210696553215989</v>
      </c>
      <c r="S51">
        <v>110.85968697</v>
      </c>
      <c r="T51">
        <v>0.71740973777497974</v>
      </c>
      <c r="U5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1">
        <v>1.0761146066624696</v>
      </c>
      <c r="W51">
        <v>0</v>
      </c>
      <c r="X51">
        <v>1.4348194755499595</v>
      </c>
      <c r="Y51">
        <v>0</v>
      </c>
      <c r="Z51">
        <v>1.7935243444374493</v>
      </c>
    </row>
    <row r="52" spans="2:26" x14ac:dyDescent="0.25">
      <c r="B52" t="s">
        <v>81</v>
      </c>
      <c r="C52">
        <v>38.1</v>
      </c>
      <c r="D52">
        <v>0</v>
      </c>
      <c r="E52">
        <v>3.34</v>
      </c>
      <c r="F52">
        <v>175.1448048</v>
      </c>
      <c r="G52">
        <v>1.8570744152816208E-2</v>
      </c>
      <c r="H52">
        <v>0</v>
      </c>
      <c r="I52">
        <v>127.254</v>
      </c>
      <c r="J52">
        <v>2</v>
      </c>
      <c r="K52">
        <v>46.249839999999999</v>
      </c>
      <c r="L52">
        <v>52.438564311377249</v>
      </c>
      <c r="M52">
        <v>1</v>
      </c>
      <c r="N52">
        <v>0</v>
      </c>
      <c r="O52">
        <v>0</v>
      </c>
      <c r="P52">
        <v>107.54</v>
      </c>
      <c r="Q52">
        <v>359.18360000000001</v>
      </c>
      <c r="R52">
        <v>2.050780783421787</v>
      </c>
      <c r="S52">
        <v>0.83499999999999996</v>
      </c>
      <c r="T52">
        <v>110.12098505389223</v>
      </c>
      <c r="U5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2">
        <v>165.18147758083833</v>
      </c>
      <c r="W52">
        <v>0</v>
      </c>
      <c r="X52">
        <v>220.24197010778445</v>
      </c>
      <c r="Y52">
        <v>0</v>
      </c>
      <c r="Z52">
        <v>275.30246263473055</v>
      </c>
    </row>
    <row r="53" spans="2:26" x14ac:dyDescent="0.25">
      <c r="B53" t="s">
        <v>82</v>
      </c>
      <c r="C53">
        <v>0.88086799999999998</v>
      </c>
      <c r="D53">
        <v>54</v>
      </c>
      <c r="E53">
        <v>121.89588740000002</v>
      </c>
      <c r="F53">
        <v>150.56336769000598</v>
      </c>
      <c r="G53">
        <v>1.5669594251600198E-2</v>
      </c>
      <c r="H53">
        <v>0</v>
      </c>
      <c r="I53">
        <v>107.37418654226322</v>
      </c>
      <c r="J53">
        <v>5</v>
      </c>
      <c r="K53">
        <v>1.0161899999999999</v>
      </c>
      <c r="L53">
        <v>1.2345045386435116</v>
      </c>
      <c r="M53">
        <v>1</v>
      </c>
      <c r="N53">
        <v>0</v>
      </c>
      <c r="O53">
        <v>0</v>
      </c>
      <c r="P53">
        <v>15.72</v>
      </c>
      <c r="Q53">
        <v>1916.2033499280003</v>
      </c>
      <c r="R53">
        <v>12.726889543765122</v>
      </c>
      <c r="S53">
        <v>30.473971850000005</v>
      </c>
      <c r="T53">
        <v>2.5924595311513743</v>
      </c>
      <c r="U5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3">
        <v>3.8886892967270614</v>
      </c>
      <c r="W53">
        <v>0</v>
      </c>
      <c r="X53">
        <v>5.1849190623027486</v>
      </c>
      <c r="Y53">
        <v>0</v>
      </c>
      <c r="Z53">
        <v>6.4811488278784362</v>
      </c>
    </row>
    <row r="54" spans="2:26" x14ac:dyDescent="0.25">
      <c r="B54" t="s">
        <v>83</v>
      </c>
      <c r="C54">
        <v>6.7683999999999994E-2</v>
      </c>
      <c r="D54">
        <v>13</v>
      </c>
      <c r="E54">
        <v>390.80255638</v>
      </c>
      <c r="F54">
        <v>24.999991253929341</v>
      </c>
      <c r="G54">
        <v>3.8601241881835238E-3</v>
      </c>
      <c r="H54">
        <v>0</v>
      </c>
      <c r="I54">
        <v>26.451080226023919</v>
      </c>
      <c r="J54">
        <v>1</v>
      </c>
      <c r="K54">
        <v>6.3970899999999997E-2</v>
      </c>
      <c r="L54">
        <v>6.3970899999999997E-2</v>
      </c>
      <c r="M54">
        <v>0</v>
      </c>
      <c r="N54">
        <v>0</v>
      </c>
      <c r="O54">
        <v>0</v>
      </c>
      <c r="P54">
        <v>0.23167299999999999</v>
      </c>
      <c r="Q54">
        <v>90.538400644223742</v>
      </c>
      <c r="R54">
        <v>3.6215372927377918</v>
      </c>
      <c r="S54">
        <v>97.700639095</v>
      </c>
      <c r="T54">
        <v>0.13433888999999999</v>
      </c>
      <c r="U5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4">
        <v>0.20150833499999998</v>
      </c>
      <c r="W54">
        <v>0</v>
      </c>
      <c r="X54">
        <v>0.26867777999999998</v>
      </c>
      <c r="Y54">
        <v>0</v>
      </c>
      <c r="Z54">
        <v>0.33584722499999997</v>
      </c>
    </row>
    <row r="55" spans="2:26" x14ac:dyDescent="0.25">
      <c r="B55" t="s">
        <v>84</v>
      </c>
      <c r="C55">
        <v>1.5187600000000001E-2</v>
      </c>
      <c r="D55">
        <v>206</v>
      </c>
      <c r="E55">
        <v>0</v>
      </c>
      <c r="F55">
        <v>32.739980000000003</v>
      </c>
      <c r="G55">
        <v>0</v>
      </c>
      <c r="H55">
        <v>36.610325000000003</v>
      </c>
      <c r="I55">
        <v>0</v>
      </c>
      <c r="J55">
        <v>1</v>
      </c>
      <c r="K55">
        <v>3.2739980000000002E-2</v>
      </c>
      <c r="L55">
        <v>3.2739980000000002E-2</v>
      </c>
      <c r="M55">
        <v>1</v>
      </c>
      <c r="N55">
        <v>2</v>
      </c>
      <c r="O55">
        <v>3.6610325000000006E-2</v>
      </c>
      <c r="P55">
        <v>1.0920000000000001</v>
      </c>
      <c r="Q55">
        <v>0</v>
      </c>
      <c r="R55">
        <v>0</v>
      </c>
      <c r="S55">
        <v>0</v>
      </c>
      <c r="T55">
        <v>6.8753958000000004E-2</v>
      </c>
      <c r="U5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5">
        <v>0.10313093700000001</v>
      </c>
      <c r="W55">
        <v>0</v>
      </c>
      <c r="X55">
        <v>0.13750791600000001</v>
      </c>
      <c r="Y55">
        <v>0</v>
      </c>
      <c r="Z55">
        <v>0.17188489500000001</v>
      </c>
    </row>
    <row r="56" spans="2:26" x14ac:dyDescent="0.25">
      <c r="B56" t="s">
        <v>85</v>
      </c>
      <c r="C56">
        <v>1.9080949999999999E-2</v>
      </c>
      <c r="D56">
        <v>39</v>
      </c>
      <c r="E56">
        <v>4156.8264062700009</v>
      </c>
      <c r="F56">
        <v>100.93906399986579</v>
      </c>
      <c r="G56">
        <v>1.157496658853692E-2</v>
      </c>
      <c r="H56">
        <v>0</v>
      </c>
      <c r="I56">
        <v>79.316196816717564</v>
      </c>
      <c r="J56">
        <v>4</v>
      </c>
      <c r="K56">
        <v>2.1909999999999999E-2</v>
      </c>
      <c r="L56">
        <v>2.4276190828708209E-2</v>
      </c>
      <c r="M56">
        <v>1</v>
      </c>
      <c r="N56">
        <v>0</v>
      </c>
      <c r="O56">
        <v>0</v>
      </c>
      <c r="P56">
        <v>0.28099099999999999</v>
      </c>
      <c r="Q56">
        <v>1168.0308087242138</v>
      </c>
      <c r="R56">
        <v>11.571642954067483</v>
      </c>
      <c r="S56">
        <v>1039.2066015675002</v>
      </c>
      <c r="T56">
        <v>5.0980000740287239E-2</v>
      </c>
      <c r="U5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6">
        <v>7.6470001110430855E-2</v>
      </c>
      <c r="W56">
        <v>0</v>
      </c>
      <c r="X56">
        <v>0.10196000148057448</v>
      </c>
      <c r="Y56">
        <v>0</v>
      </c>
      <c r="Z56">
        <v>0.12745000185071809</v>
      </c>
    </row>
    <row r="57" spans="2:26" x14ac:dyDescent="0.25">
      <c r="B57" t="s">
        <v>86</v>
      </c>
      <c r="C57">
        <v>4.4781999999999999E-3</v>
      </c>
      <c r="D57">
        <v>443</v>
      </c>
      <c r="E57">
        <v>11326.5347</v>
      </c>
      <c r="F57">
        <v>71.945528110746011</v>
      </c>
      <c r="G57">
        <v>7.4021590028690645E-3</v>
      </c>
      <c r="H57">
        <v>26.192805449999998</v>
      </c>
      <c r="I57">
        <v>50.722487693539996</v>
      </c>
      <c r="J57">
        <v>3</v>
      </c>
      <c r="K57">
        <v>5.7351800000000003E-3</v>
      </c>
      <c r="L57">
        <v>4.9761623625613517E-3</v>
      </c>
      <c r="M57">
        <v>1</v>
      </c>
      <c r="N57">
        <v>1</v>
      </c>
      <c r="O57">
        <v>8.3642999999999999E-3</v>
      </c>
      <c r="P57">
        <v>8.6208000000000007E-2</v>
      </c>
      <c r="Q57">
        <v>976.43790341760007</v>
      </c>
      <c r="R57">
        <v>13.571905427041493</v>
      </c>
      <c r="S57">
        <v>2831.633675</v>
      </c>
      <c r="T57">
        <v>1.0449940961378839E-2</v>
      </c>
      <c r="U5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7">
        <v>1.5674911442068257E-2</v>
      </c>
      <c r="W57">
        <v>0</v>
      </c>
      <c r="X57">
        <v>2.0899881922757678E-2</v>
      </c>
      <c r="Y57">
        <v>0</v>
      </c>
      <c r="Z57">
        <v>2.6124852403447096E-2</v>
      </c>
    </row>
    <row r="58" spans="2:26" x14ac:dyDescent="0.25">
      <c r="B58" t="s">
        <v>87</v>
      </c>
      <c r="C58">
        <v>0.42071599999999998</v>
      </c>
      <c r="D58">
        <v>6</v>
      </c>
      <c r="E58">
        <v>193</v>
      </c>
      <c r="F58">
        <v>74.453599999999994</v>
      </c>
      <c r="G58">
        <v>1.1849613961213567E-2</v>
      </c>
      <c r="H58">
        <v>0</v>
      </c>
      <c r="I58">
        <v>81.198188000000002</v>
      </c>
      <c r="J58">
        <v>3</v>
      </c>
      <c r="K58">
        <v>0.35260000000000002</v>
      </c>
      <c r="L58">
        <v>0.38576994818652849</v>
      </c>
      <c r="M58">
        <v>0</v>
      </c>
      <c r="N58">
        <v>0</v>
      </c>
      <c r="O58">
        <v>0</v>
      </c>
      <c r="P58">
        <v>3.4</v>
      </c>
      <c r="Q58">
        <v>656.19999999999993</v>
      </c>
      <c r="R58">
        <v>8.8135429314364924</v>
      </c>
      <c r="S58">
        <v>48.25</v>
      </c>
      <c r="T58">
        <v>0.81011689119170982</v>
      </c>
      <c r="U5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8">
        <v>1.2151753367875646</v>
      </c>
      <c r="W58">
        <v>0</v>
      </c>
      <c r="X58">
        <v>1.6202337823834196</v>
      </c>
      <c r="Y58">
        <v>0</v>
      </c>
      <c r="Z58">
        <v>2.0252922279792744</v>
      </c>
    </row>
    <row r="59" spans="2:26" x14ac:dyDescent="0.25">
      <c r="B59" t="s">
        <v>88</v>
      </c>
      <c r="C59">
        <v>7214.66</v>
      </c>
      <c r="D59">
        <v>152</v>
      </c>
      <c r="E59">
        <v>1.89E-3</v>
      </c>
      <c r="F59">
        <v>14.946120000000001</v>
      </c>
      <c r="G59">
        <v>1.9899196368527725E-3</v>
      </c>
      <c r="H59">
        <v>0</v>
      </c>
      <c r="I59">
        <v>13.635707399999999</v>
      </c>
      <c r="J59">
        <v>1</v>
      </c>
      <c r="K59">
        <v>7908</v>
      </c>
      <c r="L59">
        <v>7908</v>
      </c>
      <c r="M59">
        <v>1</v>
      </c>
      <c r="N59">
        <v>0</v>
      </c>
      <c r="O59">
        <v>0</v>
      </c>
      <c r="P59">
        <v>90787</v>
      </c>
      <c r="Q59">
        <v>171.58742999999998</v>
      </c>
      <c r="R59">
        <v>11.480399595346483</v>
      </c>
      <c r="S59">
        <v>4.7249999999999999E-4</v>
      </c>
      <c r="T59">
        <v>16606.8</v>
      </c>
      <c r="U5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9">
        <v>24910.2</v>
      </c>
      <c r="W59">
        <v>0</v>
      </c>
      <c r="X59">
        <v>33213.599999999999</v>
      </c>
      <c r="Y59">
        <v>0</v>
      </c>
      <c r="Z59">
        <v>41517</v>
      </c>
    </row>
    <row r="60" spans="2:26" x14ac:dyDescent="0.25">
      <c r="B60" t="s">
        <v>89</v>
      </c>
      <c r="C60">
        <v>7.85</v>
      </c>
      <c r="D60">
        <v>257</v>
      </c>
      <c r="E60">
        <v>9.1302554499999999</v>
      </c>
      <c r="F60">
        <v>90.582712973694996</v>
      </c>
      <c r="G60">
        <v>1.0459488569260499E-2</v>
      </c>
      <c r="H60">
        <v>0</v>
      </c>
      <c r="I60">
        <v>71.672505282499998</v>
      </c>
      <c r="J60">
        <v>4</v>
      </c>
      <c r="K60">
        <v>8.2378</v>
      </c>
      <c r="L60">
        <v>9.9211586652479689</v>
      </c>
      <c r="M60">
        <v>1</v>
      </c>
      <c r="N60">
        <v>0</v>
      </c>
      <c r="O60">
        <v>0</v>
      </c>
      <c r="P60">
        <v>165.92</v>
      </c>
      <c r="Q60">
        <v>1514.8919842639998</v>
      </c>
      <c r="R60">
        <v>16.723853089981095</v>
      </c>
      <c r="S60">
        <v>2.2825638625</v>
      </c>
      <c r="T60">
        <v>20.834433197020736</v>
      </c>
      <c r="U6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0">
        <v>31.251649795531101</v>
      </c>
      <c r="W60">
        <v>0</v>
      </c>
      <c r="X60">
        <v>41.668866394041473</v>
      </c>
      <c r="Y60">
        <v>0</v>
      </c>
      <c r="Z60">
        <v>52.086082992551837</v>
      </c>
    </row>
    <row r="61" spans="2:26" x14ac:dyDescent="0.25">
      <c r="B61" t="s">
        <v>90</v>
      </c>
      <c r="C61">
        <v>2.3163409999999999E-2</v>
      </c>
      <c r="D61">
        <v>102</v>
      </c>
      <c r="E61">
        <v>1334.65449558</v>
      </c>
      <c r="F61">
        <v>44.99881089707555</v>
      </c>
      <c r="G61">
        <v>4.5115857096887334E-3</v>
      </c>
      <c r="H61">
        <v>0</v>
      </c>
      <c r="I61">
        <v>30.915149289462725</v>
      </c>
      <c r="J61">
        <v>2</v>
      </c>
      <c r="K61">
        <v>2.7290600000000002E-2</v>
      </c>
      <c r="L61">
        <v>3.3715700240098803E-2</v>
      </c>
      <c r="M61">
        <v>1</v>
      </c>
      <c r="N61">
        <v>0</v>
      </c>
      <c r="O61">
        <v>0</v>
      </c>
      <c r="P61">
        <v>0.25537599999999999</v>
      </c>
      <c r="Q61">
        <v>340.83872646323806</v>
      </c>
      <c r="R61">
        <v>7.5743940710528639</v>
      </c>
      <c r="S61">
        <v>333.663623895</v>
      </c>
      <c r="T61">
        <v>7.0802970504207488E-2</v>
      </c>
      <c r="U6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1">
        <v>0.10620445575631123</v>
      </c>
      <c r="W61">
        <v>0</v>
      </c>
      <c r="X61">
        <v>0.14160594100841498</v>
      </c>
      <c r="Y61">
        <v>0</v>
      </c>
      <c r="Z61">
        <v>0.17700742626051871</v>
      </c>
    </row>
  </sheetData>
  <conditionalFormatting sqref="T3:T61">
    <cfRule type="expression" dxfId="30" priority="2">
      <formula>$U3=1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029B-5167-4A1F-BDB0-4281184162E7}">
  <sheetPr codeName="Feuil3"/>
  <dimension ref="B2:V7"/>
  <sheetViews>
    <sheetView zoomScaleNormal="100" workbookViewId="0">
      <selection activeCell="G3" sqref="G3"/>
    </sheetView>
  </sheetViews>
  <sheetFormatPr defaultColWidth="11.25" defaultRowHeight="15.75" x14ac:dyDescent="0.25"/>
  <cols>
    <col min="1" max="1" width="2.75" style="3" customWidth="1"/>
    <col min="2" max="2" width="11.125" style="3" customWidth="1"/>
    <col min="3" max="4" width="11.125" style="3" hidden="1" customWidth="1"/>
    <col min="5" max="5" width="12.875" style="3" hidden="1" customWidth="1"/>
    <col min="6" max="6" width="11.125" style="3" customWidth="1"/>
    <col min="7" max="7" width="18.875" style="3" bestFit="1" customWidth="1"/>
    <col min="8" max="8" width="17.75" style="3" bestFit="1" customWidth="1"/>
    <col min="9" max="9" width="11.125" style="3" hidden="1" customWidth="1"/>
    <col min="10" max="10" width="16.5" style="3" bestFit="1" customWidth="1"/>
    <col min="11" max="11" width="12.25" style="3" hidden="1" customWidth="1"/>
    <col min="12" max="12" width="11.125" style="3" hidden="1" customWidth="1"/>
    <col min="13" max="13" width="14.75" style="3" hidden="1" customWidth="1"/>
    <col min="14" max="15" width="11.125" style="3" hidden="1" customWidth="1"/>
    <col min="16" max="16" width="4.375" style="3" bestFit="1" customWidth="1"/>
    <col min="17" max="17" width="11.25" style="3"/>
    <col min="18" max="18" width="7.25" style="3" bestFit="1" customWidth="1"/>
    <col min="19" max="19" width="9.5" style="3" bestFit="1" customWidth="1"/>
    <col min="20" max="20" width="9.125" style="3" bestFit="1" customWidth="1"/>
    <col min="21" max="16384" width="11.25" style="3"/>
  </cols>
  <sheetData>
    <row r="2" spans="2:22" ht="16.5" thickBot="1" x14ac:dyDescent="0.3">
      <c r="B2" s="6" t="s">
        <v>116</v>
      </c>
      <c r="C2" s="7" t="s">
        <v>117</v>
      </c>
      <c r="D2" s="7" t="s">
        <v>118</v>
      </c>
      <c r="E2" s="7" t="s">
        <v>119</v>
      </c>
      <c r="F2" s="8" t="s">
        <v>120</v>
      </c>
      <c r="G2" s="7" t="s">
        <v>94</v>
      </c>
      <c r="H2" s="7" t="s">
        <v>92</v>
      </c>
      <c r="I2" s="7" t="s">
        <v>121</v>
      </c>
      <c r="J2" s="7" t="s">
        <v>122</v>
      </c>
      <c r="K2" s="7" t="s">
        <v>123</v>
      </c>
      <c r="L2" s="7" t="s">
        <v>124</v>
      </c>
      <c r="M2" s="7" t="s">
        <v>125</v>
      </c>
      <c r="N2" s="7" t="s">
        <v>126</v>
      </c>
      <c r="O2" s="9" t="s">
        <v>127</v>
      </c>
      <c r="P2" s="7" t="s">
        <v>132</v>
      </c>
      <c r="V2" s="18"/>
    </row>
    <row r="3" spans="2:22" x14ac:dyDescent="0.25">
      <c r="B3" s="10" t="s">
        <v>128</v>
      </c>
      <c r="C3" s="19"/>
      <c r="D3" s="12">
        <v>79.833947879999997</v>
      </c>
      <c r="E3" s="13">
        <v>0.33338000000000001</v>
      </c>
      <c r="F3" s="11" t="s">
        <v>80</v>
      </c>
      <c r="G3" s="14">
        <v>1</v>
      </c>
      <c r="H3" s="14">
        <v>38.9</v>
      </c>
      <c r="I3" s="13"/>
      <c r="J3" s="14">
        <f>Base[[#This Row],[Quantité]]*Base[[#This Row],[Prix]]</f>
        <v>38.9</v>
      </c>
      <c r="K3" s="14"/>
      <c r="L3" s="13"/>
      <c r="M3" s="14"/>
      <c r="N3" s="15"/>
      <c r="O3" s="13"/>
      <c r="P3" s="16"/>
      <c r="R3" s="4" t="s">
        <v>133</v>
      </c>
    </row>
    <row r="4" spans="2:22" x14ac:dyDescent="0.25">
      <c r="B4" s="21" t="s">
        <v>128</v>
      </c>
      <c r="C4" s="22"/>
      <c r="D4" s="23"/>
      <c r="E4" s="24"/>
      <c r="F4" s="20" t="s">
        <v>80</v>
      </c>
      <c r="G4" s="25">
        <v>1</v>
      </c>
      <c r="H4" s="25">
        <v>32.81</v>
      </c>
      <c r="I4" s="24"/>
      <c r="J4" s="25">
        <f>Base[[#This Row],[Quantité]]*Base[[#This Row],[Prix]]</f>
        <v>32.81</v>
      </c>
      <c r="K4" s="25"/>
      <c r="L4" s="24"/>
      <c r="M4" s="25"/>
      <c r="N4" s="17"/>
      <c r="O4" s="24"/>
    </row>
    <row r="5" spans="2:22" x14ac:dyDescent="0.25">
      <c r="B5" s="21" t="s">
        <v>135</v>
      </c>
      <c r="C5" s="22"/>
      <c r="D5" s="23"/>
      <c r="E5" s="24"/>
      <c r="F5" s="20" t="s">
        <v>80</v>
      </c>
      <c r="G5" s="25">
        <v>5.0000000000000001E-4</v>
      </c>
      <c r="H5" s="25">
        <v>0</v>
      </c>
      <c r="I5" s="24"/>
      <c r="J5" s="25">
        <f>Base[[#This Row],[Quantité]]*Base[[#This Row],[Prix]]</f>
        <v>0</v>
      </c>
      <c r="K5" s="25"/>
      <c r="L5" s="24"/>
      <c r="M5" s="25"/>
      <c r="N5" s="17"/>
      <c r="O5" s="24"/>
    </row>
    <row r="6" spans="2:22" x14ac:dyDescent="0.25">
      <c r="B6" s="21" t="s">
        <v>135</v>
      </c>
      <c r="C6" s="22"/>
      <c r="D6" s="23"/>
      <c r="E6" s="24"/>
      <c r="F6" s="20" t="s">
        <v>80</v>
      </c>
      <c r="G6" s="25">
        <v>1.99</v>
      </c>
      <c r="H6" s="25">
        <v>38.299999999999997</v>
      </c>
      <c r="I6" s="24"/>
      <c r="J6" s="25">
        <f>Base[[#This Row],[Quantité]]*Base[[#This Row],[Prix]]</f>
        <v>76.216999999999999</v>
      </c>
      <c r="K6" s="25"/>
      <c r="L6" s="24"/>
      <c r="M6" s="25"/>
      <c r="N6" s="17"/>
      <c r="O6" s="24"/>
    </row>
    <row r="7" spans="2:22" x14ac:dyDescent="0.25">
      <c r="B7" s="21" t="s">
        <v>128</v>
      </c>
      <c r="C7" s="22"/>
      <c r="D7" s="23"/>
      <c r="E7" s="24"/>
      <c r="F7" s="20" t="s">
        <v>80</v>
      </c>
      <c r="G7" s="25">
        <v>0.62</v>
      </c>
      <c r="H7" s="25">
        <v>40.31</v>
      </c>
      <c r="I7" s="24"/>
      <c r="J7" s="25">
        <f>Base[[#This Row],[Quantité]]*Base[[#This Row],[Prix]]</f>
        <v>24.9922</v>
      </c>
      <c r="K7" s="25"/>
      <c r="L7" s="24"/>
      <c r="M7" s="25"/>
      <c r="N7" s="17"/>
      <c r="O7" s="24"/>
    </row>
  </sheetData>
  <phoneticPr fontId="2" type="noConversion"/>
  <conditionalFormatting sqref="B3:B7 D3:M7 O3:P7">
    <cfRule type="expression" dxfId="29" priority="3">
      <formula>$B3="Vente"</formula>
    </cfRule>
    <cfRule type="expression" dxfId="28" priority="4">
      <formula>$B3="Achat"</formula>
    </cfRule>
  </conditionalFormatting>
  <conditionalFormatting sqref="N3:N7">
    <cfRule type="cellIs" dxfId="27" priority="5" operator="lessThan">
      <formula>0</formula>
    </cfRule>
    <cfRule type="cellIs" dxfId="26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800-086C-4343-B8F0-CBD5F0A0A790}">
  <sheetPr codeName="Feuil4"/>
  <dimension ref="B2:G7"/>
  <sheetViews>
    <sheetView tabSelected="1" workbookViewId="0">
      <selection activeCell="D10" sqref="D10"/>
    </sheetView>
  </sheetViews>
  <sheetFormatPr defaultColWidth="11" defaultRowHeight="15.75" x14ac:dyDescent="0.25"/>
  <sheetData>
    <row r="2" spans="2:7" x14ac:dyDescent="0.25">
      <c r="D2" s="3" t="s">
        <v>35</v>
      </c>
      <c r="E2" s="3" t="s">
        <v>129</v>
      </c>
      <c r="F2" s="3" t="s">
        <v>130</v>
      </c>
      <c r="G2" s="3" t="s">
        <v>131</v>
      </c>
    </row>
    <row r="3" spans="2:7" x14ac:dyDescent="0.25">
      <c r="D3" s="3" t="s">
        <v>80</v>
      </c>
      <c r="E3" s="3">
        <v>100</v>
      </c>
      <c r="F3" s="5">
        <f>SUMIFS(Base[Total],Base[Code 1],Synthèse[[#This Row],[Code]],Base[Type],"Achat")-SUMIFS(Base[Total],Base[Code 1],Synthèse[[#This Row],[Code]],Base[Type],"Vente")</f>
        <v>20.485200000000006</v>
      </c>
      <c r="G3" s="3" t="str" cm="1">
        <f t="array" ref="G3">VerifierObjectif(Base[],Synthèse[[#This Row],[Code]],Synthèse[[#This Row],[Objectif]])</f>
        <v>NON</v>
      </c>
    </row>
    <row r="7" spans="2:7" x14ac:dyDescent="0.25">
      <c r="B7" s="1" t="s">
        <v>134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BSA</cp:lastModifiedBy>
  <dcterms:created xsi:type="dcterms:W3CDTF">2023-04-04T05:42:19Z</dcterms:created>
  <dcterms:modified xsi:type="dcterms:W3CDTF">2023-08-09T09:46:57Z</dcterms:modified>
</cp:coreProperties>
</file>