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F357F07-4BC9-4475-9CF3-A737971A5EC2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HORAIRE 2023" sheetId="1" r:id="rId1"/>
    <sheet name="(codes d'absence)" sheetId="2" state="hidden" r:id="rId2"/>
    <sheet name="(vide)" sheetId="3" state="hidden" r:id="rId3"/>
  </sheets>
  <definedNames>
    <definedName name="_xlnm._FilterDatabase" localSheetId="0" hidden="1">'HORAIRE 2023'!#REF!</definedName>
    <definedName name="_Toc482879874" localSheetId="0">'HORAIRE 2023'!$E$62</definedName>
    <definedName name="_Toc482879875" localSheetId="0">'HORAIRE 2023'!#REF!</definedName>
    <definedName name="_Toc482879876" localSheetId="0">'HORAIRE 2023'!#REF!</definedName>
    <definedName name="_Toc485038443" localSheetId="0">'HORAIRE 2023'!$E$59</definedName>
    <definedName name="Z_07B41427_1F8F_4A86_BAD1_8C98C3B65567_.wvu.FilterData" localSheetId="0" hidden="1">'HORAIRE 2023'!#REF!</definedName>
    <definedName name="Z_08264CF9_B1F7_490E_BFB5_2CBB8F87C704_.wvu.FilterData" localSheetId="0" hidden="1">'HORAIRE 2023'!#REF!</definedName>
    <definedName name="Z_0D9F60D1_A613_454C_AA1F_70113E8889B0_.wvu.FilterData" localSheetId="0" hidden="1">'HORAIRE 2023'!#REF!</definedName>
    <definedName name="Z_108AFDF7_12DD_410D_AE10_55C8CBE99BE3_.wvu.FilterData" localSheetId="0" hidden="1">'HORAIRE 2023'!#REF!</definedName>
    <definedName name="Z_1D17E347_E988_4007_A895_04293789603C_.wvu.FilterData" localSheetId="0" hidden="1">'HORAIRE 2023'!#REF!</definedName>
    <definedName name="Z_2576299A_0814_4824_89CB_4C740ED72CA3_.wvu.FilterData" localSheetId="0" hidden="1">'HORAIRE 2023'!#REF!</definedName>
    <definedName name="Z_25EA66F0_D932_4EF8_BF75_B123065A744C_.wvu.FilterData" localSheetId="0" hidden="1">'HORAIRE 2023'!#REF!</definedName>
    <definedName name="Z_2A0E02F5_4552_4EE5_97AA_2EC911089911_.wvu.FilterData" localSheetId="0" hidden="1">'HORAIRE 2023'!#REF!</definedName>
    <definedName name="Z_2AF386AD_D9C6_4AB9_B3F3_9FAF3F7A00D0_.wvu.FilterData" localSheetId="0" hidden="1">'HORAIRE 2023'!#REF!</definedName>
    <definedName name="Z_2EDC5974_7427_4E57_8F7E_58DF6DB42891_.wvu.FilterData" localSheetId="0" hidden="1">'HORAIRE 2023'!#REF!</definedName>
    <definedName name="Z_31575CEA_C4D4_4B80_8D64_2F55D76D84FE_.wvu.FilterData" localSheetId="0" hidden="1">'HORAIRE 2023'!#REF!</definedName>
    <definedName name="Z_33207855_A0AF_4780_8348_A1D006965FB6_.wvu.FilterData" localSheetId="0" hidden="1">'HORAIRE 2023'!#REF!</definedName>
    <definedName name="Z_344319DD_7001_46AA_9CD3_018088148BDB_.wvu.FilterData" localSheetId="0" hidden="1">'HORAIRE 2023'!#REF!</definedName>
    <definedName name="Z_37DC5DB1_F5FF_4569_A319_515FB7B0BFFE_.wvu.FilterData" localSheetId="0" hidden="1">'HORAIRE 2023'!#REF!</definedName>
    <definedName name="Z_3FE19C61_A722_4EB0_94B9_FF0E5BDB131C_.wvu.FilterData" localSheetId="0" hidden="1">'HORAIRE 2023'!#REF!</definedName>
    <definedName name="Z_4093D1FC_2CDE_474A_9EA0_01FD4B17DA45_.wvu.FilterData" localSheetId="0" hidden="1">'HORAIRE 2023'!#REF!</definedName>
    <definedName name="Z_486B2E25_B9E8_4EE8_A501_28DE814B6956_.wvu.Cols" localSheetId="0" hidden="1">'HORAIRE 2023'!#REF!</definedName>
    <definedName name="Z_486B2E25_B9E8_4EE8_A501_28DE814B6956_.wvu.PrintTitles" localSheetId="0" hidden="1">'HORAIRE 2023'!$A:$A</definedName>
    <definedName name="Z_48A3C671_9F9E_43D2_9844_2F7384032500_.wvu.FilterData" localSheetId="0" hidden="1">'HORAIRE 2023'!#REF!</definedName>
    <definedName name="Z_54E2180B_E97E_4547_9B99_8D57D8291482_.wvu.FilterData" localSheetId="0" hidden="1">'HORAIRE 2023'!#REF!</definedName>
    <definedName name="Z_6801EEEF_8295_43DA_AA84_E13606B0C6B4_.wvu.FilterData" localSheetId="0" hidden="1">'HORAIRE 2023'!#REF!</definedName>
    <definedName name="Z_751ECD4E_506A_4B58_85FD_0F38F6A2AEA3_.wvu.FilterData" localSheetId="0" hidden="1">'HORAIRE 2023'!#REF!</definedName>
    <definedName name="Z_8868A361_39E7_48E3_8C9F_00069119EB0C_.wvu.FilterData" localSheetId="0" hidden="1">'HORAIRE 2023'!#REF!</definedName>
    <definedName name="Z_8D5DB4B2_EEE2_4525_B66D_ACFAD192CB06_.wvu.FilterData" localSheetId="0" hidden="1">'HORAIRE 2023'!#REF!</definedName>
    <definedName name="Z_9DDB8D5F_59AB_4D40_ABD7_DF4E1C02AADF_.wvu.FilterData" localSheetId="0" hidden="1">'HORAIRE 2023'!#REF!</definedName>
    <definedName name="Z_ABA2DA6B_1BC9_4F71_9EE6_AAFB911D2166_.wvu.FilterData" localSheetId="0" hidden="1">'HORAIRE 2023'!#REF!</definedName>
    <definedName name="Z_B2692071_CBDC_4F8B_B7E7_4AA95F9FD005_.wvu.FilterData" localSheetId="0" hidden="1">'HORAIRE 2023'!#REF!</definedName>
    <definedName name="Z_B37236D1_6F90_422D_B52F_E5077C4225BC_.wvu.FilterData" localSheetId="0" hidden="1">'HORAIRE 2023'!#REF!</definedName>
    <definedName name="Z_B3ECF3FE_7046_4D7E_BB53_5537A2E3190B_.wvu.FilterData" localSheetId="0" hidden="1">'HORAIRE 2023'!#REF!</definedName>
    <definedName name="Z_B499E3A8_C4B9_461F_B82B_3A928EF1E75F_.wvu.FilterData" localSheetId="0" hidden="1">'HORAIRE 2023'!#REF!</definedName>
    <definedName name="Z_B4E64405_5AC0_486F_A0F4_C8717949938C_.wvu.FilterData" localSheetId="0" hidden="1">'HORAIRE 2023'!#REF!</definedName>
    <definedName name="Z_B54A3C1E_E394_4164_A0B1_36DD4E05E271_.wvu.FilterData" localSheetId="0" hidden="1">'HORAIRE 2023'!#REF!</definedName>
    <definedName name="Z_B5C5C173_7A38_4A1C_A0FE_D838831D429C_.wvu.Cols" localSheetId="0" hidden="1">'HORAIRE 2023'!#REF!</definedName>
    <definedName name="Z_B5C5C173_7A38_4A1C_A0FE_D838831D429C_.wvu.PrintTitles" localSheetId="0" hidden="1">'HORAIRE 2023'!$A:$A</definedName>
    <definedName name="Z_BB567B10_C113_41FC_B47F_177910D3E93B_.wvu.FilterData" localSheetId="0" hidden="1">'HORAIRE 2023'!#REF!</definedName>
    <definedName name="Z_BBF3E3A1_C612_4D10_B097_950FAECB7F0F_.wvu.Cols" localSheetId="0" hidden="1">'HORAIRE 2023'!#REF!</definedName>
    <definedName name="Z_BBF3E3A1_C612_4D10_B097_950FAECB7F0F_.wvu.PrintTitles" localSheetId="0" hidden="1">'HORAIRE 2023'!$A:$A</definedName>
    <definedName name="Z_C498587F_F137_43B7_A9EF_71921EE36B95_.wvu.FilterData" localSheetId="0" hidden="1">'HORAIRE 2023'!#REF!</definedName>
    <definedName name="Z_C537FD98_CC02_40B7_818B_ADA48D5E4A90_.wvu.FilterData" localSheetId="0" hidden="1">'HORAIRE 2023'!#REF!</definedName>
    <definedName name="Z_CFD9B270_CC32_4501_ADBF_6035E0C7A0B5_.wvu.FilterData" localSheetId="0" hidden="1">'HORAIRE 2023'!#REF!</definedName>
    <definedName name="Z_D337D6CC_3780_46D5_9AEB_463CFDF37FA6_.wvu.FilterData" localSheetId="0" hidden="1">'HORAIRE 2023'!#REF!</definedName>
    <definedName name="Z_DAF27DC6_3258_4E4E_A4E7_FA8B6130224E_.wvu.FilterData" localSheetId="0" hidden="1">'HORAIRE 2023'!#REF!</definedName>
    <definedName name="Z_DEFA529C_49AD_4FDC_A11E_9BFF3C492A9D_.wvu.FilterData" localSheetId="0" hidden="1">'HORAIRE 2023'!#REF!</definedName>
    <definedName name="Z_E28BD69B_B632_4540_9537_147F3DEC66D8_.wvu.FilterData" localSheetId="0" hidden="1">'HORAIRE 2023'!#REF!</definedName>
    <definedName name="Z_E40D4861_E342_4398_BCD9_E1B381680DB2_.wvu.Cols" localSheetId="0" hidden="1">'HORAIRE 2023'!#REF!</definedName>
    <definedName name="Z_E40D4861_E342_4398_BCD9_E1B381680DB2_.wvu.PrintTitles" localSheetId="0" hidden="1">'HORAIRE 2023'!$A:$A</definedName>
    <definedName name="Z_FB95FF14_3CBE_4CA1_AFED_AC1330E3F12D_.wvu.FilterData" localSheetId="0" hidden="1">'HORAIRE 2023'!#REF!</definedName>
  </definedNames>
  <calcPr calcId="191029"/>
  <customWorkbookViews>
    <customWorkbookView name="Jonathan Vachon - Affichage personnalisé" guid="{B499E3A8-C4B9-461F-B82B-3A928EF1E75F}" mergeInterval="0" personalView="1" maximized="1" xWindow="1912" yWindow="-8" windowWidth="1936" windowHeight="1056" activeSheetId="1"/>
    <customWorkbookView name="Martin Forget - Affichage personnalisé" guid="{2AF386AD-D9C6-4AB9-B3F3-9FAF3F7A00D0}" mergeInterval="0" personalView="1" maximized="1" xWindow="1912" yWindow="-8" windowWidth="1936" windowHeight="1056" activeSheetId="1"/>
    <customWorkbookView name="Jean-Pierre Longpré - Affichage personnalisé" guid="{8868A361-39E7-48E3-8C9F-00069119EB0C}" mergeInterval="0" personalView="1" maximized="1" xWindow="-8" yWindow="-8" windowWidth="1936" windowHeight="1056" activeSheetId="1"/>
    <customWorkbookView name="Philippe Thériault - Affichage personnalisé" guid="{2A0E02F5-4552-4EE5-97AA-2EC911089911}" mergeInterval="0" personalView="1" maximized="1" xWindow="-8" yWindow="-8" windowWidth="1936" windowHeight="1056" activeSheetId="1"/>
    <customWorkbookView name="Jérôme Rosa - Affichage personnalisé" guid="{31575CEA-C4D4-4B80-8D64-2F55D76D84FE}" mergeInterval="0" personalView="1" maximized="1" xWindow="-8" yWindow="-8" windowWidth="1936" windowHeight="1056" activeSheetId="1"/>
    <customWorkbookView name="Hugo Dionne - Affichage personnalisé" guid="{6801EEEF-8295-43DA-AA84-E13606B0C6B4}" mergeInterval="0" personalView="1" yWindow="20" windowWidth="1920" windowHeight="1020" activeSheetId="1"/>
    <customWorkbookView name="Sébastien Giroux - Affichage personnalisé" guid="{4093D1FC-2CDE-474A-9EA0-01FD4B17DA45}" mergeInterval="0" personalView="1" maximized="1" xWindow="-8" yWindow="-8" windowWidth="1936" windowHeight="1056" activeSheetId="1" showFormulaBar="0"/>
    <customWorkbookView name="Denis Girard - Affichage personnalisé" guid="{33207855-A0AF-4780-8348-A1D006965FB6}" mergeInterval="0" personalView="1" maximized="1" xWindow="-8" yWindow="-8" windowWidth="1936" windowHeight="1056" activeSheetId="1"/>
    <customWorkbookView name="Sophie Légaré - Affichage personnalisé" guid="{DAF27DC6-3258-4E4E-A4E7-FA8B6130224E}" mergeInterval="0" personalView="1" maximized="1" xWindow="-8" yWindow="-8" windowWidth="1936" windowHeight="1056" activeSheetId="1"/>
    <customWorkbookView name="Luc Picard - Affichage personnalisé" guid="{2DCA0BBF-4C78-49DF-8EDA-1B9A89E766C8}" mergeInterval="0" personalView="1" maximized="1" xWindow="-8" yWindow="-8" windowWidth="1936" windowHeight="1056" activeSheetId="1"/>
    <customWorkbookView name="Christina Richer - Affichage personnalisé" guid="{A6A6048C-5884-4097-8079-52DA58B3380A}" mergeInterval="0" personalView="1" maximized="1" xWindow="1272" yWindow="-8" windowWidth="1936" windowHeight="1056" activeSheetId="1"/>
    <customWorkbookView name="Sébastien Martel - Affichage personnalisé" guid="{F8343B7E-78F1-4DB4-9F0E-1512F1D71F13}" mergeInterval="0" personalView="1" maximized="1" xWindow="-8" yWindow="-8" windowWidth="1936" windowHeight="1056" activeSheetId="1"/>
    <customWorkbookView name="Stéphane Gianetto - Affichage personnalisé" guid="{A81E0DA1-D63F-4CDF-B37A-C319C8BD7A74}" mergeInterval="0" personalView="1" maximized="1" xWindow="-8" yWindow="-8" windowWidth="1936" windowHeight="1056" activeSheetId="1"/>
    <customWorkbookView name="Josée Bergeron - Affichage personnalisé" guid="{907EB2DF-D97C-4068-AF7F-2E29B1490354}" mergeInterval="0" personalView="1" maximized="1" xWindow="1912" yWindow="-8" windowWidth="1936" windowHeight="1056" activeSheetId="1"/>
    <customWorkbookView name="Maxime Auclair - Affichage personnalisé" guid="{094606DE-91F1-4215-8A71-12D73C4146C8}" mergeInterval="0" personalView="1" maximized="1" xWindow="-8" yWindow="-8" windowWidth="1936" windowHeight="1056" activeSheetId="1"/>
    <customWorkbookView name="Tim Blier, Desbiens - Affichage personnalisé" guid="{CA91B286-1F2A-4F33-838C-35AC34FD77A0}" mergeInterval="0" personalView="1" maximized="1" xWindow="-8" yWindow="-8" windowWidth="1936" windowHeight="1056" activeSheetId="1"/>
    <customWorkbookView name="Marc-Alexandre Paradis - Affichage personnalisé" guid="{27CBC96A-0468-4042-8AE0-BF2EE3314177}" mergeInterval="0" personalView="1" xWindow="3" yWindow="3" windowWidth="1917" windowHeight="1037" activeSheetId="1"/>
    <customWorkbookView name="Mikaël Bérard - Affichage personnalisé" guid="{F0B17491-5E67-47B0-A802-1488D0A3B13B}" mergeInterval="0" personalView="1" maximized="1" xWindow="-8" yWindow="-8" windowWidth="1936" windowHeight="1056" activeSheetId="1"/>
    <customWorkbookView name="Jean-Francois Langlais - Affichage personnalisé" guid="{C537FD98-CC02-40B7-818B-ADA48D5E4A90}" mergeInterval="0" personalView="1" maximized="1" xWindow="-8" yWindow="-8" windowWidth="1936" windowHeight="1056" activeSheetId="1"/>
    <customWorkbookView name="Ariane Le Duc - Affichage personnalisé" guid="{DEFA529C-49AD-4FDC-A11E-9BFF3C492A9D}" mergeInterval="0" personalView="1" maximized="1" xWindow="1912" yWindow="-8" windowWidth="1936" windowHeight="1056" activeSheetId="1"/>
    <customWorkbookView name="Chantal Douville - Affichage personnalisé" guid="{ABA2DA6B-1BC9-4F71-9EE6-AAFB911D2166}" mergeInterval="0" personalView="1" maximized="1" xWindow="1908" yWindow="-12" windowWidth="1944" windowHeight="1034" activeSheetId="1"/>
    <customWorkbookView name="Toby Trudel - Affichage personnalisé" guid="{D337D6CC-3780-46D5-9AEB-463CFDF37FA6}" mergeInterval="0" personalView="1" maximized="1" xWindow="-8" yWindow="-8" windowWidth="1936" windowHeight="1056" activeSheetId="1"/>
    <customWorkbookView name="Mylaine Parenteau - Affichage personnalisé" guid="{8D5DB4B2-EEE2-4525-B66D-ACFAD192CB06}" mergeInterval="0" personalView="1" maximized="1" xWindow="-8" yWindow="-8" windowWidth="1936" windowHeight="1056" activeSheetId="1"/>
    <customWorkbookView name="Guillaume Malo-Phaneuf - Affichage personnalisé" guid="{25EA66F0-D932-4EF8-BF75-B123065A744C}" mergeInterval="0" personalView="1" maximized="1" xWindow="-8" yWindow="-8" windowWidth="1936" windowHeight="1056" activeSheetId="1"/>
    <customWorkbookView name="Dany Viens - Affichage personnalisé" guid="{E28BD69B-B632-4540-9537-147F3DEC66D8}" mergeInterval="0" personalView="1" xWindow="12" yWindow="5" windowWidth="1773" windowHeight="933" activeSheetId="1"/>
    <customWorkbookView name="Danny Daneault - Affichage personnalisé" guid="{B37236D1-6F90-422D-B52F-E5077C4225BC}" mergeInterval="0" personalView="1" maximized="1" xWindow="-8" yWindow="-8" windowWidth="1936" windowHeight="1056" activeSheetId="1"/>
    <customWorkbookView name="Dany Héroux - Affichage personnalisé" guid="{37DC5DB1-F5FF-4569-A319-515FB7B0BFFE}" mergeInterval="0" personalView="1" maximized="1" xWindow="2040" yWindow="186" windowWidth="1936" windowHeight="1056" activeSheetId="1"/>
    <customWorkbookView name="Olivier Groulx - Affichage personnalisé" guid="{751ECD4E-506A-4B58-85FD-0F38F6A2AEA3}" mergeInterval="0" personalView="1" maximized="1" xWindow="-8" yWindow="-8" windowWidth="1936" windowHeight="1056" activeSheetId="1"/>
    <customWorkbookView name="Alexandre Lacombe - Affichage personnalisé" guid="{5DCDFBE9-7C33-4496-9CDC-8B39714D07D7}" mergeInterval="0" personalView="1" maximized="1" xWindow="-8" yWindow="-8" windowWidth="1936" windowHeight="1056" activeSheetId="1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75" i="1" l="1" a="1"/>
  <c r="X75" i="1" s="1"/>
  <c r="Y75" i="1" a="1"/>
  <c r="Y75" i="1"/>
  <c r="Z75" i="1" a="1"/>
  <c r="Z75" i="1" s="1"/>
  <c r="AA75" i="1" a="1"/>
  <c r="AA75" i="1"/>
  <c r="AB75" i="1" a="1"/>
  <c r="AB75" i="1" s="1"/>
  <c r="AC75" i="1" a="1"/>
  <c r="AC75" i="1"/>
  <c r="AD75" i="1" a="1"/>
  <c r="AD75" i="1" s="1"/>
  <c r="AE75" i="1" a="1"/>
  <c r="AE75" i="1"/>
  <c r="AF75" i="1" a="1"/>
  <c r="AF75" i="1" s="1"/>
  <c r="AG75" i="1" a="1"/>
  <c r="AG75" i="1"/>
  <c r="AH75" i="1" a="1"/>
  <c r="AH75" i="1" s="1"/>
  <c r="AI75" i="1" a="1"/>
  <c r="AI75" i="1" s="1"/>
  <c r="I75" i="1" a="1"/>
  <c r="I75" i="1" s="1"/>
  <c r="J75" i="1" a="1"/>
  <c r="J75" i="1"/>
  <c r="K75" i="1" a="1"/>
  <c r="K75" i="1" s="1"/>
  <c r="L75" i="1" a="1"/>
  <c r="L75" i="1"/>
  <c r="M75" i="1" a="1"/>
  <c r="M75" i="1" s="1"/>
  <c r="N75" i="1" a="1"/>
  <c r="N75" i="1"/>
  <c r="O75" i="1" a="1"/>
  <c r="O75" i="1" s="1"/>
  <c r="P75" i="1" a="1"/>
  <c r="P75" i="1"/>
  <c r="Q75" i="1" a="1"/>
  <c r="Q75" i="1" s="1"/>
  <c r="R75" i="1" a="1"/>
  <c r="R75" i="1"/>
  <c r="S75" i="1" a="1"/>
  <c r="S75" i="1" s="1"/>
  <c r="T75" i="1" a="1"/>
  <c r="T75" i="1"/>
  <c r="U75" i="1" a="1"/>
  <c r="U75" i="1" s="1"/>
  <c r="V75" i="1" a="1"/>
  <c r="V75" i="1" s="1"/>
  <c r="W75" i="1" a="1"/>
  <c r="W75" i="1" s="1"/>
  <c r="C75" i="1" a="1"/>
  <c r="C75" i="1" s="1"/>
  <c r="D75" i="1" a="1"/>
  <c r="D75" i="1"/>
  <c r="E75" i="1" a="1"/>
  <c r="E75" i="1" s="1"/>
  <c r="F75" i="1" a="1"/>
  <c r="F75" i="1" s="1"/>
  <c r="G75" i="1" a="1"/>
  <c r="G75" i="1" s="1"/>
  <c r="H75" i="1" a="1"/>
  <c r="H75" i="1" s="1"/>
  <c r="AP5" i="1"/>
  <c r="AQ5" i="1" s="1"/>
  <c r="AP6" i="1"/>
  <c r="AQ6" i="1"/>
  <c r="AP7" i="1"/>
  <c r="AQ7" i="1" s="1"/>
  <c r="AP8" i="1"/>
  <c r="AQ8" i="1"/>
  <c r="AP9" i="1"/>
  <c r="AQ9" i="1" s="1"/>
  <c r="AP10" i="1"/>
  <c r="AQ10" i="1"/>
  <c r="AP11" i="1"/>
  <c r="AQ11" i="1" s="1"/>
  <c r="AP15" i="1"/>
  <c r="AQ15" i="1"/>
  <c r="AP16" i="1"/>
  <c r="AQ16" i="1" s="1"/>
  <c r="AP17" i="1"/>
  <c r="AQ17" i="1"/>
  <c r="AP18" i="1"/>
  <c r="AQ18" i="1" s="1"/>
  <c r="AP19" i="1"/>
  <c r="AQ19" i="1"/>
  <c r="AP20" i="1"/>
  <c r="AQ20" i="1" s="1"/>
  <c r="AP21" i="1"/>
  <c r="AQ21" i="1"/>
  <c r="AP26" i="1"/>
  <c r="AQ26" i="1" s="1"/>
  <c r="AP27" i="1"/>
  <c r="AQ27" i="1"/>
  <c r="AP28" i="1"/>
  <c r="AQ28" i="1" s="1"/>
  <c r="AP29" i="1"/>
  <c r="AQ29" i="1"/>
  <c r="AP30" i="1"/>
  <c r="AQ30" i="1" s="1"/>
  <c r="AP31" i="1"/>
  <c r="AQ31" i="1"/>
  <c r="AP35" i="1"/>
  <c r="AQ35" i="1" s="1"/>
  <c r="AP36" i="1"/>
  <c r="AQ36" i="1"/>
  <c r="AP37" i="1"/>
  <c r="AQ37" i="1" s="1"/>
  <c r="AP38" i="1"/>
  <c r="AQ38" i="1"/>
  <c r="AP39" i="1"/>
  <c r="AQ39" i="1" s="1"/>
  <c r="AP40" i="1"/>
  <c r="AQ40" i="1"/>
  <c r="AP41" i="1"/>
  <c r="AQ41" i="1" s="1"/>
  <c r="AP45" i="1"/>
  <c r="AQ45" i="1"/>
  <c r="AP46" i="1"/>
  <c r="AQ46" i="1" s="1"/>
  <c r="AP47" i="1"/>
  <c r="AQ47" i="1" s="1"/>
  <c r="AP48" i="1"/>
  <c r="AQ48" i="1" s="1"/>
  <c r="AP49" i="1"/>
  <c r="AQ49" i="1"/>
  <c r="AP50" i="1"/>
  <c r="AQ50" i="1" s="1"/>
  <c r="AP51" i="1"/>
  <c r="AQ51" i="1" s="1"/>
  <c r="AP57" i="1"/>
  <c r="AQ57" i="1" s="1"/>
  <c r="J58" i="1"/>
  <c r="R58" i="1"/>
  <c r="Z58" i="1"/>
  <c r="AH58" i="1"/>
  <c r="AP58" i="1"/>
  <c r="AQ58" i="1"/>
  <c r="C68" i="1"/>
  <c r="D68" i="1"/>
  <c r="E68" i="1"/>
  <c r="F68" i="1"/>
  <c r="G68" i="1"/>
  <c r="H68" i="1"/>
  <c r="I68" i="1"/>
  <c r="K68" i="1"/>
  <c r="L68" i="1"/>
  <c r="M68" i="1"/>
  <c r="N68" i="1"/>
  <c r="O68" i="1"/>
  <c r="P68" i="1"/>
  <c r="Q68" i="1"/>
  <c r="S68" i="1"/>
  <c r="T68" i="1"/>
  <c r="U68" i="1"/>
  <c r="V68" i="1"/>
  <c r="W68" i="1"/>
  <c r="X68" i="1"/>
  <c r="Y68" i="1"/>
  <c r="AA68" i="1"/>
  <c r="AB68" i="1"/>
  <c r="AC68" i="1"/>
  <c r="AD68" i="1"/>
  <c r="AE68" i="1"/>
  <c r="AF68" i="1"/>
  <c r="AG68" i="1"/>
  <c r="AI68" i="1"/>
  <c r="AJ68" i="1"/>
  <c r="AK68" i="1"/>
  <c r="AL68" i="1"/>
  <c r="AM68" i="1"/>
  <c r="AN68" i="1"/>
  <c r="AO68" i="1"/>
  <c r="C69" i="1"/>
  <c r="D69" i="1"/>
  <c r="E69" i="1"/>
  <c r="F69" i="1"/>
  <c r="G69" i="1"/>
  <c r="H69" i="1"/>
  <c r="I69" i="1"/>
  <c r="K69" i="1"/>
  <c r="L69" i="1"/>
  <c r="M69" i="1"/>
  <c r="N69" i="1"/>
  <c r="O69" i="1"/>
  <c r="P69" i="1"/>
  <c r="Q69" i="1"/>
  <c r="S69" i="1"/>
  <c r="T69" i="1"/>
  <c r="U69" i="1"/>
  <c r="V69" i="1"/>
  <c r="W69" i="1"/>
  <c r="X69" i="1"/>
  <c r="Y69" i="1"/>
  <c r="AA69" i="1"/>
  <c r="AB69" i="1"/>
  <c r="AC69" i="1"/>
  <c r="AD69" i="1"/>
  <c r="AE69" i="1"/>
  <c r="AF69" i="1"/>
  <c r="AG69" i="1"/>
  <c r="AI69" i="1"/>
  <c r="AJ69" i="1"/>
  <c r="AK69" i="1"/>
  <c r="AL69" i="1"/>
  <c r="AM69" i="1"/>
  <c r="AN69" i="1"/>
  <c r="AO69" i="1"/>
  <c r="C70" i="1"/>
  <c r="D70" i="1"/>
  <c r="E70" i="1"/>
  <c r="F70" i="1"/>
  <c r="G70" i="1"/>
  <c r="H70" i="1"/>
  <c r="I70" i="1"/>
  <c r="K70" i="1"/>
  <c r="L70" i="1"/>
  <c r="M70" i="1"/>
  <c r="N70" i="1"/>
  <c r="O70" i="1"/>
  <c r="P70" i="1"/>
  <c r="Q70" i="1"/>
  <c r="S70" i="1"/>
  <c r="T70" i="1"/>
  <c r="U70" i="1"/>
  <c r="V70" i="1"/>
  <c r="W70" i="1"/>
  <c r="X70" i="1"/>
  <c r="Y70" i="1"/>
  <c r="AA70" i="1"/>
  <c r="AB70" i="1"/>
  <c r="AC70" i="1"/>
  <c r="AD70" i="1"/>
  <c r="AE70" i="1"/>
  <c r="AF70" i="1"/>
  <c r="AG70" i="1"/>
  <c r="AI70" i="1"/>
  <c r="AJ70" i="1"/>
  <c r="AK70" i="1"/>
  <c r="AL70" i="1"/>
  <c r="AM70" i="1"/>
  <c r="AN70" i="1"/>
  <c r="AO70" i="1"/>
  <c r="C72" i="1"/>
  <c r="D72" i="1"/>
  <c r="E72" i="1"/>
  <c r="F72" i="1"/>
  <c r="G72" i="1"/>
  <c r="H72" i="1"/>
  <c r="I72" i="1"/>
  <c r="K72" i="1"/>
  <c r="L72" i="1"/>
  <c r="M72" i="1"/>
  <c r="N72" i="1"/>
  <c r="O72" i="1"/>
  <c r="P72" i="1"/>
  <c r="Q72" i="1"/>
  <c r="S72" i="1"/>
  <c r="T72" i="1"/>
  <c r="U72" i="1"/>
  <c r="V72" i="1"/>
  <c r="W72" i="1"/>
  <c r="X72" i="1"/>
  <c r="Y72" i="1"/>
  <c r="AA72" i="1"/>
  <c r="AB72" i="1"/>
  <c r="AC72" i="1"/>
  <c r="AD72" i="1"/>
  <c r="AE72" i="1"/>
  <c r="AF72" i="1"/>
  <c r="AG72" i="1"/>
  <c r="AI72" i="1"/>
  <c r="AJ72" i="1"/>
  <c r="AK72" i="1"/>
  <c r="AL72" i="1"/>
  <c r="AM72" i="1"/>
  <c r="AN72" i="1"/>
  <c r="AO72" i="1"/>
  <c r="AP72" i="1" l="1"/>
  <c r="AQ7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Thériault</author>
  </authors>
  <commentList>
    <comment ref="G72" authorId="0" shapeId="0" xr:uid="{00000000-0006-0000-0000-0000CD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H72" authorId="0" shapeId="0" xr:uid="{00000000-0006-0000-0000-0000CE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I72" authorId="0" shapeId="0" xr:uid="{00000000-0006-0000-0000-0000CF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O72" authorId="0" shapeId="0" xr:uid="{00000000-0006-0000-0000-0000D0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P72" authorId="0" shapeId="0" xr:uid="{00000000-0006-0000-0000-0000D1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Q72" authorId="0" shapeId="0" xr:uid="{00000000-0006-0000-0000-0000D2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W72" authorId="0" shapeId="0" xr:uid="{00000000-0006-0000-0000-0000D3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X72" authorId="0" shapeId="0" xr:uid="{00000000-0006-0000-0000-0000D4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Y72" authorId="0" shapeId="0" xr:uid="{00000000-0006-0000-0000-0000D5000000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E72" authorId="0" shapeId="0" xr:uid="{5DBC0127-E95A-405D-9FE6-6C547746C646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F72" authorId="0" shapeId="0" xr:uid="{29B2A0F2-69B0-400D-8667-9B8E1E578AF7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G72" authorId="0" shapeId="0" xr:uid="{E5A45264-1C84-4ECC-87A6-5B9A98078D6F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M72" authorId="0" shapeId="0" xr:uid="{242F9274-A4B1-4043-B6A3-82EEB0E72A5B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N72" authorId="0" shapeId="0" xr:uid="{AF9C1EFD-2B11-4E5E-A8DA-12B0FE2CBB68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  <comment ref="AO72" authorId="0" shapeId="0" xr:uid="{974DEEDF-DA7B-4804-8433-133795D7BF0B}">
      <text>
        <r>
          <rPr>
            <b/>
            <sz val="9"/>
            <color indexed="81"/>
            <rFont val="Tahoma"/>
            <family val="2"/>
          </rPr>
          <t>Philippe Thériault:</t>
        </r>
        <r>
          <rPr>
            <sz val="9"/>
            <color indexed="81"/>
            <rFont val="Tahoma"/>
            <family val="2"/>
          </rPr>
          <t xml:space="preserve">
18h30 à 3h00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<sst xmlns="http://schemas.openxmlformats.org/spreadsheetml/2006/main" count="363" uniqueCount="87">
  <si>
    <t>Dim</t>
  </si>
  <si>
    <t>Lun</t>
  </si>
  <si>
    <t>Mar</t>
  </si>
  <si>
    <t>Mer</t>
  </si>
  <si>
    <t>Jeu</t>
  </si>
  <si>
    <t>Ven</t>
  </si>
  <si>
    <t>Sam</t>
  </si>
  <si>
    <t>Présence</t>
  </si>
  <si>
    <t>%</t>
  </si>
  <si>
    <t>GT-4</t>
  </si>
  <si>
    <t>MA</t>
  </si>
  <si>
    <t>VA</t>
  </si>
  <si>
    <t>MO</t>
  </si>
  <si>
    <t>FÉ</t>
  </si>
  <si>
    <t>VR</t>
  </si>
  <si>
    <t>BT</t>
  </si>
  <si>
    <t>TR</t>
  </si>
  <si>
    <t>PR</t>
  </si>
  <si>
    <t>FI</t>
  </si>
  <si>
    <t>CQ</t>
  </si>
  <si>
    <t>CP</t>
  </si>
  <si>
    <t>LS</t>
  </si>
  <si>
    <t>LS.5</t>
  </si>
  <si>
    <t>FO</t>
  </si>
  <si>
    <t>T-16</t>
  </si>
  <si>
    <t>T-17</t>
  </si>
  <si>
    <t>T-18</t>
  </si>
  <si>
    <t>T-20</t>
  </si>
  <si>
    <t>AT</t>
  </si>
  <si>
    <t>Personnel en devoir - relèves 1</t>
  </si>
  <si>
    <t>Personnel en devoir - relèves 2</t>
  </si>
  <si>
    <t>Personnel en devoir - relèves 3</t>
  </si>
  <si>
    <t>Codes d'absence- journée entière</t>
  </si>
  <si>
    <t>CS</t>
  </si>
  <si>
    <t>CC</t>
  </si>
  <si>
    <t>CM</t>
  </si>
  <si>
    <t>MF</t>
  </si>
  <si>
    <t>TL</t>
  </si>
  <si>
    <t>RÉ</t>
  </si>
  <si>
    <t>Codes d'absence - demi journée</t>
  </si>
  <si>
    <t>AT.5</t>
  </si>
  <si>
    <t>BT.5</t>
  </si>
  <si>
    <t>FÉ.5</t>
  </si>
  <si>
    <t>CP.5</t>
  </si>
  <si>
    <t>CS.5</t>
  </si>
  <si>
    <t>CC.5</t>
  </si>
  <si>
    <t>CQ.5</t>
  </si>
  <si>
    <t>CM.5</t>
  </si>
  <si>
    <t>FO.5</t>
  </si>
  <si>
    <t>FI.5</t>
  </si>
  <si>
    <t>MA.5</t>
  </si>
  <si>
    <t>MF.5</t>
  </si>
  <si>
    <t>MO.5</t>
  </si>
  <si>
    <t>PR.5</t>
  </si>
  <si>
    <t>TR.5</t>
  </si>
  <si>
    <t>TL.5</t>
  </si>
  <si>
    <t>VA.5</t>
  </si>
  <si>
    <t>VR.5</t>
  </si>
  <si>
    <t>RÉ.5</t>
  </si>
  <si>
    <t xml:space="preserve"> </t>
  </si>
  <si>
    <t>2 3</t>
  </si>
  <si>
    <t>J</t>
  </si>
  <si>
    <t>1 2</t>
  </si>
  <si>
    <t>S</t>
  </si>
  <si>
    <t>N</t>
  </si>
  <si>
    <t xml:space="preserve">RELÈVE INTERMÉDIAIRE </t>
  </si>
  <si>
    <t>MA 4</t>
  </si>
  <si>
    <t>Intermédiaire</t>
  </si>
  <si>
    <t>N/D</t>
  </si>
  <si>
    <t>NOM, Prénom</t>
  </si>
  <si>
    <t>MAT.</t>
  </si>
  <si>
    <t>ND.5</t>
  </si>
  <si>
    <r>
      <t xml:space="preserve">CODES d'absence à copier-coller </t>
    </r>
    <r>
      <rPr>
        <u/>
        <sz val="14"/>
        <color theme="0"/>
        <rFont val="Arial Black"/>
        <family val="2"/>
      </rPr>
      <t xml:space="preserve">tel quel </t>
    </r>
    <r>
      <rPr>
        <sz val="14"/>
        <color theme="0"/>
        <rFont val="Arial Black"/>
        <family val="2"/>
      </rPr>
      <t>dans l'horaire</t>
    </r>
  </si>
  <si>
    <t>1 3</t>
  </si>
  <si>
    <t>1 (4)</t>
  </si>
  <si>
    <t>3 (4)</t>
  </si>
  <si>
    <t>AAA, aaa</t>
  </si>
  <si>
    <t>BBB, bbb</t>
  </si>
  <si>
    <t>CCC, ccc</t>
  </si>
  <si>
    <t>DDD, ddd</t>
  </si>
  <si>
    <t>EEE, eee</t>
  </si>
  <si>
    <t>ÉQUIPE DE PARAMÉDIC #1</t>
  </si>
  <si>
    <t>ÉQUIPE DE PARAMÉDIC #2</t>
  </si>
  <si>
    <t>ÉQUIPE DE PARAMÉDIC #3</t>
  </si>
  <si>
    <t>ÉQUIPE DE PARAMÉDIC #4</t>
  </si>
  <si>
    <t>ÉQUIPE DE PARAMÉDIC #5</t>
  </si>
  <si>
    <t>NOUVEAUX PARAMÉDICS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</si>
</sst>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/mmm;@"/>
    <numFmt numFmtId="165" formatCode="\(####\)"/>
    <numFmt numFmtId="166" formatCode="0.0"/>
  </numFmts>
  <fonts count="3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b/>
      <sz val="9"/>
      <color theme="0"/>
      <name val="Arial"/>
      <family val="2"/>
    </font>
    <font>
      <i/>
      <sz val="9"/>
      <name val="Arial"/>
      <family val="2"/>
    </font>
    <font>
      <b/>
      <sz val="8"/>
      <color theme="0"/>
      <name val="Arial"/>
      <family val="2"/>
    </font>
    <font>
      <b/>
      <i/>
      <sz val="8"/>
      <name val="Arial"/>
      <family val="2"/>
    </font>
    <font>
      <b/>
      <sz val="10.5"/>
      <name val="Arial"/>
      <family val="2"/>
    </font>
    <font>
      <b/>
      <sz val="8"/>
      <color theme="0"/>
      <name val="Arial Black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0"/>
      <name val="Arial Black"/>
      <family val="2"/>
    </font>
    <font>
      <sz val="12"/>
      <color theme="0"/>
      <name val="Calibri"/>
      <family val="2"/>
      <scheme val="minor"/>
    </font>
    <font>
      <u/>
      <sz val="14"/>
      <color theme="0"/>
      <name val="Arial Black"/>
      <family val="2"/>
    </font>
    <font>
      <b/>
      <sz val="8"/>
      <name val="Arial"/>
      <family val="2"/>
    </font>
    <font>
      <i/>
      <sz val="8"/>
      <name val="Arial"/>
      <family val="2"/>
    </font>
    <font>
      <sz val="11"/>
      <color theme="1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D775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4A2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75FF7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1">
    <xf numFmtId="0" fontId="0" fillId="0" borderId="0" applyFont="0" applyBorder="0" applyAlignment="0" applyProtection="0"/>
    <xf numFmtId="0" fontId="1" fillId="4" borderId="0" applyNumberFormat="0" applyFont="0" applyBorder="0" applyAlignment="0" applyProtection="0"/>
    <xf numFmtId="0" fontId="4" fillId="5" borderId="0" applyNumberFormat="0" applyBorder="0" applyAlignment="0" applyProtection="0"/>
    <xf numFmtId="0" fontId="1" fillId="7" borderId="0" applyNumberFormat="0" applyFont="0" applyBorder="0" applyAlignment="0" applyProtection="0"/>
    <xf numFmtId="0" fontId="3" fillId="12" borderId="0" applyBorder="0" applyAlignment="0" applyProtection="0">
      <alignment horizontal="center" vertical="center"/>
      <protection locked="0"/>
    </xf>
    <xf numFmtId="0" fontId="3" fillId="11" borderId="0" applyBorder="0" applyAlignment="0" applyProtection="0">
      <alignment horizontal="center" vertical="center"/>
      <protection locked="0"/>
    </xf>
    <xf numFmtId="0" fontId="4" fillId="2" borderId="0" applyNumberFormat="0" applyBorder="0" applyAlignment="0" applyProtection="0"/>
    <xf numFmtId="0" fontId="4" fillId="14" borderId="0" applyBorder="0" applyAlignment="0" applyProtection="0">
      <alignment horizontal="center" vertical="top"/>
    </xf>
    <xf numFmtId="0" fontId="4" fillId="10" borderId="0" applyBorder="0" applyAlignment="0" applyProtection="0">
      <alignment horizontal="center"/>
    </xf>
    <xf numFmtId="0" fontId="1" fillId="3" borderId="0" applyNumberFormat="0" applyFont="0" applyBorder="0" applyAlignment="0" applyProtection="0"/>
    <xf numFmtId="0" fontId="4" fillId="15" borderId="0" applyBorder="0" applyAlignment="0" applyProtection="0">
      <alignment horizontal="center" vertical="center"/>
    </xf>
  </cellStyleXfs>
  <cellXfs count="284"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</xf>
    <xf numFmtId="9" fontId="3" fillId="5" borderId="42" xfId="2" applyNumberFormat="1" applyFont="1" applyBorder="1" applyAlignment="1" applyProtection="1">
      <alignment horizontal="center" vertical="center"/>
    </xf>
    <xf numFmtId="9" fontId="3" fillId="5" borderId="12" xfId="2" applyNumberFormat="1" applyFont="1" applyBorder="1" applyAlignment="1" applyProtection="1">
      <alignment horizontal="center" vertical="center"/>
    </xf>
    <xf numFmtId="9" fontId="3" fillId="5" borderId="43" xfId="2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3" fillId="12" borderId="1" xfId="0" applyFont="1" applyFill="1" applyBorder="1" applyAlignment="1" applyProtection="1">
      <alignment horizontal="center" vertical="center"/>
    </xf>
    <xf numFmtId="0" fontId="13" fillId="5" borderId="1" xfId="2" applyFont="1" applyBorder="1" applyAlignment="1" applyProtection="1">
      <alignment horizontal="center" vertical="center"/>
    </xf>
    <xf numFmtId="0" fontId="13" fillId="18" borderId="1" xfId="0" applyFont="1" applyFill="1" applyBorder="1" applyAlignment="1" applyProtection="1">
      <alignment horizontal="center" vertical="center"/>
    </xf>
    <xf numFmtId="0" fontId="13" fillId="19" borderId="1" xfId="0" applyFont="1" applyFill="1" applyBorder="1" applyAlignment="1" applyProtection="1">
      <alignment horizontal="center" vertical="center"/>
    </xf>
    <xf numFmtId="0" fontId="13" fillId="16" borderId="1" xfId="0" applyFont="1" applyFill="1" applyBorder="1" applyAlignment="1" applyProtection="1">
      <alignment horizontal="center" vertical="center"/>
    </xf>
    <xf numFmtId="0" fontId="13" fillId="13" borderId="1" xfId="0" applyFont="1" applyFill="1" applyBorder="1" applyAlignment="1" applyProtection="1">
      <alignment horizontal="center" vertical="center"/>
    </xf>
    <xf numFmtId="0" fontId="19" fillId="19" borderId="1" xfId="0" applyFont="1" applyFill="1" applyBorder="1" applyAlignment="1" applyProtection="1">
      <alignment horizontal="center" vertical="center"/>
    </xf>
    <xf numFmtId="0" fontId="9" fillId="13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9" fontId="3" fillId="5" borderId="47" xfId="2" applyNumberFormat="1" applyFont="1" applyBorder="1" applyAlignment="1" applyProtection="1">
      <alignment horizontal="center" vertical="center"/>
    </xf>
    <xf numFmtId="0" fontId="13" fillId="19" borderId="9" xfId="0" applyFont="1" applyFill="1" applyBorder="1" applyAlignment="1" applyProtection="1">
      <alignment horizontal="center" vertical="center"/>
    </xf>
    <xf numFmtId="0" fontId="13" fillId="13" borderId="9" xfId="0" applyFont="1" applyFill="1" applyBorder="1" applyAlignment="1" applyProtection="1">
      <alignment horizontal="center" vertical="center"/>
    </xf>
    <xf numFmtId="0" fontId="13" fillId="19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3" fillId="6" borderId="3" xfId="2" applyFont="1" applyFill="1" applyBorder="1" applyAlignment="1" applyProtection="1">
      <alignment horizontal="center" vertical="center"/>
    </xf>
    <xf numFmtId="0" fontId="13" fillId="12" borderId="2" xfId="0" applyFont="1" applyFill="1" applyBorder="1" applyAlignment="1" applyProtection="1">
      <alignment horizontal="center" vertical="center"/>
    </xf>
    <xf numFmtId="0" fontId="13" fillId="13" borderId="2" xfId="0" applyFont="1" applyFill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13" fillId="12" borderId="4" xfId="0" applyFont="1" applyFill="1" applyBorder="1" applyAlignment="1" applyProtection="1">
      <alignment horizontal="center" vertical="center"/>
    </xf>
    <xf numFmtId="0" fontId="13" fillId="13" borderId="4" xfId="0" applyFont="1" applyFill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13" fillId="12" borderId="11" xfId="0" applyFont="1" applyFill="1" applyBorder="1" applyAlignment="1" applyProtection="1">
      <alignment horizontal="center" vertical="center"/>
    </xf>
    <xf numFmtId="0" fontId="13" fillId="5" borderId="11" xfId="2" applyFont="1" applyBorder="1" applyAlignment="1" applyProtection="1">
      <alignment horizontal="center" vertical="center"/>
    </xf>
    <xf numFmtId="9" fontId="3" fillId="5" borderId="51" xfId="2" applyNumberFormat="1" applyFont="1" applyBorder="1" applyAlignment="1" applyProtection="1">
      <alignment horizontal="center" vertical="center"/>
    </xf>
    <xf numFmtId="0" fontId="13" fillId="9" borderId="9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/>
    </xf>
    <xf numFmtId="0" fontId="13" fillId="16" borderId="9" xfId="0" applyFont="1" applyFill="1" applyBorder="1" applyAlignment="1" applyProtection="1">
      <alignment horizontal="center" vertical="center"/>
    </xf>
    <xf numFmtId="9" fontId="3" fillId="5" borderId="6" xfId="2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4" fillId="0" borderId="3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3" fillId="0" borderId="35" xfId="0" applyFont="1" applyBorder="1" applyAlignment="1" applyProtection="1">
      <alignment horizontal="center" vertical="center"/>
    </xf>
    <xf numFmtId="9" fontId="9" fillId="5" borderId="52" xfId="2" applyNumberFormat="1" applyFont="1" applyBorder="1" applyAlignment="1" applyProtection="1">
      <alignment horizontal="center" vertical="center"/>
    </xf>
    <xf numFmtId="0" fontId="13" fillId="5" borderId="4" xfId="2" applyFont="1" applyBorder="1" applyAlignment="1" applyProtection="1">
      <alignment horizontal="center" vertical="center"/>
    </xf>
    <xf numFmtId="0" fontId="19" fillId="13" borderId="2" xfId="0" applyFont="1" applyFill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19" borderId="9" xfId="0" applyFont="1" applyFill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49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center" vertical="center"/>
    </xf>
    <xf numFmtId="0" fontId="9" fillId="11" borderId="1" xfId="5" applyFont="1" applyBorder="1" applyAlignment="1" applyProtection="1">
      <alignment horizontal="center" vertical="center"/>
    </xf>
    <xf numFmtId="0" fontId="9" fillId="11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22" fillId="26" borderId="1" xfId="0" applyFont="1" applyFill="1" applyBorder="1" applyAlignment="1" applyProtection="1">
      <alignment horizontal="center" vertical="center"/>
      <protection locked="0"/>
    </xf>
    <xf numFmtId="0" fontId="13" fillId="6" borderId="9" xfId="0" applyFont="1" applyFill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26" fillId="17" borderId="24" xfId="0" applyFont="1" applyFill="1" applyBorder="1" applyAlignment="1" applyProtection="1">
      <alignment horizontal="left" vertical="center"/>
    </xf>
    <xf numFmtId="0" fontId="26" fillId="0" borderId="5" xfId="0" applyFont="1" applyBorder="1" applyAlignment="1" applyProtection="1">
      <alignment horizontal="left" vertical="center"/>
    </xf>
    <xf numFmtId="0" fontId="26" fillId="0" borderId="11" xfId="0" applyFont="1" applyBorder="1" applyAlignment="1" applyProtection="1">
      <alignment horizontal="left" vertical="center"/>
    </xf>
    <xf numFmtId="0" fontId="26" fillId="0" borderId="50" xfId="0" applyFont="1" applyBorder="1" applyAlignment="1" applyProtection="1">
      <alignment horizontal="left" vertical="center"/>
    </xf>
    <xf numFmtId="0" fontId="26" fillId="20" borderId="24" xfId="0" applyFont="1" applyFill="1" applyBorder="1" applyAlignment="1" applyProtection="1">
      <alignment horizontal="left" vertical="center"/>
    </xf>
    <xf numFmtId="0" fontId="27" fillId="0" borderId="0" xfId="0" applyFont="1"/>
    <xf numFmtId="0" fontId="26" fillId="17" borderId="8" xfId="0" applyFont="1" applyFill="1" applyBorder="1" applyAlignment="1" applyProtection="1">
      <alignment horizontal="left" vertical="center"/>
    </xf>
    <xf numFmtId="0" fontId="26" fillId="20" borderId="25" xfId="0" applyFont="1" applyFill="1" applyBorder="1" applyAlignment="1" applyProtection="1">
      <alignment horizontal="center" vertical="center"/>
    </xf>
    <xf numFmtId="0" fontId="0" fillId="0" borderId="0" xfId="0" applyBorder="1"/>
    <xf numFmtId="0" fontId="26" fillId="0" borderId="0" xfId="0" applyFont="1" applyBorder="1" applyAlignment="1" applyProtection="1">
      <alignment horizontal="left" vertical="center"/>
    </xf>
    <xf numFmtId="0" fontId="26" fillId="0" borderId="0" xfId="0" applyFont="1" applyBorder="1" applyAlignment="1" applyProtection="1">
      <alignment horizontal="center" vertical="center"/>
    </xf>
    <xf numFmtId="0" fontId="0" fillId="28" borderId="0" xfId="0" applyFill="1"/>
    <xf numFmtId="0" fontId="28" fillId="28" borderId="0" xfId="0" applyFont="1" applyFill="1" applyAlignment="1">
      <alignment horizontal="left" vertical="center"/>
    </xf>
    <xf numFmtId="0" fontId="29" fillId="28" borderId="0" xfId="0" applyFont="1" applyFill="1" applyAlignment="1">
      <alignment horizontal="center" vertical="center"/>
    </xf>
    <xf numFmtId="0" fontId="1" fillId="28" borderId="0" xfId="0" applyFont="1" applyFill="1"/>
    <xf numFmtId="0" fontId="27" fillId="28" borderId="0" xfId="0" applyFont="1" applyFill="1"/>
    <xf numFmtId="9" fontId="9" fillId="5" borderId="47" xfId="2" applyNumberFormat="1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9" fontId="3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11" fillId="0" borderId="50" xfId="0" applyFont="1" applyBorder="1" applyAlignment="1" applyProtection="1">
      <alignment horizontal="center" vertical="center"/>
    </xf>
    <xf numFmtId="0" fontId="11" fillId="0" borderId="33" xfId="0" applyFont="1" applyBorder="1" applyAlignment="1" applyProtection="1">
      <alignment horizontal="center" vertical="center"/>
    </xf>
    <xf numFmtId="0" fontId="11" fillId="0" borderId="35" xfId="0" applyFont="1" applyBorder="1" applyAlignment="1" applyProtection="1">
      <alignment horizontal="center" vertical="center"/>
    </xf>
    <xf numFmtId="0" fontId="11" fillId="0" borderId="36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9" fontId="25" fillId="5" borderId="25" xfId="2" applyNumberFormat="1" applyFont="1" applyBorder="1" applyAlignment="1" applyProtection="1">
      <alignment horizontal="center" vertical="center"/>
    </xf>
    <xf numFmtId="0" fontId="3" fillId="9" borderId="23" xfId="0" applyFont="1" applyFill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9" fontId="3" fillId="8" borderId="27" xfId="0" applyNumberFormat="1" applyFont="1" applyFill="1" applyBorder="1" applyAlignment="1" applyProtection="1">
      <alignment horizontal="center" vertical="center"/>
    </xf>
    <xf numFmtId="1" fontId="9" fillId="9" borderId="49" xfId="0" applyNumberFormat="1" applyFont="1" applyFill="1" applyBorder="1" applyAlignment="1" applyProtection="1">
      <alignment horizontal="center" vertical="center"/>
    </xf>
    <xf numFmtId="1" fontId="9" fillId="8" borderId="11" xfId="0" applyNumberFormat="1" applyFont="1" applyFill="1" applyBorder="1" applyAlignment="1" applyProtection="1">
      <alignment horizontal="center" vertical="center"/>
    </xf>
    <xf numFmtId="1" fontId="9" fillId="8" borderId="48" xfId="0" applyNumberFormat="1" applyFont="1" applyFill="1" applyBorder="1" applyAlignment="1" applyProtection="1">
      <alignment horizontal="center" vertical="center"/>
    </xf>
    <xf numFmtId="1" fontId="9" fillId="8" borderId="49" xfId="0" applyNumberFormat="1" applyFont="1" applyFill="1" applyBorder="1" applyAlignment="1" applyProtection="1">
      <alignment horizontal="center" vertical="center"/>
    </xf>
    <xf numFmtId="1" fontId="9" fillId="8" borderId="50" xfId="0" applyNumberFormat="1" applyFont="1" applyFill="1" applyBorder="1" applyAlignment="1" applyProtection="1">
      <alignment horizontal="center" vertical="center"/>
    </xf>
    <xf numFmtId="1" fontId="9" fillId="0" borderId="0" xfId="0" applyNumberFormat="1" applyFont="1" applyBorder="1" applyAlignment="1" applyProtection="1">
      <alignment horizontal="center" vertical="center"/>
    </xf>
    <xf numFmtId="1" fontId="9" fillId="8" borderId="27" xfId="0" applyNumberFormat="1" applyFont="1" applyFill="1" applyBorder="1" applyAlignment="1" applyProtection="1">
      <alignment horizontal="center" vertical="center"/>
    </xf>
    <xf numFmtId="1" fontId="9" fillId="8" borderId="5" xfId="0" applyNumberFormat="1" applyFont="1" applyFill="1" applyBorder="1" applyAlignment="1" applyProtection="1">
      <alignment horizontal="center" vertical="center"/>
    </xf>
    <xf numFmtId="1" fontId="9" fillId="8" borderId="20" xfId="0" applyNumberFormat="1" applyFont="1" applyFill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13" fillId="10" borderId="29" xfId="0" applyFont="1" applyFill="1" applyBorder="1" applyAlignment="1" applyProtection="1">
      <alignment horizontal="center" vertical="center"/>
    </xf>
    <xf numFmtId="0" fontId="13" fillId="14" borderId="1" xfId="0" applyFont="1" applyFill="1" applyBorder="1" applyAlignment="1" applyProtection="1">
      <alignment horizontal="center" vertical="center"/>
    </xf>
    <xf numFmtId="0" fontId="13" fillId="10" borderId="1" xfId="0" applyFont="1" applyFill="1" applyBorder="1" applyAlignment="1" applyProtection="1">
      <alignment horizontal="center" vertical="center"/>
    </xf>
    <xf numFmtId="0" fontId="13" fillId="24" borderId="1" xfId="0" applyFont="1" applyFill="1" applyBorder="1" applyAlignment="1" applyProtection="1">
      <alignment horizontal="center" vertical="center"/>
    </xf>
    <xf numFmtId="0" fontId="13" fillId="25" borderId="1" xfId="0" applyFont="1" applyFill="1" applyBorder="1" applyAlignment="1" applyProtection="1">
      <alignment horizontal="center" vertical="center"/>
    </xf>
    <xf numFmtId="0" fontId="13" fillId="15" borderId="33" xfId="0" applyFont="1" applyFill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13" fillId="0" borderId="51" xfId="0" applyFont="1" applyBorder="1" applyAlignment="1" applyProtection="1">
      <alignment horizontal="center" vertical="center"/>
    </xf>
    <xf numFmtId="0" fontId="9" fillId="19" borderId="3" xfId="0" applyFont="1" applyFill="1" applyBorder="1" applyAlignment="1" applyProtection="1">
      <alignment horizontal="center" vertical="center"/>
    </xf>
    <xf numFmtId="0" fontId="13" fillId="24" borderId="4" xfId="0" applyFont="1" applyFill="1" applyBorder="1" applyAlignment="1" applyProtection="1">
      <alignment horizontal="center" vertical="center"/>
    </xf>
    <xf numFmtId="0" fontId="19" fillId="16" borderId="9" xfId="0" applyFont="1" applyFill="1" applyBorder="1" applyAlignment="1" applyProtection="1">
      <alignment horizontal="center" vertical="center"/>
    </xf>
    <xf numFmtId="0" fontId="31" fillId="10" borderId="1" xfId="0" applyFont="1" applyFill="1" applyBorder="1" applyAlignment="1" applyProtection="1">
      <alignment horizontal="center" vertical="center"/>
    </xf>
    <xf numFmtId="0" fontId="8" fillId="9" borderId="30" xfId="0" applyFont="1" applyFill="1" applyBorder="1" applyAlignment="1" applyProtection="1">
      <alignment horizontal="center" vertical="center"/>
    </xf>
    <xf numFmtId="0" fontId="8" fillId="9" borderId="14" xfId="0" applyFont="1" applyFill="1" applyBorder="1" applyAlignment="1" applyProtection="1">
      <alignment horizontal="center" vertical="center"/>
    </xf>
    <xf numFmtId="0" fontId="8" fillId="9" borderId="34" xfId="0" applyFont="1" applyFill="1" applyBorder="1" applyAlignment="1" applyProtection="1">
      <alignment horizontal="center" vertical="center"/>
    </xf>
    <xf numFmtId="9" fontId="8" fillId="9" borderId="15" xfId="0" applyNumberFormat="1" applyFont="1" applyFill="1" applyBorder="1" applyAlignment="1" applyProtection="1">
      <alignment horizontal="center" vertical="center"/>
    </xf>
    <xf numFmtId="9" fontId="8" fillId="9" borderId="54" xfId="0" applyNumberFormat="1" applyFont="1" applyFill="1" applyBorder="1" applyAlignment="1" applyProtection="1">
      <alignment horizontal="center" vertical="center"/>
    </xf>
    <xf numFmtId="1" fontId="11" fillId="9" borderId="10" xfId="0" applyNumberFormat="1" applyFont="1" applyFill="1" applyBorder="1" applyAlignment="1" applyProtection="1">
      <alignment horizontal="center" vertical="center"/>
    </xf>
    <xf numFmtId="1" fontId="11" fillId="9" borderId="37" xfId="0" applyNumberFormat="1" applyFont="1" applyFill="1" applyBorder="1" applyAlignment="1" applyProtection="1">
      <alignment horizontal="center" vertical="center"/>
    </xf>
    <xf numFmtId="165" fontId="9" fillId="21" borderId="9" xfId="0" applyNumberFormat="1" applyFont="1" applyFill="1" applyBorder="1" applyAlignment="1" applyProtection="1">
      <alignment horizontal="center" vertical="center"/>
    </xf>
    <xf numFmtId="165" fontId="9" fillId="21" borderId="18" xfId="0" applyNumberFormat="1" applyFont="1" applyFill="1" applyBorder="1" applyAlignment="1" applyProtection="1">
      <alignment horizontal="center" vertical="center"/>
    </xf>
    <xf numFmtId="166" fontId="11" fillId="5" borderId="12" xfId="2" applyNumberFormat="1" applyFont="1" applyBorder="1" applyAlignment="1" applyProtection="1">
      <alignment horizontal="center" vertical="center"/>
    </xf>
    <xf numFmtId="166" fontId="11" fillId="5" borderId="51" xfId="2" applyNumberFormat="1" applyFont="1" applyBorder="1" applyAlignment="1" applyProtection="1">
      <alignment horizontal="center" vertical="center"/>
    </xf>
    <xf numFmtId="166" fontId="9" fillId="20" borderId="11" xfId="9" applyNumberFormat="1" applyFont="1" applyFill="1" applyBorder="1" applyAlignment="1" applyProtection="1">
      <alignment horizontal="center" vertical="center"/>
    </xf>
    <xf numFmtId="166" fontId="9" fillId="20" borderId="50" xfId="9" applyNumberFormat="1" applyFont="1" applyFill="1" applyBorder="1" applyAlignment="1" applyProtection="1">
      <alignment horizontal="center" vertical="center"/>
    </xf>
    <xf numFmtId="0" fontId="31" fillId="13" borderId="2" xfId="0" applyFont="1" applyFill="1" applyBorder="1" applyAlignment="1" applyProtection="1">
      <alignment horizontal="center" vertical="center"/>
    </xf>
    <xf numFmtId="0" fontId="35" fillId="0" borderId="50" xfId="0" applyFont="1" applyBorder="1" applyAlignment="1" applyProtection="1">
      <alignment horizontal="left" vertical="center"/>
    </xf>
    <xf numFmtId="0" fontId="9" fillId="6" borderId="1" xfId="0" applyFont="1" applyFill="1" applyBorder="1" applyAlignment="1" applyProtection="1">
      <alignment horizontal="center" vertical="center"/>
    </xf>
    <xf numFmtId="0" fontId="9" fillId="10" borderId="1" xfId="0" applyFont="1" applyFill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14" fillId="9" borderId="5" xfId="0" applyFont="1" applyFill="1" applyBorder="1" applyAlignment="1" applyProtection="1">
      <alignment horizontal="left" vertical="center"/>
    </xf>
    <xf numFmtId="0" fontId="14" fillId="6" borderId="12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2" fillId="4" borderId="45" xfId="1" applyFont="1" applyBorder="1" applyAlignment="1" applyProtection="1">
      <alignment horizontal="center" vertical="center"/>
    </xf>
    <xf numFmtId="0" fontId="2" fillId="4" borderId="32" xfId="1" applyFont="1" applyBorder="1" applyAlignment="1" applyProtection="1">
      <alignment horizontal="center" vertical="center"/>
    </xf>
    <xf numFmtId="0" fontId="2" fillId="4" borderId="30" xfId="1" applyFont="1" applyBorder="1" applyAlignment="1" applyProtection="1">
      <alignment horizontal="center" vertical="center"/>
    </xf>
    <xf numFmtId="0" fontId="2" fillId="4" borderId="31" xfId="1" applyFont="1" applyBorder="1" applyAlignment="1" applyProtection="1">
      <alignment horizontal="center" vertical="center"/>
    </xf>
    <xf numFmtId="0" fontId="6" fillId="6" borderId="0" xfId="0" applyFont="1" applyFill="1" applyAlignment="1" applyProtection="1">
      <alignment vertical="center"/>
    </xf>
    <xf numFmtId="164" fontId="2" fillId="4" borderId="22" xfId="1" applyNumberFormat="1" applyFont="1" applyBorder="1" applyAlignment="1" applyProtection="1">
      <alignment horizontal="center" vertical="center"/>
    </xf>
    <xf numFmtId="164" fontId="2" fillId="4" borderId="3" xfId="1" applyNumberFormat="1" applyFont="1" applyBorder="1" applyAlignment="1" applyProtection="1">
      <alignment horizontal="center" vertical="center"/>
    </xf>
    <xf numFmtId="16" fontId="7" fillId="6" borderId="0" xfId="0" applyNumberFormat="1" applyFont="1" applyFill="1" applyAlignment="1" applyProtection="1">
      <alignment vertical="center"/>
    </xf>
    <xf numFmtId="0" fontId="20" fillId="4" borderId="17" xfId="1" applyFont="1" applyBorder="1" applyAlignment="1" applyProtection="1">
      <alignment horizontal="left" vertical="center"/>
    </xf>
    <xf numFmtId="16" fontId="20" fillId="4" borderId="56" xfId="1" applyNumberFormat="1" applyFont="1" applyBorder="1" applyAlignment="1" applyProtection="1">
      <alignment horizontal="center" vertical="center"/>
    </xf>
    <xf numFmtId="164" fontId="2" fillId="4" borderId="38" xfId="1" applyNumberFormat="1" applyFont="1" applyBorder="1" applyAlignment="1" applyProtection="1">
      <alignment horizontal="center" vertical="center"/>
    </xf>
    <xf numFmtId="16" fontId="7" fillId="6" borderId="0" xfId="0" applyNumberFormat="1" applyFont="1" applyFill="1" applyBorder="1" applyAlignment="1" applyProtection="1">
      <alignment vertical="center"/>
    </xf>
    <xf numFmtId="0" fontId="5" fillId="27" borderId="24" xfId="0" applyFont="1" applyFill="1" applyBorder="1" applyAlignment="1" applyProtection="1">
      <alignment horizontal="left" vertical="center"/>
    </xf>
    <xf numFmtId="0" fontId="5" fillId="27" borderId="27" xfId="0" applyFont="1" applyFill="1" applyBorder="1" applyAlignment="1" applyProtection="1">
      <alignment horizontal="left" vertical="center"/>
    </xf>
    <xf numFmtId="0" fontId="11" fillId="27" borderId="27" xfId="0" applyFont="1" applyFill="1" applyBorder="1" applyAlignment="1" applyProtection="1">
      <alignment horizontal="center" vertical="center"/>
    </xf>
    <xf numFmtId="1" fontId="11" fillId="27" borderId="27" xfId="0" applyNumberFormat="1" applyFont="1" applyFill="1" applyBorder="1" applyAlignment="1" applyProtection="1">
      <alignment horizontal="center" vertical="center"/>
    </xf>
    <xf numFmtId="9" fontId="11" fillId="27" borderId="27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0" fontId="11" fillId="8" borderId="5" xfId="0" applyFont="1" applyFill="1" applyBorder="1" applyAlignment="1" applyProtection="1">
      <alignment horizontal="left" vertical="center"/>
    </xf>
    <xf numFmtId="0" fontId="11" fillId="9" borderId="6" xfId="0" applyFont="1" applyFill="1" applyBorder="1" applyAlignment="1" applyProtection="1">
      <alignment horizontal="center" vertical="center"/>
    </xf>
    <xf numFmtId="0" fontId="3" fillId="8" borderId="30" xfId="0" applyFont="1" applyFill="1" applyBorder="1" applyAlignment="1" applyProtection="1">
      <alignment horizontal="center" vertical="center"/>
    </xf>
    <xf numFmtId="0" fontId="11" fillId="6" borderId="49" xfId="0" applyFont="1" applyFill="1" applyBorder="1" applyAlignment="1" applyProtection="1">
      <alignment horizontal="left" vertical="center"/>
    </xf>
    <xf numFmtId="0" fontId="3" fillId="8" borderId="14" xfId="0" applyFont="1" applyFill="1" applyBorder="1" applyAlignment="1" applyProtection="1">
      <alignment horizontal="center" vertical="center"/>
    </xf>
    <xf numFmtId="0" fontId="9" fillId="10" borderId="4" xfId="0" applyFont="1" applyFill="1" applyBorder="1" applyAlignment="1" applyProtection="1">
      <alignment horizontal="center" vertical="center"/>
    </xf>
    <xf numFmtId="0" fontId="11" fillId="6" borderId="11" xfId="0" applyFont="1" applyFill="1" applyBorder="1" applyAlignment="1" applyProtection="1">
      <alignment horizontal="left" vertical="center"/>
    </xf>
    <xf numFmtId="0" fontId="11" fillId="6" borderId="12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8" fillId="6" borderId="48" xfId="0" applyFont="1" applyFill="1" applyBorder="1" applyAlignment="1" applyProtection="1">
      <alignment horizontal="left" vertical="center" wrapText="1"/>
    </xf>
    <xf numFmtId="0" fontId="11" fillId="6" borderId="43" xfId="0" applyFont="1" applyFill="1" applyBorder="1" applyAlignment="1" applyProtection="1">
      <alignment horizontal="center" vertical="center"/>
    </xf>
    <xf numFmtId="0" fontId="3" fillId="6" borderId="50" xfId="0" applyFont="1" applyFill="1" applyBorder="1" applyAlignment="1" applyProtection="1">
      <alignment horizontal="left" vertical="center" wrapText="1"/>
    </xf>
    <xf numFmtId="0" fontId="3" fillId="6" borderId="51" xfId="0" applyFont="1" applyFill="1" applyBorder="1" applyAlignment="1" applyProtection="1">
      <alignment horizontal="center" vertical="center"/>
    </xf>
    <xf numFmtId="0" fontId="3" fillId="8" borderId="34" xfId="0" applyFont="1" applyFill="1" applyBorder="1" applyAlignment="1" applyProtection="1">
      <alignment horizontal="center" vertical="center"/>
    </xf>
    <xf numFmtId="0" fontId="11" fillId="9" borderId="5" xfId="0" applyFont="1" applyFill="1" applyBorder="1" applyAlignment="1" applyProtection="1">
      <alignment horizontal="left" vertical="center"/>
    </xf>
    <xf numFmtId="0" fontId="11" fillId="8" borderId="6" xfId="0" applyFont="1" applyFill="1" applyBorder="1" applyAlignment="1" applyProtection="1">
      <alignment horizontal="center" vertical="center"/>
    </xf>
    <xf numFmtId="0" fontId="3" fillId="9" borderId="49" xfId="0" applyFont="1" applyFill="1" applyBorder="1" applyAlignment="1" applyProtection="1">
      <alignment horizontal="center" vertical="center"/>
    </xf>
    <xf numFmtId="0" fontId="3" fillId="8" borderId="23" xfId="0" applyFont="1" applyFill="1" applyBorder="1" applyAlignment="1" applyProtection="1">
      <alignment horizontal="center" vertical="center"/>
    </xf>
    <xf numFmtId="0" fontId="3" fillId="8" borderId="9" xfId="0" applyFont="1" applyFill="1" applyBorder="1" applyAlignment="1" applyProtection="1">
      <alignment horizontal="center" vertical="center"/>
    </xf>
    <xf numFmtId="0" fontId="9" fillId="10" borderId="9" xfId="0" applyFont="1" applyFill="1" applyBorder="1" applyAlignment="1" applyProtection="1">
      <alignment horizontal="center" vertical="center"/>
    </xf>
    <xf numFmtId="0" fontId="11" fillId="6" borderId="42" xfId="0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 applyProtection="1">
      <alignment horizontal="center" vertical="center"/>
    </xf>
    <xf numFmtId="0" fontId="9" fillId="10" borderId="11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22" fillId="26" borderId="3" xfId="0" applyFont="1" applyFill="1" applyBorder="1" applyAlignment="1" applyProtection="1">
      <alignment horizontal="center" vertical="center"/>
    </xf>
    <xf numFmtId="0" fontId="22" fillId="0" borderId="3" xfId="0" applyFont="1" applyBorder="1" applyAlignment="1" applyProtection="1">
      <alignment horizontal="center" vertical="center"/>
    </xf>
    <xf numFmtId="0" fontId="36" fillId="6" borderId="51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left" vertical="center"/>
    </xf>
    <xf numFmtId="0" fontId="9" fillId="0" borderId="4" xfId="0" applyFont="1" applyBorder="1" applyAlignment="1" applyProtection="1">
      <alignment horizontal="center" vertical="center"/>
    </xf>
    <xf numFmtId="16" fontId="3" fillId="0" borderId="1" xfId="0" applyNumberFormat="1" applyFont="1" applyBorder="1" applyAlignment="1" applyProtection="1">
      <alignment horizontal="center" vertical="center"/>
    </xf>
    <xf numFmtId="0" fontId="8" fillId="6" borderId="11" xfId="0" applyFont="1" applyFill="1" applyBorder="1" applyAlignment="1" applyProtection="1">
      <alignment horizontal="left" vertical="center" wrapText="1"/>
    </xf>
    <xf numFmtId="0" fontId="3" fillId="0" borderId="26" xfId="0" applyFont="1" applyBorder="1" applyAlignment="1" applyProtection="1">
      <alignment horizontal="center" vertical="center"/>
    </xf>
    <xf numFmtId="0" fontId="9" fillId="6" borderId="51" xfId="0" applyFont="1" applyFill="1" applyBorder="1" applyAlignment="1" applyProtection="1">
      <alignment horizontal="center" vertical="center"/>
    </xf>
    <xf numFmtId="0" fontId="3" fillId="0" borderId="48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9" fillId="6" borderId="9" xfId="0" applyFont="1" applyFill="1" applyBorder="1" applyAlignment="1" applyProtection="1">
      <alignment horizontal="center" vertical="center"/>
    </xf>
    <xf numFmtId="0" fontId="11" fillId="6" borderId="11" xfId="0" applyFont="1" applyFill="1" applyBorder="1" applyAlignment="1" applyProtection="1">
      <alignment horizontal="left" vertical="center" wrapText="1"/>
    </xf>
    <xf numFmtId="0" fontId="9" fillId="10" borderId="18" xfId="0" applyFont="1" applyFill="1" applyBorder="1" applyAlignment="1" applyProtection="1">
      <alignment horizontal="center" vertical="center"/>
    </xf>
    <xf numFmtId="0" fontId="18" fillId="0" borderId="48" xfId="0" applyFont="1" applyBorder="1" applyAlignment="1" applyProtection="1">
      <alignment horizontal="left" vertical="center"/>
    </xf>
    <xf numFmtId="0" fontId="4" fillId="0" borderId="50" xfId="0" applyFont="1" applyBorder="1" applyAlignment="1" applyProtection="1">
      <alignment horizontal="left" vertical="center"/>
    </xf>
    <xf numFmtId="0" fontId="11" fillId="9" borderId="5" xfId="0" applyFont="1" applyFill="1" applyBorder="1" applyAlignment="1" applyProtection="1">
      <alignment horizontal="left" vertical="center" wrapText="1"/>
    </xf>
    <xf numFmtId="0" fontId="3" fillId="8" borderId="18" xfId="0" applyFont="1" applyFill="1" applyBorder="1" applyAlignment="1" applyProtection="1">
      <alignment horizontal="center" vertical="center"/>
    </xf>
    <xf numFmtId="0" fontId="3" fillId="6" borderId="11" xfId="0" applyFont="1" applyFill="1" applyBorder="1" applyAlignment="1" applyProtection="1">
      <alignment horizontal="center" vertical="center"/>
    </xf>
    <xf numFmtId="0" fontId="11" fillId="22" borderId="12" xfId="9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9" fillId="9" borderId="14" xfId="0" applyFont="1" applyFill="1" applyBorder="1" applyAlignment="1" applyProtection="1">
      <alignment horizontal="center" vertical="center"/>
    </xf>
    <xf numFmtId="0" fontId="18" fillId="0" borderId="57" xfId="0" applyFont="1" applyBorder="1" applyAlignment="1" applyProtection="1">
      <alignment horizontal="left" vertical="center"/>
    </xf>
    <xf numFmtId="0" fontId="4" fillId="0" borderId="48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left" vertical="center"/>
    </xf>
    <xf numFmtId="0" fontId="34" fillId="0" borderId="50" xfId="0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left" vertical="top"/>
    </xf>
    <xf numFmtId="0" fontId="5" fillId="9" borderId="24" xfId="0" applyFont="1" applyFill="1" applyBorder="1" applyAlignment="1" applyProtection="1">
      <alignment horizontal="left" vertical="center"/>
    </xf>
    <xf numFmtId="0" fontId="11" fillId="9" borderId="27" xfId="0" applyFont="1" applyFill="1" applyBorder="1" applyAlignment="1" applyProtection="1">
      <alignment horizontal="center" vertical="center"/>
    </xf>
    <xf numFmtId="0" fontId="9" fillId="9" borderId="27" xfId="0" applyFont="1" applyFill="1" applyBorder="1" applyAlignment="1" applyProtection="1">
      <alignment horizontal="center" vertical="center"/>
    </xf>
    <xf numFmtId="0" fontId="12" fillId="0" borderId="28" xfId="0" applyFont="1" applyBorder="1" applyAlignment="1" applyProtection="1">
      <alignment horizontal="center" vertical="center"/>
    </xf>
    <xf numFmtId="1" fontId="12" fillId="0" borderId="24" xfId="0" applyNumberFormat="1" applyFont="1" applyBorder="1" applyAlignment="1" applyProtection="1">
      <alignment horizontal="center" vertical="center"/>
    </xf>
    <xf numFmtId="0" fontId="18" fillId="0" borderId="11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center" vertical="center"/>
    </xf>
    <xf numFmtId="0" fontId="9" fillId="9" borderId="1" xfId="0" applyFont="1" applyFill="1" applyBorder="1" applyAlignment="1" applyProtection="1">
      <alignment horizontal="center" vertical="center"/>
    </xf>
    <xf numFmtId="166" fontId="8" fillId="3" borderId="40" xfId="9" applyNumberFormat="1" applyFont="1" applyBorder="1" applyAlignment="1" applyProtection="1">
      <alignment horizontal="left" vertical="center"/>
    </xf>
    <xf numFmtId="166" fontId="8" fillId="3" borderId="44" xfId="9" applyNumberFormat="1" applyFont="1" applyBorder="1" applyAlignment="1" applyProtection="1">
      <alignment horizontal="center" vertical="center"/>
    </xf>
    <xf numFmtId="166" fontId="4" fillId="20" borderId="11" xfId="9" applyNumberFormat="1" applyFont="1" applyFill="1" applyBorder="1" applyAlignment="1" applyProtection="1">
      <alignment horizontal="center" vertical="center"/>
    </xf>
    <xf numFmtId="166" fontId="4" fillId="20" borderId="4" xfId="9" applyNumberFormat="1" applyFont="1" applyFill="1" applyBorder="1" applyAlignment="1" applyProtection="1">
      <alignment horizontal="center" vertical="center"/>
    </xf>
    <xf numFmtId="166" fontId="4" fillId="20" borderId="1" xfId="9" applyNumberFormat="1" applyFont="1" applyFill="1" applyBorder="1" applyAlignment="1" applyProtection="1">
      <alignment horizontal="center" vertical="center"/>
    </xf>
    <xf numFmtId="166" fontId="9" fillId="20" borderId="1" xfId="9" applyNumberFormat="1" applyFont="1" applyFill="1" applyBorder="1" applyAlignment="1" applyProtection="1">
      <alignment horizontal="center" vertical="center"/>
    </xf>
    <xf numFmtId="166" fontId="3" fillId="20" borderId="1" xfId="9" applyNumberFormat="1" applyFont="1" applyFill="1" applyBorder="1" applyAlignment="1" applyProtection="1">
      <alignment horizontal="center" vertical="center"/>
    </xf>
    <xf numFmtId="166" fontId="3" fillId="20" borderId="2" xfId="9" applyNumberFormat="1" applyFont="1" applyFill="1" applyBorder="1" applyAlignment="1" applyProtection="1">
      <alignment horizontal="center" vertical="center"/>
    </xf>
    <xf numFmtId="166" fontId="3" fillId="20" borderId="4" xfId="9" applyNumberFormat="1" applyFont="1" applyFill="1" applyBorder="1" applyAlignment="1" applyProtection="1">
      <alignment horizontal="center" vertical="center"/>
    </xf>
    <xf numFmtId="0" fontId="10" fillId="0" borderId="0" xfId="9" applyFont="1" applyFill="1" applyAlignment="1" applyProtection="1">
      <alignment vertical="center"/>
    </xf>
    <xf numFmtId="0" fontId="3" fillId="0" borderId="11" xfId="0" applyFont="1" applyBorder="1" applyAlignment="1" applyProtection="1">
      <alignment horizontal="left" vertical="center" wrapText="1"/>
    </xf>
    <xf numFmtId="0" fontId="23" fillId="0" borderId="12" xfId="0" applyFont="1" applyBorder="1" applyAlignment="1" applyProtection="1">
      <alignment horizontal="center" vertical="center"/>
    </xf>
    <xf numFmtId="0" fontId="9" fillId="8" borderId="1" xfId="0" applyFont="1" applyFill="1" applyBorder="1" applyAlignment="1" applyProtection="1">
      <alignment horizontal="center" vertical="center"/>
    </xf>
    <xf numFmtId="166" fontId="3" fillId="3" borderId="40" xfId="9" applyNumberFormat="1" applyFont="1" applyBorder="1" applyAlignment="1" applyProtection="1">
      <alignment horizontal="left" vertical="center"/>
    </xf>
    <xf numFmtId="166" fontId="3" fillId="3" borderId="44" xfId="9" applyNumberFormat="1" applyFont="1" applyBorder="1" applyAlignment="1" applyProtection="1">
      <alignment horizontal="center" vertical="center"/>
    </xf>
    <xf numFmtId="166" fontId="4" fillId="20" borderId="16" xfId="9" applyNumberFormat="1" applyFont="1" applyFill="1" applyBorder="1" applyAlignment="1" applyProtection="1">
      <alignment horizontal="center" vertical="center"/>
    </xf>
    <xf numFmtId="166" fontId="4" fillId="20" borderId="2" xfId="9" applyNumberFormat="1" applyFont="1" applyFill="1" applyBorder="1" applyAlignment="1" applyProtection="1">
      <alignment horizontal="center" vertical="center"/>
    </xf>
    <xf numFmtId="166" fontId="3" fillId="20" borderId="16" xfId="9" applyNumberFormat="1" applyFont="1" applyFill="1" applyBorder="1" applyAlignment="1" applyProtection="1">
      <alignment horizontal="center" vertical="center"/>
    </xf>
    <xf numFmtId="0" fontId="3" fillId="6" borderId="11" xfId="0" applyFont="1" applyFill="1" applyBorder="1" applyAlignment="1" applyProtection="1">
      <alignment horizontal="left" vertical="center" wrapText="1"/>
    </xf>
    <xf numFmtId="0" fontId="23" fillId="6" borderId="12" xfId="0" applyFont="1" applyFill="1" applyBorder="1" applyAlignment="1" applyProtection="1">
      <alignment horizontal="center" vertical="center"/>
    </xf>
    <xf numFmtId="0" fontId="34" fillId="0" borderId="4" xfId="0" applyFont="1" applyBorder="1" applyAlignment="1" applyProtection="1">
      <alignment horizontal="center" vertical="center"/>
    </xf>
    <xf numFmtId="166" fontId="8" fillId="3" borderId="41" xfId="9" applyNumberFormat="1" applyFont="1" applyBorder="1" applyAlignment="1" applyProtection="1">
      <alignment horizontal="left" vertical="center"/>
    </xf>
    <xf numFmtId="166" fontId="8" fillId="3" borderId="53" xfId="9" applyNumberFormat="1" applyFont="1" applyBorder="1" applyAlignment="1" applyProtection="1">
      <alignment horizontal="center" vertical="center"/>
    </xf>
    <xf numFmtId="166" fontId="4" fillId="20" borderId="50" xfId="9" applyNumberFormat="1" applyFont="1" applyFill="1" applyBorder="1" applyAlignment="1" applyProtection="1">
      <alignment horizontal="center" vertical="center"/>
    </xf>
    <xf numFmtId="166" fontId="4" fillId="20" borderId="36" xfId="9" applyNumberFormat="1" applyFont="1" applyFill="1" applyBorder="1" applyAlignment="1" applyProtection="1">
      <alignment horizontal="center" vertical="center"/>
    </xf>
    <xf numFmtId="166" fontId="4" fillId="20" borderId="33" xfId="9" applyNumberFormat="1" applyFont="1" applyFill="1" applyBorder="1" applyAlignment="1" applyProtection="1">
      <alignment horizontal="center" vertical="center"/>
    </xf>
    <xf numFmtId="166" fontId="9" fillId="20" borderId="33" xfId="9" applyNumberFormat="1" applyFont="1" applyFill="1" applyBorder="1" applyAlignment="1" applyProtection="1">
      <alignment horizontal="center" vertical="center"/>
    </xf>
    <xf numFmtId="166" fontId="3" fillId="20" borderId="33" xfId="9" applyNumberFormat="1" applyFont="1" applyFill="1" applyBorder="1" applyAlignment="1" applyProtection="1">
      <alignment horizontal="center" vertical="center"/>
    </xf>
    <xf numFmtId="166" fontId="3" fillId="20" borderId="35" xfId="9" applyNumberFormat="1" applyFont="1" applyFill="1" applyBorder="1" applyAlignment="1" applyProtection="1">
      <alignment horizontal="center" vertical="center"/>
    </xf>
    <xf numFmtId="166" fontId="3" fillId="20" borderId="36" xfId="9" applyNumberFormat="1" applyFont="1" applyFill="1" applyBorder="1" applyAlignment="1" applyProtection="1">
      <alignment horizontal="center" vertical="center"/>
    </xf>
    <xf numFmtId="0" fontId="8" fillId="8" borderId="24" xfId="0" applyFont="1" applyFill="1" applyBorder="1" applyAlignment="1" applyProtection="1">
      <alignment horizontal="left" vertical="center"/>
    </xf>
    <xf numFmtId="0" fontId="8" fillId="8" borderId="27" xfId="0" applyFont="1" applyFill="1" applyBorder="1" applyAlignment="1" applyProtection="1">
      <alignment horizontal="center" vertical="center"/>
    </xf>
    <xf numFmtId="0" fontId="3" fillId="8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24" fillId="23" borderId="46" xfId="0" applyFont="1" applyFill="1" applyBorder="1" applyAlignment="1" applyProtection="1">
      <alignment horizontal="left" vertical="center"/>
    </xf>
    <xf numFmtId="0" fontId="24" fillId="23" borderId="40" xfId="0" applyFont="1" applyFill="1" applyBorder="1" applyAlignment="1" applyProtection="1">
      <alignment horizontal="left" vertical="center"/>
    </xf>
    <xf numFmtId="0" fontId="24" fillId="23" borderId="41" xfId="0" applyFont="1" applyFill="1" applyBorder="1" applyAlignment="1" applyProtection="1">
      <alignment horizontal="left" vertical="center"/>
    </xf>
    <xf numFmtId="0" fontId="33" fillId="0" borderId="39" xfId="0" applyFont="1" applyBorder="1" applyAlignment="1" applyProtection="1">
      <alignment horizontal="left" vertical="center"/>
    </xf>
    <xf numFmtId="0" fontId="3" fillId="0" borderId="55" xfId="0" applyFont="1" applyBorder="1" applyAlignment="1" applyProtection="1">
      <alignment horizontal="center" vertical="center"/>
    </xf>
    <xf numFmtId="165" fontId="32" fillId="29" borderId="9" xfId="0" applyNumberFormat="1" applyFont="1" applyFill="1" applyBorder="1" applyAlignment="1" applyProtection="1">
      <alignment horizontal="center" vertical="center"/>
    </xf>
    <xf numFmtId="0" fontId="3" fillId="6" borderId="41" xfId="0" applyFont="1" applyFill="1" applyBorder="1" applyAlignment="1" applyProtection="1">
      <alignment horizontal="left" vertical="center" wrapText="1"/>
    </xf>
    <xf numFmtId="0" fontId="9" fillId="0" borderId="53" xfId="0" applyFont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left" vertical="center"/>
    </xf>
    <xf numFmtId="0" fontId="17" fillId="4" borderId="7" xfId="1" applyFont="1" applyBorder="1" applyAlignment="1" applyProtection="1">
      <alignment horizontal="left" vertical="center"/>
    </xf>
    <xf numFmtId="0" fontId="17" fillId="4" borderId="13" xfId="1" applyFont="1" applyBorder="1" applyAlignment="1" applyProtection="1">
      <alignment horizontal="left" vertical="center"/>
    </xf>
    <xf numFmtId="16" fontId="17" fillId="4" borderId="52" xfId="1" applyNumberFormat="1" applyFont="1" applyBorder="1" applyAlignment="1" applyProtection="1">
      <alignment horizontal="center" vertical="center"/>
    </xf>
    <xf numFmtId="16" fontId="17" fillId="4" borderId="47" xfId="1" applyNumberFormat="1" applyFont="1" applyBorder="1" applyAlignment="1" applyProtection="1">
      <alignment horizontal="center" vertical="center"/>
    </xf>
    <xf numFmtId="0" fontId="8" fillId="23" borderId="6" xfId="0" applyFont="1" applyFill="1" applyBorder="1" applyAlignment="1" applyProtection="1">
      <alignment horizontal="center" vertical="center"/>
    </xf>
    <xf numFmtId="0" fontId="8" fillId="23" borderId="12" xfId="0" applyFont="1" applyFill="1" applyBorder="1" applyAlignment="1" applyProtection="1">
      <alignment horizontal="center" vertical="center"/>
    </xf>
    <xf numFmtId="0" fontId="8" fillId="23" borderId="51" xfId="0" applyFont="1" applyFill="1" applyBorder="1" applyAlignment="1" applyProtection="1">
      <alignment horizontal="center" vertical="center"/>
    </xf>
    <xf numFmtId="0" fontId="9" fillId="8" borderId="30" xfId="0" applyFont="1" applyFill="1" applyBorder="1" applyAlignment="1" applyProtection="1">
      <alignment horizontal="center" vertical="center"/>
    </xf>
    <xf numFmtId="0" fontId="9" fillId="8" borderId="14" xfId="0" applyFont="1" applyFill="1" applyBorder="1" applyAlignment="1" applyProtection="1">
      <alignment horizontal="center" vertical="center"/>
    </xf>
    <xf numFmtId="1" fontId="9" fillId="8" borderId="19" xfId="0" applyNumberFormat="1" applyFont="1" applyFill="1" applyBorder="1" applyAlignment="1" applyProtection="1">
      <alignment horizontal="center" vertical="center"/>
    </xf>
    <xf numFmtId="1" fontId="9" fillId="8" borderId="20" xfId="0" applyNumberFormat="1" applyFont="1" applyFill="1" applyBorder="1" applyAlignment="1" applyProtection="1">
      <alignment horizontal="center" vertical="center"/>
    </xf>
  </cellXfs>
  <cellStyles count="11">
    <cellStyle name="60 % - Accent6 2" xfId="9" xr:uid="{00000000-0005-0000-0000-000000000000}"/>
    <cellStyle name="Accent2 2" xfId="2" xr:uid="{00000000-0005-0000-0000-000001000000}"/>
    <cellStyle name="Accent3 2" xfId="3" xr:uid="{00000000-0005-0000-0000-000002000000}"/>
    <cellStyle name="Accent4 2" xfId="6" xr:uid="{00000000-0005-0000-0000-000003000000}"/>
    <cellStyle name="Accent5 2" xfId="1" xr:uid="{00000000-0005-0000-0000-000004000000}"/>
    <cellStyle name="ENQ PR" xfId="7" xr:uid="{00000000-0005-0000-0000-000005000000}"/>
    <cellStyle name="Férié Mobiles BT TR" xfId="4" xr:uid="{00000000-0005-0000-0000-000006000000}"/>
    <cellStyle name="Formation" xfId="10" xr:uid="{00000000-0005-0000-0000-000007000000}"/>
    <cellStyle name="Maladie" xfId="8" xr:uid="{00000000-0005-0000-0000-000008000000}"/>
    <cellStyle name="Standaard" xfId="0" builtinId="0" customBuiltin="1"/>
    <cellStyle name="Vacances" xfId="5" xr:uid="{00000000-0005-0000-0000-00000A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CC"/>
      <color rgb="FF6DCAF9"/>
      <color rgb="FF00FF00"/>
      <color rgb="FFFCE0F4"/>
      <color rgb="FF75FF75"/>
      <color rgb="FFCCCCFF"/>
      <color rgb="FFFF9999"/>
      <color rgb="FFFF6699"/>
      <color rgb="FFFF66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Q91"/>
  <sheetViews>
    <sheetView showGridLines="0" tabSelected="1" zoomScale="110" zoomScaleNormal="110" workbookViewId="0">
      <pane xSplit="2" ySplit="2" topLeftCell="C51" activePane="bottomRight" state="frozen"/>
      <selection pane="topRight" activeCell="C1" sqref="C1"/>
      <selection pane="bottomLeft" activeCell="A3" sqref="A3"/>
      <selection pane="bottomRight" activeCell="C75" sqref="C75"/>
    </sheetView>
  </sheetViews>
  <sheetFormatPr defaultColWidth="7.5703125" defaultRowHeight="12.75" x14ac:dyDescent="0.25"/>
  <cols>
    <col min="1" max="1" width="39" style="272" bestFit="1" customWidth="1"/>
    <col min="2" max="2" width="7.5703125" style="42"/>
    <col min="3" max="7" width="7.5703125" style="3"/>
    <col min="8" max="8" width="8.85546875" style="3" bestFit="1" customWidth="1"/>
    <col min="9" max="41" width="7.5703125" style="3"/>
    <col min="42" max="42" width="7.5703125" style="104"/>
    <col min="43" max="43" width="7.5703125" style="87"/>
    <col min="44" max="16384" width="7.5703125" style="13"/>
  </cols>
  <sheetData>
    <row r="1" spans="1:43" s="148" customFormat="1" ht="18" customHeight="1" x14ac:dyDescent="0.25">
      <c r="A1" s="273" t="s">
        <v>69</v>
      </c>
      <c r="B1" s="275" t="s">
        <v>70</v>
      </c>
      <c r="C1" s="144" t="s">
        <v>0</v>
      </c>
      <c r="D1" s="145" t="s">
        <v>1</v>
      </c>
      <c r="E1" s="146" t="s">
        <v>2</v>
      </c>
      <c r="F1" s="146" t="s">
        <v>3</v>
      </c>
      <c r="G1" s="146" t="s">
        <v>4</v>
      </c>
      <c r="H1" s="146" t="s">
        <v>5</v>
      </c>
      <c r="I1" s="146" t="s">
        <v>6</v>
      </c>
      <c r="J1" s="280">
        <v>2023</v>
      </c>
      <c r="K1" s="146" t="s">
        <v>0</v>
      </c>
      <c r="L1" s="146" t="s">
        <v>1</v>
      </c>
      <c r="M1" s="146" t="s">
        <v>2</v>
      </c>
      <c r="N1" s="146" t="s">
        <v>3</v>
      </c>
      <c r="O1" s="146" t="s">
        <v>4</v>
      </c>
      <c r="P1" s="146" t="s">
        <v>5</v>
      </c>
      <c r="Q1" s="147" t="s">
        <v>6</v>
      </c>
      <c r="R1" s="280">
        <v>2023</v>
      </c>
      <c r="S1" s="145" t="s">
        <v>0</v>
      </c>
      <c r="T1" s="146" t="s">
        <v>1</v>
      </c>
      <c r="U1" s="146" t="s">
        <v>2</v>
      </c>
      <c r="V1" s="146" t="s">
        <v>3</v>
      </c>
      <c r="W1" s="146" t="s">
        <v>4</v>
      </c>
      <c r="X1" s="146" t="s">
        <v>5</v>
      </c>
      <c r="Y1" s="146" t="s">
        <v>6</v>
      </c>
      <c r="Z1" s="280">
        <v>2023</v>
      </c>
      <c r="AA1" s="146" t="s">
        <v>0</v>
      </c>
      <c r="AB1" s="146" t="s">
        <v>1</v>
      </c>
      <c r="AC1" s="146" t="s">
        <v>2</v>
      </c>
      <c r="AD1" s="146" t="s">
        <v>3</v>
      </c>
      <c r="AE1" s="146" t="s">
        <v>4</v>
      </c>
      <c r="AF1" s="146" t="s">
        <v>5</v>
      </c>
      <c r="AG1" s="147" t="s">
        <v>6</v>
      </c>
      <c r="AH1" s="280">
        <v>2023</v>
      </c>
      <c r="AI1" s="145" t="s">
        <v>0</v>
      </c>
      <c r="AJ1" s="146" t="s">
        <v>1</v>
      </c>
      <c r="AK1" s="146" t="s">
        <v>2</v>
      </c>
      <c r="AL1" s="146" t="s">
        <v>3</v>
      </c>
      <c r="AM1" s="146" t="s">
        <v>4</v>
      </c>
      <c r="AN1" s="146" t="s">
        <v>5</v>
      </c>
      <c r="AO1" s="147" t="s">
        <v>6</v>
      </c>
      <c r="AP1" s="282" t="s">
        <v>7</v>
      </c>
      <c r="AQ1" s="48" t="s">
        <v>8</v>
      </c>
    </row>
    <row r="2" spans="1:43" s="151" customFormat="1" ht="11.25" customHeight="1" x14ac:dyDescent="0.25">
      <c r="A2" s="274"/>
      <c r="B2" s="276"/>
      <c r="C2" s="149">
        <v>45053</v>
      </c>
      <c r="D2" s="150">
        <v>45054</v>
      </c>
      <c r="E2" s="150">
        <v>45055</v>
      </c>
      <c r="F2" s="150">
        <v>45056</v>
      </c>
      <c r="G2" s="150">
        <v>45057</v>
      </c>
      <c r="H2" s="150">
        <v>45058</v>
      </c>
      <c r="I2" s="150">
        <v>45059</v>
      </c>
      <c r="J2" s="281"/>
      <c r="K2" s="150">
        <v>45060</v>
      </c>
      <c r="L2" s="150">
        <v>45061</v>
      </c>
      <c r="M2" s="150">
        <v>45062</v>
      </c>
      <c r="N2" s="150">
        <v>45063</v>
      </c>
      <c r="O2" s="150">
        <v>45064</v>
      </c>
      <c r="P2" s="150">
        <v>45065</v>
      </c>
      <c r="Q2" s="150">
        <v>45066</v>
      </c>
      <c r="R2" s="281"/>
      <c r="S2" s="150">
        <v>45067</v>
      </c>
      <c r="T2" s="150">
        <v>45068</v>
      </c>
      <c r="U2" s="150">
        <v>45069</v>
      </c>
      <c r="V2" s="150">
        <v>45070</v>
      </c>
      <c r="W2" s="150">
        <v>45071</v>
      </c>
      <c r="X2" s="150">
        <v>45072</v>
      </c>
      <c r="Y2" s="150">
        <v>45073</v>
      </c>
      <c r="Z2" s="281"/>
      <c r="AA2" s="150">
        <v>45074</v>
      </c>
      <c r="AB2" s="150">
        <v>45075</v>
      </c>
      <c r="AC2" s="150">
        <v>45076</v>
      </c>
      <c r="AD2" s="150">
        <v>45077</v>
      </c>
      <c r="AE2" s="150">
        <v>45078</v>
      </c>
      <c r="AF2" s="150">
        <v>45079</v>
      </c>
      <c r="AG2" s="150">
        <v>45080</v>
      </c>
      <c r="AH2" s="281"/>
      <c r="AI2" s="150">
        <v>45081</v>
      </c>
      <c r="AJ2" s="150">
        <v>45082</v>
      </c>
      <c r="AK2" s="150">
        <v>45083</v>
      </c>
      <c r="AL2" s="150">
        <v>45084</v>
      </c>
      <c r="AM2" s="150">
        <v>45085</v>
      </c>
      <c r="AN2" s="150">
        <v>45086</v>
      </c>
      <c r="AO2" s="150">
        <v>45087</v>
      </c>
      <c r="AP2" s="283"/>
      <c r="AQ2" s="85"/>
    </row>
    <row r="3" spans="1:43" s="155" customFormat="1" ht="7.5" customHeight="1" thickBot="1" x14ac:dyDescent="0.3">
      <c r="A3" s="152"/>
      <c r="B3" s="153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07"/>
      <c r="AQ3" s="85"/>
    </row>
    <row r="4" spans="1:43" s="161" customFormat="1" ht="17.100000000000001" customHeight="1" thickBot="1" x14ac:dyDescent="0.3">
      <c r="A4" s="156" t="s">
        <v>81</v>
      </c>
      <c r="B4" s="157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9"/>
      <c r="AQ4" s="160"/>
    </row>
    <row r="5" spans="1:43" ht="15.75" customHeight="1" x14ac:dyDescent="0.25">
      <c r="A5" s="162" t="s">
        <v>76</v>
      </c>
      <c r="B5" s="163">
        <v>132</v>
      </c>
      <c r="C5" s="96"/>
      <c r="D5" s="96">
        <v>3</v>
      </c>
      <c r="E5" s="39">
        <v>3</v>
      </c>
      <c r="F5" s="39">
        <v>3</v>
      </c>
      <c r="G5" s="39"/>
      <c r="H5" s="39"/>
      <c r="I5" s="39">
        <v>2</v>
      </c>
      <c r="J5" s="164"/>
      <c r="K5" s="39">
        <v>2</v>
      </c>
      <c r="L5" s="5" t="s">
        <v>60</v>
      </c>
      <c r="M5" s="39">
        <v>2</v>
      </c>
      <c r="N5" s="39"/>
      <c r="O5" s="24" t="s">
        <v>18</v>
      </c>
      <c r="P5" s="39">
        <v>1</v>
      </c>
      <c r="Q5" s="5">
        <v>1</v>
      </c>
      <c r="R5" s="164"/>
      <c r="S5" s="96">
        <v>1</v>
      </c>
      <c r="T5" s="39">
        <v>1</v>
      </c>
      <c r="U5" s="39">
        <v>1</v>
      </c>
      <c r="V5" s="39">
        <v>1</v>
      </c>
      <c r="W5" s="25" t="s">
        <v>16</v>
      </c>
      <c r="X5" s="39"/>
      <c r="Y5" s="39"/>
      <c r="Z5" s="164"/>
      <c r="AA5" s="39"/>
      <c r="AB5" s="39"/>
      <c r="AC5" s="39"/>
      <c r="AD5" s="39"/>
      <c r="AE5" s="39">
        <v>3</v>
      </c>
      <c r="AF5" s="39">
        <v>3</v>
      </c>
      <c r="AG5" s="39">
        <v>3</v>
      </c>
      <c r="AH5" s="164"/>
      <c r="AI5" s="39">
        <v>3</v>
      </c>
      <c r="AJ5" s="39"/>
      <c r="AK5" s="39"/>
      <c r="AL5" s="39">
        <v>2</v>
      </c>
      <c r="AM5" s="121" t="s">
        <v>21</v>
      </c>
      <c r="AN5" s="39">
        <v>2</v>
      </c>
      <c r="AO5" s="5"/>
      <c r="AP5" s="99">
        <f t="shared" ref="AP5:AP6" si="0">21-COUNTIF(C5:AO5,"*")</f>
        <v>17</v>
      </c>
      <c r="AQ5" s="6">
        <f t="shared" ref="AQ5" si="1">AP5*1/21</f>
        <v>0.80952380952380953</v>
      </c>
    </row>
    <row r="6" spans="1:43" ht="15.75" customHeight="1" x14ac:dyDescent="0.25">
      <c r="A6" s="165" t="s">
        <v>76</v>
      </c>
      <c r="B6" s="86">
        <v>240</v>
      </c>
      <c r="C6" s="4"/>
      <c r="D6" s="4">
        <v>3</v>
      </c>
      <c r="E6" s="1">
        <v>3</v>
      </c>
      <c r="F6" s="1">
        <v>3</v>
      </c>
      <c r="G6" s="1"/>
      <c r="H6" s="1"/>
      <c r="I6" s="1">
        <v>2</v>
      </c>
      <c r="J6" s="166"/>
      <c r="K6" s="1">
        <v>2</v>
      </c>
      <c r="L6" s="2">
        <v>2</v>
      </c>
      <c r="M6" s="1">
        <v>2</v>
      </c>
      <c r="N6" s="1"/>
      <c r="O6" s="1"/>
      <c r="P6" s="14" t="s">
        <v>12</v>
      </c>
      <c r="Q6" s="29" t="s">
        <v>13</v>
      </c>
      <c r="R6" s="166"/>
      <c r="S6" s="167" t="s">
        <v>66</v>
      </c>
      <c r="T6" s="1">
        <v>4</v>
      </c>
      <c r="U6" s="1">
        <v>4</v>
      </c>
      <c r="V6" s="1" t="s">
        <v>59</v>
      </c>
      <c r="W6" s="1">
        <v>1</v>
      </c>
      <c r="X6" s="1"/>
      <c r="Y6" s="1"/>
      <c r="Z6" s="166"/>
      <c r="AA6" s="1"/>
      <c r="AB6" s="1"/>
      <c r="AC6" s="1"/>
      <c r="AD6" s="1"/>
      <c r="AE6" s="1">
        <v>3</v>
      </c>
      <c r="AF6" s="1">
        <v>3</v>
      </c>
      <c r="AG6" s="1">
        <v>3</v>
      </c>
      <c r="AH6" s="166"/>
      <c r="AI6" s="1">
        <v>3</v>
      </c>
      <c r="AJ6" s="1"/>
      <c r="AK6" s="1"/>
      <c r="AL6" s="1">
        <v>2</v>
      </c>
      <c r="AM6" s="1">
        <v>2</v>
      </c>
      <c r="AN6" s="1">
        <v>2</v>
      </c>
      <c r="AO6" s="2"/>
      <c r="AP6" s="100">
        <f t="shared" si="0"/>
        <v>17</v>
      </c>
      <c r="AQ6" s="7">
        <f t="shared" ref="AQ6:AQ35" si="2">AP6*1/21</f>
        <v>0.80952380952380953</v>
      </c>
    </row>
    <row r="7" spans="1:43" ht="15.75" customHeight="1" x14ac:dyDescent="0.25">
      <c r="A7" s="168" t="s">
        <v>76</v>
      </c>
      <c r="B7" s="61">
        <v>226</v>
      </c>
      <c r="C7" s="4"/>
      <c r="D7" s="4">
        <v>3</v>
      </c>
      <c r="E7" s="1">
        <v>3</v>
      </c>
      <c r="F7" s="1">
        <v>3</v>
      </c>
      <c r="G7" s="1"/>
      <c r="H7" s="1">
        <v>2</v>
      </c>
      <c r="I7" s="1">
        <v>2</v>
      </c>
      <c r="J7" s="166"/>
      <c r="K7" s="113" t="s">
        <v>14</v>
      </c>
      <c r="L7" s="2">
        <v>2</v>
      </c>
      <c r="M7" s="1">
        <v>2</v>
      </c>
      <c r="N7" s="1"/>
      <c r="O7" s="1">
        <v>4</v>
      </c>
      <c r="P7" s="1">
        <v>4</v>
      </c>
      <c r="Q7" s="2">
        <v>4</v>
      </c>
      <c r="R7" s="166"/>
      <c r="S7" s="4"/>
      <c r="T7" s="1" t="s">
        <v>62</v>
      </c>
      <c r="U7" s="1">
        <v>1</v>
      </c>
      <c r="V7" s="1">
        <v>1</v>
      </c>
      <c r="W7" s="1"/>
      <c r="X7" s="1"/>
      <c r="Y7" s="1"/>
      <c r="Z7" s="166"/>
      <c r="AA7" s="1"/>
      <c r="AB7" s="1"/>
      <c r="AC7" s="1"/>
      <c r="AD7" s="1"/>
      <c r="AE7" s="62" t="s">
        <v>11</v>
      </c>
      <c r="AF7" s="62" t="s">
        <v>11</v>
      </c>
      <c r="AG7" s="62" t="s">
        <v>11</v>
      </c>
      <c r="AH7" s="166"/>
      <c r="AI7" s="62" t="s">
        <v>11</v>
      </c>
      <c r="AJ7" s="1"/>
      <c r="AK7" s="1"/>
      <c r="AL7" s="62" t="s">
        <v>11</v>
      </c>
      <c r="AM7" s="62" t="s">
        <v>11</v>
      </c>
      <c r="AN7" s="62" t="s">
        <v>11</v>
      </c>
      <c r="AO7" s="2"/>
      <c r="AP7" s="100">
        <f t="shared" ref="AP7:AP11" si="3">21-COUNTIF(C7:AO7,"*")</f>
        <v>12</v>
      </c>
      <c r="AQ7" s="7">
        <f t="shared" ref="AQ7:AQ11" si="4">AP7*1/21</f>
        <v>0.5714285714285714</v>
      </c>
    </row>
    <row r="8" spans="1:43" ht="15.75" customHeight="1" x14ac:dyDescent="0.25">
      <c r="A8" s="168" t="s">
        <v>76</v>
      </c>
      <c r="B8" s="169">
        <v>234</v>
      </c>
      <c r="C8" s="4"/>
      <c r="D8" s="4">
        <v>3</v>
      </c>
      <c r="E8" s="1">
        <v>3</v>
      </c>
      <c r="F8" s="1">
        <v>2</v>
      </c>
      <c r="G8" s="1"/>
      <c r="H8" s="1"/>
      <c r="I8" s="139" t="s">
        <v>10</v>
      </c>
      <c r="J8" s="166"/>
      <c r="K8" s="1">
        <v>2</v>
      </c>
      <c r="L8" s="2">
        <v>2</v>
      </c>
      <c r="M8" s="1" t="s">
        <v>59</v>
      </c>
      <c r="N8" s="138" t="s">
        <v>61</v>
      </c>
      <c r="O8" s="1"/>
      <c r="P8" s="1">
        <v>1</v>
      </c>
      <c r="Q8" s="2">
        <v>1</v>
      </c>
      <c r="R8" s="166"/>
      <c r="S8" s="170">
        <v>1</v>
      </c>
      <c r="T8" s="138" t="s">
        <v>61</v>
      </c>
      <c r="U8" s="138" t="s">
        <v>61</v>
      </c>
      <c r="V8" s="138" t="s">
        <v>61</v>
      </c>
      <c r="W8" s="138" t="s">
        <v>61</v>
      </c>
      <c r="X8" s="143"/>
      <c r="Y8" s="143"/>
      <c r="Z8" s="166"/>
      <c r="AA8" s="143"/>
      <c r="AB8" s="143"/>
      <c r="AC8" s="143"/>
      <c r="AD8" s="143"/>
      <c r="AE8" s="143"/>
      <c r="AF8" s="143"/>
      <c r="AG8" s="143"/>
      <c r="AH8" s="166"/>
      <c r="AI8" s="143"/>
      <c r="AJ8" s="143"/>
      <c r="AK8" s="143"/>
      <c r="AL8" s="143"/>
      <c r="AM8" s="143"/>
      <c r="AN8" s="143"/>
      <c r="AO8" s="171"/>
      <c r="AP8" s="100">
        <f>11-COUNTIF(C8:S8,"*")</f>
        <v>8</v>
      </c>
      <c r="AQ8" s="7">
        <f>AP8*1/11</f>
        <v>0.72727272727272729</v>
      </c>
    </row>
    <row r="9" spans="1:43" ht="15.75" customHeight="1" x14ac:dyDescent="0.25">
      <c r="A9" s="168" t="s">
        <v>76</v>
      </c>
      <c r="B9" s="169">
        <v>271</v>
      </c>
      <c r="C9" s="4"/>
      <c r="D9" s="4">
        <v>3</v>
      </c>
      <c r="E9" s="1">
        <v>3</v>
      </c>
      <c r="F9" s="1">
        <v>3</v>
      </c>
      <c r="G9" s="1"/>
      <c r="H9" s="1"/>
      <c r="I9" s="1" t="s">
        <v>59</v>
      </c>
      <c r="J9" s="166"/>
      <c r="K9" s="1">
        <v>2</v>
      </c>
      <c r="L9" s="2">
        <v>2</v>
      </c>
      <c r="M9" s="1">
        <v>2</v>
      </c>
      <c r="N9" s="1"/>
      <c r="O9" s="1"/>
      <c r="P9" s="1">
        <v>1</v>
      </c>
      <c r="Q9" s="2">
        <v>1</v>
      </c>
      <c r="R9" s="166"/>
      <c r="S9" s="1">
        <v>1</v>
      </c>
      <c r="T9" s="113" t="s">
        <v>14</v>
      </c>
      <c r="U9" s="1">
        <v>1</v>
      </c>
      <c r="V9" s="1">
        <v>1</v>
      </c>
      <c r="W9" s="1">
        <v>4</v>
      </c>
      <c r="X9" s="1"/>
      <c r="Y9" s="1"/>
      <c r="Z9" s="166"/>
      <c r="AA9" s="1"/>
      <c r="AB9" s="1"/>
      <c r="AC9" s="1"/>
      <c r="AD9" s="1"/>
      <c r="AE9" s="1">
        <v>3</v>
      </c>
      <c r="AF9" s="1">
        <v>3</v>
      </c>
      <c r="AG9" s="1">
        <v>3</v>
      </c>
      <c r="AH9" s="166"/>
      <c r="AI9" s="1">
        <v>3</v>
      </c>
      <c r="AJ9" s="1"/>
      <c r="AK9" s="1"/>
      <c r="AL9" s="1">
        <v>2</v>
      </c>
      <c r="AM9" s="1">
        <v>2</v>
      </c>
      <c r="AN9" s="1">
        <v>2</v>
      </c>
      <c r="AO9" s="2"/>
      <c r="AP9" s="100">
        <f t="shared" si="3"/>
        <v>19</v>
      </c>
      <c r="AQ9" s="7">
        <f t="shared" si="4"/>
        <v>0.90476190476190477</v>
      </c>
    </row>
    <row r="10" spans="1:43" ht="15.75" customHeight="1" x14ac:dyDescent="0.25">
      <c r="A10" s="168" t="s">
        <v>76</v>
      </c>
      <c r="B10" s="169">
        <v>281</v>
      </c>
      <c r="C10" s="4"/>
      <c r="D10" s="4">
        <v>3</v>
      </c>
      <c r="E10" s="1" t="s">
        <v>60</v>
      </c>
      <c r="F10" s="1">
        <v>3</v>
      </c>
      <c r="G10" s="1"/>
      <c r="H10" s="1"/>
      <c r="I10" s="1">
        <v>2</v>
      </c>
      <c r="J10" s="166"/>
      <c r="K10" s="1">
        <v>2</v>
      </c>
      <c r="L10" s="2">
        <v>2</v>
      </c>
      <c r="M10" s="1">
        <v>2</v>
      </c>
      <c r="N10" s="1"/>
      <c r="O10" s="1"/>
      <c r="P10" s="1">
        <v>1</v>
      </c>
      <c r="Q10" s="2">
        <v>1</v>
      </c>
      <c r="R10" s="166"/>
      <c r="S10" s="4">
        <v>1</v>
      </c>
      <c r="T10" s="1">
        <v>1</v>
      </c>
      <c r="U10" s="1">
        <v>1</v>
      </c>
      <c r="V10" s="1">
        <v>1</v>
      </c>
      <c r="W10" s="1">
        <v>1</v>
      </c>
      <c r="X10" s="1"/>
      <c r="Y10" s="1"/>
      <c r="Z10" s="166"/>
      <c r="AA10" s="1"/>
      <c r="AB10" s="1"/>
      <c r="AC10" s="1"/>
      <c r="AD10" s="1"/>
      <c r="AE10" s="1">
        <v>3</v>
      </c>
      <c r="AF10" s="1">
        <v>3</v>
      </c>
      <c r="AG10" s="1">
        <v>3</v>
      </c>
      <c r="AH10" s="166"/>
      <c r="AI10" s="1">
        <v>3</v>
      </c>
      <c r="AJ10" s="1"/>
      <c r="AK10" s="1"/>
      <c r="AL10" s="1">
        <v>2</v>
      </c>
      <c r="AM10" s="1">
        <v>2</v>
      </c>
      <c r="AN10" s="1">
        <v>2</v>
      </c>
      <c r="AO10" s="2"/>
      <c r="AP10" s="100">
        <f t="shared" si="3"/>
        <v>20</v>
      </c>
      <c r="AQ10" s="7">
        <f t="shared" si="4"/>
        <v>0.95238095238095233</v>
      </c>
    </row>
    <row r="11" spans="1:43" ht="15.75" customHeight="1" x14ac:dyDescent="0.25">
      <c r="A11" s="168" t="s">
        <v>76</v>
      </c>
      <c r="B11" s="169">
        <v>287</v>
      </c>
      <c r="C11" s="34"/>
      <c r="D11" s="34">
        <v>3</v>
      </c>
      <c r="E11" s="22">
        <v>3</v>
      </c>
      <c r="F11" s="22">
        <v>3</v>
      </c>
      <c r="G11" s="22"/>
      <c r="H11" s="22"/>
      <c r="I11" s="22">
        <v>2</v>
      </c>
      <c r="J11" s="166"/>
      <c r="K11" s="22">
        <v>3</v>
      </c>
      <c r="L11" s="52" t="s">
        <v>61</v>
      </c>
      <c r="M11" s="22">
        <v>2</v>
      </c>
      <c r="N11" s="22"/>
      <c r="O11" s="22"/>
      <c r="P11" s="22">
        <v>1</v>
      </c>
      <c r="Q11" s="31">
        <v>1</v>
      </c>
      <c r="R11" s="166"/>
      <c r="S11" s="34">
        <v>1</v>
      </c>
      <c r="T11" s="22">
        <v>1</v>
      </c>
      <c r="U11" s="22">
        <v>1</v>
      </c>
      <c r="V11" s="22">
        <v>1</v>
      </c>
      <c r="W11" s="22">
        <v>1</v>
      </c>
      <c r="X11" s="22"/>
      <c r="Y11" s="22"/>
      <c r="Z11" s="166"/>
      <c r="AA11" s="22"/>
      <c r="AB11" s="22"/>
      <c r="AC11" s="22"/>
      <c r="AD11" s="22"/>
      <c r="AE11" s="22">
        <v>3</v>
      </c>
      <c r="AF11" s="22">
        <v>3</v>
      </c>
      <c r="AG11" s="22">
        <v>3</v>
      </c>
      <c r="AH11" s="166"/>
      <c r="AI11" s="22">
        <v>3</v>
      </c>
      <c r="AJ11" s="22"/>
      <c r="AK11" s="22"/>
      <c r="AL11" s="22">
        <v>2</v>
      </c>
      <c r="AM11" s="22">
        <v>2</v>
      </c>
      <c r="AN11" s="22">
        <v>2</v>
      </c>
      <c r="AO11" s="31"/>
      <c r="AP11" s="100">
        <f t="shared" si="3"/>
        <v>20</v>
      </c>
      <c r="AQ11" s="7">
        <f t="shared" si="4"/>
        <v>0.95238095238095233</v>
      </c>
    </row>
    <row r="12" spans="1:43" ht="15.75" customHeight="1" x14ac:dyDescent="0.25">
      <c r="A12" s="172"/>
      <c r="B12" s="173"/>
      <c r="C12" s="34"/>
      <c r="D12" s="34"/>
      <c r="E12" s="22"/>
      <c r="F12" s="22"/>
      <c r="G12" s="22"/>
      <c r="H12" s="22"/>
      <c r="I12" s="22"/>
      <c r="J12" s="166"/>
      <c r="K12" s="22"/>
      <c r="L12" s="52"/>
      <c r="M12" s="22"/>
      <c r="N12" s="22"/>
      <c r="O12" s="22"/>
      <c r="P12" s="22"/>
      <c r="Q12" s="31"/>
      <c r="R12" s="166"/>
      <c r="S12" s="34"/>
      <c r="T12" s="22"/>
      <c r="U12" s="22"/>
      <c r="V12" s="22"/>
      <c r="W12" s="22"/>
      <c r="X12" s="22"/>
      <c r="Y12" s="22"/>
      <c r="Z12" s="166"/>
      <c r="AA12" s="22"/>
      <c r="AB12" s="22"/>
      <c r="AC12" s="22"/>
      <c r="AD12" s="22"/>
      <c r="AE12" s="22"/>
      <c r="AF12" s="22"/>
      <c r="AG12" s="22"/>
      <c r="AH12" s="166"/>
      <c r="AI12" s="22"/>
      <c r="AJ12" s="22"/>
      <c r="AK12" s="22"/>
      <c r="AL12" s="22"/>
      <c r="AM12" s="22"/>
      <c r="AN12" s="22"/>
      <c r="AO12" s="31"/>
      <c r="AP12" s="101"/>
      <c r="AQ12" s="8"/>
    </row>
    <row r="13" spans="1:43" s="27" customFormat="1" ht="12.75" customHeight="1" thickBot="1" x14ac:dyDescent="0.3">
      <c r="A13" s="174"/>
      <c r="B13" s="175"/>
      <c r="C13" s="34"/>
      <c r="D13" s="34"/>
      <c r="E13" s="22"/>
      <c r="F13" s="22"/>
      <c r="G13" s="22"/>
      <c r="H13" s="22"/>
      <c r="I13" s="22"/>
      <c r="J13" s="176"/>
      <c r="K13" s="22"/>
      <c r="L13" s="31"/>
      <c r="M13" s="22"/>
      <c r="N13" s="22"/>
      <c r="O13" s="22"/>
      <c r="P13" s="22"/>
      <c r="Q13" s="31"/>
      <c r="R13" s="176"/>
      <c r="S13" s="34"/>
      <c r="T13" s="22"/>
      <c r="U13" s="22"/>
      <c r="V13" s="22"/>
      <c r="W13" s="22"/>
      <c r="X13" s="22"/>
      <c r="Y13" s="22"/>
      <c r="Z13" s="176"/>
      <c r="AA13" s="22"/>
      <c r="AB13" s="22"/>
      <c r="AC13" s="22"/>
      <c r="AD13" s="22"/>
      <c r="AE13" s="22"/>
      <c r="AF13" s="22"/>
      <c r="AG13" s="22"/>
      <c r="AH13" s="176"/>
      <c r="AI13" s="22"/>
      <c r="AJ13" s="22"/>
      <c r="AK13" s="22"/>
      <c r="AL13" s="22"/>
      <c r="AM13" s="22"/>
      <c r="AN13" s="22"/>
      <c r="AO13" s="31"/>
      <c r="AP13" s="101"/>
      <c r="AQ13" s="8"/>
    </row>
    <row r="14" spans="1:43" s="161" customFormat="1" ht="17.100000000000001" customHeight="1" thickBot="1" x14ac:dyDescent="0.3">
      <c r="A14" s="156" t="s">
        <v>82</v>
      </c>
      <c r="B14" s="157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9"/>
      <c r="AQ14" s="160"/>
    </row>
    <row r="15" spans="1:43" ht="15.75" customHeight="1" x14ac:dyDescent="0.25">
      <c r="A15" s="177" t="s">
        <v>77</v>
      </c>
      <c r="B15" s="178">
        <v>220</v>
      </c>
      <c r="C15" s="179">
        <v>3</v>
      </c>
      <c r="D15" s="180"/>
      <c r="E15" s="181"/>
      <c r="F15" s="39">
        <v>2</v>
      </c>
      <c r="G15" s="39">
        <v>2</v>
      </c>
      <c r="H15" s="39">
        <v>2</v>
      </c>
      <c r="I15" s="181"/>
      <c r="J15" s="164"/>
      <c r="K15" s="181"/>
      <c r="L15" s="182" t="s">
        <v>10</v>
      </c>
      <c r="M15" s="40" t="s">
        <v>21</v>
      </c>
      <c r="N15" s="24" t="s">
        <v>23</v>
      </c>
      <c r="O15" s="181"/>
      <c r="P15" s="181"/>
      <c r="Q15" s="5">
        <v>2</v>
      </c>
      <c r="R15" s="164"/>
      <c r="S15" s="96">
        <v>2</v>
      </c>
      <c r="T15" s="24" t="s">
        <v>23</v>
      </c>
      <c r="U15" s="24" t="s">
        <v>23</v>
      </c>
      <c r="V15" s="24" t="s">
        <v>23</v>
      </c>
      <c r="W15" s="181"/>
      <c r="X15" s="181">
        <v>1</v>
      </c>
      <c r="Y15" s="40" t="s">
        <v>21</v>
      </c>
      <c r="Z15" s="164"/>
      <c r="AA15" s="25" t="s">
        <v>16</v>
      </c>
      <c r="AB15" s="40" t="s">
        <v>21</v>
      </c>
      <c r="AC15" s="40" t="s">
        <v>21</v>
      </c>
      <c r="AD15" s="40" t="s">
        <v>21</v>
      </c>
      <c r="AE15" s="40" t="s">
        <v>21</v>
      </c>
      <c r="AF15" s="181"/>
      <c r="AG15" s="181"/>
      <c r="AH15" s="164"/>
      <c r="AI15" s="181"/>
      <c r="AJ15" s="181"/>
      <c r="AK15" s="181"/>
      <c r="AL15" s="181"/>
      <c r="AM15" s="40" t="s">
        <v>21</v>
      </c>
      <c r="AN15" s="40" t="s">
        <v>21</v>
      </c>
      <c r="AO15" s="5">
        <v>3</v>
      </c>
      <c r="AP15" s="102">
        <f t="shared" ref="AP15:AP16" si="5">21-COUNTIF(C15:AO15,"*")</f>
        <v>7</v>
      </c>
      <c r="AQ15" s="6">
        <f t="shared" ref="AQ15" si="6">AP15*1/21</f>
        <v>0.33333333333333331</v>
      </c>
    </row>
    <row r="16" spans="1:43" ht="15.75" customHeight="1" x14ac:dyDescent="0.25">
      <c r="A16" s="165" t="s">
        <v>77</v>
      </c>
      <c r="B16" s="183">
        <v>223</v>
      </c>
      <c r="C16" s="35" t="s">
        <v>12</v>
      </c>
      <c r="D16" s="4"/>
      <c r="E16" s="1"/>
      <c r="F16" s="64" t="s">
        <v>61</v>
      </c>
      <c r="G16" s="64" t="s">
        <v>61</v>
      </c>
      <c r="H16" s="139" t="s">
        <v>10</v>
      </c>
      <c r="I16" s="1"/>
      <c r="J16" s="166"/>
      <c r="K16" s="1"/>
      <c r="L16" s="21" t="s">
        <v>16</v>
      </c>
      <c r="M16" s="184" t="s">
        <v>63</v>
      </c>
      <c r="N16" s="184" t="s">
        <v>63</v>
      </c>
      <c r="O16" s="17" t="s">
        <v>18</v>
      </c>
      <c r="P16" s="1"/>
      <c r="Q16" s="29" t="s">
        <v>12</v>
      </c>
      <c r="R16" s="166"/>
      <c r="S16" s="32" t="s">
        <v>12</v>
      </c>
      <c r="T16" s="64" t="s">
        <v>61</v>
      </c>
      <c r="U16" s="64" t="s">
        <v>61</v>
      </c>
      <c r="V16" s="1"/>
      <c r="W16" s="1"/>
      <c r="X16" s="64" t="s">
        <v>64</v>
      </c>
      <c r="Y16" s="64" t="s">
        <v>64</v>
      </c>
      <c r="Z16" s="166"/>
      <c r="AA16" s="64" t="s">
        <v>64</v>
      </c>
      <c r="AB16" s="64" t="s">
        <v>64</v>
      </c>
      <c r="AC16" s="64" t="s">
        <v>64</v>
      </c>
      <c r="AD16" s="64" t="s">
        <v>64</v>
      </c>
      <c r="AE16" s="64" t="s">
        <v>64</v>
      </c>
      <c r="AF16" s="1"/>
      <c r="AG16" s="1"/>
      <c r="AH16" s="166"/>
      <c r="AI16" s="1"/>
      <c r="AJ16" s="1"/>
      <c r="AK16" s="1"/>
      <c r="AL16" s="1"/>
      <c r="AM16" s="1">
        <v>3</v>
      </c>
      <c r="AN16" s="1">
        <v>2</v>
      </c>
      <c r="AO16" s="29" t="s">
        <v>13</v>
      </c>
      <c r="AP16" s="100">
        <f t="shared" si="5"/>
        <v>1</v>
      </c>
      <c r="AQ16" s="7">
        <f t="shared" si="2"/>
        <v>4.7619047619047616E-2</v>
      </c>
    </row>
    <row r="17" spans="1:43" ht="15.75" customHeight="1" x14ac:dyDescent="0.25">
      <c r="A17" s="168" t="s">
        <v>77</v>
      </c>
      <c r="B17" s="142">
        <v>213</v>
      </c>
      <c r="C17" s="185" t="s">
        <v>10</v>
      </c>
      <c r="D17" s="4"/>
      <c r="E17" s="1"/>
      <c r="F17" s="139" t="s">
        <v>10</v>
      </c>
      <c r="G17" s="139" t="s">
        <v>10</v>
      </c>
      <c r="H17" s="139" t="s">
        <v>10</v>
      </c>
      <c r="I17" s="1"/>
      <c r="J17" s="166"/>
      <c r="K17" s="1"/>
      <c r="L17" s="139" t="s">
        <v>10</v>
      </c>
      <c r="M17" s="139" t="s">
        <v>10</v>
      </c>
      <c r="N17" s="139" t="s">
        <v>10</v>
      </c>
      <c r="O17" s="1"/>
      <c r="P17" s="1"/>
      <c r="Q17" s="186" t="s">
        <v>10</v>
      </c>
      <c r="R17" s="166"/>
      <c r="S17" s="167" t="s">
        <v>10</v>
      </c>
      <c r="T17" s="139" t="s">
        <v>10</v>
      </c>
      <c r="U17" s="139" t="s">
        <v>10</v>
      </c>
      <c r="V17" s="1"/>
      <c r="W17" s="1"/>
      <c r="X17" s="139" t="s">
        <v>10</v>
      </c>
      <c r="Y17" s="139" t="s">
        <v>10</v>
      </c>
      <c r="Z17" s="166"/>
      <c r="AA17" s="139" t="s">
        <v>10</v>
      </c>
      <c r="AB17" s="139" t="s">
        <v>10</v>
      </c>
      <c r="AC17" s="139" t="s">
        <v>10</v>
      </c>
      <c r="AD17" s="139" t="s">
        <v>10</v>
      </c>
      <c r="AE17" s="139" t="s">
        <v>10</v>
      </c>
      <c r="AF17" s="1"/>
      <c r="AG17" s="1"/>
      <c r="AH17" s="166"/>
      <c r="AI17" s="1"/>
      <c r="AJ17" s="1"/>
      <c r="AK17" s="1"/>
      <c r="AL17" s="1"/>
      <c r="AM17" s="139" t="s">
        <v>10</v>
      </c>
      <c r="AN17" s="139" t="s">
        <v>10</v>
      </c>
      <c r="AO17" s="139" t="s">
        <v>10</v>
      </c>
      <c r="AP17" s="100">
        <f t="shared" ref="AP17:AP21" si="7">21-COUNTIF(C17:AO17,"*")</f>
        <v>0</v>
      </c>
      <c r="AQ17" s="7">
        <f t="shared" ref="AQ17:AQ21" si="8">AP17*1/21</f>
        <v>0</v>
      </c>
    </row>
    <row r="18" spans="1:43" ht="15.75" customHeight="1" x14ac:dyDescent="0.25">
      <c r="A18" s="168" t="s">
        <v>77</v>
      </c>
      <c r="B18" s="169">
        <v>257</v>
      </c>
      <c r="C18" s="187" t="s">
        <v>61</v>
      </c>
      <c r="D18" s="170"/>
      <c r="E18" s="1"/>
      <c r="F18" s="1">
        <v>2</v>
      </c>
      <c r="G18" s="1">
        <v>2</v>
      </c>
      <c r="H18" s="1"/>
      <c r="I18" s="1"/>
      <c r="J18" s="166"/>
      <c r="K18" s="1"/>
      <c r="L18" s="170">
        <v>3</v>
      </c>
      <c r="M18" s="170">
        <v>3</v>
      </c>
      <c r="N18" s="170">
        <v>3</v>
      </c>
      <c r="O18" s="1"/>
      <c r="P18" s="1"/>
      <c r="Q18" s="2">
        <v>2</v>
      </c>
      <c r="R18" s="166"/>
      <c r="S18" s="4">
        <v>2</v>
      </c>
      <c r="T18" s="1">
        <v>2</v>
      </c>
      <c r="U18" s="1">
        <v>2</v>
      </c>
      <c r="V18" s="1"/>
      <c r="W18" s="64" t="s">
        <v>61</v>
      </c>
      <c r="X18" s="1">
        <v>1</v>
      </c>
      <c r="Y18" s="1">
        <v>1</v>
      </c>
      <c r="Z18" s="166"/>
      <c r="AA18" s="1">
        <v>1</v>
      </c>
      <c r="AB18" s="16" t="s">
        <v>19</v>
      </c>
      <c r="AC18" s="1">
        <v>1</v>
      </c>
      <c r="AD18" s="1">
        <v>1</v>
      </c>
      <c r="AE18" s="1">
        <v>1</v>
      </c>
      <c r="AF18" s="1"/>
      <c r="AG18" s="1"/>
      <c r="AH18" s="166"/>
      <c r="AI18" s="1"/>
      <c r="AJ18" s="1"/>
      <c r="AK18" s="1"/>
      <c r="AL18" s="1"/>
      <c r="AM18" s="1">
        <v>3</v>
      </c>
      <c r="AN18" s="1">
        <v>3</v>
      </c>
      <c r="AO18" s="2">
        <v>3</v>
      </c>
      <c r="AP18" s="100">
        <f t="shared" si="7"/>
        <v>18</v>
      </c>
      <c r="AQ18" s="7">
        <f t="shared" si="8"/>
        <v>0.8571428571428571</v>
      </c>
    </row>
    <row r="19" spans="1:43" ht="15.75" customHeight="1" x14ac:dyDescent="0.25">
      <c r="A19" s="168" t="s">
        <v>77</v>
      </c>
      <c r="B19" s="169">
        <v>263</v>
      </c>
      <c r="C19" s="14" t="s">
        <v>13</v>
      </c>
      <c r="D19" s="4"/>
      <c r="E19" s="1"/>
      <c r="F19" s="1">
        <v>2</v>
      </c>
      <c r="G19" s="1">
        <v>2</v>
      </c>
      <c r="H19" s="1">
        <v>2</v>
      </c>
      <c r="I19" s="1">
        <v>2</v>
      </c>
      <c r="J19" s="166"/>
      <c r="K19" s="1"/>
      <c r="L19" s="170">
        <v>3</v>
      </c>
      <c r="M19" s="170">
        <v>3</v>
      </c>
      <c r="N19" s="170">
        <v>3</v>
      </c>
      <c r="O19" s="1"/>
      <c r="P19" s="1"/>
      <c r="Q19" s="2">
        <v>2</v>
      </c>
      <c r="R19" s="166"/>
      <c r="S19" s="4">
        <v>2</v>
      </c>
      <c r="T19" s="14" t="s">
        <v>13</v>
      </c>
      <c r="U19" s="14" t="s">
        <v>13</v>
      </c>
      <c r="V19" s="1"/>
      <c r="W19" s="1"/>
      <c r="X19" s="1"/>
      <c r="Y19" s="14" t="s">
        <v>15</v>
      </c>
      <c r="Z19" s="166"/>
      <c r="AA19" s="14" t="s">
        <v>15</v>
      </c>
      <c r="AB19" s="14" t="s">
        <v>15</v>
      </c>
      <c r="AC19" s="1">
        <v>1</v>
      </c>
      <c r="AD19" s="1">
        <v>1</v>
      </c>
      <c r="AE19" s="1">
        <v>1</v>
      </c>
      <c r="AF19" s="1"/>
      <c r="AG19" s="1"/>
      <c r="AH19" s="166"/>
      <c r="AI19" s="1"/>
      <c r="AJ19" s="1"/>
      <c r="AK19" s="1"/>
      <c r="AL19" s="1"/>
      <c r="AM19" s="1">
        <v>3</v>
      </c>
      <c r="AN19" s="1">
        <v>3</v>
      </c>
      <c r="AO19" s="2">
        <v>3</v>
      </c>
      <c r="AP19" s="100">
        <f t="shared" si="7"/>
        <v>15</v>
      </c>
      <c r="AQ19" s="7">
        <f t="shared" si="8"/>
        <v>0.7142857142857143</v>
      </c>
    </row>
    <row r="20" spans="1:43" ht="15.75" customHeight="1" x14ac:dyDescent="0.25">
      <c r="A20" s="168" t="s">
        <v>77</v>
      </c>
      <c r="B20" s="169">
        <v>289</v>
      </c>
      <c r="C20" s="188">
        <v>3</v>
      </c>
      <c r="D20" s="4"/>
      <c r="E20" s="1"/>
      <c r="F20" s="1">
        <v>2</v>
      </c>
      <c r="G20" s="1">
        <v>2</v>
      </c>
      <c r="H20" s="1">
        <v>2</v>
      </c>
      <c r="I20" s="1"/>
      <c r="J20" s="166"/>
      <c r="K20" s="1"/>
      <c r="L20" s="170">
        <v>3</v>
      </c>
      <c r="M20" s="170">
        <v>3</v>
      </c>
      <c r="N20" s="170">
        <v>3</v>
      </c>
      <c r="O20" s="1"/>
      <c r="P20" s="1"/>
      <c r="Q20" s="2">
        <v>2</v>
      </c>
      <c r="R20" s="166"/>
      <c r="S20" s="4">
        <v>2</v>
      </c>
      <c r="T20" s="1">
        <v>2</v>
      </c>
      <c r="U20" s="1">
        <v>2</v>
      </c>
      <c r="V20" s="1"/>
      <c r="W20" s="1"/>
      <c r="X20" s="1">
        <v>1</v>
      </c>
      <c r="Y20" s="1">
        <v>1</v>
      </c>
      <c r="Z20" s="166"/>
      <c r="AA20" s="1">
        <v>1</v>
      </c>
      <c r="AB20" s="1">
        <v>1</v>
      </c>
      <c r="AC20" s="1">
        <v>1</v>
      </c>
      <c r="AD20" s="1">
        <v>1</v>
      </c>
      <c r="AE20" s="1">
        <v>1</v>
      </c>
      <c r="AF20" s="1"/>
      <c r="AG20" s="1"/>
      <c r="AH20" s="166"/>
      <c r="AI20" s="1"/>
      <c r="AJ20" s="1"/>
      <c r="AK20" s="1"/>
      <c r="AL20" s="1"/>
      <c r="AM20" s="1">
        <v>3</v>
      </c>
      <c r="AN20" s="1">
        <v>3</v>
      </c>
      <c r="AO20" s="2">
        <v>3</v>
      </c>
      <c r="AP20" s="100">
        <f t="shared" si="7"/>
        <v>21</v>
      </c>
      <c r="AQ20" s="7">
        <f t="shared" si="8"/>
        <v>1</v>
      </c>
    </row>
    <row r="21" spans="1:43" ht="15.75" customHeight="1" x14ac:dyDescent="0.25">
      <c r="A21" s="168" t="s">
        <v>77</v>
      </c>
      <c r="B21" s="173">
        <v>292</v>
      </c>
      <c r="C21" s="188"/>
      <c r="D21" s="34"/>
      <c r="E21" s="22"/>
      <c r="F21" s="22"/>
      <c r="G21" s="26" t="s">
        <v>23</v>
      </c>
      <c r="H21" s="26" t="s">
        <v>23</v>
      </c>
      <c r="I21" s="22"/>
      <c r="J21" s="166"/>
      <c r="K21" s="22"/>
      <c r="L21" s="26" t="s">
        <v>23</v>
      </c>
      <c r="M21" s="26" t="s">
        <v>23</v>
      </c>
      <c r="N21" s="26" t="s">
        <v>23</v>
      </c>
      <c r="O21" s="26" t="s">
        <v>23</v>
      </c>
      <c r="P21" s="119" t="s">
        <v>23</v>
      </c>
      <c r="Q21" s="31"/>
      <c r="R21" s="166"/>
      <c r="S21" s="189" t="s">
        <v>61</v>
      </c>
      <c r="T21" s="68" t="s">
        <v>61</v>
      </c>
      <c r="U21" s="68" t="s">
        <v>61</v>
      </c>
      <c r="V21" s="190" t="s">
        <v>68</v>
      </c>
      <c r="W21" s="22"/>
      <c r="X21" s="22" t="s">
        <v>64</v>
      </c>
      <c r="Y21" s="22" t="s">
        <v>64</v>
      </c>
      <c r="Z21" s="166"/>
      <c r="AA21" s="22">
        <v>1</v>
      </c>
      <c r="AB21" s="22">
        <v>1</v>
      </c>
      <c r="AC21" s="22">
        <v>1</v>
      </c>
      <c r="AD21" s="22">
        <v>1</v>
      </c>
      <c r="AE21" s="22">
        <v>1</v>
      </c>
      <c r="AF21" s="22"/>
      <c r="AG21" s="22"/>
      <c r="AH21" s="166"/>
      <c r="AI21" s="22"/>
      <c r="AJ21" s="22"/>
      <c r="AK21" s="22"/>
      <c r="AL21" s="22"/>
      <c r="AM21" s="22">
        <v>3</v>
      </c>
      <c r="AN21" s="22">
        <v>3</v>
      </c>
      <c r="AO21" s="31">
        <v>3</v>
      </c>
      <c r="AP21" s="100">
        <f t="shared" si="7"/>
        <v>8</v>
      </c>
      <c r="AQ21" s="7">
        <f t="shared" si="8"/>
        <v>0.38095238095238093</v>
      </c>
    </row>
    <row r="22" spans="1:43" ht="15.75" customHeight="1" x14ac:dyDescent="0.25">
      <c r="A22" s="168" t="s">
        <v>77</v>
      </c>
      <c r="B22" s="173">
        <v>294</v>
      </c>
      <c r="C22" s="188"/>
      <c r="D22" s="34"/>
      <c r="E22" s="22"/>
      <c r="F22" s="22"/>
      <c r="G22" s="46"/>
      <c r="H22" s="46"/>
      <c r="I22" s="22"/>
      <c r="J22" s="166"/>
      <c r="K22" s="22"/>
      <c r="L22" s="46"/>
      <c r="M22" s="46"/>
      <c r="N22" s="46"/>
      <c r="O22" s="46"/>
      <c r="P22" s="68"/>
      <c r="Q22" s="31"/>
      <c r="R22" s="166"/>
      <c r="S22" s="189"/>
      <c r="T22" s="68"/>
      <c r="U22" s="68"/>
      <c r="V22" s="191"/>
      <c r="W22" s="22"/>
      <c r="X22" s="22"/>
      <c r="Y22" s="22"/>
      <c r="Z22" s="166"/>
      <c r="AA22" s="22"/>
      <c r="AB22" s="22"/>
      <c r="AC22" s="22"/>
      <c r="AD22" s="22"/>
      <c r="AE22" s="22"/>
      <c r="AF22" s="22"/>
      <c r="AG22" s="22"/>
      <c r="AH22" s="166"/>
      <c r="AI22" s="22"/>
      <c r="AJ22" s="22"/>
      <c r="AK22" s="22"/>
      <c r="AL22" s="22"/>
      <c r="AM22" s="22"/>
      <c r="AN22" s="22"/>
      <c r="AO22" s="31"/>
      <c r="AP22" s="100"/>
      <c r="AQ22" s="7"/>
    </row>
    <row r="23" spans="1:43" ht="15.75" customHeight="1" x14ac:dyDescent="0.25">
      <c r="A23" s="172"/>
      <c r="B23" s="173"/>
      <c r="C23" s="188"/>
      <c r="D23" s="34"/>
      <c r="E23" s="22"/>
      <c r="F23" s="22"/>
      <c r="G23" s="46"/>
      <c r="H23" s="46"/>
      <c r="I23" s="22"/>
      <c r="J23" s="166"/>
      <c r="K23" s="22"/>
      <c r="L23" s="46"/>
      <c r="M23" s="46"/>
      <c r="N23" s="46"/>
      <c r="O23" s="46"/>
      <c r="P23" s="68"/>
      <c r="Q23" s="31"/>
      <c r="R23" s="166"/>
      <c r="S23" s="189"/>
      <c r="T23" s="68"/>
      <c r="U23" s="68"/>
      <c r="V23" s="191"/>
      <c r="W23" s="22"/>
      <c r="X23" s="22"/>
      <c r="Y23" s="22"/>
      <c r="Z23" s="166"/>
      <c r="AA23" s="22"/>
      <c r="AB23" s="22"/>
      <c r="AC23" s="22"/>
      <c r="AD23" s="22"/>
      <c r="AE23" s="22"/>
      <c r="AF23" s="22"/>
      <c r="AG23" s="22"/>
      <c r="AH23" s="166"/>
      <c r="AI23" s="22"/>
      <c r="AJ23" s="22"/>
      <c r="AK23" s="22"/>
      <c r="AL23" s="22"/>
      <c r="AM23" s="22"/>
      <c r="AN23" s="22"/>
      <c r="AO23" s="31"/>
      <c r="AP23" s="100"/>
      <c r="AQ23" s="7"/>
    </row>
    <row r="24" spans="1:43" s="27" customFormat="1" ht="12" customHeight="1" thickBot="1" x14ac:dyDescent="0.3">
      <c r="A24" s="137"/>
      <c r="B24" s="192"/>
      <c r="C24" s="188"/>
      <c r="D24" s="34"/>
      <c r="E24" s="22"/>
      <c r="F24" s="22"/>
      <c r="G24" s="46"/>
      <c r="H24" s="46"/>
      <c r="I24" s="22"/>
      <c r="J24" s="166"/>
      <c r="K24" s="22"/>
      <c r="L24" s="46"/>
      <c r="M24" s="46"/>
      <c r="N24" s="46"/>
      <c r="O24" s="46"/>
      <c r="P24" s="68"/>
      <c r="Q24" s="31"/>
      <c r="R24" s="166"/>
      <c r="S24" s="189"/>
      <c r="T24" s="68"/>
      <c r="U24" s="68"/>
      <c r="V24" s="191"/>
      <c r="W24" s="22"/>
      <c r="X24" s="22"/>
      <c r="Y24" s="22"/>
      <c r="Z24" s="166"/>
      <c r="AA24" s="22"/>
      <c r="AB24" s="22"/>
      <c r="AC24" s="22"/>
      <c r="AD24" s="22"/>
      <c r="AE24" s="22"/>
      <c r="AF24" s="22"/>
      <c r="AG24" s="22"/>
      <c r="AH24" s="166"/>
      <c r="AI24" s="22"/>
      <c r="AJ24" s="22"/>
      <c r="AK24" s="22"/>
      <c r="AL24" s="22"/>
      <c r="AM24" s="22"/>
      <c r="AN24" s="22"/>
      <c r="AO24" s="31"/>
      <c r="AP24" s="100"/>
      <c r="AQ24" s="7"/>
    </row>
    <row r="25" spans="1:43" s="161" customFormat="1" ht="17.100000000000001" customHeight="1" thickBot="1" x14ac:dyDescent="0.3">
      <c r="A25" s="156" t="s">
        <v>83</v>
      </c>
      <c r="B25" s="157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9"/>
      <c r="AQ25" s="160"/>
    </row>
    <row r="26" spans="1:43" x14ac:dyDescent="0.25">
      <c r="A26" s="141" t="s">
        <v>78</v>
      </c>
      <c r="B26" s="163">
        <v>221</v>
      </c>
      <c r="C26" s="179"/>
      <c r="D26" s="96"/>
      <c r="E26" s="39"/>
      <c r="F26" s="39"/>
      <c r="G26" s="39">
        <v>3</v>
      </c>
      <c r="H26" s="39">
        <v>3</v>
      </c>
      <c r="I26" s="39">
        <v>3</v>
      </c>
      <c r="J26" s="164"/>
      <c r="K26" s="39">
        <v>3</v>
      </c>
      <c r="L26" s="39"/>
      <c r="M26" s="39"/>
      <c r="N26" s="39">
        <v>2</v>
      </c>
      <c r="O26" s="39">
        <v>2</v>
      </c>
      <c r="P26" s="39">
        <v>2</v>
      </c>
      <c r="Q26" s="5"/>
      <c r="R26" s="164"/>
      <c r="S26" s="96"/>
      <c r="T26" s="39">
        <v>3</v>
      </c>
      <c r="U26" s="39" t="s">
        <v>60</v>
      </c>
      <c r="V26" s="39">
        <v>3</v>
      </c>
      <c r="W26" s="39"/>
      <c r="X26" s="39"/>
      <c r="Y26" s="14" t="s">
        <v>15</v>
      </c>
      <c r="Z26" s="164"/>
      <c r="AA26" s="14" t="s">
        <v>15</v>
      </c>
      <c r="AB26" s="39">
        <v>2</v>
      </c>
      <c r="AC26" s="39">
        <v>2</v>
      </c>
      <c r="AD26" s="39"/>
      <c r="AE26" s="39"/>
      <c r="AF26" s="39">
        <v>1</v>
      </c>
      <c r="AG26" s="39">
        <v>1</v>
      </c>
      <c r="AH26" s="164"/>
      <c r="AI26" s="39">
        <v>1</v>
      </c>
      <c r="AJ26" s="39">
        <v>1</v>
      </c>
      <c r="AK26" s="39">
        <v>1</v>
      </c>
      <c r="AL26" s="39">
        <v>1</v>
      </c>
      <c r="AM26" s="39">
        <v>1</v>
      </c>
      <c r="AN26" s="39"/>
      <c r="AO26" s="5"/>
      <c r="AP26" s="99">
        <f>21-COUNTIF(C26:AO26,"*")</f>
        <v>18</v>
      </c>
      <c r="AQ26" s="6">
        <f t="shared" si="2"/>
        <v>0.8571428571428571</v>
      </c>
    </row>
    <row r="27" spans="1:43" ht="15.75" customHeight="1" x14ac:dyDescent="0.25">
      <c r="A27" s="193" t="s">
        <v>78</v>
      </c>
      <c r="B27" s="61">
        <v>180</v>
      </c>
      <c r="C27" s="188"/>
      <c r="D27" s="97"/>
      <c r="E27" s="93"/>
      <c r="F27" s="93"/>
      <c r="G27" s="93">
        <v>3</v>
      </c>
      <c r="H27" s="93">
        <v>3</v>
      </c>
      <c r="I27" s="14" t="s">
        <v>13</v>
      </c>
      <c r="J27" s="166"/>
      <c r="K27" s="93">
        <v>3</v>
      </c>
      <c r="L27" s="93"/>
      <c r="M27" s="93"/>
      <c r="N27" s="93">
        <v>2</v>
      </c>
      <c r="O27" s="93">
        <v>2</v>
      </c>
      <c r="P27" s="93">
        <v>2</v>
      </c>
      <c r="Q27" s="94"/>
      <c r="R27" s="166"/>
      <c r="S27" s="97"/>
      <c r="T27" s="93">
        <v>3</v>
      </c>
      <c r="U27" s="93">
        <v>3</v>
      </c>
      <c r="V27" s="93">
        <v>3</v>
      </c>
      <c r="W27" s="93"/>
      <c r="X27" s="93"/>
      <c r="Y27" s="93">
        <v>2</v>
      </c>
      <c r="Z27" s="166"/>
      <c r="AA27" s="93">
        <v>2</v>
      </c>
      <c r="AB27" s="93">
        <v>2</v>
      </c>
      <c r="AC27" s="93">
        <v>2</v>
      </c>
      <c r="AD27" s="93"/>
      <c r="AE27" s="93"/>
      <c r="AF27" s="93">
        <v>1</v>
      </c>
      <c r="AG27" s="93">
        <v>1</v>
      </c>
      <c r="AH27" s="166"/>
      <c r="AI27" s="93">
        <v>1</v>
      </c>
      <c r="AJ27" s="93">
        <v>1</v>
      </c>
      <c r="AK27" s="93">
        <v>1</v>
      </c>
      <c r="AL27" s="93">
        <v>1</v>
      </c>
      <c r="AM27" s="93">
        <v>1</v>
      </c>
      <c r="AN27" s="93"/>
      <c r="AO27" s="94"/>
      <c r="AP27" s="102">
        <f>21-COUNTIF(C27:AO27,"*")</f>
        <v>20</v>
      </c>
      <c r="AQ27" s="6">
        <f t="shared" si="2"/>
        <v>0.95238095238095233</v>
      </c>
    </row>
    <row r="28" spans="1:43" ht="15.75" customHeight="1" x14ac:dyDescent="0.25">
      <c r="A28" s="193" t="s">
        <v>78</v>
      </c>
      <c r="B28" s="169">
        <v>258</v>
      </c>
      <c r="C28" s="188">
        <v>4</v>
      </c>
      <c r="D28" s="4"/>
      <c r="E28" s="1"/>
      <c r="F28" s="1"/>
      <c r="G28" s="194" t="s">
        <v>61</v>
      </c>
      <c r="H28" s="194" t="s">
        <v>61</v>
      </c>
      <c r="I28" s="1">
        <v>3</v>
      </c>
      <c r="J28" s="166"/>
      <c r="K28" s="1">
        <v>3</v>
      </c>
      <c r="L28" s="1"/>
      <c r="M28" s="1"/>
      <c r="N28" s="64" t="s">
        <v>61</v>
      </c>
      <c r="O28" s="64" t="s">
        <v>61</v>
      </c>
      <c r="P28" s="64" t="s">
        <v>61</v>
      </c>
      <c r="Q28" s="2"/>
      <c r="R28" s="166"/>
      <c r="S28" s="4"/>
      <c r="T28" s="1">
        <v>3</v>
      </c>
      <c r="U28" s="1">
        <v>3</v>
      </c>
      <c r="V28" s="1">
        <v>3</v>
      </c>
      <c r="W28" s="1"/>
      <c r="X28" s="1"/>
      <c r="Y28" s="64">
        <v>2</v>
      </c>
      <c r="Z28" s="166"/>
      <c r="AA28" s="64">
        <v>2</v>
      </c>
      <c r="AB28" s="195" t="s">
        <v>62</v>
      </c>
      <c r="AC28" s="1">
        <v>2</v>
      </c>
      <c r="AD28" s="1"/>
      <c r="AE28" s="1">
        <v>4</v>
      </c>
      <c r="AF28" s="1"/>
      <c r="AG28" s="1">
        <v>4</v>
      </c>
      <c r="AH28" s="166"/>
      <c r="AI28" s="1">
        <v>4</v>
      </c>
      <c r="AJ28" s="1">
        <v>4</v>
      </c>
      <c r="AK28" s="1">
        <v>4</v>
      </c>
      <c r="AL28" s="1">
        <v>2</v>
      </c>
      <c r="AM28" s="1"/>
      <c r="AN28" s="1"/>
      <c r="AO28" s="2"/>
      <c r="AP28" s="100">
        <f t="shared" ref="AP28:AP29" si="9">21-COUNTIF(C28:AO28,"*")</f>
        <v>15</v>
      </c>
      <c r="AQ28" s="7">
        <f t="shared" ref="AQ28:AQ29" si="10">AP28*1/21</f>
        <v>0.7142857142857143</v>
      </c>
    </row>
    <row r="29" spans="1:43" ht="15.75" customHeight="1" x14ac:dyDescent="0.25">
      <c r="A29" s="193" t="s">
        <v>78</v>
      </c>
      <c r="B29" s="169">
        <v>267</v>
      </c>
      <c r="C29" s="188"/>
      <c r="D29" s="4"/>
      <c r="E29" s="1"/>
      <c r="F29" s="1"/>
      <c r="G29" s="1" t="s">
        <v>75</v>
      </c>
      <c r="H29" s="1">
        <v>3</v>
      </c>
      <c r="I29" s="1">
        <v>3</v>
      </c>
      <c r="J29" s="166"/>
      <c r="K29" s="1">
        <v>3</v>
      </c>
      <c r="L29" s="1"/>
      <c r="M29" s="1"/>
      <c r="N29" s="1">
        <v>2</v>
      </c>
      <c r="O29" s="1">
        <v>2</v>
      </c>
      <c r="P29" s="1">
        <v>2</v>
      </c>
      <c r="Q29" s="2"/>
      <c r="R29" s="166"/>
      <c r="S29" s="4"/>
      <c r="T29" s="1">
        <v>3</v>
      </c>
      <c r="U29" s="1">
        <v>3</v>
      </c>
      <c r="V29" s="1">
        <v>3</v>
      </c>
      <c r="W29" s="1"/>
      <c r="X29" s="1"/>
      <c r="Y29" s="1">
        <v>2</v>
      </c>
      <c r="Z29" s="166"/>
      <c r="AA29" s="14" t="s">
        <v>15</v>
      </c>
      <c r="AB29" s="1">
        <v>2</v>
      </c>
      <c r="AC29" s="1">
        <v>2</v>
      </c>
      <c r="AD29" s="1"/>
      <c r="AE29" s="1"/>
      <c r="AF29" s="14" t="s">
        <v>15</v>
      </c>
      <c r="AG29" s="19" t="s">
        <v>12</v>
      </c>
      <c r="AH29" s="166"/>
      <c r="AI29" s="19" t="s">
        <v>12</v>
      </c>
      <c r="AJ29" s="19" t="s">
        <v>12</v>
      </c>
      <c r="AK29" s="1">
        <v>1</v>
      </c>
      <c r="AL29" s="1">
        <v>1</v>
      </c>
      <c r="AM29" s="1">
        <v>1</v>
      </c>
      <c r="AN29" s="1"/>
      <c r="AO29" s="2"/>
      <c r="AP29" s="100">
        <f t="shared" si="9"/>
        <v>15</v>
      </c>
      <c r="AQ29" s="7">
        <f t="shared" si="10"/>
        <v>0.7142857142857143</v>
      </c>
    </row>
    <row r="30" spans="1:43" ht="15.75" customHeight="1" x14ac:dyDescent="0.25">
      <c r="A30" s="193" t="s">
        <v>78</v>
      </c>
      <c r="B30" s="169">
        <v>288</v>
      </c>
      <c r="C30" s="188"/>
      <c r="D30" s="4"/>
      <c r="E30" s="1"/>
      <c r="F30" s="1"/>
      <c r="G30" s="1">
        <v>3</v>
      </c>
      <c r="H30" s="1">
        <v>3</v>
      </c>
      <c r="I30" s="1">
        <v>3</v>
      </c>
      <c r="J30" s="166"/>
      <c r="K30" s="1">
        <v>3</v>
      </c>
      <c r="L30" s="1"/>
      <c r="M30" s="1"/>
      <c r="N30" s="1">
        <v>2</v>
      </c>
      <c r="O30" s="1">
        <v>2</v>
      </c>
      <c r="P30" s="1">
        <v>2</v>
      </c>
      <c r="Q30" s="2"/>
      <c r="R30" s="166"/>
      <c r="S30" s="4"/>
      <c r="T30" s="1">
        <v>3</v>
      </c>
      <c r="U30" s="1">
        <v>3</v>
      </c>
      <c r="V30" s="1">
        <v>3</v>
      </c>
      <c r="W30" s="1"/>
      <c r="X30" s="1"/>
      <c r="Y30" s="1">
        <v>2</v>
      </c>
      <c r="Z30" s="166"/>
      <c r="AA30" s="14" t="s">
        <v>15</v>
      </c>
      <c r="AB30" s="1">
        <v>2</v>
      </c>
      <c r="AC30" s="1">
        <v>2</v>
      </c>
      <c r="AD30" s="1"/>
      <c r="AE30" s="1"/>
      <c r="AF30" s="14" t="s">
        <v>15</v>
      </c>
      <c r="AG30" s="19" t="s">
        <v>12</v>
      </c>
      <c r="AH30" s="166"/>
      <c r="AI30" s="19" t="s">
        <v>12</v>
      </c>
      <c r="AJ30" s="19" t="s">
        <v>12</v>
      </c>
      <c r="AK30" s="1">
        <v>1</v>
      </c>
      <c r="AL30" s="1">
        <v>1</v>
      </c>
      <c r="AM30" s="1">
        <v>1</v>
      </c>
      <c r="AN30" s="1"/>
      <c r="AO30" s="2"/>
      <c r="AP30" s="100">
        <f t="shared" ref="AP30:AP31" si="11">21-COUNTIF(C30:AO30,"*")</f>
        <v>16</v>
      </c>
      <c r="AQ30" s="7">
        <f t="shared" ref="AQ30:AQ31" si="12">AP30*1/21</f>
        <v>0.76190476190476186</v>
      </c>
    </row>
    <row r="31" spans="1:43" ht="15.75" customHeight="1" x14ac:dyDescent="0.25">
      <c r="A31" s="193" t="s">
        <v>78</v>
      </c>
      <c r="B31" s="169">
        <v>293</v>
      </c>
      <c r="C31" s="188"/>
      <c r="D31" s="4"/>
      <c r="E31" s="1"/>
      <c r="F31" s="1"/>
      <c r="G31" s="1">
        <v>3</v>
      </c>
      <c r="H31" s="1">
        <v>3</v>
      </c>
      <c r="I31" s="1">
        <v>3</v>
      </c>
      <c r="J31" s="166"/>
      <c r="K31" s="1">
        <v>3</v>
      </c>
      <c r="L31" s="1"/>
      <c r="M31" s="1"/>
      <c r="N31" s="1">
        <v>2</v>
      </c>
      <c r="O31" s="1">
        <v>2</v>
      </c>
      <c r="P31" s="1">
        <v>2</v>
      </c>
      <c r="Q31" s="2"/>
      <c r="R31" s="166"/>
      <c r="S31" s="4"/>
      <c r="T31" s="1">
        <v>3</v>
      </c>
      <c r="U31" s="1">
        <v>3</v>
      </c>
      <c r="V31" s="1">
        <v>3</v>
      </c>
      <c r="W31" s="1"/>
      <c r="X31" s="1"/>
      <c r="Y31" s="1">
        <v>2</v>
      </c>
      <c r="Z31" s="166"/>
      <c r="AA31" s="14" t="s">
        <v>15</v>
      </c>
      <c r="AB31" s="1">
        <v>2</v>
      </c>
      <c r="AC31" s="1">
        <v>2</v>
      </c>
      <c r="AD31" s="1"/>
      <c r="AE31" s="1"/>
      <c r="AF31" s="14" t="s">
        <v>15</v>
      </c>
      <c r="AG31" s="19" t="s">
        <v>12</v>
      </c>
      <c r="AH31" s="166"/>
      <c r="AI31" s="19" t="s">
        <v>12</v>
      </c>
      <c r="AJ31" s="19" t="s">
        <v>12</v>
      </c>
      <c r="AK31" s="1">
        <v>1</v>
      </c>
      <c r="AL31" s="1">
        <v>1</v>
      </c>
      <c r="AM31" s="1">
        <v>1</v>
      </c>
      <c r="AN31" s="1"/>
      <c r="AO31" s="2"/>
      <c r="AP31" s="100">
        <f t="shared" si="11"/>
        <v>16</v>
      </c>
      <c r="AQ31" s="7">
        <f t="shared" si="12"/>
        <v>0.76190476190476186</v>
      </c>
    </row>
    <row r="32" spans="1:43" ht="15.75" customHeight="1" x14ac:dyDescent="0.25">
      <c r="A32" s="196"/>
      <c r="B32" s="169"/>
      <c r="C32" s="188"/>
      <c r="D32" s="97"/>
      <c r="E32" s="93"/>
      <c r="F32" s="93"/>
      <c r="G32" s="93"/>
      <c r="H32" s="93"/>
      <c r="I32" s="93"/>
      <c r="J32" s="166"/>
      <c r="K32" s="93"/>
      <c r="L32" s="93"/>
      <c r="M32" s="93"/>
      <c r="N32" s="93"/>
      <c r="O32" s="93"/>
      <c r="P32" s="93"/>
      <c r="Q32" s="197"/>
      <c r="R32" s="166"/>
      <c r="S32" s="97"/>
      <c r="T32" s="93"/>
      <c r="U32" s="93"/>
      <c r="V32" s="93"/>
      <c r="W32" s="93"/>
      <c r="X32" s="93"/>
      <c r="Y32" s="93"/>
      <c r="Z32" s="166"/>
      <c r="AA32" s="140"/>
      <c r="AB32" s="93"/>
      <c r="AC32" s="93"/>
      <c r="AD32" s="93"/>
      <c r="AE32" s="93"/>
      <c r="AF32" s="140"/>
      <c r="AG32" s="140"/>
      <c r="AH32" s="166"/>
      <c r="AI32" s="140"/>
      <c r="AJ32" s="140"/>
      <c r="AK32" s="93"/>
      <c r="AL32" s="93"/>
      <c r="AM32" s="93"/>
      <c r="AN32" s="93"/>
      <c r="AO32" s="94"/>
      <c r="AP32" s="100"/>
      <c r="AQ32" s="7"/>
    </row>
    <row r="33" spans="1:43" s="27" customFormat="1" ht="12" thickBot="1" x14ac:dyDescent="0.3">
      <c r="A33" s="174"/>
      <c r="B33" s="198"/>
      <c r="C33" s="199"/>
      <c r="D33" s="34"/>
      <c r="E33" s="22"/>
      <c r="F33" s="22"/>
      <c r="G33" s="46"/>
      <c r="H33" s="46"/>
      <c r="I33" s="200"/>
      <c r="J33" s="176"/>
      <c r="K33" s="200"/>
      <c r="L33" s="46"/>
      <c r="M33" s="46"/>
      <c r="N33" s="46"/>
      <c r="O33" s="46"/>
      <c r="P33" s="68"/>
      <c r="Q33" s="31"/>
      <c r="R33" s="176"/>
      <c r="S33" s="34"/>
      <c r="T33" s="22"/>
      <c r="U33" s="22"/>
      <c r="V33" s="22"/>
      <c r="W33" s="22"/>
      <c r="X33" s="22"/>
      <c r="Y33" s="22"/>
      <c r="Z33" s="176"/>
      <c r="AA33" s="22"/>
      <c r="AB33" s="22"/>
      <c r="AC33" s="22"/>
      <c r="AD33" s="22"/>
      <c r="AE33" s="22"/>
      <c r="AF33" s="22"/>
      <c r="AG33" s="22"/>
      <c r="AH33" s="176"/>
      <c r="AI33" s="22"/>
      <c r="AJ33" s="22"/>
      <c r="AK33" s="22"/>
      <c r="AL33" s="22"/>
      <c r="AM33" s="22"/>
      <c r="AN33" s="22"/>
      <c r="AO33" s="31"/>
      <c r="AP33" s="101"/>
      <c r="AQ33" s="8"/>
    </row>
    <row r="34" spans="1:43" s="161" customFormat="1" ht="17.100000000000001" customHeight="1" thickBot="1" x14ac:dyDescent="0.3">
      <c r="A34" s="156" t="s">
        <v>84</v>
      </c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9"/>
      <c r="AQ34" s="160"/>
    </row>
    <row r="35" spans="1:43" ht="15.75" customHeight="1" x14ac:dyDescent="0.25">
      <c r="A35" s="177" t="s">
        <v>79</v>
      </c>
      <c r="B35" s="163">
        <v>187</v>
      </c>
      <c r="C35" s="179">
        <v>1</v>
      </c>
      <c r="D35" s="14" t="s">
        <v>15</v>
      </c>
      <c r="E35" s="39">
        <v>1</v>
      </c>
      <c r="F35" s="39">
        <v>1</v>
      </c>
      <c r="G35" s="39">
        <v>1</v>
      </c>
      <c r="H35" s="39"/>
      <c r="I35" s="39"/>
      <c r="J35" s="164"/>
      <c r="K35" s="39"/>
      <c r="L35" s="39"/>
      <c r="M35" s="39"/>
      <c r="N35" s="66" t="s">
        <v>36</v>
      </c>
      <c r="O35" s="201" t="s">
        <v>36</v>
      </c>
      <c r="P35" s="39">
        <v>3</v>
      </c>
      <c r="Q35" s="5">
        <v>3</v>
      </c>
      <c r="R35" s="164"/>
      <c r="S35" s="96">
        <v>3</v>
      </c>
      <c r="T35" s="39"/>
      <c r="U35" s="39"/>
      <c r="V35" s="39">
        <v>2</v>
      </c>
      <c r="W35" s="39">
        <v>2</v>
      </c>
      <c r="X35" s="39">
        <v>2</v>
      </c>
      <c r="Y35" s="39"/>
      <c r="Z35" s="164"/>
      <c r="AA35" s="39"/>
      <c r="AB35" s="39">
        <v>3</v>
      </c>
      <c r="AC35" s="39">
        <v>3</v>
      </c>
      <c r="AD35" s="39">
        <v>3</v>
      </c>
      <c r="AE35" s="38"/>
      <c r="AF35" s="38"/>
      <c r="AG35" s="39">
        <v>2</v>
      </c>
      <c r="AH35" s="164"/>
      <c r="AI35" s="39">
        <v>2</v>
      </c>
      <c r="AJ35" s="39">
        <v>2</v>
      </c>
      <c r="AK35" s="39">
        <v>2</v>
      </c>
      <c r="AL35" s="39"/>
      <c r="AM35" s="39"/>
      <c r="AN35" s="39" t="s">
        <v>73</v>
      </c>
      <c r="AO35" s="5">
        <v>1</v>
      </c>
      <c r="AP35" s="99">
        <f t="shared" ref="AP35:AP36" si="13">21-COUNTIF(C35:AO35,"*")</f>
        <v>17</v>
      </c>
      <c r="AQ35" s="6">
        <f t="shared" si="2"/>
        <v>0.80952380952380953</v>
      </c>
    </row>
    <row r="36" spans="1:43" ht="15.75" customHeight="1" x14ac:dyDescent="0.25">
      <c r="A36" s="202" t="s">
        <v>79</v>
      </c>
      <c r="B36" s="169">
        <v>262</v>
      </c>
      <c r="C36" s="113" t="s">
        <v>14</v>
      </c>
      <c r="D36" s="113" t="s">
        <v>14</v>
      </c>
      <c r="E36" s="113" t="s">
        <v>14</v>
      </c>
      <c r="F36" s="113" t="s">
        <v>14</v>
      </c>
      <c r="G36" s="113" t="s">
        <v>14</v>
      </c>
      <c r="H36" s="93"/>
      <c r="I36" s="93"/>
      <c r="J36" s="166"/>
      <c r="K36" s="93"/>
      <c r="L36" s="93"/>
      <c r="M36" s="93"/>
      <c r="N36" s="93"/>
      <c r="O36" s="93">
        <v>3</v>
      </c>
      <c r="P36" s="93">
        <v>3</v>
      </c>
      <c r="Q36" s="203" t="s">
        <v>10</v>
      </c>
      <c r="R36" s="166"/>
      <c r="S36" s="97">
        <v>3</v>
      </c>
      <c r="T36" s="93"/>
      <c r="U36" s="93"/>
      <c r="V36" s="93">
        <v>2</v>
      </c>
      <c r="W36" s="93">
        <v>2</v>
      </c>
      <c r="X36" s="93">
        <v>2</v>
      </c>
      <c r="Y36" s="93">
        <v>1</v>
      </c>
      <c r="Z36" s="166"/>
      <c r="AA36" s="93"/>
      <c r="AB36" s="93">
        <v>3</v>
      </c>
      <c r="AC36" s="93">
        <v>3</v>
      </c>
      <c r="AD36" s="93">
        <v>3</v>
      </c>
      <c r="AE36" s="93"/>
      <c r="AF36" s="93"/>
      <c r="AG36" s="93">
        <v>2</v>
      </c>
      <c r="AH36" s="166"/>
      <c r="AI36" s="93">
        <v>2</v>
      </c>
      <c r="AJ36" s="93">
        <v>2</v>
      </c>
      <c r="AK36" s="93">
        <v>2</v>
      </c>
      <c r="AL36" s="93"/>
      <c r="AM36" s="93"/>
      <c r="AN36" s="93">
        <v>1</v>
      </c>
      <c r="AO36" s="94">
        <v>1</v>
      </c>
      <c r="AP36" s="102">
        <f t="shared" si="13"/>
        <v>15</v>
      </c>
      <c r="AQ36" s="6">
        <f t="shared" ref="AQ36" si="14">AP36*1/21</f>
        <v>0.7142857142857143</v>
      </c>
    </row>
    <row r="37" spans="1:43" ht="15.75" customHeight="1" x14ac:dyDescent="0.25">
      <c r="A37" s="202" t="s">
        <v>79</v>
      </c>
      <c r="B37" s="169">
        <v>264</v>
      </c>
      <c r="C37" s="36" t="s">
        <v>20</v>
      </c>
      <c r="D37" s="49" t="s">
        <v>20</v>
      </c>
      <c r="E37" s="15" t="s">
        <v>20</v>
      </c>
      <c r="F37" s="15" t="s">
        <v>20</v>
      </c>
      <c r="G37" s="15" t="s">
        <v>20</v>
      </c>
      <c r="H37" s="1"/>
      <c r="I37" s="1"/>
      <c r="J37" s="166"/>
      <c r="K37" s="1"/>
      <c r="L37" s="1"/>
      <c r="M37" s="1"/>
      <c r="N37" s="1"/>
      <c r="O37" s="1">
        <v>3</v>
      </c>
      <c r="P37" s="1">
        <v>3</v>
      </c>
      <c r="Q37" s="2">
        <v>3</v>
      </c>
      <c r="R37" s="166"/>
      <c r="S37" s="4">
        <v>3</v>
      </c>
      <c r="T37" s="1"/>
      <c r="U37" s="1"/>
      <c r="V37" s="19" t="s">
        <v>12</v>
      </c>
      <c r="W37" s="1">
        <v>2</v>
      </c>
      <c r="X37" s="1">
        <v>2</v>
      </c>
      <c r="Y37" s="1"/>
      <c r="Z37" s="166"/>
      <c r="AA37" s="1"/>
      <c r="AB37" s="1">
        <v>3</v>
      </c>
      <c r="AC37" s="1">
        <v>3</v>
      </c>
      <c r="AD37" s="1">
        <v>3</v>
      </c>
      <c r="AE37" s="1"/>
      <c r="AF37" s="1"/>
      <c r="AG37" s="14" t="s">
        <v>13</v>
      </c>
      <c r="AH37" s="166"/>
      <c r="AI37" s="1">
        <v>2</v>
      </c>
      <c r="AJ37" s="1">
        <v>2</v>
      </c>
      <c r="AK37" s="1">
        <v>2</v>
      </c>
      <c r="AL37" s="1"/>
      <c r="AM37" s="1"/>
      <c r="AN37" s="19" t="s">
        <v>12</v>
      </c>
      <c r="AO37" s="14" t="s">
        <v>13</v>
      </c>
      <c r="AP37" s="100">
        <f t="shared" ref="AP37:AP41" si="15">21-COUNTIF(C37:AO37,"*")</f>
        <v>12</v>
      </c>
      <c r="AQ37" s="7">
        <f t="shared" ref="AQ37:AQ41" si="16">AP37*1/21</f>
        <v>0.5714285714285714</v>
      </c>
    </row>
    <row r="38" spans="1:43" ht="15.75" customHeight="1" x14ac:dyDescent="0.25">
      <c r="A38" s="202" t="s">
        <v>79</v>
      </c>
      <c r="B38" s="169">
        <v>274</v>
      </c>
      <c r="C38" s="188">
        <v>1</v>
      </c>
      <c r="D38" s="4">
        <v>1</v>
      </c>
      <c r="E38" s="1">
        <v>1</v>
      </c>
      <c r="F38" s="1">
        <v>1</v>
      </c>
      <c r="G38" s="1">
        <v>1</v>
      </c>
      <c r="H38" s="1"/>
      <c r="I38" s="1"/>
      <c r="J38" s="166"/>
      <c r="K38" s="1"/>
      <c r="L38" s="1"/>
      <c r="M38" s="1"/>
      <c r="N38" s="1"/>
      <c r="O38" s="1">
        <v>3</v>
      </c>
      <c r="P38" s="19" t="s">
        <v>12</v>
      </c>
      <c r="Q38" s="30" t="s">
        <v>12</v>
      </c>
      <c r="R38" s="166"/>
      <c r="S38" s="33" t="s">
        <v>12</v>
      </c>
      <c r="T38" s="1"/>
      <c r="U38" s="1"/>
      <c r="V38" s="1">
        <v>2</v>
      </c>
      <c r="W38" s="1">
        <v>2</v>
      </c>
      <c r="X38" s="1">
        <v>2</v>
      </c>
      <c r="Y38" s="1"/>
      <c r="Z38" s="166"/>
      <c r="AA38" s="1"/>
      <c r="AB38" s="1">
        <v>3</v>
      </c>
      <c r="AC38" s="1">
        <v>3</v>
      </c>
      <c r="AD38" s="1">
        <v>3</v>
      </c>
      <c r="AE38" s="1"/>
      <c r="AF38" s="1"/>
      <c r="AG38" s="1">
        <v>2</v>
      </c>
      <c r="AH38" s="166"/>
      <c r="AI38" s="1">
        <v>2</v>
      </c>
      <c r="AJ38" s="1">
        <v>2</v>
      </c>
      <c r="AK38" s="1">
        <v>2</v>
      </c>
      <c r="AL38" s="1"/>
      <c r="AM38" s="1"/>
      <c r="AN38" s="1">
        <v>1</v>
      </c>
      <c r="AO38" s="2">
        <v>1</v>
      </c>
      <c r="AP38" s="100">
        <f t="shared" si="15"/>
        <v>18</v>
      </c>
      <c r="AQ38" s="7">
        <f t="shared" si="16"/>
        <v>0.8571428571428571</v>
      </c>
    </row>
    <row r="39" spans="1:43" ht="15.75" customHeight="1" x14ac:dyDescent="0.25">
      <c r="A39" s="202" t="s">
        <v>79</v>
      </c>
      <c r="B39" s="169">
        <v>279</v>
      </c>
      <c r="C39" s="188">
        <v>1</v>
      </c>
      <c r="D39" s="4">
        <v>1</v>
      </c>
      <c r="E39" s="1">
        <v>1</v>
      </c>
      <c r="F39" s="1">
        <v>1</v>
      </c>
      <c r="G39" s="1">
        <v>1</v>
      </c>
      <c r="H39" s="1"/>
      <c r="I39" s="1"/>
      <c r="J39" s="166"/>
      <c r="K39" s="1"/>
      <c r="L39" s="1"/>
      <c r="M39" s="1"/>
      <c r="N39" s="1"/>
      <c r="O39" s="1">
        <v>3</v>
      </c>
      <c r="P39" s="1">
        <v>3</v>
      </c>
      <c r="Q39" s="2">
        <v>3</v>
      </c>
      <c r="R39" s="166"/>
      <c r="S39" s="4">
        <v>3</v>
      </c>
      <c r="T39" s="1"/>
      <c r="U39" s="1"/>
      <c r="V39" s="1">
        <v>2</v>
      </c>
      <c r="W39" s="1">
        <v>2</v>
      </c>
      <c r="X39" s="1">
        <v>2</v>
      </c>
      <c r="Y39" s="1"/>
      <c r="Z39" s="166"/>
      <c r="AA39" s="1"/>
      <c r="AB39" s="1">
        <v>3</v>
      </c>
      <c r="AC39" s="1">
        <v>3</v>
      </c>
      <c r="AD39" s="1">
        <v>3</v>
      </c>
      <c r="AE39" s="1"/>
      <c r="AF39" s="1"/>
      <c r="AG39" s="1">
        <v>2</v>
      </c>
      <c r="AH39" s="166"/>
      <c r="AI39" s="1">
        <v>2</v>
      </c>
      <c r="AJ39" s="1">
        <v>2</v>
      </c>
      <c r="AK39" s="1">
        <v>2</v>
      </c>
      <c r="AL39" s="1"/>
      <c r="AM39" s="1"/>
      <c r="AN39" s="1" t="s">
        <v>74</v>
      </c>
      <c r="AO39" s="2"/>
      <c r="AP39" s="100">
        <f t="shared" si="15"/>
        <v>20</v>
      </c>
      <c r="AQ39" s="7">
        <f t="shared" si="16"/>
        <v>0.95238095238095233</v>
      </c>
    </row>
    <row r="40" spans="1:43" ht="15.75" customHeight="1" x14ac:dyDescent="0.25">
      <c r="A40" s="202" t="s">
        <v>79</v>
      </c>
      <c r="B40" s="169">
        <v>285</v>
      </c>
      <c r="C40" s="188">
        <v>1</v>
      </c>
      <c r="D40" s="4">
        <v>1</v>
      </c>
      <c r="E40" s="1">
        <v>1</v>
      </c>
      <c r="F40" s="1">
        <v>1</v>
      </c>
      <c r="G40" s="1">
        <v>1</v>
      </c>
      <c r="H40" s="1"/>
      <c r="I40" s="1"/>
      <c r="J40" s="166"/>
      <c r="K40" s="1"/>
      <c r="L40" s="1"/>
      <c r="M40" s="1"/>
      <c r="N40" s="1"/>
      <c r="O40" s="1">
        <v>3</v>
      </c>
      <c r="P40" s="1">
        <v>3</v>
      </c>
      <c r="Q40" s="2">
        <v>3</v>
      </c>
      <c r="R40" s="166"/>
      <c r="S40" s="4">
        <v>3</v>
      </c>
      <c r="T40" s="1"/>
      <c r="U40" s="1"/>
      <c r="V40" s="1">
        <v>2</v>
      </c>
      <c r="W40" s="1">
        <v>2</v>
      </c>
      <c r="X40" s="1">
        <v>2</v>
      </c>
      <c r="Y40" s="1"/>
      <c r="Z40" s="166"/>
      <c r="AA40" s="1"/>
      <c r="AB40" s="1">
        <v>3</v>
      </c>
      <c r="AC40" s="1">
        <v>3</v>
      </c>
      <c r="AD40" s="1">
        <v>3</v>
      </c>
      <c r="AE40" s="1"/>
      <c r="AF40" s="1"/>
      <c r="AG40" s="1">
        <v>2</v>
      </c>
      <c r="AH40" s="166"/>
      <c r="AI40" s="1">
        <v>2</v>
      </c>
      <c r="AJ40" s="1">
        <v>2</v>
      </c>
      <c r="AK40" s="1">
        <v>2</v>
      </c>
      <c r="AL40" s="1"/>
      <c r="AM40" s="1"/>
      <c r="AN40" s="1">
        <v>1</v>
      </c>
      <c r="AO40" s="2" t="s">
        <v>74</v>
      </c>
      <c r="AP40" s="100">
        <f t="shared" si="15"/>
        <v>20</v>
      </c>
      <c r="AQ40" s="7">
        <f t="shared" si="16"/>
        <v>0.95238095238095233</v>
      </c>
    </row>
    <row r="41" spans="1:43" ht="15.75" customHeight="1" x14ac:dyDescent="0.25">
      <c r="A41" s="202" t="s">
        <v>79</v>
      </c>
      <c r="B41" s="169">
        <v>290</v>
      </c>
      <c r="C41" s="188"/>
      <c r="D41" s="34"/>
      <c r="E41" s="28"/>
      <c r="F41" s="28"/>
      <c r="G41" s="26" t="s">
        <v>23</v>
      </c>
      <c r="H41" s="26" t="s">
        <v>23</v>
      </c>
      <c r="I41" s="22"/>
      <c r="J41" s="166"/>
      <c r="K41" s="22"/>
      <c r="L41" s="26" t="s">
        <v>23</v>
      </c>
      <c r="M41" s="26" t="s">
        <v>23</v>
      </c>
      <c r="N41" s="26" t="s">
        <v>23</v>
      </c>
      <c r="O41" s="26" t="s">
        <v>23</v>
      </c>
      <c r="P41" s="119" t="s">
        <v>23</v>
      </c>
      <c r="Q41" s="31"/>
      <c r="R41" s="166"/>
      <c r="S41" s="189" t="s">
        <v>63</v>
      </c>
      <c r="T41" s="190" t="s">
        <v>68</v>
      </c>
      <c r="U41" s="190" t="s">
        <v>68</v>
      </c>
      <c r="V41" s="190" t="s">
        <v>68</v>
      </c>
      <c r="W41" s="190" t="s">
        <v>68</v>
      </c>
      <c r="X41" s="68" t="s">
        <v>61</v>
      </c>
      <c r="Y41" s="22"/>
      <c r="Z41" s="166"/>
      <c r="AA41" s="22"/>
      <c r="AB41" s="68" t="s">
        <v>63</v>
      </c>
      <c r="AC41" s="68" t="s">
        <v>63</v>
      </c>
      <c r="AD41" s="68" t="s">
        <v>63</v>
      </c>
      <c r="AE41" s="22"/>
      <c r="AF41" s="22"/>
      <c r="AG41" s="22">
        <v>1</v>
      </c>
      <c r="AH41" s="166"/>
      <c r="AI41" s="22">
        <v>1</v>
      </c>
      <c r="AJ41" s="22">
        <v>1</v>
      </c>
      <c r="AK41" s="22">
        <v>2</v>
      </c>
      <c r="AL41" s="22"/>
      <c r="AM41" s="22">
        <v>4</v>
      </c>
      <c r="AN41" s="22"/>
      <c r="AO41" s="31">
        <v>1</v>
      </c>
      <c r="AP41" s="100">
        <f t="shared" si="15"/>
        <v>5</v>
      </c>
      <c r="AQ41" s="7">
        <f t="shared" si="16"/>
        <v>0.23809523809523808</v>
      </c>
    </row>
    <row r="42" spans="1:43" ht="15.75" customHeight="1" x14ac:dyDescent="0.25">
      <c r="A42" s="204"/>
      <c r="B42" s="173"/>
      <c r="C42" s="199"/>
      <c r="D42" s="34"/>
      <c r="E42" s="28"/>
      <c r="F42" s="28"/>
      <c r="G42" s="46"/>
      <c r="H42" s="46"/>
      <c r="I42" s="22"/>
      <c r="J42" s="166"/>
      <c r="K42" s="22"/>
      <c r="L42" s="46"/>
      <c r="M42" s="46"/>
      <c r="N42" s="46"/>
      <c r="O42" s="46"/>
      <c r="P42" s="68"/>
      <c r="Q42" s="31"/>
      <c r="R42" s="166"/>
      <c r="S42" s="189"/>
      <c r="T42" s="191"/>
      <c r="U42" s="191"/>
      <c r="V42" s="191"/>
      <c r="W42" s="191"/>
      <c r="X42" s="68"/>
      <c r="Y42" s="22"/>
      <c r="Z42" s="166"/>
      <c r="AA42" s="22"/>
      <c r="AB42" s="68"/>
      <c r="AC42" s="68"/>
      <c r="AD42" s="68"/>
      <c r="AE42" s="22"/>
      <c r="AF42" s="22"/>
      <c r="AG42" s="22"/>
      <c r="AH42" s="166"/>
      <c r="AI42" s="22"/>
      <c r="AJ42" s="22"/>
      <c r="AK42" s="22"/>
      <c r="AL42" s="22"/>
      <c r="AM42" s="22"/>
      <c r="AN42" s="22"/>
      <c r="AO42" s="31"/>
      <c r="AP42" s="101"/>
      <c r="AQ42" s="8"/>
    </row>
    <row r="43" spans="1:43" s="27" customFormat="1" ht="12" customHeight="1" thickBot="1" x14ac:dyDescent="0.3">
      <c r="A43" s="205"/>
      <c r="B43" s="198"/>
      <c r="C43" s="199"/>
      <c r="D43" s="34"/>
      <c r="E43" s="28"/>
      <c r="F43" s="28"/>
      <c r="G43" s="46"/>
      <c r="H43" s="46"/>
      <c r="I43" s="22"/>
      <c r="J43" s="176"/>
      <c r="K43" s="22"/>
      <c r="L43" s="46"/>
      <c r="M43" s="46"/>
      <c r="N43" s="46"/>
      <c r="O43" s="46"/>
      <c r="P43" s="68"/>
      <c r="Q43" s="31"/>
      <c r="R43" s="176"/>
      <c r="S43" s="34"/>
      <c r="T43" s="22"/>
      <c r="U43" s="22"/>
      <c r="V43" s="22"/>
      <c r="W43" s="22"/>
      <c r="X43" s="22"/>
      <c r="Y43" s="22"/>
      <c r="Z43" s="176"/>
      <c r="AA43" s="22"/>
      <c r="AB43" s="22"/>
      <c r="AC43" s="22"/>
      <c r="AD43" s="22"/>
      <c r="AE43" s="22"/>
      <c r="AF43" s="22"/>
      <c r="AG43" s="22"/>
      <c r="AH43" s="176"/>
      <c r="AI43" s="22"/>
      <c r="AJ43" s="22"/>
      <c r="AK43" s="22"/>
      <c r="AL43" s="22"/>
      <c r="AM43" s="22"/>
      <c r="AN43" s="22"/>
      <c r="AO43" s="31"/>
      <c r="AP43" s="101"/>
      <c r="AQ43" s="8"/>
    </row>
    <row r="44" spans="1:43" s="161" customFormat="1" ht="17.100000000000001" customHeight="1" thickBot="1" x14ac:dyDescent="0.3">
      <c r="A44" s="156" t="s">
        <v>85</v>
      </c>
      <c r="B44" s="157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9"/>
      <c r="AQ44" s="160"/>
    </row>
    <row r="45" spans="1:43" ht="15.75" customHeight="1" x14ac:dyDescent="0.25">
      <c r="A45" s="206" t="s">
        <v>80</v>
      </c>
      <c r="B45" s="163">
        <v>230</v>
      </c>
      <c r="C45" s="179">
        <v>2</v>
      </c>
      <c r="D45" s="96" t="s">
        <v>62</v>
      </c>
      <c r="E45" s="113" t="s">
        <v>14</v>
      </c>
      <c r="F45" s="181"/>
      <c r="G45" s="181"/>
      <c r="H45" s="181">
        <v>1</v>
      </c>
      <c r="I45" s="181">
        <v>1</v>
      </c>
      <c r="J45" s="164"/>
      <c r="K45" s="113" t="s">
        <v>14</v>
      </c>
      <c r="L45" s="181">
        <v>1</v>
      </c>
      <c r="M45" s="181">
        <v>1</v>
      </c>
      <c r="N45" s="39">
        <v>1</v>
      </c>
      <c r="O45" s="53" t="s">
        <v>61</v>
      </c>
      <c r="P45" s="181"/>
      <c r="Q45" s="207"/>
      <c r="R45" s="164"/>
      <c r="S45" s="180"/>
      <c r="T45" s="181"/>
      <c r="U45" s="181"/>
      <c r="V45" s="181"/>
      <c r="W45" s="39">
        <v>3</v>
      </c>
      <c r="X45" s="39">
        <v>3</v>
      </c>
      <c r="Y45" s="39">
        <v>3</v>
      </c>
      <c r="Z45" s="164"/>
      <c r="AA45" s="39">
        <v>3</v>
      </c>
      <c r="AB45" s="181"/>
      <c r="AC45" s="181"/>
      <c r="AD45" s="113" t="s">
        <v>14</v>
      </c>
      <c r="AE45" s="113" t="s">
        <v>14</v>
      </c>
      <c r="AF45" s="113" t="s">
        <v>14</v>
      </c>
      <c r="AG45" s="181"/>
      <c r="AH45" s="164"/>
      <c r="AI45" s="181"/>
      <c r="AJ45" s="181">
        <v>3</v>
      </c>
      <c r="AK45" s="181">
        <v>3</v>
      </c>
      <c r="AL45" s="181">
        <v>3</v>
      </c>
      <c r="AM45" s="181">
        <v>3</v>
      </c>
      <c r="AN45" s="181"/>
      <c r="AO45" s="207">
        <v>2</v>
      </c>
      <c r="AP45" s="102">
        <f t="shared" ref="AP45:AP46" si="17">21-COUNTIF(C45:AO45,"*")</f>
        <v>14</v>
      </c>
      <c r="AQ45" s="6">
        <f t="shared" ref="AQ45" si="18">AP45*1/21</f>
        <v>0.66666666666666663</v>
      </c>
    </row>
    <row r="46" spans="1:43" ht="15.75" customHeight="1" x14ac:dyDescent="0.25">
      <c r="A46" s="193" t="s">
        <v>80</v>
      </c>
      <c r="B46" s="61">
        <v>253</v>
      </c>
      <c r="C46" s="188">
        <v>2</v>
      </c>
      <c r="D46" s="4">
        <v>2</v>
      </c>
      <c r="E46" s="1">
        <v>2</v>
      </c>
      <c r="F46" s="1"/>
      <c r="G46" s="1"/>
      <c r="H46" s="139" t="s">
        <v>10</v>
      </c>
      <c r="I46" s="1">
        <v>1</v>
      </c>
      <c r="J46" s="166"/>
      <c r="K46" s="1">
        <v>1</v>
      </c>
      <c r="L46" s="1">
        <v>1</v>
      </c>
      <c r="M46" s="1">
        <v>1</v>
      </c>
      <c r="N46" s="1">
        <v>1</v>
      </c>
      <c r="O46" s="1">
        <v>1</v>
      </c>
      <c r="P46" s="1"/>
      <c r="Q46" s="2"/>
      <c r="R46" s="166"/>
      <c r="S46" s="4"/>
      <c r="T46" s="1"/>
      <c r="U46" s="1"/>
      <c r="V46" s="1"/>
      <c r="W46" s="19" t="s">
        <v>12</v>
      </c>
      <c r="X46" s="19" t="s">
        <v>12</v>
      </c>
      <c r="Y46" s="19" t="s">
        <v>12</v>
      </c>
      <c r="Z46" s="166"/>
      <c r="AA46" s="14" t="s">
        <v>13</v>
      </c>
      <c r="AB46" s="1"/>
      <c r="AC46" s="1"/>
      <c r="AD46" s="1">
        <v>2</v>
      </c>
      <c r="AE46" s="1">
        <v>2</v>
      </c>
      <c r="AF46" s="1">
        <v>2</v>
      </c>
      <c r="AG46" s="1"/>
      <c r="AH46" s="166"/>
      <c r="AI46" s="1"/>
      <c r="AJ46" s="1">
        <v>3</v>
      </c>
      <c r="AK46" s="1">
        <v>3</v>
      </c>
      <c r="AL46" s="1">
        <v>3</v>
      </c>
      <c r="AM46" s="1"/>
      <c r="AN46" s="1"/>
      <c r="AO46" s="2">
        <v>2</v>
      </c>
      <c r="AP46" s="100">
        <f t="shared" si="17"/>
        <v>16</v>
      </c>
      <c r="AQ46" s="7">
        <f t="shared" ref="AQ46" si="19">AP46*1/21</f>
        <v>0.76190476190476186</v>
      </c>
    </row>
    <row r="47" spans="1:43" ht="15.75" customHeight="1" x14ac:dyDescent="0.25">
      <c r="A47" s="193" t="s">
        <v>80</v>
      </c>
      <c r="B47" s="61">
        <v>189</v>
      </c>
      <c r="C47" s="188">
        <v>2</v>
      </c>
      <c r="D47" s="4">
        <v>2</v>
      </c>
      <c r="E47" s="1">
        <v>2</v>
      </c>
      <c r="F47" s="1"/>
      <c r="G47" s="1"/>
      <c r="H47" s="1" t="s">
        <v>74</v>
      </c>
      <c r="I47" s="1"/>
      <c r="J47" s="166"/>
      <c r="K47" s="1"/>
      <c r="L47" s="1">
        <v>4</v>
      </c>
      <c r="M47" s="1">
        <v>4</v>
      </c>
      <c r="N47" s="1">
        <v>4</v>
      </c>
      <c r="O47" s="10">
        <v>1</v>
      </c>
      <c r="P47" s="1"/>
      <c r="Q47" s="2"/>
      <c r="R47" s="166"/>
      <c r="S47" s="4"/>
      <c r="T47" s="1"/>
      <c r="U47" s="1"/>
      <c r="V47" s="1"/>
      <c r="W47" s="1">
        <v>3</v>
      </c>
      <c r="X47" s="1" t="s">
        <v>75</v>
      </c>
      <c r="Y47" s="1">
        <v>3</v>
      </c>
      <c r="Z47" s="166"/>
      <c r="AA47" s="1">
        <v>3</v>
      </c>
      <c r="AB47" s="1"/>
      <c r="AC47" s="1"/>
      <c r="AD47" s="1">
        <v>2</v>
      </c>
      <c r="AE47" s="1">
        <v>2</v>
      </c>
      <c r="AF47" s="1">
        <v>2</v>
      </c>
      <c r="AG47" s="1"/>
      <c r="AH47" s="166"/>
      <c r="AI47" s="1"/>
      <c r="AJ47" s="20" t="s">
        <v>23</v>
      </c>
      <c r="AK47" s="20" t="s">
        <v>23</v>
      </c>
      <c r="AL47" s="20" t="s">
        <v>23</v>
      </c>
      <c r="AM47" s="20" t="s">
        <v>23</v>
      </c>
      <c r="AN47" s="20" t="s">
        <v>23</v>
      </c>
      <c r="AO47" s="136" t="s">
        <v>16</v>
      </c>
      <c r="AP47" s="100">
        <f t="shared" ref="AP47:AP51" si="20">21-COUNTIF(C47:AO47,"*")</f>
        <v>13</v>
      </c>
      <c r="AQ47" s="7">
        <f t="shared" ref="AQ47:AQ51" si="21">AP47*1/21</f>
        <v>0.61904761904761907</v>
      </c>
    </row>
    <row r="48" spans="1:43" ht="15.75" customHeight="1" x14ac:dyDescent="0.25">
      <c r="A48" s="193" t="s">
        <v>80</v>
      </c>
      <c r="B48" s="169">
        <v>218</v>
      </c>
      <c r="C48" s="208"/>
      <c r="D48" s="120" t="s">
        <v>37</v>
      </c>
      <c r="E48" s="112" t="s">
        <v>37</v>
      </c>
      <c r="F48" s="112" t="s">
        <v>37</v>
      </c>
      <c r="G48" s="112" t="s">
        <v>37</v>
      </c>
      <c r="H48" s="112" t="s">
        <v>37</v>
      </c>
      <c r="I48" s="170"/>
      <c r="J48" s="166"/>
      <c r="K48" s="143"/>
      <c r="L48" s="112" t="s">
        <v>37</v>
      </c>
      <c r="M48" s="112" t="s">
        <v>37</v>
      </c>
      <c r="N48" s="112" t="s">
        <v>37</v>
      </c>
      <c r="O48" s="112" t="s">
        <v>37</v>
      </c>
      <c r="P48" s="112" t="s">
        <v>37</v>
      </c>
      <c r="Q48" s="171"/>
      <c r="R48" s="166"/>
      <c r="S48" s="170"/>
      <c r="T48" s="143"/>
      <c r="U48" s="112" t="s">
        <v>37</v>
      </c>
      <c r="V48" s="112" t="s">
        <v>37</v>
      </c>
      <c r="W48" s="112" t="s">
        <v>37</v>
      </c>
      <c r="X48" s="21" t="s">
        <v>16</v>
      </c>
      <c r="Y48" s="143"/>
      <c r="Z48" s="166"/>
      <c r="AA48" s="143"/>
      <c r="AB48" s="143"/>
      <c r="AC48" s="143"/>
      <c r="AD48" s="143">
        <v>2</v>
      </c>
      <c r="AE48" s="143">
        <v>2</v>
      </c>
      <c r="AF48" s="21" t="s">
        <v>16</v>
      </c>
      <c r="AG48" s="143"/>
      <c r="AH48" s="166"/>
      <c r="AI48" s="143"/>
      <c r="AJ48" s="20" t="s">
        <v>23</v>
      </c>
      <c r="AK48" s="20" t="s">
        <v>23</v>
      </c>
      <c r="AL48" s="20" t="s">
        <v>23</v>
      </c>
      <c r="AM48" s="20" t="s">
        <v>23</v>
      </c>
      <c r="AN48" s="20" t="s">
        <v>23</v>
      </c>
      <c r="AO48" s="50" t="s">
        <v>16</v>
      </c>
      <c r="AP48" s="100">
        <f>23-COUNTIF(C48:S48,"*")</f>
        <v>13</v>
      </c>
      <c r="AQ48" s="7">
        <f>AP48*1/13</f>
        <v>1</v>
      </c>
    </row>
    <row r="49" spans="1:43" ht="15.75" customHeight="1" x14ac:dyDescent="0.25">
      <c r="A49" s="193" t="s">
        <v>80</v>
      </c>
      <c r="B49" s="209">
        <v>278</v>
      </c>
      <c r="C49" s="188">
        <v>2</v>
      </c>
      <c r="D49" s="4">
        <v>2</v>
      </c>
      <c r="E49" s="1" t="s">
        <v>59</v>
      </c>
      <c r="F49" s="1"/>
      <c r="G49" s="1"/>
      <c r="H49" s="1">
        <v>1</v>
      </c>
      <c r="I49" s="1">
        <v>1</v>
      </c>
      <c r="J49" s="166"/>
      <c r="K49" s="1">
        <v>1</v>
      </c>
      <c r="L49" s="9">
        <v>1</v>
      </c>
      <c r="M49" s="9">
        <v>1</v>
      </c>
      <c r="N49" s="10">
        <v>1</v>
      </c>
      <c r="O49" s="10">
        <v>1</v>
      </c>
      <c r="P49" s="9"/>
      <c r="Q49" s="2"/>
      <c r="R49" s="166"/>
      <c r="S49" s="4"/>
      <c r="T49" s="1"/>
      <c r="U49" s="1"/>
      <c r="V49" s="1"/>
      <c r="W49" s="1">
        <v>3</v>
      </c>
      <c r="X49" s="1">
        <v>3</v>
      </c>
      <c r="Y49" s="1" t="s">
        <v>75</v>
      </c>
      <c r="Z49" s="166"/>
      <c r="AA49" s="1">
        <v>3</v>
      </c>
      <c r="AB49" s="1"/>
      <c r="AC49" s="1"/>
      <c r="AD49" s="1">
        <v>2</v>
      </c>
      <c r="AE49" s="1">
        <v>2</v>
      </c>
      <c r="AF49" s="1">
        <v>2</v>
      </c>
      <c r="AG49" s="1"/>
      <c r="AH49" s="166"/>
      <c r="AI49" s="1"/>
      <c r="AJ49" s="1">
        <v>3</v>
      </c>
      <c r="AK49" s="1">
        <v>3</v>
      </c>
      <c r="AL49" s="1">
        <v>3</v>
      </c>
      <c r="AM49" s="1"/>
      <c r="AN49" s="1"/>
      <c r="AO49" s="2">
        <v>2</v>
      </c>
      <c r="AP49" s="100">
        <f t="shared" si="20"/>
        <v>19</v>
      </c>
      <c r="AQ49" s="7">
        <f t="shared" si="21"/>
        <v>0.90476190476190477</v>
      </c>
    </row>
    <row r="50" spans="1:43" ht="15.75" customHeight="1" x14ac:dyDescent="0.25">
      <c r="A50" s="193" t="s">
        <v>80</v>
      </c>
      <c r="B50" s="169">
        <v>280</v>
      </c>
      <c r="C50" s="188">
        <v>2</v>
      </c>
      <c r="D50" s="4">
        <v>2</v>
      </c>
      <c r="E50" s="1">
        <v>2</v>
      </c>
      <c r="F50" s="1"/>
      <c r="G50" s="1"/>
      <c r="H50" s="1">
        <v>1</v>
      </c>
      <c r="I50" s="1">
        <v>1</v>
      </c>
      <c r="J50" s="166"/>
      <c r="K50" s="1">
        <v>1</v>
      </c>
      <c r="L50" s="9">
        <v>1</v>
      </c>
      <c r="M50" s="9">
        <v>1</v>
      </c>
      <c r="N50" s="10">
        <v>1</v>
      </c>
      <c r="O50" s="10">
        <v>1</v>
      </c>
      <c r="P50" s="9"/>
      <c r="Q50" s="2"/>
      <c r="R50" s="166"/>
      <c r="S50" s="4"/>
      <c r="T50" s="1"/>
      <c r="U50" s="1"/>
      <c r="V50" s="1"/>
      <c r="W50" s="1">
        <v>3</v>
      </c>
      <c r="X50" s="1">
        <v>3</v>
      </c>
      <c r="Y50" s="1">
        <v>3</v>
      </c>
      <c r="Z50" s="166"/>
      <c r="AA50" s="1">
        <v>3</v>
      </c>
      <c r="AB50" s="1"/>
      <c r="AC50" s="1"/>
      <c r="AD50" s="1">
        <v>2</v>
      </c>
      <c r="AE50" s="1">
        <v>1</v>
      </c>
      <c r="AF50" s="1">
        <v>1</v>
      </c>
      <c r="AG50" s="1"/>
      <c r="AH50" s="166"/>
      <c r="AI50" s="1"/>
      <c r="AJ50" s="1">
        <v>3</v>
      </c>
      <c r="AK50" s="1">
        <v>3</v>
      </c>
      <c r="AL50" s="1">
        <v>3</v>
      </c>
      <c r="AM50" s="1"/>
      <c r="AN50" s="1"/>
      <c r="AO50" s="2">
        <v>2</v>
      </c>
      <c r="AP50" s="100">
        <f t="shared" si="20"/>
        <v>21</v>
      </c>
      <c r="AQ50" s="7">
        <f t="shared" si="21"/>
        <v>1</v>
      </c>
    </row>
    <row r="51" spans="1:43" ht="15.75" customHeight="1" x14ac:dyDescent="0.25">
      <c r="A51" s="193" t="s">
        <v>80</v>
      </c>
      <c r="B51" s="169">
        <v>291</v>
      </c>
      <c r="C51" s="188"/>
      <c r="D51" s="34"/>
      <c r="E51" s="22"/>
      <c r="F51" s="22"/>
      <c r="G51" s="26" t="s">
        <v>23</v>
      </c>
      <c r="H51" s="26" t="s">
        <v>23</v>
      </c>
      <c r="I51" s="22"/>
      <c r="J51" s="166"/>
      <c r="K51" s="22"/>
      <c r="L51" s="26" t="s">
        <v>23</v>
      </c>
      <c r="M51" s="26" t="s">
        <v>23</v>
      </c>
      <c r="N51" s="26" t="s">
        <v>23</v>
      </c>
      <c r="O51" s="26" t="s">
        <v>23</v>
      </c>
      <c r="P51" s="119" t="s">
        <v>23</v>
      </c>
      <c r="Q51" s="31"/>
      <c r="R51" s="166"/>
      <c r="S51" s="34"/>
      <c r="T51" s="22"/>
      <c r="U51" s="22"/>
      <c r="V51" s="22"/>
      <c r="W51" s="68" t="s">
        <v>63</v>
      </c>
      <c r="X51" s="68" t="s">
        <v>63</v>
      </c>
      <c r="Y51" s="68" t="s">
        <v>63</v>
      </c>
      <c r="Z51" s="166"/>
      <c r="AA51" s="68">
        <v>2</v>
      </c>
      <c r="AB51" s="22"/>
      <c r="AC51" s="22"/>
      <c r="AD51" s="68" t="s">
        <v>61</v>
      </c>
      <c r="AE51" s="22">
        <v>2</v>
      </c>
      <c r="AF51" s="22">
        <v>2</v>
      </c>
      <c r="AG51" s="22"/>
      <c r="AH51" s="166"/>
      <c r="AI51" s="22"/>
      <c r="AJ51" s="22">
        <v>3</v>
      </c>
      <c r="AK51" s="22">
        <v>3</v>
      </c>
      <c r="AL51" s="22">
        <v>3</v>
      </c>
      <c r="AM51" s="22"/>
      <c r="AN51" s="22"/>
      <c r="AO51" s="122" t="s">
        <v>10</v>
      </c>
      <c r="AP51" s="100">
        <f t="shared" si="20"/>
        <v>9</v>
      </c>
      <c r="AQ51" s="7">
        <f t="shared" si="21"/>
        <v>0.42857142857142855</v>
      </c>
    </row>
    <row r="52" spans="1:43" ht="15.75" customHeight="1" x14ac:dyDescent="0.25">
      <c r="A52" s="193" t="s">
        <v>80</v>
      </c>
      <c r="B52" s="169">
        <v>295</v>
      </c>
      <c r="C52" s="210"/>
      <c r="D52" s="211"/>
      <c r="E52" s="9"/>
      <c r="F52" s="9"/>
      <c r="G52" s="9"/>
      <c r="H52" s="9"/>
      <c r="I52" s="9"/>
      <c r="J52" s="212"/>
      <c r="K52" s="1"/>
      <c r="L52" s="1"/>
      <c r="M52" s="1"/>
      <c r="N52" s="1"/>
      <c r="O52" s="1"/>
      <c r="P52" s="1"/>
      <c r="Q52" s="2"/>
      <c r="R52" s="212"/>
      <c r="S52" s="4"/>
      <c r="T52" s="1"/>
      <c r="U52" s="1"/>
      <c r="V52" s="1"/>
      <c r="W52" s="1"/>
      <c r="X52" s="1"/>
      <c r="Y52" s="1"/>
      <c r="Z52" s="212"/>
      <c r="AA52" s="1"/>
      <c r="AB52" s="1"/>
      <c r="AC52" s="1"/>
      <c r="AD52" s="1"/>
      <c r="AE52" s="1"/>
      <c r="AF52" s="1"/>
      <c r="AG52" s="1"/>
      <c r="AH52" s="212"/>
      <c r="AI52" s="1"/>
      <c r="AJ52" s="1"/>
      <c r="AK52" s="1"/>
      <c r="AL52" s="1"/>
      <c r="AM52" s="1"/>
      <c r="AN52" s="1"/>
      <c r="AO52" s="2"/>
      <c r="AP52" s="102"/>
      <c r="AQ52" s="6"/>
    </row>
    <row r="53" spans="1:43" ht="15.75" customHeight="1" x14ac:dyDescent="0.25">
      <c r="A53" s="213"/>
      <c r="B53" s="173"/>
      <c r="C53" s="214"/>
      <c r="D53" s="215"/>
      <c r="E53" s="44"/>
      <c r="F53" s="44"/>
      <c r="G53" s="44"/>
      <c r="H53" s="44"/>
      <c r="I53" s="44"/>
      <c r="J53" s="212"/>
      <c r="K53" s="22"/>
      <c r="L53" s="22"/>
      <c r="M53" s="22"/>
      <c r="N53" s="22"/>
      <c r="O53" s="22"/>
      <c r="P53" s="22"/>
      <c r="Q53" s="31"/>
      <c r="R53" s="212"/>
      <c r="S53" s="34"/>
      <c r="T53" s="22"/>
      <c r="U53" s="22"/>
      <c r="V53" s="22"/>
      <c r="W53" s="22"/>
      <c r="X53" s="22"/>
      <c r="Y53" s="22"/>
      <c r="Z53" s="212"/>
      <c r="AA53" s="22"/>
      <c r="AB53" s="22"/>
      <c r="AC53" s="22"/>
      <c r="AD53" s="22"/>
      <c r="AE53" s="22"/>
      <c r="AF53" s="22"/>
      <c r="AG53" s="22"/>
      <c r="AH53" s="212"/>
      <c r="AI53" s="22"/>
      <c r="AJ53" s="22"/>
      <c r="AK53" s="22"/>
      <c r="AL53" s="22"/>
      <c r="AM53" s="22"/>
      <c r="AN53" s="22"/>
      <c r="AO53" s="31"/>
      <c r="AP53" s="107"/>
      <c r="AQ53" s="23"/>
    </row>
    <row r="54" spans="1:43" s="27" customFormat="1" ht="12" customHeight="1" thickBot="1" x14ac:dyDescent="0.3">
      <c r="A54" s="216"/>
      <c r="B54" s="198"/>
      <c r="C54" s="217">
        <v>3</v>
      </c>
      <c r="D54" s="67"/>
      <c r="E54" s="45"/>
      <c r="F54" s="45"/>
      <c r="G54" s="45"/>
      <c r="H54" s="45"/>
      <c r="I54" s="45"/>
      <c r="J54" s="176"/>
      <c r="K54" s="45"/>
      <c r="L54" s="45"/>
      <c r="M54" s="45"/>
      <c r="N54" s="45"/>
      <c r="O54" s="45"/>
      <c r="P54" s="45"/>
      <c r="Q54" s="47"/>
      <c r="R54" s="176"/>
      <c r="S54" s="67"/>
      <c r="T54" s="45"/>
      <c r="U54" s="45"/>
      <c r="V54" s="45"/>
      <c r="W54" s="45"/>
      <c r="X54" s="45"/>
      <c r="Y54" s="45"/>
      <c r="Z54" s="176"/>
      <c r="AA54" s="45"/>
      <c r="AB54" s="45"/>
      <c r="AC54" s="45"/>
      <c r="AD54" s="45"/>
      <c r="AE54" s="45"/>
      <c r="AF54" s="45"/>
      <c r="AG54" s="45"/>
      <c r="AH54" s="176"/>
      <c r="AI54" s="45"/>
      <c r="AJ54" s="45"/>
      <c r="AK54" s="45"/>
      <c r="AL54" s="45"/>
      <c r="AM54" s="45"/>
      <c r="AN54" s="45"/>
      <c r="AO54" s="47"/>
      <c r="AP54" s="103"/>
      <c r="AQ54" s="37"/>
    </row>
    <row r="55" spans="1:43" s="11" customFormat="1" ht="21.75" customHeight="1" thickBot="1" x14ac:dyDescent="0.3">
      <c r="A55" s="218"/>
      <c r="B55" s="5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104"/>
      <c r="AQ55" s="87"/>
    </row>
    <row r="56" spans="1:43" s="12" customFormat="1" ht="17.100000000000001" customHeight="1" thickBot="1" x14ac:dyDescent="0.3">
      <c r="A56" s="219" t="s">
        <v>86</v>
      </c>
      <c r="B56" s="220"/>
      <c r="C56" s="221"/>
      <c r="D56" s="221"/>
      <c r="E56" s="221"/>
      <c r="F56" s="221"/>
      <c r="G56" s="221"/>
      <c r="H56" s="221"/>
      <c r="I56" s="221"/>
      <c r="J56" s="222" t="s">
        <v>24</v>
      </c>
      <c r="K56" s="221"/>
      <c r="L56" s="221"/>
      <c r="M56" s="221"/>
      <c r="N56" s="221"/>
      <c r="O56" s="221"/>
      <c r="P56" s="221"/>
      <c r="Q56" s="221"/>
      <c r="R56" s="222" t="s">
        <v>25</v>
      </c>
      <c r="S56" s="221"/>
      <c r="T56" s="221"/>
      <c r="U56" s="221"/>
      <c r="V56" s="221"/>
      <c r="W56" s="221"/>
      <c r="X56" s="221"/>
      <c r="Y56" s="221"/>
      <c r="Z56" s="222" t="s">
        <v>26</v>
      </c>
      <c r="AA56" s="221"/>
      <c r="AB56" s="221"/>
      <c r="AC56" s="221"/>
      <c r="AD56" s="221"/>
      <c r="AE56" s="221"/>
      <c r="AF56" s="221"/>
      <c r="AG56" s="221"/>
      <c r="AH56" s="222" t="s">
        <v>26</v>
      </c>
      <c r="AI56" s="221"/>
      <c r="AJ56" s="221"/>
      <c r="AK56" s="221"/>
      <c r="AL56" s="221"/>
      <c r="AM56" s="221"/>
      <c r="AN56" s="221"/>
      <c r="AO56" s="221"/>
      <c r="AP56" s="223" t="s">
        <v>27</v>
      </c>
      <c r="AQ56" s="95" t="s">
        <v>9</v>
      </c>
    </row>
    <row r="57" spans="1:43" ht="15.75" customHeight="1" x14ac:dyDescent="0.25">
      <c r="A57" s="224"/>
      <c r="B57" s="169"/>
      <c r="C57" s="210"/>
      <c r="D57" s="211"/>
      <c r="E57" s="9"/>
      <c r="F57" s="9"/>
      <c r="G57" s="225"/>
      <c r="H57" s="225"/>
      <c r="I57" s="9"/>
      <c r="J57" s="226"/>
      <c r="K57" s="1"/>
      <c r="L57" s="1"/>
      <c r="M57" s="1"/>
      <c r="N57" s="1"/>
      <c r="O57" s="1"/>
      <c r="P57" s="1"/>
      <c r="Q57" s="2"/>
      <c r="R57" s="226"/>
      <c r="S57" s="4"/>
      <c r="T57" s="1"/>
      <c r="U57" s="1"/>
      <c r="V57" s="1"/>
      <c r="W57" s="1"/>
      <c r="X57" s="1"/>
      <c r="Y57" s="1"/>
      <c r="Z57" s="226"/>
      <c r="AA57" s="1"/>
      <c r="AB57" s="1"/>
      <c r="AC57" s="1"/>
      <c r="AD57" s="1"/>
      <c r="AE57" s="1"/>
      <c r="AF57" s="1"/>
      <c r="AG57" s="1"/>
      <c r="AH57" s="226"/>
      <c r="AI57" s="1"/>
      <c r="AJ57" s="1"/>
      <c r="AK57" s="1"/>
      <c r="AL57" s="1"/>
      <c r="AM57" s="1"/>
      <c r="AN57" s="1"/>
      <c r="AO57" s="2"/>
      <c r="AP57" s="102">
        <f>21-COUNTIF(C57:AO57,"*")</f>
        <v>21</v>
      </c>
      <c r="AQ57" s="6">
        <f>AP57*1/21</f>
        <v>1</v>
      </c>
    </row>
    <row r="58" spans="1:43" s="236" customFormat="1" ht="15.75" customHeight="1" x14ac:dyDescent="0.25">
      <c r="A58" s="227"/>
      <c r="B58" s="228"/>
      <c r="C58" s="229"/>
      <c r="D58" s="230"/>
      <c r="E58" s="231"/>
      <c r="F58" s="231"/>
      <c r="G58" s="231"/>
      <c r="H58" s="231"/>
      <c r="I58" s="231"/>
      <c r="J58" s="232">
        <f>SUM(C58:I58)</f>
        <v>0</v>
      </c>
      <c r="K58" s="233"/>
      <c r="L58" s="233"/>
      <c r="M58" s="233"/>
      <c r="N58" s="233"/>
      <c r="O58" s="233"/>
      <c r="P58" s="233"/>
      <c r="Q58" s="234"/>
      <c r="R58" s="232">
        <f>SUM(K58:Q58)</f>
        <v>0</v>
      </c>
      <c r="S58" s="235"/>
      <c r="T58" s="233"/>
      <c r="U58" s="233"/>
      <c r="V58" s="233"/>
      <c r="W58" s="233"/>
      <c r="X58" s="233"/>
      <c r="Y58" s="233"/>
      <c r="Z58" s="232">
        <f>SUM(S58:Y58)</f>
        <v>0</v>
      </c>
      <c r="AA58" s="233"/>
      <c r="AB58" s="233"/>
      <c r="AC58" s="233"/>
      <c r="AD58" s="233"/>
      <c r="AE58" s="233"/>
      <c r="AF58" s="233"/>
      <c r="AG58" s="233"/>
      <c r="AH58" s="232">
        <f>SUM(AA58:AG58)</f>
        <v>0</v>
      </c>
      <c r="AI58" s="233"/>
      <c r="AJ58" s="233"/>
      <c r="AK58" s="233"/>
      <c r="AL58" s="233"/>
      <c r="AM58" s="233"/>
      <c r="AN58" s="233"/>
      <c r="AO58" s="234"/>
      <c r="AP58" s="134">
        <f t="shared" ref="AP58" si="22">SUM(AI58:AO58)</f>
        <v>0</v>
      </c>
      <c r="AQ58" s="132">
        <f t="shared" ref="AQ58" si="23">SUM(J58+R58+Z58+AH58+AP58)</f>
        <v>0</v>
      </c>
    </row>
    <row r="59" spans="1:43" ht="15.75" customHeight="1" x14ac:dyDescent="0.25">
      <c r="A59" s="196"/>
      <c r="B59" s="169"/>
      <c r="C59" s="210"/>
      <c r="D59" s="211"/>
      <c r="E59" s="9"/>
      <c r="F59" s="9"/>
      <c r="G59" s="225"/>
      <c r="H59" s="225"/>
      <c r="I59" s="9"/>
      <c r="J59" s="226"/>
      <c r="K59" s="1"/>
      <c r="L59" s="1"/>
      <c r="M59" s="1"/>
      <c r="N59" s="1"/>
      <c r="O59" s="1"/>
      <c r="P59" s="1"/>
      <c r="Q59" s="2"/>
      <c r="R59" s="226"/>
      <c r="S59" s="4"/>
      <c r="T59" s="1"/>
      <c r="U59" s="1"/>
      <c r="V59" s="1"/>
      <c r="W59" s="1"/>
      <c r="X59" s="1"/>
      <c r="Y59" s="1"/>
      <c r="Z59" s="226"/>
      <c r="AA59" s="1"/>
      <c r="AB59" s="1"/>
      <c r="AC59" s="1"/>
      <c r="AD59" s="1"/>
      <c r="AE59" s="1"/>
      <c r="AF59" s="1"/>
      <c r="AG59" s="1"/>
      <c r="AH59" s="226"/>
      <c r="AI59" s="1"/>
      <c r="AJ59" s="1"/>
      <c r="AK59" s="1"/>
      <c r="AL59" s="1"/>
      <c r="AM59" s="1"/>
      <c r="AN59" s="1"/>
      <c r="AO59" s="2"/>
      <c r="AP59" s="102"/>
      <c r="AQ59" s="6"/>
    </row>
    <row r="60" spans="1:43" s="236" customFormat="1" ht="15.75" customHeight="1" x14ac:dyDescent="0.25">
      <c r="A60" s="227"/>
      <c r="B60" s="228"/>
      <c r="C60" s="229"/>
      <c r="D60" s="230"/>
      <c r="E60" s="231"/>
      <c r="F60" s="231"/>
      <c r="G60" s="231"/>
      <c r="H60" s="231"/>
      <c r="I60" s="231"/>
      <c r="J60" s="232"/>
      <c r="K60" s="233"/>
      <c r="L60" s="233"/>
      <c r="M60" s="233"/>
      <c r="N60" s="233"/>
      <c r="O60" s="233"/>
      <c r="P60" s="233"/>
      <c r="Q60" s="234"/>
      <c r="R60" s="232"/>
      <c r="S60" s="235"/>
      <c r="T60" s="233"/>
      <c r="U60" s="233"/>
      <c r="V60" s="233"/>
      <c r="W60" s="233"/>
      <c r="X60" s="233"/>
      <c r="Y60" s="233"/>
      <c r="Z60" s="232"/>
      <c r="AA60" s="233"/>
      <c r="AB60" s="233"/>
      <c r="AC60" s="233"/>
      <c r="AD60" s="233"/>
      <c r="AE60" s="233"/>
      <c r="AF60" s="233"/>
      <c r="AG60" s="233"/>
      <c r="AH60" s="232"/>
      <c r="AI60" s="233"/>
      <c r="AJ60" s="233"/>
      <c r="AK60" s="233"/>
      <c r="AL60" s="233"/>
      <c r="AM60" s="233"/>
      <c r="AN60" s="233"/>
      <c r="AO60" s="234"/>
      <c r="AP60" s="134"/>
      <c r="AQ60" s="132"/>
    </row>
    <row r="61" spans="1:43" ht="15.75" customHeight="1" x14ac:dyDescent="0.25">
      <c r="A61" s="196"/>
      <c r="B61" s="169"/>
      <c r="C61" s="210"/>
      <c r="D61" s="211"/>
      <c r="E61" s="9"/>
      <c r="F61" s="9"/>
      <c r="G61" s="225"/>
      <c r="H61" s="225"/>
      <c r="I61" s="9"/>
      <c r="J61" s="226"/>
      <c r="K61" s="1"/>
      <c r="L61" s="1"/>
      <c r="M61" s="1"/>
      <c r="N61" s="1"/>
      <c r="O61" s="1"/>
      <c r="P61" s="1"/>
      <c r="Q61" s="2"/>
      <c r="R61" s="226"/>
      <c r="S61" s="4"/>
      <c r="T61" s="1"/>
      <c r="U61" s="1"/>
      <c r="V61" s="1"/>
      <c r="W61" s="1"/>
      <c r="X61" s="1"/>
      <c r="Y61" s="1"/>
      <c r="Z61" s="226"/>
      <c r="AA61" s="1"/>
      <c r="AB61" s="1"/>
      <c r="AC61" s="1"/>
      <c r="AD61" s="1"/>
      <c r="AE61" s="1"/>
      <c r="AF61" s="1"/>
      <c r="AG61" s="1"/>
      <c r="AH61" s="226"/>
      <c r="AI61" s="1"/>
      <c r="AJ61" s="1"/>
      <c r="AK61" s="1"/>
      <c r="AL61" s="1"/>
      <c r="AM61" s="1"/>
      <c r="AN61" s="1"/>
      <c r="AO61" s="2"/>
      <c r="AP61" s="102"/>
      <c r="AQ61" s="6"/>
    </row>
    <row r="62" spans="1:43" s="236" customFormat="1" ht="15.75" customHeight="1" x14ac:dyDescent="0.25">
      <c r="A62" s="227"/>
      <c r="B62" s="228"/>
      <c r="C62" s="229"/>
      <c r="D62" s="230"/>
      <c r="E62" s="231"/>
      <c r="F62" s="231"/>
      <c r="G62" s="231"/>
      <c r="H62" s="231"/>
      <c r="I62" s="231"/>
      <c r="J62" s="232"/>
      <c r="K62" s="233"/>
      <c r="L62" s="233"/>
      <c r="M62" s="233"/>
      <c r="N62" s="233"/>
      <c r="O62" s="233"/>
      <c r="P62" s="233"/>
      <c r="Q62" s="234"/>
      <c r="R62" s="232"/>
      <c r="S62" s="235"/>
      <c r="T62" s="233"/>
      <c r="U62" s="233"/>
      <c r="V62" s="233"/>
      <c r="W62" s="233"/>
      <c r="X62" s="233"/>
      <c r="Y62" s="233"/>
      <c r="Z62" s="232"/>
      <c r="AA62" s="233"/>
      <c r="AB62" s="233"/>
      <c r="AC62" s="233"/>
      <c r="AD62" s="233"/>
      <c r="AE62" s="233"/>
      <c r="AF62" s="233"/>
      <c r="AG62" s="233"/>
      <c r="AH62" s="232"/>
      <c r="AI62" s="233"/>
      <c r="AJ62" s="233"/>
      <c r="AK62" s="233"/>
      <c r="AL62" s="233"/>
      <c r="AM62" s="233"/>
      <c r="AN62" s="233"/>
      <c r="AO62" s="234"/>
      <c r="AP62" s="134"/>
      <c r="AQ62" s="132"/>
    </row>
    <row r="63" spans="1:43" ht="15.75" customHeight="1" x14ac:dyDescent="0.25">
      <c r="A63" s="237"/>
      <c r="B63" s="238"/>
      <c r="C63" s="210"/>
      <c r="D63" s="211"/>
      <c r="E63" s="9"/>
      <c r="F63" s="9"/>
      <c r="G63" s="9"/>
      <c r="H63" s="9"/>
      <c r="I63" s="9"/>
      <c r="J63" s="239"/>
      <c r="K63" s="1"/>
      <c r="L63" s="1"/>
      <c r="M63" s="1"/>
      <c r="N63" s="1"/>
      <c r="O63" s="1"/>
      <c r="P63" s="1"/>
      <c r="Q63" s="2"/>
      <c r="R63" s="239"/>
      <c r="S63" s="4"/>
      <c r="T63" s="1"/>
      <c r="U63" s="1"/>
      <c r="V63" s="1"/>
      <c r="W63" s="1"/>
      <c r="X63" s="1"/>
      <c r="Y63" s="1"/>
      <c r="Z63" s="239"/>
      <c r="AA63" s="1"/>
      <c r="AB63" s="1"/>
      <c r="AC63" s="1"/>
      <c r="AD63" s="1"/>
      <c r="AE63" s="1"/>
      <c r="AF63" s="1"/>
      <c r="AG63" s="1"/>
      <c r="AH63" s="239"/>
      <c r="AI63" s="1"/>
      <c r="AJ63" s="1"/>
      <c r="AK63" s="1"/>
      <c r="AL63" s="1"/>
      <c r="AM63" s="1"/>
      <c r="AN63" s="1"/>
      <c r="AO63" s="2"/>
      <c r="AP63" s="102"/>
      <c r="AQ63" s="6"/>
    </row>
    <row r="64" spans="1:43" s="236" customFormat="1" ht="15.75" customHeight="1" x14ac:dyDescent="0.25">
      <c r="A64" s="240"/>
      <c r="B64" s="241"/>
      <c r="C64" s="229"/>
      <c r="D64" s="242"/>
      <c r="E64" s="243"/>
      <c r="F64" s="243"/>
      <c r="G64" s="231"/>
      <c r="H64" s="231"/>
      <c r="I64" s="231"/>
      <c r="J64" s="232"/>
      <c r="K64" s="233"/>
      <c r="L64" s="234"/>
      <c r="M64" s="234"/>
      <c r="N64" s="233"/>
      <c r="O64" s="233"/>
      <c r="P64" s="233"/>
      <c r="Q64" s="234"/>
      <c r="R64" s="232"/>
      <c r="S64" s="244"/>
      <c r="T64" s="233"/>
      <c r="U64" s="233"/>
      <c r="V64" s="234"/>
      <c r="W64" s="234"/>
      <c r="X64" s="234"/>
      <c r="Y64" s="233"/>
      <c r="Z64" s="232"/>
      <c r="AA64" s="233"/>
      <c r="AB64" s="234"/>
      <c r="AC64" s="234"/>
      <c r="AD64" s="234"/>
      <c r="AE64" s="233"/>
      <c r="AF64" s="233"/>
      <c r="AG64" s="234"/>
      <c r="AH64" s="232"/>
      <c r="AI64" s="234"/>
      <c r="AJ64" s="234"/>
      <c r="AK64" s="234"/>
      <c r="AL64" s="233"/>
      <c r="AM64" s="233"/>
      <c r="AN64" s="234"/>
      <c r="AO64" s="234"/>
      <c r="AP64" s="134"/>
      <c r="AQ64" s="132"/>
    </row>
    <row r="65" spans="1:43" ht="15.75" customHeight="1" x14ac:dyDescent="0.25">
      <c r="A65" s="245"/>
      <c r="B65" s="246"/>
      <c r="C65" s="247"/>
      <c r="D65" s="211"/>
      <c r="E65" s="9"/>
      <c r="F65" s="9"/>
      <c r="G65" s="9"/>
      <c r="H65" s="9"/>
      <c r="I65" s="9"/>
      <c r="J65" s="226"/>
      <c r="K65" s="1"/>
      <c r="L65" s="1"/>
      <c r="M65" s="1"/>
      <c r="N65" s="1"/>
      <c r="O65" s="1"/>
      <c r="P65" s="1"/>
      <c r="Q65" s="2"/>
      <c r="R65" s="226"/>
      <c r="S65" s="4"/>
      <c r="T65" s="1"/>
      <c r="U65" s="1"/>
      <c r="V65" s="1"/>
      <c r="W65" s="1"/>
      <c r="X65" s="1"/>
      <c r="Y65" s="1"/>
      <c r="Z65" s="226"/>
      <c r="AA65" s="1"/>
      <c r="AB65" s="1"/>
      <c r="AC65" s="1"/>
      <c r="AD65" s="1"/>
      <c r="AE65" s="1"/>
      <c r="AF65" s="1"/>
      <c r="AG65" s="1"/>
      <c r="AH65" s="226"/>
      <c r="AI65" s="1"/>
      <c r="AJ65" s="1"/>
      <c r="AK65" s="1"/>
      <c r="AL65" s="1"/>
      <c r="AM65" s="1"/>
      <c r="AN65" s="1"/>
      <c r="AO65" s="2"/>
      <c r="AP65" s="102"/>
      <c r="AQ65" s="6"/>
    </row>
    <row r="66" spans="1:43" ht="15.75" customHeight="1" thickBot="1" x14ac:dyDescent="0.3">
      <c r="A66" s="248"/>
      <c r="B66" s="249"/>
      <c r="C66" s="250"/>
      <c r="D66" s="251"/>
      <c r="E66" s="252"/>
      <c r="F66" s="252"/>
      <c r="G66" s="252"/>
      <c r="H66" s="252"/>
      <c r="I66" s="252"/>
      <c r="J66" s="253"/>
      <c r="K66" s="254"/>
      <c r="L66" s="254"/>
      <c r="M66" s="254"/>
      <c r="N66" s="254"/>
      <c r="O66" s="254"/>
      <c r="P66" s="254"/>
      <c r="Q66" s="255"/>
      <c r="R66" s="253"/>
      <c r="S66" s="256"/>
      <c r="T66" s="254"/>
      <c r="U66" s="254"/>
      <c r="V66" s="254"/>
      <c r="W66" s="254"/>
      <c r="X66" s="254"/>
      <c r="Y66" s="254"/>
      <c r="Z66" s="253"/>
      <c r="AA66" s="254"/>
      <c r="AB66" s="254"/>
      <c r="AC66" s="254"/>
      <c r="AD66" s="254"/>
      <c r="AE66" s="254"/>
      <c r="AF66" s="254"/>
      <c r="AG66" s="254"/>
      <c r="AH66" s="253"/>
      <c r="AI66" s="254"/>
      <c r="AJ66" s="254"/>
      <c r="AK66" s="254"/>
      <c r="AL66" s="254"/>
      <c r="AM66" s="254"/>
      <c r="AN66" s="254"/>
      <c r="AO66" s="255"/>
      <c r="AP66" s="135"/>
      <c r="AQ66" s="133"/>
    </row>
    <row r="67" spans="1:43" s="11" customFormat="1" ht="13.5" thickBot="1" x14ac:dyDescent="0.3">
      <c r="A67" s="257"/>
      <c r="B67" s="258"/>
      <c r="C67" s="259"/>
      <c r="D67" s="259"/>
      <c r="E67" s="259"/>
      <c r="F67" s="259"/>
      <c r="G67" s="259"/>
      <c r="H67" s="259"/>
      <c r="I67" s="259"/>
      <c r="J67" s="260"/>
      <c r="K67" s="259"/>
      <c r="L67" s="259"/>
      <c r="M67" s="259"/>
      <c r="N67" s="259"/>
      <c r="O67" s="259"/>
      <c r="P67" s="259"/>
      <c r="Q67" s="259"/>
      <c r="R67" s="260"/>
      <c r="S67" s="259"/>
      <c r="T67" s="259"/>
      <c r="U67" s="259"/>
      <c r="V67" s="259"/>
      <c r="W67" s="259"/>
      <c r="X67" s="259"/>
      <c r="Y67" s="259"/>
      <c r="Z67" s="260"/>
      <c r="AA67" s="259"/>
      <c r="AB67" s="259"/>
      <c r="AC67" s="259"/>
      <c r="AD67" s="259"/>
      <c r="AE67" s="259"/>
      <c r="AF67" s="259"/>
      <c r="AG67" s="259"/>
      <c r="AH67" s="260"/>
      <c r="AI67" s="259"/>
      <c r="AJ67" s="259"/>
      <c r="AK67" s="259"/>
      <c r="AL67" s="259"/>
      <c r="AM67" s="259"/>
      <c r="AN67" s="259"/>
      <c r="AO67" s="259"/>
      <c r="AP67" s="105"/>
      <c r="AQ67" s="98"/>
    </row>
    <row r="68" spans="1:43" s="43" customFormat="1" ht="15.95" customHeight="1" x14ac:dyDescent="0.25">
      <c r="A68" s="261" t="s">
        <v>29</v>
      </c>
      <c r="B68" s="277"/>
      <c r="C68" s="57">
        <f t="shared" ref="C68:I68" si="24">COUNTIF(C$4:C$66,1)+COUNTIF(C4:C66,"*1*")</f>
        <v>4</v>
      </c>
      <c r="D68" s="58">
        <f t="shared" si="24"/>
        <v>4</v>
      </c>
      <c r="E68" s="54">
        <f t="shared" si="24"/>
        <v>4</v>
      </c>
      <c r="F68" s="54">
        <f t="shared" si="24"/>
        <v>4</v>
      </c>
      <c r="G68" s="54">
        <f t="shared" si="24"/>
        <v>4</v>
      </c>
      <c r="H68" s="54">
        <f t="shared" si="24"/>
        <v>4</v>
      </c>
      <c r="I68" s="54">
        <f t="shared" si="24"/>
        <v>4</v>
      </c>
      <c r="J68" s="123"/>
      <c r="K68" s="54">
        <f t="shared" ref="K68:Q68" si="25">COUNTIF(K$4:K$66,1)+COUNTIF(K4:K66,"*1*")</f>
        <v>3</v>
      </c>
      <c r="L68" s="54">
        <f t="shared" si="25"/>
        <v>4</v>
      </c>
      <c r="M68" s="54">
        <f t="shared" si="25"/>
        <v>4</v>
      </c>
      <c r="N68" s="54">
        <f t="shared" si="25"/>
        <v>4</v>
      </c>
      <c r="O68" s="54">
        <f t="shared" si="25"/>
        <v>4</v>
      </c>
      <c r="P68" s="54">
        <f t="shared" si="25"/>
        <v>5</v>
      </c>
      <c r="Q68" s="55">
        <f t="shared" si="25"/>
        <v>5</v>
      </c>
      <c r="R68" s="123"/>
      <c r="S68" s="58">
        <f t="shared" ref="S68:Y68" si="26">COUNTIF(S$4:S$66,1)+COUNTIF(S4:S66,"*1*")</f>
        <v>5</v>
      </c>
      <c r="T68" s="54">
        <f t="shared" si="26"/>
        <v>4</v>
      </c>
      <c r="U68" s="54">
        <f t="shared" si="26"/>
        <v>5</v>
      </c>
      <c r="V68" s="54">
        <f t="shared" si="26"/>
        <v>5</v>
      </c>
      <c r="W68" s="54">
        <f t="shared" si="26"/>
        <v>3</v>
      </c>
      <c r="X68" s="54">
        <f t="shared" si="26"/>
        <v>3</v>
      </c>
      <c r="Y68" s="54">
        <f t="shared" si="26"/>
        <v>3</v>
      </c>
      <c r="Z68" s="123"/>
      <c r="AA68" s="54">
        <f t="shared" ref="AA68:AG68" si="27">COUNTIF(AA$4:AA$66,1)+COUNTIF(AA4:AA66,"*1*")</f>
        <v>3</v>
      </c>
      <c r="AB68" s="54">
        <f t="shared" si="27"/>
        <v>3</v>
      </c>
      <c r="AC68" s="54">
        <f t="shared" si="27"/>
        <v>4</v>
      </c>
      <c r="AD68" s="54">
        <f t="shared" si="27"/>
        <v>4</v>
      </c>
      <c r="AE68" s="54">
        <f t="shared" si="27"/>
        <v>5</v>
      </c>
      <c r="AF68" s="54">
        <f t="shared" si="27"/>
        <v>3</v>
      </c>
      <c r="AG68" s="54">
        <f t="shared" si="27"/>
        <v>3</v>
      </c>
      <c r="AH68" s="123"/>
      <c r="AI68" s="54">
        <f t="shared" ref="AI68:AO68" si="28">COUNTIF(AI$4:AI$66,1)+COUNTIF(AI4:AI66,"*1*")</f>
        <v>3</v>
      </c>
      <c r="AJ68" s="54">
        <f t="shared" si="28"/>
        <v>3</v>
      </c>
      <c r="AK68" s="54">
        <f t="shared" si="28"/>
        <v>5</v>
      </c>
      <c r="AL68" s="54">
        <f t="shared" si="28"/>
        <v>5</v>
      </c>
      <c r="AM68" s="54">
        <f t="shared" si="28"/>
        <v>5</v>
      </c>
      <c r="AN68" s="54">
        <f t="shared" si="28"/>
        <v>5</v>
      </c>
      <c r="AO68" s="55">
        <f t="shared" si="28"/>
        <v>5</v>
      </c>
      <c r="AP68" s="128"/>
      <c r="AQ68" s="126"/>
    </row>
    <row r="69" spans="1:43" s="43" customFormat="1" ht="15.95" customHeight="1" x14ac:dyDescent="0.25">
      <c r="A69" s="262" t="s">
        <v>30</v>
      </c>
      <c r="B69" s="278"/>
      <c r="C69" s="59">
        <f>COUNTIF(C$4:C$66,2)+COUNTIF(C$4:C66,"*2*")</f>
        <v>5</v>
      </c>
      <c r="D69" s="56">
        <f>COUNTIF(D$4:D$66,2)+COUNTIF(D$4:D66,"*2*")</f>
        <v>5</v>
      </c>
      <c r="E69" s="56">
        <f>COUNTIF(E$4:E$66,2)+COUNTIF(E$4:E66,"*2*")</f>
        <v>4</v>
      </c>
      <c r="F69" s="56">
        <f>COUNTIF(F$4:F$66,2)+COUNTIF(F$4:F66,"*2*")</f>
        <v>5</v>
      </c>
      <c r="G69" s="56">
        <f>COUNTIF(G$4:G$66,2)+COUNTIF(G$4:G66,"*2*")</f>
        <v>4</v>
      </c>
      <c r="H69" s="56">
        <f>COUNTIF(H$4:H$66,2)+COUNTIF(H$4:H66,"*2*")</f>
        <v>4</v>
      </c>
      <c r="I69" s="56">
        <f>COUNTIF(I$4:I$66,2)+COUNTIF(I$4:I66,"*2*")</f>
        <v>6</v>
      </c>
      <c r="J69" s="124"/>
      <c r="K69" s="56">
        <f>COUNTIF(K$4:K$66,2)+COUNTIF(K$4:K66,"*2*")</f>
        <v>5</v>
      </c>
      <c r="L69" s="56">
        <f>COUNTIF(L$4:L$66,2)+COUNTIF(L$4:L66,"*2*")</f>
        <v>6</v>
      </c>
      <c r="M69" s="56">
        <f>COUNTIF(M$4:M$66,2)+COUNTIF(M$4:M66,"*2*")</f>
        <v>6</v>
      </c>
      <c r="N69" s="56">
        <f>COUNTIF(N$4:N$66,2)+COUNTIF(N$4:N66,"*2*")</f>
        <v>5</v>
      </c>
      <c r="O69" s="56">
        <f>COUNTIF(O$4:O$66,2)+COUNTIF(O$4:O66,"*2*")</f>
        <v>5</v>
      </c>
      <c r="P69" s="56">
        <f>COUNTIF(P$4:P$66,2)+COUNTIF(P$4:P66,"*2*")</f>
        <v>5</v>
      </c>
      <c r="Q69" s="60">
        <f>COUNTIF(Q$4:Q$66,2)+COUNTIF(Q$4:Q66,"*2*")</f>
        <v>4</v>
      </c>
      <c r="R69" s="124"/>
      <c r="S69" s="56">
        <f>COUNTIF(S$4:S$66,2)+COUNTIF(S$4:S66,"*2*")</f>
        <v>4</v>
      </c>
      <c r="T69" s="56">
        <f>COUNTIF(T$4:T$66,2)+COUNTIF(T$4:T66,"*2*")</f>
        <v>3</v>
      </c>
      <c r="U69" s="56">
        <f>COUNTIF(U$4:U$66,2)+COUNTIF(U$4:U66,"*2*")</f>
        <v>3</v>
      </c>
      <c r="V69" s="56">
        <f>COUNTIF(V$4:V$66,2)+COUNTIF(V$4:V66,"*2*")</f>
        <v>5</v>
      </c>
      <c r="W69" s="56">
        <f>COUNTIF(W$4:W$66,2)+COUNTIF(W$4:W66,"*2*")</f>
        <v>6</v>
      </c>
      <c r="X69" s="56">
        <f>COUNTIF(X$4:X$66,2)+COUNTIF(X$4:X66,"*2*")</f>
        <v>6</v>
      </c>
      <c r="Y69" s="56">
        <f>COUNTIF(Y$4:Y$66,2)+COUNTIF(Y$4:Y66,"*2*")</f>
        <v>5</v>
      </c>
      <c r="Z69" s="124"/>
      <c r="AA69" s="56">
        <f>COUNTIF(AA$4:AA$66,2)+COUNTIF(AA$4:AA66,"*2*")</f>
        <v>3</v>
      </c>
      <c r="AB69" s="56">
        <f>COUNTIF(AB$4:AB$66,2)+COUNTIF(AB$4:AB66,"*2*")</f>
        <v>6</v>
      </c>
      <c r="AC69" s="56">
        <f>COUNTIF(AC$4:AC$66,2)+COUNTIF(AC$4:AC66,"*2*")</f>
        <v>6</v>
      </c>
      <c r="AD69" s="56">
        <f>COUNTIF(AD$4:AD$66,2)+COUNTIF(AD$4:AD66,"*2*")</f>
        <v>5</v>
      </c>
      <c r="AE69" s="56">
        <f>COUNTIF(AE$4:AE$66,2)+COUNTIF(AE$4:AE66,"*2*")</f>
        <v>5</v>
      </c>
      <c r="AF69" s="56">
        <f>COUNTIF(AF$4:AF$66,2)+COUNTIF(AF$4:AF66,"*2*")</f>
        <v>4</v>
      </c>
      <c r="AG69" s="56">
        <f>COUNTIF(AG$4:AG$66,2)+COUNTIF(AG$4:AG66,"*2*")</f>
        <v>5</v>
      </c>
      <c r="AH69" s="124"/>
      <c r="AI69" s="56">
        <f>COUNTIF(AI$4:AI$66,2)+COUNTIF(AI$4:AI66,"*2*")</f>
        <v>6</v>
      </c>
      <c r="AJ69" s="56">
        <f>COUNTIF(AJ$4:AJ$66,2)+COUNTIF(AJ$4:AJ66,"*2*")</f>
        <v>6</v>
      </c>
      <c r="AK69" s="56">
        <f>COUNTIF(AK$4:AK$66,2)+COUNTIF(AK$4:AK66,"*2*")</f>
        <v>7</v>
      </c>
      <c r="AL69" s="56">
        <f>COUNTIF(AL$4:AL$66,2)+COUNTIF(AL$4:AL66,"*2*")</f>
        <v>6</v>
      </c>
      <c r="AM69" s="56">
        <f>COUNTIF(AM$4:AM$66,2)+COUNTIF(AM$4:AM66,"*2*")</f>
        <v>4</v>
      </c>
      <c r="AN69" s="56">
        <f>COUNTIF(AN$4:AN$66,2)+COUNTIF(AN$4:AN66,"*2*")</f>
        <v>6</v>
      </c>
      <c r="AO69" s="56">
        <f>COUNTIF(AO$4:AO$66,2)+COUNTIF(AO$4:AO66,"*2*")</f>
        <v>4</v>
      </c>
      <c r="AP69" s="128"/>
      <c r="AQ69" s="126"/>
    </row>
    <row r="70" spans="1:43" s="43" customFormat="1" ht="15.95" customHeight="1" thickBot="1" x14ac:dyDescent="0.3">
      <c r="A70" s="263" t="s">
        <v>31</v>
      </c>
      <c r="B70" s="279"/>
      <c r="C70" s="89">
        <f>COUNTIF(C$4:C$66,3)+COUNTIF(C$4:C66,"*3*")</f>
        <v>3</v>
      </c>
      <c r="D70" s="92">
        <f>COUNTIF(D$4:D$66,3)+COUNTIF(D$4:D66,"*3*")</f>
        <v>7</v>
      </c>
      <c r="E70" s="90">
        <f>COUNTIF(E$4:E$66,3)+COUNTIF(E$4:E66,"*3*")</f>
        <v>7</v>
      </c>
      <c r="F70" s="90">
        <f>COUNTIF(F$4:F$66,3)+COUNTIF(F$4:F66,"*3*")</f>
        <v>6</v>
      </c>
      <c r="G70" s="90">
        <f>COUNTIF(G$4:G$66,3)+COUNTIF(G$4:G66,"*3*")</f>
        <v>5</v>
      </c>
      <c r="H70" s="90">
        <f>COUNTIF(H$4:H$66,3)+COUNTIF(H$4:H66,"*3*")</f>
        <v>5</v>
      </c>
      <c r="I70" s="90">
        <f>COUNTIF(I$4:I$66,3)+COUNTIF(I$4:I66,"*3*")</f>
        <v>5</v>
      </c>
      <c r="J70" s="125"/>
      <c r="K70" s="90">
        <f>COUNTIF(K$4:K$66,3)+COUNTIF(K$4:K66,"*3*")</f>
        <v>7</v>
      </c>
      <c r="L70" s="90">
        <f>COUNTIF(L$4:L$66,3)+COUNTIF(L$4:L66,"*3*")</f>
        <v>4</v>
      </c>
      <c r="M70" s="90">
        <f>COUNTIF(M$4:M$66,3)+COUNTIF(M$4:M66,"*3*")</f>
        <v>3</v>
      </c>
      <c r="N70" s="90">
        <f>COUNTIF(N$4:N$66,3)+COUNTIF(N$4:N66,"*3*")</f>
        <v>3</v>
      </c>
      <c r="O70" s="90">
        <f>COUNTIF(O$4:O$66,3)+COUNTIF(O$4:O66,"*3*")</f>
        <v>5</v>
      </c>
      <c r="P70" s="90">
        <f>COUNTIF(P$4:P$66,3)+COUNTIF(P$4:P66,"*3*")</f>
        <v>5</v>
      </c>
      <c r="Q70" s="91">
        <f>COUNTIF(Q$4:Q$66,3)+COUNTIF(Q$4:Q66,"*3*")</f>
        <v>4</v>
      </c>
      <c r="R70" s="125"/>
      <c r="S70" s="92">
        <f>COUNTIF(S$4:S$66,3)+COUNTIF(S$4:S66,"*3*")</f>
        <v>5</v>
      </c>
      <c r="T70" s="90">
        <f>COUNTIF(T$4:T$66,3)+COUNTIF(T$4:T66,"*3*")</f>
        <v>6</v>
      </c>
      <c r="U70" s="90">
        <f>COUNTIF(U$4:U$66,3)+COUNTIF(U$4:U66,"*3*")</f>
        <v>6</v>
      </c>
      <c r="V70" s="90">
        <f>COUNTIF(V$4:V$66,3)+COUNTIF(V$4:V66,"*3*")</f>
        <v>6</v>
      </c>
      <c r="W70" s="90">
        <f>COUNTIF(W$4:W$66,3)+COUNTIF(W$4:W66,"*3*")</f>
        <v>4</v>
      </c>
      <c r="X70" s="90">
        <f>COUNTIF(X$4:X$66,3)+COUNTIF(X$4:X66,"*3*")</f>
        <v>4</v>
      </c>
      <c r="Y70" s="90">
        <f>COUNTIF(Y$4:Y$66,3)+COUNTIF(Y$4:Y66,"*3*")</f>
        <v>4</v>
      </c>
      <c r="Z70" s="125"/>
      <c r="AA70" s="90">
        <f>COUNTIF(AA$4:AA$66,3)+COUNTIF(AA$4:AA66,"*3*")</f>
        <v>4</v>
      </c>
      <c r="AB70" s="90">
        <f>COUNTIF(AB$4:AB$66,3)+COUNTIF(AB$4:AB66,"*3*")</f>
        <v>6</v>
      </c>
      <c r="AC70" s="90">
        <f>COUNTIF(AC$4:AC$66,3)+COUNTIF(AC$4:AC66,"*3*")</f>
        <v>6</v>
      </c>
      <c r="AD70" s="90">
        <f>COUNTIF(AD$4:AD$66,3)+COUNTIF(AD$4:AD66,"*3*")</f>
        <v>6</v>
      </c>
      <c r="AE70" s="90">
        <f>COUNTIF(AE$4:AE$66,3)+COUNTIF(AE$4:AE66,"*3*")</f>
        <v>5</v>
      </c>
      <c r="AF70" s="90">
        <f>COUNTIF(AF$4:AF$66,3)+COUNTIF(AF$4:AF66,"*3*")</f>
        <v>5</v>
      </c>
      <c r="AG70" s="90">
        <f>COUNTIF(AG$4:AG$66,3)+COUNTIF(AG$4:AG66,"*3*")</f>
        <v>5</v>
      </c>
      <c r="AH70" s="125"/>
      <c r="AI70" s="90">
        <f>COUNTIF(AI$4:AI$66,3)+COUNTIF(AI$4:AI66,"*3*")</f>
        <v>5</v>
      </c>
      <c r="AJ70" s="90">
        <f>COUNTIF(AJ$4:AJ$66,3)+COUNTIF(AJ$4:AJ66,"*3*")</f>
        <v>5</v>
      </c>
      <c r="AK70" s="90">
        <f>COUNTIF(AK$4:AK$66,3)+COUNTIF(AK$4:AK66,"*3*")</f>
        <v>5</v>
      </c>
      <c r="AL70" s="90">
        <f>COUNTIF(AL$4:AL$66,3)+COUNTIF(AL$4:AL66,"*3*")</f>
        <v>5</v>
      </c>
      <c r="AM70" s="90">
        <f>COUNTIF(AM$4:AM$66,3)+COUNTIF(AM$4:AM66,"*3*")</f>
        <v>6</v>
      </c>
      <c r="AN70" s="90">
        <f>COUNTIF(AN$4:AN$66,3)+COUNTIF(AN$4:AN66,"*3*")</f>
        <v>5</v>
      </c>
      <c r="AO70" s="90">
        <f>COUNTIF(AO$4:AO$66,3)+COUNTIF(AO$4:AO66,"*3*")</f>
        <v>5</v>
      </c>
      <c r="AP70" s="129"/>
      <c r="AQ70" s="127"/>
    </row>
    <row r="71" spans="1:43" s="161" customFormat="1" ht="17.100000000000001" customHeight="1" thickBot="1" x14ac:dyDescent="0.3">
      <c r="A71" s="156" t="s">
        <v>65</v>
      </c>
      <c r="B71" s="158"/>
      <c r="C71" s="158"/>
      <c r="D71" s="158"/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159"/>
      <c r="AQ71" s="160"/>
    </row>
    <row r="72" spans="1:43" s="11" customFormat="1" ht="15.75" customHeight="1" x14ac:dyDescent="0.25">
      <c r="A72" s="264" t="s">
        <v>67</v>
      </c>
      <c r="B72" s="265"/>
      <c r="C72" s="266">
        <f>_xlfn.XLOOKUP(4,C$4:C$66,$B$4:$B$66,"",0,1)</f>
        <v>258</v>
      </c>
      <c r="D72" s="266" t="str">
        <f>_xlfn.XLOOKUP(4,D$4:D$66,$B$4:$B$66,"",0,1)</f>
        <v/>
      </c>
      <c r="E72" s="266" t="str">
        <f>_xlfn.XLOOKUP(4,E$4:E$66,$B$4:$B$66,"",0,1)</f>
        <v/>
      </c>
      <c r="F72" s="266" t="str">
        <f>_xlfn.XLOOKUP(4,F$4:F$66,$B$4:$B$66,"",0,1)</f>
        <v/>
      </c>
      <c r="G72" s="130" t="str">
        <f>IF(COUNTIF(G$4:G$66,4)+COUNTIF(G$4:G66,"*4*")=1,_xlfn.XLOOKUP(4,G$4:G$66,$B$4:$B$66,"",0,1),"PAS OK")</f>
        <v/>
      </c>
      <c r="H72" s="130" t="str">
        <f>IF(COUNTIF(H$4:H$66,4)+COUNTIF(H$4:H66,"*4*")=1,_xlfn.XLOOKUP(4,H$4:H$66,$B$4:$B$66,"",0,1),"PAS OK")</f>
        <v/>
      </c>
      <c r="I72" s="130" t="str">
        <f>IF(COUNTIF(I$4:I$66,4)+COUNTIF(I$4:I66,"*4*")=1,_xlfn.XLOOKUP(4,I$4:I$66,$B$4:$B$66,"",0,1),"PAS OK")</f>
        <v>PAS OK</v>
      </c>
      <c r="J72" s="164"/>
      <c r="K72" s="266" t="str">
        <f>_xlfn.XLOOKUP(4,K$4:K$66,$B$4:$B$66,"",0,1)</f>
        <v/>
      </c>
      <c r="L72" s="266">
        <f>_xlfn.XLOOKUP(4,L$4:L$66,$B$4:$B$66,"",0,1)</f>
        <v>189</v>
      </c>
      <c r="M72" s="266">
        <f>_xlfn.XLOOKUP(4,M$4:M$66,$B$4:$B$66,"",0,1)</f>
        <v>189</v>
      </c>
      <c r="N72" s="266">
        <f>_xlfn.XLOOKUP(4,N$4:N$66,$B$4:$B$66,"",0,1)</f>
        <v>189</v>
      </c>
      <c r="O72" s="130">
        <f>IF(COUNTIF(O$4:O$66,4)+COUNTIF(O$4:O66,"*4*")=1,_xlfn.XLOOKUP(4,O$4:O$66,$B$4:$B$66,"",0,1),"PAS OK")</f>
        <v>226</v>
      </c>
      <c r="P72" s="130">
        <f>IF(COUNTIF(P$4:P$66,4)+COUNTIF(P$4:P66,"*4*")=1,_xlfn.XLOOKUP(4,P$4:P$66,$B$4:$B$66,"",0,1),"PAS OK")</f>
        <v>226</v>
      </c>
      <c r="Q72" s="131">
        <f>IF(COUNTIF(Q$4:Q$66,4)+COUNTIF(Q$4:Q66,"*4*")=1,_xlfn.XLOOKUP(4,Q$4:Q$66,$B$4:$B$66,"",0,1),"PAS OK")</f>
        <v>226</v>
      </c>
      <c r="R72" s="164"/>
      <c r="S72" s="266" t="str">
        <f>_xlfn.XLOOKUP(4,S$4:S$66,$B$4:$B$66,"",0,1)</f>
        <v/>
      </c>
      <c r="T72" s="266">
        <f>_xlfn.XLOOKUP(4,T$4:T$66,$B$4:$B$66,"",0,1)</f>
        <v>240</v>
      </c>
      <c r="U72" s="266">
        <f>_xlfn.XLOOKUP(4,U$4:U$66,$B$4:$B$66,"",0,1)</f>
        <v>240</v>
      </c>
      <c r="V72" s="266" t="str">
        <f>_xlfn.XLOOKUP(4,V$4:V$66,$B$4:$B$66,"",0,1)</f>
        <v/>
      </c>
      <c r="W72" s="130">
        <f>IF(COUNTIF(W$4:W$66,4)+COUNTIF(W$4:W66,"*4*")=1,_xlfn.XLOOKUP(4,W$4:W$66,$B$4:$B$66,"",0,1),"PAS OK")</f>
        <v>271</v>
      </c>
      <c r="X72" s="130" t="str">
        <f>IF(COUNTIF(X$4:X$66,4)+COUNTIF(X$4:X66,"*4*")=1,_xlfn.XLOOKUP(4,X$4:X$66,$B$4:$B$66,"",0,1),"PAS OK")</f>
        <v/>
      </c>
      <c r="Y72" s="130" t="str">
        <f>IF(COUNTIF(Y$4:Y$66,4)+COUNTIF(Y$4:Y66,"*4*")=1,_xlfn.XLOOKUP(4,Y$4:Y$66,$B$4:$B$66,"",0,1),"PAS OK")</f>
        <v/>
      </c>
      <c r="Z72" s="164"/>
      <c r="AA72" s="266" t="str">
        <f>_xlfn.XLOOKUP(4,AA$4:AA$66,$B$4:$B$66,"",0,1)</f>
        <v/>
      </c>
      <c r="AB72" s="266" t="str">
        <f>_xlfn.XLOOKUP(4,AB$4:AB$66,$B$4:$B$66,"",0,1)</f>
        <v/>
      </c>
      <c r="AC72" s="266" t="str">
        <f>_xlfn.XLOOKUP(4,AC$4:AC$66,$B$4:$B$66,"",0,1)</f>
        <v/>
      </c>
      <c r="AD72" s="266" t="str">
        <f>_xlfn.XLOOKUP(4,AD$4:AD$66,$B$4:$B$66,"",0,1)</f>
        <v/>
      </c>
      <c r="AE72" s="130">
        <f>IF(COUNTIF(AE$4:AE$66,4)+COUNTIF(AE$4:AE66,"*4*")=1,_xlfn.XLOOKUP(4,AE$4:AE$66,$B$4:$B$66,"",0,1),"PAS OK")</f>
        <v>258</v>
      </c>
      <c r="AF72" s="130" t="str">
        <f>IF(COUNTIF(AF$4:AF$66,4)+COUNTIF(AF$4:AF66,"*4*")=1,_xlfn.XLOOKUP(4,AF$4:AF$66,$B$4:$B$66,"",0,1),"PAS OK")</f>
        <v>PAS OK</v>
      </c>
      <c r="AG72" s="130">
        <f>IF(COUNTIF(AG$4:AG$66,4)+COUNTIF(AG$4:AG66,"*4*")=1,_xlfn.XLOOKUP(4,AG$4:AG$66,$B$4:$B$66,"",0,1),"PAS OK")</f>
        <v>258</v>
      </c>
      <c r="AH72" s="164"/>
      <c r="AI72" s="266">
        <f>_xlfn.XLOOKUP(4,AI$4:AI$66,$B$4:$B$66,"",0,1)</f>
        <v>258</v>
      </c>
      <c r="AJ72" s="266">
        <f>_xlfn.XLOOKUP(4,AJ$4:AJ$66,$B$4:$B$66,"",0,1)</f>
        <v>258</v>
      </c>
      <c r="AK72" s="266">
        <f>_xlfn.XLOOKUP(4,AK$4:AK$66,$B$4:$B$66,"",0,1)</f>
        <v>258</v>
      </c>
      <c r="AL72" s="266" t="str">
        <f>_xlfn.XLOOKUP(4,AL$4:AL$66,$B$4:$B$66,"",0,1)</f>
        <v/>
      </c>
      <c r="AM72" s="130">
        <f>IF(COUNTIF(AM$4:AM$66,4)+COUNTIF(AM$4:AM66,"*4*")=1,_xlfn.XLOOKUP(4,AM$4:AM$66,$B$4:$B$66,"",0,1),"PAS OK")</f>
        <v>290</v>
      </c>
      <c r="AN72" s="130" t="str">
        <f>IF(COUNTIF(AN$4:AN$66,4)+COUNTIF(AN$4:AN66,"*4*")=1,_xlfn.XLOOKUP(4,AN$4:AN$66,$B$4:$B$66,"",0,1),"PAS OK")</f>
        <v/>
      </c>
      <c r="AO72" s="130" t="str">
        <f>IF(COUNTIF(AO$4:AO$66,4)+COUNTIF(AO$4:AO66,"*4*")=1,_xlfn.XLOOKUP(4,AO$4:AO$66,$B$4:$B$66,"",0,1),"PAS OK")</f>
        <v/>
      </c>
      <c r="AP72" s="106">
        <f>COUNTIF(C$72:AO$72,"OK")+COUNTIF(C$72:AO$72,"&gt;=4")</f>
        <v>16</v>
      </c>
      <c r="AQ72" s="41">
        <f>AP72*1/15</f>
        <v>1.0666666666666667</v>
      </c>
    </row>
    <row r="73" spans="1:43" s="88" customFormat="1" ht="15.75" customHeight="1" thickBot="1" x14ac:dyDescent="0.3">
      <c r="A73" s="267"/>
      <c r="B73" s="268"/>
      <c r="C73" s="269"/>
      <c r="D73" s="67"/>
      <c r="E73" s="45"/>
      <c r="F73" s="45"/>
      <c r="G73" s="45"/>
      <c r="H73" s="45"/>
      <c r="I73" s="45"/>
      <c r="J73" s="176"/>
      <c r="K73" s="45"/>
      <c r="L73" s="45"/>
      <c r="M73" s="45"/>
      <c r="N73" s="45"/>
      <c r="O73" s="45"/>
      <c r="P73" s="45"/>
      <c r="Q73" s="47"/>
      <c r="R73" s="176"/>
      <c r="S73" s="67"/>
      <c r="T73" s="45"/>
      <c r="U73" s="45"/>
      <c r="V73" s="45"/>
      <c r="W73" s="45"/>
      <c r="X73" s="45"/>
      <c r="Y73" s="45"/>
      <c r="Z73" s="176"/>
      <c r="AA73" s="45"/>
      <c r="AB73" s="45"/>
      <c r="AC73" s="45"/>
      <c r="AD73" s="45"/>
      <c r="AE73" s="45"/>
      <c r="AF73" s="45"/>
      <c r="AG73" s="45"/>
      <c r="AH73" s="176"/>
      <c r="AI73" s="45"/>
      <c r="AJ73" s="45"/>
      <c r="AK73" s="45"/>
      <c r="AL73" s="45"/>
      <c r="AM73" s="45"/>
      <c r="AN73" s="45"/>
      <c r="AO73" s="47"/>
      <c r="AP73" s="103"/>
      <c r="AQ73" s="37"/>
    </row>
    <row r="74" spans="1:43" ht="15" x14ac:dyDescent="0.25">
      <c r="A74" s="270"/>
      <c r="B74" s="271"/>
      <c r="C74" s="271"/>
      <c r="J74" s="271"/>
      <c r="R74" s="271"/>
      <c r="Z74" s="271"/>
      <c r="AH74" s="271"/>
    </row>
    <row r="75" spans="1:43" ht="15" x14ac:dyDescent="0.25">
      <c r="A75" s="270"/>
      <c r="B75" s="271"/>
      <c r="C75" s="3" t="str" cm="1">
        <f t="array" ref="C75">IFERROR("("&amp;INDEX($B:$B,_xlfn.AGGREGATE(15,6,ROW(C$5:C$66)/ISNUMBER(SEARCH(4,C$5:C$66)),1))&amp;")","pas ok")</f>
        <v>(258)</v>
      </c>
      <c r="D75" s="3" t="str" cm="1">
        <f t="array" ref="D75">IFERROR("("&amp;INDEX($B:$B,_xlfn.AGGREGATE(15,6,ROW(D$5:D$66)/ISNUMBER(SEARCH(4,D$5:D$66)),1))&amp;")","pas ok")</f>
        <v>pas ok</v>
      </c>
      <c r="E75" s="3" t="str" cm="1">
        <f t="array" ref="E75">IFERROR("("&amp;INDEX($B:$B,_xlfn.AGGREGATE(15,6,ROW(E$5:E$66)/ISNUMBER(SEARCH(4,E$5:E$66)),1))&amp;")","pas ok")</f>
        <v>pas ok</v>
      </c>
      <c r="F75" s="3" t="str" cm="1">
        <f t="array" ref="F75">IFERROR("("&amp;INDEX($B:$B,_xlfn.AGGREGATE(15,6,ROW(F$5:F$66)/ISNUMBER(SEARCH(4,F$5:F$66)),1))&amp;")","pas ok")</f>
        <v>pas ok</v>
      </c>
      <c r="G75" s="3" t="str" cm="1">
        <f t="array" ref="G75">IFERROR("("&amp;INDEX($B:$B,_xlfn.AGGREGATE(15,6,ROW(G$5:G$66)/ISNUMBER(SEARCH(4,G$5:G$66)),1))&amp;")","pas ok")</f>
        <v>(267)</v>
      </c>
      <c r="H75" s="3" t="str" cm="1">
        <f t="array" ref="H75">IFERROR("("&amp;INDEX($B:$B,_xlfn.AGGREGATE(15,6,ROW(H$5:H$66)/ISNUMBER(SEARCH(4,H$5:H$66)),1))&amp;")","pas ok")</f>
        <v>(189)</v>
      </c>
      <c r="I75" s="3" t="str" cm="1">
        <f t="array" ref="I75">IFERROR("("&amp;INDEX($B:$B,_xlfn.AGGREGATE(15,6,ROW(I$5:I$66)/ISNUMBER(SEARCH(4,I$5:I$66)),1))&amp;")","pas ok")</f>
        <v>pas ok</v>
      </c>
      <c r="J75" s="3" t="str" cm="1">
        <f t="array" ref="J75">IFERROR("("&amp;INDEX($B:$B,_xlfn.AGGREGATE(15,6,ROW(J$5:J$66)/ISNUMBER(SEARCH(4,J$5:J$66)),1))&amp;")","pas ok")</f>
        <v>pas ok</v>
      </c>
      <c r="K75" s="3" t="str" cm="1">
        <f t="array" ref="K75">IFERROR("("&amp;INDEX($B:$B,_xlfn.AGGREGATE(15,6,ROW(K$5:K$66)/ISNUMBER(SEARCH(4,K$5:K$66)),1))&amp;")","pas ok")</f>
        <v>pas ok</v>
      </c>
      <c r="L75" s="3" t="str" cm="1">
        <f t="array" ref="L75">IFERROR("("&amp;INDEX($B:$B,_xlfn.AGGREGATE(15,6,ROW(L$5:L$66)/ISNUMBER(SEARCH(4,L$5:L$66)),1))&amp;")","pas ok")</f>
        <v>(189)</v>
      </c>
      <c r="M75" s="3" t="str" cm="1">
        <f t="array" ref="M75">IFERROR("("&amp;INDEX($B:$B,_xlfn.AGGREGATE(15,6,ROW(M$5:M$66)/ISNUMBER(SEARCH(4,M$5:M$66)),1))&amp;")","pas ok")</f>
        <v>(189)</v>
      </c>
      <c r="N75" s="3" t="str" cm="1">
        <f t="array" ref="N75">IFERROR("("&amp;INDEX($B:$B,_xlfn.AGGREGATE(15,6,ROW(N$5:N$66)/ISNUMBER(SEARCH(4,N$5:N$66)),1))&amp;")","pas ok")</f>
        <v>(189)</v>
      </c>
      <c r="O75" s="3" t="str" cm="1">
        <f t="array" ref="O75">IFERROR("("&amp;INDEX($B:$B,_xlfn.AGGREGATE(15,6,ROW(O$5:O$66)/ISNUMBER(SEARCH(4,O$5:O$66)),1))&amp;")","pas ok")</f>
        <v>(226)</v>
      </c>
      <c r="P75" s="3" t="str" cm="1">
        <f t="array" ref="P75">IFERROR("("&amp;INDEX($B:$B,_xlfn.AGGREGATE(15,6,ROW(P$5:P$66)/ISNUMBER(SEARCH(4,P$5:P$66)),1))&amp;")","pas ok")</f>
        <v>(226)</v>
      </c>
      <c r="Q75" s="3" t="str" cm="1">
        <f t="array" ref="Q75">IFERROR("("&amp;INDEX($B:$B,_xlfn.AGGREGATE(15,6,ROW(Q$5:Q$66)/ISNUMBER(SEARCH(4,Q$5:Q$66)),1))&amp;")","pas ok")</f>
        <v>(226)</v>
      </c>
      <c r="R75" s="3" t="str" cm="1">
        <f t="array" ref="R75">IFERROR("("&amp;INDEX($B:$B,_xlfn.AGGREGATE(15,6,ROW(R$5:R$66)/ISNUMBER(SEARCH(4,R$5:R$66)),1))&amp;")","pas ok")</f>
        <v>pas ok</v>
      </c>
      <c r="S75" s="3" t="str" cm="1">
        <f t="array" ref="S75">IFERROR("("&amp;INDEX($B:$B,_xlfn.AGGREGATE(15,6,ROW(S$5:S$66)/ISNUMBER(SEARCH(4,S$5:S$66)),1))&amp;")","pas ok")</f>
        <v>(240)</v>
      </c>
      <c r="T75" s="3" t="str" cm="1">
        <f t="array" ref="T75">IFERROR("("&amp;INDEX($B:$B,_xlfn.AGGREGATE(15,6,ROW(T$5:T$66)/ISNUMBER(SEARCH(4,T$5:T$66)),1))&amp;")","pas ok")</f>
        <v>(240)</v>
      </c>
      <c r="U75" s="3" t="str" cm="1">
        <f t="array" ref="U75">IFERROR("("&amp;INDEX($B:$B,_xlfn.AGGREGATE(15,6,ROW(U$5:U$66)/ISNUMBER(SEARCH(4,U$5:U$66)),1))&amp;")","pas ok")</f>
        <v>(240)</v>
      </c>
      <c r="V75" s="3" t="str" cm="1">
        <f t="array" ref="V75">IFERROR("("&amp;INDEX($B:$B,_xlfn.AGGREGATE(15,6,ROW(V$5:V$66)/ISNUMBER(SEARCH(4,V$5:V$66)),1))&amp;")","pas ok")</f>
        <v>pas ok</v>
      </c>
      <c r="W75" s="3" t="str" cm="1">
        <f t="array" ref="W75">IFERROR("("&amp;INDEX($B:$B,_xlfn.AGGREGATE(15,6,ROW(W$5:W$66)/ISNUMBER(SEARCH(4,W$5:W$66)),1))&amp;")","pas ok")</f>
        <v>(271)</v>
      </c>
      <c r="X75" s="3" t="str" cm="1">
        <f t="array" ref="X75">IFERROR("("&amp;INDEX($B:$B,_xlfn.AGGREGATE(15,6,ROW(X$5:X$66)/ISNUMBER(SEARCH(4,X$5:X$66)),1))&amp;")","pas ok")</f>
        <v>(189)</v>
      </c>
      <c r="Y75" s="3" t="str" cm="1">
        <f t="array" ref="Y75">IFERROR("("&amp;INDEX($B:$B,_xlfn.AGGREGATE(15,6,ROW(Y$5:Y$66)/ISNUMBER(SEARCH(4,Y$5:Y$66)),1))&amp;")","pas ok")</f>
        <v>(278)</v>
      </c>
      <c r="Z75" s="3" t="str" cm="1">
        <f t="array" ref="Z75">IFERROR("("&amp;INDEX($B:$B,_xlfn.AGGREGATE(15,6,ROW(Z$5:Z$66)/ISNUMBER(SEARCH(4,Z$5:Z$66)),1))&amp;")","pas ok")</f>
        <v>pas ok</v>
      </c>
      <c r="AA75" s="3" t="str" cm="1">
        <f t="array" ref="AA75">IFERROR("("&amp;INDEX($B:$B,_xlfn.AGGREGATE(15,6,ROW(AA$5:AA$66)/ISNUMBER(SEARCH(4,AA$5:AA$66)),1))&amp;")","pas ok")</f>
        <v>pas ok</v>
      </c>
      <c r="AB75" s="3" t="str" cm="1">
        <f t="array" ref="AB75">IFERROR("("&amp;INDEX($B:$B,_xlfn.AGGREGATE(15,6,ROW(AB$5:AB$66)/ISNUMBER(SEARCH(4,AB$5:AB$66)),1))&amp;")","pas ok")</f>
        <v>pas ok</v>
      </c>
      <c r="AC75" s="3" t="str" cm="1">
        <f t="array" ref="AC75">IFERROR("("&amp;INDEX($B:$B,_xlfn.AGGREGATE(15,6,ROW(AC$5:AC$66)/ISNUMBER(SEARCH(4,AC$5:AC$66)),1))&amp;")","pas ok")</f>
        <v>pas ok</v>
      </c>
      <c r="AD75" s="3" t="str" cm="1">
        <f t="array" ref="AD75">IFERROR("("&amp;INDEX($B:$B,_xlfn.AGGREGATE(15,6,ROW(AD$5:AD$66)/ISNUMBER(SEARCH(4,AD$5:AD$66)),1))&amp;")","pas ok")</f>
        <v>pas ok</v>
      </c>
      <c r="AE75" s="3" t="str" cm="1">
        <f t="array" ref="AE75">IFERROR("("&amp;INDEX($B:$B,_xlfn.AGGREGATE(15,6,ROW(AE$5:AE$66)/ISNUMBER(SEARCH(4,AE$5:AE$66)),1))&amp;")","pas ok")</f>
        <v>(258)</v>
      </c>
      <c r="AF75" s="3" t="str" cm="1">
        <f t="array" ref="AF75">IFERROR("("&amp;INDEX($B:$B,_xlfn.AGGREGATE(15,6,ROW(AF$5:AF$66)/ISNUMBER(SEARCH(4,AF$5:AF$66)),1))&amp;")","pas ok")</f>
        <v>pas ok</v>
      </c>
      <c r="AG75" s="3" t="str" cm="1">
        <f t="array" ref="AG75">IFERROR("("&amp;INDEX($B:$B,_xlfn.AGGREGATE(15,6,ROW(AG$5:AG$66)/ISNUMBER(SEARCH(4,AG$5:AG$66)),1))&amp;")","pas ok")</f>
        <v>(258)</v>
      </c>
      <c r="AH75" s="3" t="str" cm="1">
        <f t="array" ref="AH75">IFERROR("("&amp;INDEX($B:$B,_xlfn.AGGREGATE(15,6,ROW(AH$5:AH$66)/ISNUMBER(SEARCH(4,AH$5:AH$66)),1))&amp;")","pas ok")</f>
        <v>pas ok</v>
      </c>
      <c r="AI75" s="3" t="str" cm="1">
        <f t="array" ref="AI75">IFERROR("("&amp;INDEX($B:$B,_xlfn.AGGREGATE(15,6,ROW(AI$5:AI$66)/ISNUMBER(SEARCH(4,AI$5:AI$66)),1))&amp;")","pas ok")</f>
        <v>(258)</v>
      </c>
    </row>
    <row r="76" spans="1:43" ht="15" x14ac:dyDescent="0.25">
      <c r="A76" s="270"/>
      <c r="B76" s="271"/>
      <c r="C76" s="271"/>
      <c r="J76" s="271"/>
      <c r="R76" s="271"/>
      <c r="Z76" s="271"/>
      <c r="AH76" s="271"/>
    </row>
    <row r="77" spans="1:43" ht="15" x14ac:dyDescent="0.25">
      <c r="A77" s="270"/>
      <c r="B77" s="271"/>
      <c r="C77" s="271"/>
      <c r="J77" s="271"/>
      <c r="R77" s="271"/>
      <c r="Z77" s="271"/>
      <c r="AH77" s="271"/>
    </row>
    <row r="78" spans="1:43" ht="15" x14ac:dyDescent="0.25">
      <c r="A78" s="270"/>
      <c r="B78" s="271"/>
      <c r="C78" s="271"/>
      <c r="J78" s="271"/>
      <c r="R78" s="271"/>
      <c r="Z78" s="271"/>
      <c r="AH78" s="271"/>
    </row>
    <row r="79" spans="1:43" ht="15" x14ac:dyDescent="0.25">
      <c r="A79" s="270"/>
      <c r="B79" s="271"/>
      <c r="C79" s="271"/>
      <c r="J79" s="271"/>
      <c r="R79" s="271"/>
      <c r="Z79" s="271"/>
      <c r="AH79" s="271"/>
    </row>
    <row r="80" spans="1:43" ht="15" x14ac:dyDescent="0.25">
      <c r="A80" s="270"/>
      <c r="B80" s="271"/>
      <c r="C80" s="271"/>
      <c r="J80" s="271"/>
      <c r="R80" s="271"/>
      <c r="Z80" s="271"/>
      <c r="AH80" s="271"/>
    </row>
    <row r="81" spans="1:34" ht="15" x14ac:dyDescent="0.25">
      <c r="A81" s="270"/>
      <c r="B81" s="271"/>
      <c r="C81" s="271"/>
      <c r="J81" s="271"/>
      <c r="R81" s="271"/>
      <c r="Z81" s="271"/>
      <c r="AH81" s="271"/>
    </row>
    <row r="82" spans="1:34" ht="15" x14ac:dyDescent="0.25">
      <c r="A82" s="270"/>
      <c r="B82" s="271"/>
      <c r="C82" s="271"/>
      <c r="J82" s="271"/>
      <c r="R82" s="271"/>
      <c r="Z82" s="271"/>
      <c r="AH82" s="271"/>
    </row>
    <row r="83" spans="1:34" ht="15" x14ac:dyDescent="0.25">
      <c r="A83" s="270"/>
      <c r="B83" s="271"/>
      <c r="C83" s="271"/>
      <c r="J83" s="271"/>
      <c r="R83" s="271"/>
      <c r="Z83" s="271"/>
      <c r="AH83" s="271"/>
    </row>
    <row r="84" spans="1:34" ht="15" x14ac:dyDescent="0.25">
      <c r="A84" s="270"/>
      <c r="B84" s="271"/>
      <c r="C84" s="271"/>
      <c r="J84" s="271"/>
      <c r="R84" s="271"/>
      <c r="Z84" s="271"/>
      <c r="AH84" s="271"/>
    </row>
    <row r="85" spans="1:34" ht="15" x14ac:dyDescent="0.25">
      <c r="A85" s="270"/>
      <c r="B85" s="271"/>
      <c r="C85" s="271"/>
      <c r="J85" s="271"/>
      <c r="R85" s="271"/>
      <c r="Z85" s="271"/>
      <c r="AH85" s="271"/>
    </row>
    <row r="86" spans="1:34" ht="15" x14ac:dyDescent="0.25">
      <c r="A86" s="270"/>
      <c r="B86" s="271"/>
      <c r="C86" s="271"/>
      <c r="J86" s="271"/>
      <c r="R86" s="271"/>
      <c r="Z86" s="271"/>
      <c r="AH86" s="271"/>
    </row>
    <row r="87" spans="1:34" ht="15" x14ac:dyDescent="0.25">
      <c r="A87" s="270"/>
      <c r="B87" s="271"/>
      <c r="C87" s="271"/>
      <c r="J87" s="271"/>
      <c r="R87" s="271"/>
      <c r="Z87" s="271"/>
      <c r="AH87" s="271"/>
    </row>
    <row r="88" spans="1:34" ht="15" x14ac:dyDescent="0.25">
      <c r="A88" s="270"/>
      <c r="B88" s="271"/>
      <c r="C88" s="271"/>
      <c r="J88" s="271"/>
      <c r="R88" s="271"/>
      <c r="Z88" s="271"/>
      <c r="AH88" s="271"/>
    </row>
    <row r="89" spans="1:34" ht="15" x14ac:dyDescent="0.25">
      <c r="A89" s="270"/>
      <c r="B89" s="271"/>
      <c r="C89" s="271"/>
      <c r="J89" s="271"/>
      <c r="R89" s="271"/>
      <c r="Z89" s="271"/>
      <c r="AH89" s="271"/>
    </row>
    <row r="90" spans="1:34" ht="15" x14ac:dyDescent="0.25">
      <c r="A90" s="270"/>
      <c r="B90" s="271"/>
      <c r="C90" s="271"/>
      <c r="J90" s="271"/>
      <c r="R90" s="271"/>
      <c r="Z90" s="271"/>
      <c r="AH90" s="271"/>
    </row>
    <row r="91" spans="1:34" ht="15" x14ac:dyDescent="0.25">
      <c r="A91" s="270"/>
      <c r="B91" s="271"/>
      <c r="C91" s="271"/>
      <c r="J91" s="271"/>
      <c r="R91" s="271"/>
      <c r="Z91" s="271"/>
      <c r="AH91" s="271"/>
    </row>
  </sheetData>
  <sheetProtection selectLockedCells="1" selectUnlockedCells="1"/>
  <customSheetViews>
    <customSheetView guid="{B499E3A8-C4B9-461F-B82B-3A928EF1E75F}">
      <pane xSplit="2" ySplit="2" topLeftCell="FE28" activePane="bottomRight" state="frozen"/>
      <selection pane="bottomRight" activeCell="FK50" sqref="FK50"/>
      <pageMargins left="0.7" right="0.7" top="0.75" bottom="0.75" header="0.3" footer="0.3"/>
      <pageSetup orientation="portrait" r:id="rId1"/>
    </customSheetView>
    <customSheetView guid="{2AF386AD-D9C6-4AB9-B3F3-9FAF3F7A00D0}">
      <pane xSplit="2" ySplit="2" topLeftCell="AY3" activePane="bottomRight" state="frozen"/>
      <selection pane="bottomRight" activeCell="BQ29" sqref="BQ29"/>
      <pageMargins left="0.7" right="0.7" top="0.75" bottom="0.75" header="0.3" footer="0.3"/>
      <pageSetup orientation="portrait" r:id="rId2"/>
    </customSheetView>
    <customSheetView guid="{8868A361-39E7-48E3-8C9F-00069119EB0C}" scale="170">
      <pane xSplit="2" ySplit="2" topLeftCell="BI6" activePane="bottomRight" state="frozen"/>
      <selection pane="bottomRight" activeCell="DO16" sqref="DO16"/>
      <pageMargins left="0.7" right="0.7" top="0.75" bottom="0.75" header="0.3" footer="0.3"/>
      <pageSetup orientation="portrait" r:id="rId3"/>
    </customSheetView>
    <customSheetView guid="{2A0E02F5-4552-4EE5-97AA-2EC911089911}">
      <pane xSplit="2" ySplit="2" topLeftCell="BN6" activePane="bottomRight" state="frozen"/>
      <selection pane="bottomRight" activeCell="JZ90" sqref="JZ90"/>
      <pageMargins left="0.7" right="0.7" top="0.75" bottom="0.75" header="0.3" footer="0.3"/>
      <pageSetup orientation="portrait" r:id="rId4"/>
    </customSheetView>
    <customSheetView guid="{31575CEA-C4D4-4B80-8D64-2F55D76D84FE}" scale="110">
      <pane xSplit="2" ySplit="2" topLeftCell="AX3" activePane="bottomRight" state="frozen"/>
      <selection pane="bottomRight" activeCell="BE24" sqref="BE24"/>
      <pageMargins left="0.7" right="0.7" top="0.75" bottom="0.75" header="0.3" footer="0.3"/>
      <pageSetup orientation="portrait" r:id="rId5"/>
    </customSheetView>
    <customSheetView guid="{6801EEEF-8295-43DA-AA84-E13606B0C6B4}">
      <pane xSplit="2" ySplit="2" topLeftCell="DP132" activePane="bottomRight" state="frozen"/>
      <selection pane="bottomRight" activeCell="E69" sqref="E69"/>
      <pageMargins left="0.7" right="0.7" top="0.75" bottom="0.75" header="0.3" footer="0.3"/>
      <pageSetup orientation="portrait" r:id="rId6"/>
    </customSheetView>
    <customSheetView guid="{4093D1FC-2CDE-474A-9EA0-01FD4B17DA45}">
      <pane xSplit="2" ySplit="2" topLeftCell="AW76" activePane="bottomRight" state="frozen"/>
      <selection pane="bottomRight" activeCell="BL94" sqref="BL94"/>
      <pageMargins left="0.7" right="0.7" top="0.75" bottom="0.75" header="0.3" footer="0.3"/>
      <pageSetup orientation="portrait" r:id="rId7"/>
    </customSheetView>
    <customSheetView guid="{33207855-A0AF-4780-8348-A1D006965FB6}">
      <pane xSplit="2" ySplit="2" topLeftCell="AZ63" activePane="bottomRight" state="frozen"/>
      <selection pane="bottomRight" activeCell="BB80" sqref="BB80"/>
      <pageMargins left="0.7" right="0.7" top="0.75" bottom="0.75" header="0.3" footer="0.3"/>
      <pageSetup orientation="portrait" r:id="rId8"/>
    </customSheetView>
    <customSheetView guid="{DAF27DC6-3258-4E4E-A4E7-FA8B6130224E}">
      <pane xSplit="2" ySplit="2" topLeftCell="AV65" activePane="bottomRight" state="frozen"/>
      <selection pane="bottomRight" activeCell="BA95" sqref="BA95"/>
      <pageMargins left="0.7" right="0.7" top="0.75" bottom="0.75" header="0.3" footer="0.3"/>
      <pageSetup orientation="portrait" r:id="rId9"/>
    </customSheetView>
    <customSheetView guid="{2DCA0BBF-4C78-49DF-8EDA-1B9A89E766C8}" scale="120">
      <pane xSplit="2" ySplit="2" topLeftCell="X76" activePane="bottomRight" state="frozen"/>
      <selection pane="bottomRight" activeCell="MF95" sqref="MF95"/>
      <pageMargins left="0.7" right="0.7" top="0.75" bottom="0.75" header="0.3" footer="0.3"/>
      <pageSetup orientation="portrait" r:id="rId10"/>
    </customSheetView>
    <customSheetView guid="{A6A6048C-5884-4097-8079-52DA58B3380A}">
      <pane xSplit="2" ySplit="2" topLeftCell="AF3" activePane="bottomRight" state="frozen"/>
      <selection pane="bottomRight" activeCell="AF1" sqref="AF1:AF1048576"/>
      <pageMargins left="0.7" right="0.7" top="0.75" bottom="0.75" header="0.3" footer="0.3"/>
      <pageSetup orientation="portrait" r:id="rId11"/>
    </customSheetView>
    <customSheetView guid="{F8343B7E-78F1-4DB4-9F0E-1512F1D71F13}">
      <pane xSplit="2" ySplit="2" topLeftCell="C9" activePane="bottomRight" state="frozen"/>
      <selection pane="bottomRight" activeCell="P89" sqref="P89"/>
      <pageMargins left="0.7" right="0.7" top="0.75" bottom="0.75" header="0.3" footer="0.3"/>
      <pageSetup orientation="portrait" r:id="rId12"/>
    </customSheetView>
    <customSheetView guid="{A81E0DA1-D63F-4CDF-B37A-C319C8BD7A74}" scale="110">
      <pane xSplit="2" ySplit="2" topLeftCell="CF54" activePane="bottomRight" state="frozen"/>
      <selection pane="bottomRight" activeCell="CU76" sqref="CU76"/>
      <pageMargins left="0.7" right="0.7" top="0.75" bottom="0.75" header="0.3" footer="0.3"/>
      <pageSetup orientation="portrait" r:id="rId13"/>
    </customSheetView>
    <customSheetView guid="{907EB2DF-D97C-4068-AF7F-2E29B1490354}" scale="110">
      <pane xSplit="2" ySplit="2" topLeftCell="C69" activePane="bottomRight" state="frozen"/>
      <selection pane="bottomRight" activeCell="D95" sqref="D95"/>
      <pageMargins left="0.7" right="0.7" top="0.75" bottom="0.75" header="0.3" footer="0.3"/>
      <pageSetup orientation="portrait" r:id="rId14"/>
    </customSheetView>
    <customSheetView guid="{094606DE-91F1-4215-8A71-12D73C4146C8}">
      <pane xSplit="2" ySplit="2" topLeftCell="C15" activePane="bottomRight" state="frozen"/>
      <selection pane="bottomRight" activeCell="AE26" sqref="AE26"/>
      <pageMargins left="0.7" right="0.7" top="0.75" bottom="0.75" header="0.3" footer="0.3"/>
      <pageSetup orientation="portrait" r:id="rId15"/>
    </customSheetView>
    <customSheetView guid="{CA91B286-1F2A-4F33-838C-35AC34FD77A0}">
      <pane xSplit="2" ySplit="2" topLeftCell="S54" activePane="bottomRight" state="frozen"/>
      <selection pane="bottomRight" activeCell="AX70" sqref="AX70"/>
      <pageMargins left="0.7" right="0.7" top="0.75" bottom="0.75" header="0.3" footer="0.3"/>
      <pageSetup orientation="portrait" r:id="rId16"/>
    </customSheetView>
    <customSheetView guid="{27CBC96A-0468-4042-8AE0-BF2EE3314177}" scale="116">
      <pane xSplit="2" ySplit="2" topLeftCell="AG72" activePane="bottomRight" state="frozen"/>
      <selection pane="bottomRight" activeCell="BA95" sqref="BA95"/>
      <pageMargins left="0.7" right="0.7" top="0.75" bottom="0.75" header="0.3" footer="0.3"/>
      <pageSetup orientation="portrait" r:id="rId17"/>
    </customSheetView>
    <customSheetView guid="{F0B17491-5E67-47B0-A802-1488D0A3B13B}">
      <pane xSplit="2" ySplit="2" topLeftCell="AB3" activePane="bottomRight" state="frozen"/>
      <selection pane="bottomRight" activeCell="AL6" sqref="AL6"/>
      <pageMargins left="0.7" right="0.7" top="0.75" bottom="0.75" header="0.3" footer="0.3"/>
      <pageSetup orientation="portrait" r:id="rId18"/>
    </customSheetView>
    <customSheetView guid="{C537FD98-CC02-40B7-818B-ADA48D5E4A90}" scale="110">
      <pane xSplit="2" ySplit="2" topLeftCell="BD3" activePane="bottomRight" state="frozen"/>
      <selection pane="bottomRight" activeCell="BL8" sqref="BL8"/>
      <pageMargins left="0.7" right="0.7" top="0.75" bottom="0.75" header="0.3" footer="0.3"/>
      <pageSetup orientation="portrait" r:id="rId19"/>
    </customSheetView>
    <customSheetView guid="{DEFA529C-49AD-4FDC-A11E-9BFF3C492A9D}">
      <pane xSplit="2" ySplit="2" topLeftCell="IS11" activePane="bottomRight" state="frozen"/>
      <selection pane="bottomRight" activeCell="JN38" sqref="JN38"/>
      <pageMargins left="0.7" right="0.7" top="0.75" bottom="0.75" header="0.3" footer="0.3"/>
      <pageSetup orientation="portrait" r:id="rId20"/>
    </customSheetView>
    <customSheetView guid="{ABA2DA6B-1BC9-4F71-9EE6-AAFB911D2166}">
      <pane xSplit="2" ySplit="2" topLeftCell="BH3" activePane="bottomRight" state="frozen"/>
      <selection pane="bottomRight" activeCell="BL7" sqref="BL7"/>
      <pageMargins left="0.7" right="0.7" top="0.75" bottom="0.75" header="0.3" footer="0.3"/>
      <pageSetup orientation="portrait" r:id="rId21"/>
    </customSheetView>
    <customSheetView guid="{D337D6CC-3780-46D5-9AEB-463CFDF37FA6}">
      <pane xSplit="2" ySplit="2" topLeftCell="BB9" activePane="bottomRight" state="frozen"/>
      <selection pane="bottomRight" activeCell="CC29" sqref="CC29"/>
      <pageMargins left="0.7" right="0.7" top="0.75" bottom="0.75" header="0.3" footer="0.3"/>
      <pageSetup orientation="portrait" r:id="rId22"/>
    </customSheetView>
    <customSheetView guid="{8D5DB4B2-EEE2-4525-B66D-ACFAD192CB06}">
      <pane xSplit="1" ySplit="1" topLeftCell="BL71" activePane="bottomRight" state="frozen"/>
      <selection pane="bottomRight" activeCell="BM91" sqref="BM91"/>
      <pageMargins left="0.7" right="0.7" top="0.75" bottom="0.75" header="0.3" footer="0.3"/>
      <pageSetup orientation="portrait" r:id="rId23"/>
    </customSheetView>
    <customSheetView guid="{25EA66F0-D932-4EF8-BF75-B123065A744C}" scale="110">
      <pane xSplit="2" ySplit="2" topLeftCell="BN3" activePane="bottomRight" state="frozen"/>
      <selection pane="bottomRight" activeCell="CH18" sqref="CH18"/>
      <pageMargins left="0.7" right="0.7" top="0.75" bottom="0.75" header="0.3" footer="0.3"/>
      <pageSetup orientation="portrait" r:id="rId24"/>
    </customSheetView>
    <customSheetView guid="{E28BD69B-B632-4540-9537-147F3DEC66D8}" scale="85" showPageBreaks="1">
      <pane xSplit="2" ySplit="2" topLeftCell="BF13" activePane="bottomRight" state="frozen"/>
      <selection pane="bottomRight" activeCell="BT18" sqref="BT18"/>
      <pageMargins left="0.7" right="0.7" top="0.75" bottom="0.75" header="0.3" footer="0.3"/>
      <pageSetup orientation="portrait" r:id="rId25"/>
    </customSheetView>
    <customSheetView guid="{B37236D1-6F90-422D-B52F-E5077C4225BC}" scale="116">
      <pane xSplit="2" ySplit="2" topLeftCell="GD29" activePane="bottomRight" state="frozen"/>
      <selection pane="bottomRight" activeCell="GG45" sqref="GG45"/>
      <pageMargins left="0.7" right="0.7" top="0.75" bottom="0.75" header="0.3" footer="0.3"/>
      <pageSetup orientation="portrait" r:id="rId26"/>
    </customSheetView>
    <customSheetView guid="{37DC5DB1-F5FF-4569-A319-515FB7B0BFFE}">
      <pane xSplit="2" ySplit="2" topLeftCell="AW3" activePane="bottomRight" state="frozen"/>
      <selection pane="bottomRight" activeCell="A6" sqref="A6"/>
      <pageMargins left="0.7" right="0.7" top="0.75" bottom="0.75" header="0.3" footer="0.3"/>
      <pageSetup orientation="portrait" r:id="rId27"/>
    </customSheetView>
    <customSheetView guid="{751ECD4E-506A-4B58-85FD-0F38F6A2AEA3}">
      <pane xSplit="2" ySplit="2" topLeftCell="DF63" activePane="bottomRight" state="frozen"/>
      <selection pane="bottomRight" activeCell="DR82" sqref="DR82"/>
      <pageMargins left="0.7" right="0.7" top="0.75" bottom="0.75" header="0.3" footer="0.3"/>
      <pageSetup orientation="portrait" r:id="rId28"/>
    </customSheetView>
    <customSheetView guid="{5DCDFBE9-7C33-4496-9CDC-8B39714D07D7}" scale="110" showPageBreaks="1" showGridLines="0" fitToPage="1">
      <pane xSplit="2" ySplit="2" topLeftCell="C18" activePane="bottomRight" state="frozen"/>
      <selection pane="bottomRight" activeCell="AF28" sqref="AF28"/>
      <pageMargins left="0.11811023622047245" right="0.11811023622047245" top="0.35433070866141736" bottom="0.35433070866141736" header="0.31496062992125984" footer="0.31496062992125984"/>
      <printOptions horizontalCentered="1" verticalCentered="1"/>
      <pageSetup paperSize="5" scale="48" fitToHeight="0" orientation="landscape" r:id="rId29"/>
    </customSheetView>
  </customSheetViews>
  <mergeCells count="8">
    <mergeCell ref="Z1:Z2"/>
    <mergeCell ref="AH1:AH2"/>
    <mergeCell ref="AP1:AP2"/>
    <mergeCell ref="A1:A2"/>
    <mergeCell ref="B1:B2"/>
    <mergeCell ref="B68:B70"/>
    <mergeCell ref="J1:J2"/>
    <mergeCell ref="R1:R2"/>
  </mergeCells>
  <phoneticPr fontId="37" type="noConversion"/>
  <conditionalFormatting sqref="C68:I70">
    <cfRule type="cellIs" dxfId="5" priority="203" operator="lessThan">
      <formula>3</formula>
    </cfRule>
  </conditionalFormatting>
  <conditionalFormatting sqref="G72:I73 O72:Q73 W72:Y73 AE72:AG73 AM72:AO73">
    <cfRule type="cellIs" dxfId="4" priority="136" operator="equal">
      <formula>"PAS OK"</formula>
    </cfRule>
  </conditionalFormatting>
  <conditionalFormatting sqref="K68:Q70">
    <cfRule type="cellIs" dxfId="3" priority="202" operator="lessThan">
      <formula>3</formula>
    </cfRule>
  </conditionalFormatting>
  <conditionalFormatting sqref="S68:Y70">
    <cfRule type="cellIs" dxfId="2" priority="201" operator="lessThan">
      <formula>3</formula>
    </cfRule>
  </conditionalFormatting>
  <conditionalFormatting sqref="AA68:AG70">
    <cfRule type="cellIs" dxfId="1" priority="200" operator="lessThan">
      <formula>3</formula>
    </cfRule>
  </conditionalFormatting>
  <conditionalFormatting sqref="AI68:AO70">
    <cfRule type="cellIs" dxfId="0" priority="199" operator="lessThan">
      <formula>3</formula>
    </cfRule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paperSize="5" scale="48" fitToHeight="0" orientation="landscape" r:id="rId30"/>
  <legacyDrawing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/>
  <dimension ref="A1:E50"/>
  <sheetViews>
    <sheetView workbookViewId="0">
      <selection activeCell="A30" sqref="A30:A50"/>
    </sheetView>
  </sheetViews>
  <sheetFormatPr defaultColWidth="11.42578125" defaultRowHeight="15.75" x14ac:dyDescent="0.25"/>
  <cols>
    <col min="1" max="1" width="42.28515625" style="74" bestFit="1" customWidth="1"/>
    <col min="2" max="2" width="9" style="74" customWidth="1"/>
  </cols>
  <sheetData>
    <row r="1" spans="1:5" x14ac:dyDescent="0.25">
      <c r="A1" s="84"/>
      <c r="B1" s="84"/>
      <c r="C1" s="80"/>
      <c r="D1" s="80"/>
      <c r="E1" s="80"/>
    </row>
    <row r="2" spans="1:5" ht="22.5" x14ac:dyDescent="0.25">
      <c r="A2" s="81" t="s">
        <v>72</v>
      </c>
      <c r="B2" s="82"/>
      <c r="C2" s="83"/>
      <c r="D2" s="83"/>
      <c r="E2" s="81"/>
    </row>
    <row r="3" spans="1:5" x14ac:dyDescent="0.25">
      <c r="A3" s="84"/>
      <c r="B3" s="84"/>
      <c r="C3" s="80"/>
      <c r="D3" s="80"/>
      <c r="E3" s="80"/>
    </row>
    <row r="4" spans="1:5" ht="16.5" thickBot="1" x14ac:dyDescent="0.3"/>
    <row r="5" spans="1:5" ht="16.5" thickBot="1" x14ac:dyDescent="0.3">
      <c r="A5" s="69" t="s">
        <v>32</v>
      </c>
      <c r="B5" s="75"/>
    </row>
    <row r="6" spans="1:5" ht="20.100000000000001" customHeight="1" x14ac:dyDescent="0.25">
      <c r="A6" s="70"/>
      <c r="B6" s="109" t="s">
        <v>28</v>
      </c>
    </row>
    <row r="7" spans="1:5" ht="20.100000000000001" customHeight="1" x14ac:dyDescent="0.25">
      <c r="A7" s="71"/>
      <c r="B7" s="14" t="s">
        <v>15</v>
      </c>
    </row>
    <row r="8" spans="1:5" ht="20.100000000000001" customHeight="1" x14ac:dyDescent="0.25">
      <c r="A8" s="71"/>
      <c r="B8" s="14" t="s">
        <v>13</v>
      </c>
    </row>
    <row r="9" spans="1:5" ht="20.100000000000001" customHeight="1" x14ac:dyDescent="0.25">
      <c r="A9" s="71"/>
      <c r="B9" s="15" t="s">
        <v>20</v>
      </c>
    </row>
    <row r="10" spans="1:5" ht="20.100000000000001" customHeight="1" x14ac:dyDescent="0.25">
      <c r="A10" s="71"/>
      <c r="B10" s="110" t="s">
        <v>33</v>
      </c>
    </row>
    <row r="11" spans="1:5" ht="20.100000000000001" customHeight="1" x14ac:dyDescent="0.25">
      <c r="A11" s="71"/>
      <c r="B11" s="108" t="s">
        <v>34</v>
      </c>
    </row>
    <row r="12" spans="1:5" ht="20.100000000000001" customHeight="1" x14ac:dyDescent="0.25">
      <c r="A12" s="71"/>
      <c r="B12" s="16" t="s">
        <v>19</v>
      </c>
    </row>
    <row r="13" spans="1:5" ht="20.100000000000001" customHeight="1" x14ac:dyDescent="0.25">
      <c r="A13" s="71"/>
      <c r="B13" s="16" t="s">
        <v>35</v>
      </c>
    </row>
    <row r="14" spans="1:5" ht="20.100000000000001" customHeight="1" x14ac:dyDescent="0.25">
      <c r="A14" s="71"/>
      <c r="B14" s="17" t="s">
        <v>23</v>
      </c>
    </row>
    <row r="15" spans="1:5" ht="20.100000000000001" customHeight="1" x14ac:dyDescent="0.25">
      <c r="A15" s="71"/>
      <c r="B15" s="17" t="s">
        <v>18</v>
      </c>
    </row>
    <row r="16" spans="1:5" ht="20.100000000000001" customHeight="1" x14ac:dyDescent="0.25">
      <c r="A16" s="71"/>
      <c r="B16" s="18" t="s">
        <v>21</v>
      </c>
    </row>
    <row r="17" spans="1:3" ht="20.100000000000001" customHeight="1" x14ac:dyDescent="0.25">
      <c r="A17" s="71"/>
      <c r="B17" s="111" t="s">
        <v>10</v>
      </c>
    </row>
    <row r="18" spans="1:3" ht="20.100000000000001" customHeight="1" x14ac:dyDescent="0.25">
      <c r="A18" s="71"/>
      <c r="B18" s="108" t="s">
        <v>36</v>
      </c>
    </row>
    <row r="19" spans="1:3" ht="20.100000000000001" customHeight="1" x14ac:dyDescent="0.25">
      <c r="A19" s="71"/>
      <c r="B19" s="19" t="s">
        <v>12</v>
      </c>
    </row>
    <row r="20" spans="1:3" ht="20.100000000000001" customHeight="1" x14ac:dyDescent="0.25">
      <c r="A20" s="71"/>
      <c r="B20" s="65" t="s">
        <v>68</v>
      </c>
    </row>
    <row r="21" spans="1:3" ht="20.100000000000001" customHeight="1" x14ac:dyDescent="0.25">
      <c r="A21" s="71"/>
      <c r="B21" s="110" t="s">
        <v>17</v>
      </c>
    </row>
    <row r="22" spans="1:3" ht="20.100000000000001" customHeight="1" x14ac:dyDescent="0.25">
      <c r="A22" s="71"/>
      <c r="B22" s="19" t="s">
        <v>16</v>
      </c>
    </row>
    <row r="23" spans="1:3" ht="20.100000000000001" customHeight="1" x14ac:dyDescent="0.25">
      <c r="A23" s="71"/>
      <c r="B23" s="112" t="s">
        <v>37</v>
      </c>
    </row>
    <row r="24" spans="1:3" ht="20.100000000000001" customHeight="1" x14ac:dyDescent="0.25">
      <c r="A24" s="71"/>
      <c r="B24" s="63" t="s">
        <v>11</v>
      </c>
    </row>
    <row r="25" spans="1:3" ht="20.100000000000001" customHeight="1" x14ac:dyDescent="0.25">
      <c r="A25" s="71"/>
      <c r="B25" s="113" t="s">
        <v>14</v>
      </c>
    </row>
    <row r="26" spans="1:3" ht="20.100000000000001" customHeight="1" thickBot="1" x14ac:dyDescent="0.3">
      <c r="A26" s="72"/>
      <c r="B26" s="114" t="s">
        <v>38</v>
      </c>
    </row>
    <row r="27" spans="1:3" x14ac:dyDescent="0.25">
      <c r="A27" s="78"/>
      <c r="B27" s="79"/>
      <c r="C27" s="77"/>
    </row>
    <row r="28" spans="1:3" ht="16.5" thickBot="1" x14ac:dyDescent="0.3">
      <c r="A28" s="78"/>
      <c r="B28" s="79"/>
      <c r="C28" s="77"/>
    </row>
    <row r="29" spans="1:3" ht="16.5" thickBot="1" x14ac:dyDescent="0.3">
      <c r="A29" s="73" t="s">
        <v>39</v>
      </c>
      <c r="B29" s="76"/>
    </row>
    <row r="30" spans="1:3" ht="20.100000000000001" customHeight="1" x14ac:dyDescent="0.25">
      <c r="A30" s="70"/>
      <c r="B30" s="115" t="s">
        <v>40</v>
      </c>
    </row>
    <row r="31" spans="1:3" ht="20.100000000000001" customHeight="1" x14ac:dyDescent="0.25">
      <c r="A31" s="71"/>
      <c r="B31" s="116" t="s">
        <v>41</v>
      </c>
    </row>
    <row r="32" spans="1:3" ht="20.100000000000001" customHeight="1" x14ac:dyDescent="0.25">
      <c r="A32" s="71"/>
      <c r="B32" s="116" t="s">
        <v>42</v>
      </c>
    </row>
    <row r="33" spans="1:2" ht="20.100000000000001" customHeight="1" x14ac:dyDescent="0.25">
      <c r="A33" s="71"/>
      <c r="B33" s="116" t="s">
        <v>43</v>
      </c>
    </row>
    <row r="34" spans="1:2" ht="20.100000000000001" customHeight="1" x14ac:dyDescent="0.25">
      <c r="A34" s="71"/>
      <c r="B34" s="116" t="s">
        <v>44</v>
      </c>
    </row>
    <row r="35" spans="1:2" ht="20.100000000000001" customHeight="1" x14ac:dyDescent="0.25">
      <c r="A35" s="71"/>
      <c r="B35" s="116" t="s">
        <v>45</v>
      </c>
    </row>
    <row r="36" spans="1:2" ht="20.100000000000001" customHeight="1" x14ac:dyDescent="0.25">
      <c r="A36" s="71"/>
      <c r="B36" s="116" t="s">
        <v>46</v>
      </c>
    </row>
    <row r="37" spans="1:2" ht="20.100000000000001" customHeight="1" x14ac:dyDescent="0.25">
      <c r="A37" s="71"/>
      <c r="B37" s="116" t="s">
        <v>47</v>
      </c>
    </row>
    <row r="38" spans="1:2" ht="20.100000000000001" customHeight="1" x14ac:dyDescent="0.25">
      <c r="A38" s="71"/>
      <c r="B38" s="116" t="s">
        <v>48</v>
      </c>
    </row>
    <row r="39" spans="1:2" ht="20.100000000000001" customHeight="1" x14ac:dyDescent="0.25">
      <c r="A39" s="71"/>
      <c r="B39" s="116" t="s">
        <v>49</v>
      </c>
    </row>
    <row r="40" spans="1:2" ht="20.100000000000001" customHeight="1" x14ac:dyDescent="0.25">
      <c r="A40" s="71"/>
      <c r="B40" s="116" t="s">
        <v>22</v>
      </c>
    </row>
    <row r="41" spans="1:2" ht="20.100000000000001" customHeight="1" x14ac:dyDescent="0.25">
      <c r="A41" s="71"/>
      <c r="B41" s="116" t="s">
        <v>50</v>
      </c>
    </row>
    <row r="42" spans="1:2" ht="20.100000000000001" customHeight="1" x14ac:dyDescent="0.25">
      <c r="A42" s="71"/>
      <c r="B42" s="116" t="s">
        <v>51</v>
      </c>
    </row>
    <row r="43" spans="1:2" ht="20.100000000000001" customHeight="1" x14ac:dyDescent="0.25">
      <c r="A43" s="71"/>
      <c r="B43" s="116" t="s">
        <v>52</v>
      </c>
    </row>
    <row r="44" spans="1:2" ht="20.100000000000001" customHeight="1" x14ac:dyDescent="0.25">
      <c r="A44" s="71"/>
      <c r="B44" s="116" t="s">
        <v>71</v>
      </c>
    </row>
    <row r="45" spans="1:2" ht="20.100000000000001" customHeight="1" x14ac:dyDescent="0.25">
      <c r="A45" s="71"/>
      <c r="B45" s="116" t="s">
        <v>53</v>
      </c>
    </row>
    <row r="46" spans="1:2" ht="20.100000000000001" customHeight="1" x14ac:dyDescent="0.25">
      <c r="A46" s="71"/>
      <c r="B46" s="116" t="s">
        <v>54</v>
      </c>
    </row>
    <row r="47" spans="1:2" ht="20.100000000000001" customHeight="1" x14ac:dyDescent="0.25">
      <c r="A47" s="71"/>
      <c r="B47" s="116" t="s">
        <v>55</v>
      </c>
    </row>
    <row r="48" spans="1:2" ht="20.100000000000001" customHeight="1" x14ac:dyDescent="0.25">
      <c r="A48" s="71"/>
      <c r="B48" s="117" t="s">
        <v>56</v>
      </c>
    </row>
    <row r="49" spans="1:2" ht="20.100000000000001" customHeight="1" x14ac:dyDescent="0.25">
      <c r="A49" s="71"/>
      <c r="B49" s="116" t="s">
        <v>57</v>
      </c>
    </row>
    <row r="50" spans="1:2" ht="20.100000000000001" customHeight="1" thickBot="1" x14ac:dyDescent="0.3">
      <c r="A50" s="72"/>
      <c r="B50" s="118" t="s">
        <v>58</v>
      </c>
    </row>
  </sheetData>
  <customSheetViews>
    <customSheetView guid="{B499E3A8-C4B9-461F-B82B-3A928EF1E75F}">
      <selection activeCell="B6" sqref="B6"/>
      <pageMargins left="0.7" right="0.7" top="0.75" bottom="0.75" header="0.3" footer="0.3"/>
    </customSheetView>
    <customSheetView guid="{2AF386AD-D9C6-4AB9-B3F3-9FAF3F7A00D0}">
      <selection activeCell="B6" sqref="B6"/>
      <pageMargins left="0.7" right="0.7" top="0.75" bottom="0.75" header="0.3" footer="0.3"/>
    </customSheetView>
    <customSheetView guid="{8868A361-39E7-48E3-8C9F-00069119EB0C}">
      <selection activeCell="B6" sqref="B6"/>
      <pageMargins left="0.7" right="0.7" top="0.75" bottom="0.75" header="0.3" footer="0.3"/>
    </customSheetView>
    <customSheetView guid="{2A0E02F5-4552-4EE5-97AA-2EC911089911}">
      <selection activeCell="B6" sqref="B6"/>
      <pageMargins left="0.7" right="0.7" top="0.75" bottom="0.75" header="0.3" footer="0.3"/>
    </customSheetView>
    <customSheetView guid="{31575CEA-C4D4-4B80-8D64-2F55D76D84FE}">
      <selection activeCell="B6" sqref="B6"/>
      <pageMargins left="0.7" right="0.7" top="0.75" bottom="0.75" header="0.3" footer="0.3"/>
    </customSheetView>
    <customSheetView guid="{6801EEEF-8295-43DA-AA84-E13606B0C6B4}">
      <selection activeCell="B6" sqref="B6"/>
      <pageMargins left="0.7" right="0.7" top="0.75" bottom="0.75" header="0.3" footer="0.3"/>
    </customSheetView>
    <customSheetView guid="{4093D1FC-2CDE-474A-9EA0-01FD4B17DA45}">
      <selection activeCell="B6" sqref="B6:B26"/>
      <pageMargins left="0.7" right="0.7" top="0.75" bottom="0.75" header="0.3" footer="0.3"/>
    </customSheetView>
    <customSheetView guid="{33207855-A0AF-4780-8348-A1D006965FB6}">
      <selection activeCell="B6" sqref="B6"/>
      <pageMargins left="0.7" right="0.7" top="0.75" bottom="0.75" header="0.3" footer="0.3"/>
    </customSheetView>
    <customSheetView guid="{DAF27DC6-3258-4E4E-A4E7-FA8B6130224E}">
      <selection activeCell="B6" sqref="B6"/>
      <pageMargins left="0.7" right="0.7" top="0.75" bottom="0.75" header="0.3" footer="0.3"/>
    </customSheetView>
    <customSheetView guid="{2DCA0BBF-4C78-49DF-8EDA-1B9A89E766C8}">
      <selection activeCell="B6" sqref="B6"/>
      <pageMargins left="0.7" right="0.7" top="0.75" bottom="0.75" header="0.3" footer="0.3"/>
    </customSheetView>
    <customSheetView guid="{A6A6048C-5884-4097-8079-52DA58B3380A}">
      <pageMargins left="0.7" right="0.7" top="0.75" bottom="0.75" header="0.3" footer="0.3"/>
    </customSheetView>
    <customSheetView guid="{F8343B7E-78F1-4DB4-9F0E-1512F1D71F13}">
      <pageMargins left="0.7" right="0.7" top="0.75" bottom="0.75" header="0.3" footer="0.3"/>
    </customSheetView>
    <customSheetView guid="{A81E0DA1-D63F-4CDF-B37A-C319C8BD7A74}">
      <pageMargins left="0.7" right="0.7" top="0.75" bottom="0.75" header="0.3" footer="0.3"/>
    </customSheetView>
    <customSheetView guid="{907EB2DF-D97C-4068-AF7F-2E29B1490354}">
      <pageMargins left="0.7" right="0.7" top="0.75" bottom="0.75" header="0.3" footer="0.3"/>
    </customSheetView>
    <customSheetView guid="{094606DE-91F1-4215-8A71-12D73C4146C8}">
      <pageMargins left="0.7" right="0.7" top="0.75" bottom="0.75" header="0.3" footer="0.3"/>
    </customSheetView>
    <customSheetView guid="{CA91B286-1F2A-4F33-838C-35AC34FD77A0}">
      <selection activeCell="B6" sqref="B6"/>
      <pageMargins left="0.7" right="0.7" top="0.75" bottom="0.75" header="0.3" footer="0.3"/>
    </customSheetView>
    <customSheetView guid="{27CBC96A-0468-4042-8AE0-BF2EE3314177}">
      <selection activeCell="B6" sqref="B6"/>
      <pageMargins left="0.7" right="0.7" top="0.75" bottom="0.75" header="0.3" footer="0.3"/>
    </customSheetView>
    <customSheetView guid="{F0B17491-5E67-47B0-A802-1488D0A3B13B}">
      <selection activeCell="B6" sqref="B6"/>
      <pageMargins left="0.7" right="0.7" top="0.75" bottom="0.75" header="0.3" footer="0.3"/>
    </customSheetView>
    <customSheetView guid="{C537FD98-CC02-40B7-818B-ADA48D5E4A90}">
      <selection activeCell="B6" sqref="B6"/>
      <pageMargins left="0.7" right="0.7" top="0.75" bottom="0.75" header="0.3" footer="0.3"/>
    </customSheetView>
    <customSheetView guid="{DEFA529C-49AD-4FDC-A11E-9BFF3C492A9D}">
      <selection activeCell="B6" sqref="B6"/>
      <pageMargins left="0.7" right="0.7" top="0.75" bottom="0.75" header="0.3" footer="0.3"/>
    </customSheetView>
    <customSheetView guid="{ABA2DA6B-1BC9-4F71-9EE6-AAFB911D2166}">
      <selection activeCell="B6" sqref="B6"/>
      <pageMargins left="0.7" right="0.7" top="0.75" bottom="0.75" header="0.3" footer="0.3"/>
    </customSheetView>
    <customSheetView guid="{D337D6CC-3780-46D5-9AEB-463CFDF37FA6}">
      <selection activeCell="B6" sqref="B6"/>
      <pageMargins left="0.7" right="0.7" top="0.75" bottom="0.75" header="0.3" footer="0.3"/>
    </customSheetView>
    <customSheetView guid="{8D5DB4B2-EEE2-4525-B66D-ACFAD192CB06}">
      <selection activeCell="B6" sqref="B6"/>
      <pageMargins left="0.7" right="0.7" top="0.75" bottom="0.75" header="0.3" footer="0.3"/>
    </customSheetView>
    <customSheetView guid="{25EA66F0-D932-4EF8-BF75-B123065A744C}">
      <selection activeCell="B6" sqref="B6"/>
      <pageMargins left="0.7" right="0.7" top="0.75" bottom="0.75" header="0.3" footer="0.3"/>
    </customSheetView>
    <customSheetView guid="{E28BD69B-B632-4540-9537-147F3DEC66D8}">
      <selection activeCell="B6" sqref="B6"/>
      <pageMargins left="0.7" right="0.7" top="0.75" bottom="0.75" header="0.3" footer="0.3"/>
    </customSheetView>
    <customSheetView guid="{B37236D1-6F90-422D-B52F-E5077C4225BC}">
      <selection activeCell="B6" sqref="B6"/>
      <pageMargins left="0.7" right="0.7" top="0.75" bottom="0.75" header="0.3" footer="0.3"/>
    </customSheetView>
    <customSheetView guid="{37DC5DB1-F5FF-4569-A319-515FB7B0BFFE}">
      <selection activeCell="B6" sqref="B6"/>
      <pageMargins left="0.7" right="0.7" top="0.75" bottom="0.75" header="0.3" footer="0.3"/>
    </customSheetView>
    <customSheetView guid="{751ECD4E-506A-4B58-85FD-0F38F6A2AEA3}">
      <selection activeCell="B6" sqref="B6"/>
      <pageMargins left="0.7" right="0.7" top="0.75" bottom="0.75" header="0.3" footer="0.3"/>
    </customSheetView>
    <customSheetView guid="{5DCDFBE9-7C33-4496-9CDC-8B39714D07D7}" state="hidden">
      <selection activeCell="A30" sqref="A30:A50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38F7-0FFF-4F5D-856D-E73091004150}">
  <sheetPr published="0"/>
  <dimension ref="A1"/>
  <sheetViews>
    <sheetView workbookViewId="0"/>
  </sheetViews>
  <sheetFormatPr defaultColWidth="11.42578125" defaultRowHeight="15" x14ac:dyDescent="0.25"/>
  <sheetData/>
  <customSheetViews>
    <customSheetView guid="{B499E3A8-C4B9-461F-B82B-3A928EF1E75F}">
      <pageMargins left="0.7" right="0.7" top="0.75" bottom="0.75" header="0.3" footer="0.3"/>
    </customSheetView>
    <customSheetView guid="{2AF386AD-D9C6-4AB9-B3F3-9FAF3F7A00D0}">
      <pageMargins left="0.7" right="0.7" top="0.75" bottom="0.75" header="0.3" footer="0.3"/>
    </customSheetView>
    <customSheetView guid="{8868A361-39E7-48E3-8C9F-00069119EB0C}">
      <pageMargins left="0.7" right="0.7" top="0.75" bottom="0.75" header="0.3" footer="0.3"/>
    </customSheetView>
    <customSheetView guid="{2A0E02F5-4552-4EE5-97AA-2EC911089911}">
      <pageMargins left="0.7" right="0.7" top="0.75" bottom="0.75" header="0.3" footer="0.3"/>
    </customSheetView>
    <customSheetView guid="{31575CEA-C4D4-4B80-8D64-2F55D76D84FE}">
      <pageMargins left="0.7" right="0.7" top="0.75" bottom="0.75" header="0.3" footer="0.3"/>
    </customSheetView>
    <customSheetView guid="{6801EEEF-8295-43DA-AA84-E13606B0C6B4}">
      <pageMargins left="0.7" right="0.7" top="0.75" bottom="0.75" header="0.3" footer="0.3"/>
    </customSheetView>
    <customSheetView guid="{4093D1FC-2CDE-474A-9EA0-01FD4B17DA45}">
      <pageMargins left="0.7" right="0.7" top="0.75" bottom="0.75" header="0.3" footer="0.3"/>
    </customSheetView>
    <customSheetView guid="{33207855-A0AF-4780-8348-A1D006965FB6}">
      <pageMargins left="0.7" right="0.7" top="0.75" bottom="0.75" header="0.3" footer="0.3"/>
    </customSheetView>
    <customSheetView guid="{C537FD98-CC02-40B7-818B-ADA48D5E4A90}">
      <pageMargins left="0.7" right="0.7" top="0.75" bottom="0.75" header="0.3" footer="0.3"/>
    </customSheetView>
    <customSheetView guid="{DEFA529C-49AD-4FDC-A11E-9BFF3C492A9D}">
      <pageMargins left="0.7" right="0.7" top="0.75" bottom="0.75" header="0.3" footer="0.3"/>
    </customSheetView>
    <customSheetView guid="{ABA2DA6B-1BC9-4F71-9EE6-AAFB911D2166}">
      <pageMargins left="0.7" right="0.7" top="0.75" bottom="0.75" header="0.3" footer="0.3"/>
    </customSheetView>
    <customSheetView guid="{D337D6CC-3780-46D5-9AEB-463CFDF37FA6}">
      <pageMargins left="0.7" right="0.7" top="0.75" bottom="0.75" header="0.3" footer="0.3"/>
    </customSheetView>
    <customSheetView guid="{8D5DB4B2-EEE2-4525-B66D-ACFAD192CB06}">
      <pageMargins left="0.7" right="0.7" top="0.75" bottom="0.75" header="0.3" footer="0.3"/>
    </customSheetView>
    <customSheetView guid="{25EA66F0-D932-4EF8-BF75-B123065A744C}">
      <pageMargins left="0.7" right="0.7" top="0.75" bottom="0.75" header="0.3" footer="0.3"/>
    </customSheetView>
    <customSheetView guid="{E28BD69B-B632-4540-9537-147F3DEC66D8}">
      <pageMargins left="0.7" right="0.7" top="0.75" bottom="0.75" header="0.3" footer="0.3"/>
    </customSheetView>
    <customSheetView guid="{B37236D1-6F90-422D-B52F-E5077C4225BC}">
      <pageMargins left="0.7" right="0.7" top="0.75" bottom="0.75" header="0.3" footer="0.3"/>
    </customSheetView>
    <customSheetView guid="{37DC5DB1-F5FF-4569-A319-515FB7B0BFFE}">
      <pageMargins left="0.7" right="0.7" top="0.75" bottom="0.75" header="0.3" footer="0.3"/>
    </customSheetView>
    <customSheetView guid="{751ECD4E-506A-4B58-85FD-0F38F6A2AEA3}">
      <pageMargins left="0.7" right="0.7" top="0.75" bottom="0.75" header="0.3" footer="0.3"/>
    </customSheetView>
    <customSheetView guid="{5DCDFBE9-7C33-4496-9CDC-8B39714D07D7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HORAIRE 2023</vt:lpstr>
      <vt:lpstr>(codes d'absence)</vt:lpstr>
      <vt:lpstr>(vide)</vt:lpstr>
      <vt:lpstr>'HORAIRE 2023'!_Toc482879874</vt:lpstr>
      <vt:lpstr>'HORAIRE 2023'!_Toc485038443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>BSA</cp:lastModifiedBy>
  <cp:lastPrinted>2023-06-07T13:10:25Z</cp:lastPrinted>
  <dcterms:created xsi:type="dcterms:W3CDTF">2021-03-19T12:01:02Z</dcterms:created>
  <dcterms:modified xsi:type="dcterms:W3CDTF">2023-07-06T08:53:11Z</dcterms:modified>
  <cp:contentStatus/>
</cp:coreProperties>
</file>