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CA846D0-9E13-473F-9B96-53B18FBC66C4}" xr6:coauthVersionLast="47" xr6:coauthVersionMax="47" xr10:uidLastSave="{00000000-0000-0000-0000-000000000000}"/>
  <bookViews>
    <workbookView xWindow="-120" yWindow="-120" windowWidth="29040" windowHeight="15855" xr2:uid="{3B3C055F-BCF3-4DF6-BFB1-387FF95027DF}"/>
  </bookViews>
  <sheets>
    <sheet name="Blad1" sheetId="1" r:id="rId1"/>
  </sheets>
  <definedNames>
    <definedName name="Away">Tabel2[away]</definedName>
    <definedName name="But_Away">Tabel2[away3]</definedName>
    <definedName name="But_Home">Tabel2[home2]</definedName>
    <definedName name="Home">Tabel2[home]</definedName>
    <definedName name="Result">Tabel2[result]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4" i="1" l="1" a="1"/>
  <c r="Z4" i="1" s="1"/>
  <c r="AA4" i="1" a="1"/>
  <c r="AA4" i="1" s="1"/>
  <c r="Z7" i="1" a="1"/>
  <c r="Z7" i="1" s="1"/>
  <c r="AA7" i="1" a="1"/>
  <c r="AA7" i="1" s="1"/>
  <c r="Z5" i="1" a="1"/>
  <c r="Z5" i="1" s="1"/>
  <c r="AA5" i="1" a="1"/>
  <c r="AA5" i="1" s="1"/>
  <c r="Z8" i="1" a="1"/>
  <c r="Z8" i="1" s="1"/>
  <c r="AA8" i="1" a="1"/>
  <c r="AA8" i="1" s="1"/>
  <c r="Z9" i="1" a="1"/>
  <c r="Z9" i="1" s="1"/>
  <c r="AA9" i="1" a="1"/>
  <c r="AA9" i="1" s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2" i="1" a="1"/>
  <c r="J2" i="1" s="1"/>
  <c r="K3" i="1" a="1"/>
  <c r="K3" i="1" s="1"/>
  <c r="K4" i="1" a="1"/>
  <c r="K4" i="1" s="1"/>
  <c r="K5" i="1" a="1"/>
  <c r="K5" i="1" s="1"/>
  <c r="K6" i="1" a="1"/>
  <c r="K6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2" i="1" a="1"/>
  <c r="K2" i="1" s="1"/>
  <c r="V4" i="1" l="1" a="1"/>
  <c r="V4" i="1" s="1"/>
  <c r="X9" i="1" a="1"/>
  <c r="X9" i="1" s="1"/>
  <c r="W6" i="1" a="1"/>
  <c r="W6" i="1" s="1"/>
  <c r="Y6" i="1" a="1"/>
  <c r="Y6" i="1" s="1"/>
  <c r="X8" i="1" a="1"/>
  <c r="X8" i="1" s="1"/>
  <c r="W9" i="1" a="1"/>
  <c r="W9" i="1" s="1"/>
  <c r="U9" i="1" s="1"/>
  <c r="AB8" i="1"/>
  <c r="V5" i="1" a="1"/>
  <c r="V5" i="1" s="1"/>
  <c r="Y7" i="1" a="1"/>
  <c r="Y7" i="1" s="1"/>
  <c r="Y4" i="1" a="1"/>
  <c r="Y4" i="1" s="1"/>
  <c r="V9" i="1" a="1"/>
  <c r="V9" i="1" s="1"/>
  <c r="W8" i="1" a="1"/>
  <c r="W8" i="1" s="1"/>
  <c r="U8" i="1" s="1"/>
  <c r="Y5" i="1" a="1"/>
  <c r="Y5" i="1" s="1"/>
  <c r="V7" i="1" a="1"/>
  <c r="V7" i="1" s="1"/>
  <c r="X4" i="1" a="1"/>
  <c r="X4" i="1" s="1"/>
  <c r="Y9" i="1" a="1"/>
  <c r="Y9" i="1" s="1"/>
  <c r="Y8" i="1" a="1"/>
  <c r="Y8" i="1" s="1"/>
  <c r="V8" i="1" a="1"/>
  <c r="V8" i="1" s="1"/>
  <c r="X5" i="1" a="1"/>
  <c r="X5" i="1" s="1"/>
  <c r="X7" i="1" a="1"/>
  <c r="X7" i="1" s="1"/>
  <c r="W4" i="1" a="1"/>
  <c r="W4" i="1" s="1"/>
  <c r="W5" i="1" a="1"/>
  <c r="W5" i="1" s="1"/>
  <c r="W7" i="1" a="1"/>
  <c r="W7" i="1" s="1"/>
  <c r="AB7" i="1"/>
  <c r="AB5" i="1"/>
  <c r="AB9" i="1"/>
  <c r="AB4" i="1"/>
  <c r="C7" i="1" a="1"/>
  <c r="C7" i="1" s="1"/>
  <c r="C3" i="1" a="1"/>
  <c r="C3" i="1" s="1"/>
  <c r="C6" i="1" a="1"/>
  <c r="C6" i="1" s="1"/>
  <c r="C2" i="1" a="1"/>
  <c r="C2" i="1" s="1"/>
  <c r="C4" i="1" a="1"/>
  <c r="C4" i="1" s="1"/>
  <c r="C5" i="1" a="1"/>
  <c r="C5" i="1" s="1"/>
  <c r="U5" i="1" l="1"/>
  <c r="U4" i="1"/>
  <c r="AC8" i="1"/>
  <c r="AC4" i="1"/>
  <c r="AC5" i="1"/>
  <c r="U7" i="1"/>
  <c r="AC7" i="1" s="1"/>
  <c r="AC9" i="1"/>
  <c r="L6" i="1" a="1"/>
  <c r="L6" i="1" s="1"/>
  <c r="L16" i="1" a="1"/>
  <c r="L16" i="1" s="1"/>
  <c r="M3" i="1" a="1"/>
  <c r="M3" i="1" s="1"/>
  <c r="M10" i="1" a="1"/>
  <c r="M10" i="1" s="1"/>
  <c r="M11" i="1" a="1"/>
  <c r="M11" i="1" s="1"/>
  <c r="L10" i="1" a="1"/>
  <c r="L10" i="1" s="1"/>
  <c r="L15" i="1" a="1"/>
  <c r="L15" i="1" s="1"/>
  <c r="M4" i="1" a="1"/>
  <c r="M4" i="1" s="1"/>
  <c r="M5" i="1" a="1"/>
  <c r="M5" i="1" s="1"/>
  <c r="M12" i="1" a="1"/>
  <c r="M12" i="1" s="1"/>
  <c r="L3" i="1" a="1"/>
  <c r="L3" i="1" s="1"/>
  <c r="L8" i="1" a="1"/>
  <c r="L8" i="1" s="1"/>
  <c r="L13" i="1" a="1"/>
  <c r="L13" i="1" s="1"/>
  <c r="M7" i="1" a="1"/>
  <c r="M7" i="1" s="1"/>
  <c r="M15" i="1" a="1"/>
  <c r="M15" i="1" s="1"/>
  <c r="L7" i="1" a="1"/>
  <c r="L7" i="1" s="1"/>
  <c r="L12" i="1" a="1"/>
  <c r="L12" i="1" s="1"/>
  <c r="M9" i="1" a="1"/>
  <c r="M9" i="1" s="1"/>
  <c r="M16" i="1" a="1"/>
  <c r="M16" i="1" s="1"/>
  <c r="L4" i="1" a="1"/>
  <c r="L4" i="1" s="1"/>
  <c r="L9" i="1" a="1"/>
  <c r="L9" i="1" s="1"/>
  <c r="L14" i="1" a="1"/>
  <c r="L14" i="1" s="1"/>
  <c r="M6" i="1" a="1"/>
  <c r="M6" i="1" s="1"/>
  <c r="M13" i="1" a="1"/>
  <c r="M13" i="1" s="1"/>
  <c r="M2" i="1" a="1"/>
  <c r="M2" i="1" s="1"/>
  <c r="L5" i="1" a="1"/>
  <c r="L5" i="1" s="1"/>
  <c r="L11" i="1" a="1"/>
  <c r="L11" i="1" s="1"/>
  <c r="M8" i="1" a="1"/>
  <c r="M8" i="1" s="1"/>
  <c r="M14" i="1" a="1"/>
  <c r="M14" i="1" s="1"/>
  <c r="L2" i="1" a="1"/>
  <c r="L2" i="1" s="1"/>
  <c r="AA6" i="1" l="1" a="1"/>
  <c r="AA6" i="1" s="1"/>
  <c r="V6" i="1" a="1"/>
  <c r="V6" i="1" s="1"/>
  <c r="X6" i="1" a="1"/>
  <c r="X6" i="1" s="1"/>
  <c r="U6" i="1" s="1"/>
  <c r="Z6" i="1" a="1"/>
  <c r="Z6" i="1" s="1"/>
  <c r="AB6" i="1" s="1"/>
  <c r="S7" i="1" l="1"/>
  <c r="S5" i="1"/>
  <c r="S4" i="1"/>
  <c r="S9" i="1"/>
  <c r="S8" i="1"/>
  <c r="AC6" i="1"/>
  <c r="T7" i="1" l="1"/>
  <c r="T4" i="1"/>
  <c r="T8" i="1"/>
  <c r="T5" i="1"/>
  <c r="T9" i="1"/>
  <c r="S6" i="1"/>
  <c r="T6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<sst xmlns="http://schemas.openxmlformats.org/spreadsheetml/2006/main" count="56" uniqueCount="56">
  <si>
    <t>1</t>
  </si>
  <si>
    <t>1-6</t>
  </si>
  <si>
    <t>2-5</t>
  </si>
  <si>
    <t>3-4</t>
  </si>
  <si>
    <t>2</t>
  </si>
  <si>
    <t>6-4</t>
  </si>
  <si>
    <t>5-3</t>
  </si>
  <si>
    <t>1-2</t>
  </si>
  <si>
    <t>3</t>
  </si>
  <si>
    <t>2-6</t>
  </si>
  <si>
    <t>3-1</t>
  </si>
  <si>
    <t>4-5</t>
  </si>
  <si>
    <t>4</t>
  </si>
  <si>
    <t>6-5</t>
  </si>
  <si>
    <t>1-4</t>
  </si>
  <si>
    <t>2-3</t>
  </si>
  <si>
    <t>5</t>
  </si>
  <si>
    <t>3-6</t>
  </si>
  <si>
    <t>4-2</t>
  </si>
  <si>
    <t>5-1</t>
  </si>
  <si>
    <t>teams</t>
  </si>
  <si>
    <t>Team1</t>
  </si>
  <si>
    <t>Team2</t>
  </si>
  <si>
    <t>Team3</t>
  </si>
  <si>
    <t>Team4</t>
  </si>
  <si>
    <t>Team5</t>
  </si>
  <si>
    <t>Team6</t>
  </si>
  <si>
    <t>alea</t>
  </si>
  <si>
    <t>journée</t>
  </si>
  <si>
    <t>match</t>
  </si>
  <si>
    <t>team2</t>
  </si>
  <si>
    <t>team</t>
  </si>
  <si>
    <t>home</t>
  </si>
  <si>
    <t>away</t>
  </si>
  <si>
    <t>home2</t>
  </si>
  <si>
    <t>away3</t>
  </si>
  <si>
    <t>CLASSEMENT</t>
  </si>
  <si>
    <t>Equipes</t>
  </si>
  <si>
    <t>Pts</t>
  </si>
  <si>
    <t>B +</t>
  </si>
  <si>
    <t>B -</t>
  </si>
  <si>
    <t>Diff</t>
  </si>
  <si>
    <t>team1</t>
  </si>
  <si>
    <t>team3</t>
  </si>
  <si>
    <t>team4</t>
  </si>
  <si>
    <t>team5</t>
  </si>
  <si>
    <t>team6</t>
  </si>
  <si>
    <t>result</t>
  </si>
  <si>
    <t>pts'</t>
  </si>
  <si>
    <t>rang</t>
  </si>
  <si>
    <t>rang'</t>
  </si>
  <si>
    <t>joué</t>
  </si>
  <si>
    <t>Gagné</t>
  </si>
  <si>
    <t>draw</t>
  </si>
  <si>
    <t>perdu</t>
  </si>
  <si>
    <t>Berger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</si>
</sst>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[$-40C]General"/>
    <numFmt numFmtId="171" formatCode="0.0000"/>
  </numFmts>
  <fonts count="6" x14ac:knownFonts="1">
    <font>
      <sz val="11"/>
      <color theme="1"/>
      <name val="Century Gothic"/>
      <family val="2"/>
    </font>
    <font>
      <sz val="11"/>
      <color rgb="FF202122"/>
      <name val="Arial"/>
      <family val="2"/>
    </font>
    <font>
      <sz val="8"/>
      <name val="Century Gothic"/>
      <family val="2"/>
    </font>
    <font>
      <sz val="11"/>
      <color rgb="FF000000"/>
      <name val="Calibri"/>
      <family val="2"/>
    </font>
    <font>
      <b/>
      <sz val="28"/>
      <color rgb="FF000000"/>
      <name val="Calibri"/>
      <family val="2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8F9FA"/>
        <bgColor indexed="64"/>
      </patternFill>
    </fill>
    <fill>
      <patternFill patternType="solid">
        <fgColor rgb="FFFFFF00"/>
        <bgColor rgb="FFFFFF00"/>
      </patternFill>
    </fill>
  </fills>
  <borders count="9">
    <border>
      <left/>
      <right/>
      <top/>
      <bottom/>
      <diagonal/>
    </border>
    <border>
      <left style="medium">
        <color rgb="FFA2A9B1"/>
      </left>
      <right style="medium">
        <color rgb="FFA2A9B1"/>
      </right>
      <top style="medium">
        <color rgb="FFA2A9B1"/>
      </top>
      <bottom style="medium">
        <color rgb="FFA2A9B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</borders>
  <cellStyleXfs count="2">
    <xf numFmtId="0" fontId="0" fillId="0" borderId="0"/>
    <xf numFmtId="168" fontId="3" fillId="0" borderId="0"/>
  </cellStyleXfs>
  <cellXfs count="16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68" fontId="5" fillId="3" borderId="2" xfId="1" applyFont="1" applyFill="1" applyBorder="1" applyAlignment="1">
      <alignment horizontal="center" vertical="center"/>
    </xf>
    <xf numFmtId="168" fontId="5" fillId="3" borderId="3" xfId="1" applyFont="1" applyFill="1" applyBorder="1" applyAlignment="1">
      <alignment horizontal="center" vertical="center"/>
    </xf>
    <xf numFmtId="168" fontId="5" fillId="3" borderId="4" xfId="1" applyFont="1" applyFill="1" applyBorder="1" applyAlignment="1">
      <alignment horizontal="center" vertical="center"/>
    </xf>
    <xf numFmtId="168" fontId="5" fillId="3" borderId="5" xfId="1" applyFont="1" applyFill="1" applyBorder="1" applyAlignment="1">
      <alignment horizontal="center" vertical="center"/>
    </xf>
    <xf numFmtId="168" fontId="5" fillId="3" borderId="6" xfId="1" applyFont="1" applyFill="1" applyBorder="1" applyAlignment="1">
      <alignment horizontal="center" vertical="center"/>
    </xf>
    <xf numFmtId="168" fontId="5" fillId="3" borderId="7" xfId="1" applyFont="1" applyFill="1" applyBorder="1" applyAlignment="1">
      <alignment horizontal="center" vertical="center"/>
    </xf>
    <xf numFmtId="171" fontId="0" fillId="0" borderId="0" xfId="0" applyNumberFormat="1"/>
    <xf numFmtId="171" fontId="5" fillId="3" borderId="6" xfId="1" applyNumberFormat="1" applyFont="1" applyFill="1" applyBorder="1" applyAlignment="1">
      <alignment horizontal="center" vertical="center"/>
    </xf>
    <xf numFmtId="168" fontId="4" fillId="3" borderId="8" xfId="1" applyFont="1" applyFill="1" applyBorder="1" applyAlignment="1">
      <alignment horizontal="center" vertical="center"/>
    </xf>
    <xf numFmtId="168" fontId="4" fillId="3" borderId="0" xfId="1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>
      <alignment horizontal="center"/>
    </xf>
  </cellXfs>
  <cellStyles count="2">
    <cellStyle name="Excel Built-in Normal" xfId="1" xr:uid="{72B3A342-6BFA-4B3C-ADFB-BAA4E8BDEC5C}"/>
    <cellStyle name="Standaard" xfId="0" builtinId="0"/>
  </cellStyles>
  <dxfs count="3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8" formatCode="[$-40C]General"/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8" formatCode="[$-40C]General"/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71" formatCode="0.0000"/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8" formatCode="[$-40C]General"/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8" formatCode="[$-40C]General"/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8" formatCode="[$-40C]General"/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8" formatCode="[$-40C]General"/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68" formatCode="[$-40C]General"/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FFFF00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D27835-88A5-43A6-B3FA-737000785C24}" name="Tabel1" displayName="Tabel1" ref="A1:C7" totalsRowShown="0">
  <autoFilter ref="A1:C7" xr:uid="{BBD27835-88A5-43A6-B3FA-737000785C24}"/>
  <tableColumns count="3">
    <tableColumn id="1" xr3:uid="{8755A2F2-3D85-4214-85C8-16933B759C05}" name="teams"/>
    <tableColumn id="2" xr3:uid="{34008F7B-80D9-4B4C-AA3F-F367BC48ABDE}" name="alea" dataDxfId="30"/>
    <tableColumn id="3" xr3:uid="{3EE77CDC-5482-45FC-AF64-7CDE1C819375}" name="team" dataDxfId="29">
      <calculatedColumnFormula array="1">INDEX(Tabel1[teams],RANK(Tabel1[[#This Row],[alea]],Tabel1[alea]))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81FD36-1162-4131-8CBE-4A7B922192AD}" name="Tabel2" displayName="Tabel2" ref="J1:P16" totalsRowShown="0" headerRowDxfId="13" dataDxfId="12" tableBorderDxfId="9">
  <autoFilter ref="J1:P16" xr:uid="{D581FD36-1162-4131-8CBE-4A7B922192AD}"/>
  <tableColumns count="7">
    <tableColumn id="1" xr3:uid="{5022F44B-2198-4532-BFB0-5260FF97CF26}" name="journée" dataDxfId="8">
      <calculatedColumnFormula array="1">INDEX($E$2:$E$6,(ROW()+1)/3)</calculatedColumnFormula>
    </tableColumn>
    <tableColumn id="2" xr3:uid="{230F2BA2-DE3A-4F95-AFE1-EFCB69392869}" name="match" dataDxfId="7">
      <calculatedColumnFormula array="1">INDEX($F$2:$H$6,(ROW()+1)/3,1+MOD(ROW()-2,3))</calculatedColumnFormula>
    </tableColumn>
    <tableColumn id="3" xr3:uid="{74BCDAD5-8CF7-4B4F-BFEC-0A2D8C12CEAB}" name="home" dataDxfId="6">
      <calculatedColumnFormula array="1">INDEX(Tabel1[team],LEFT($K2,1))</calculatedColumnFormula>
    </tableColumn>
    <tableColumn id="4" xr3:uid="{D3A076E2-2537-42E3-8A16-2D93DCEBB0F8}" name="away" dataDxfId="5">
      <calculatedColumnFormula array="1">INDEX(Tabel1[team],RIGHT($K2,1))</calculatedColumnFormula>
    </tableColumn>
    <tableColumn id="5" xr3:uid="{AC922E5A-3F23-4524-B603-732002C3C438}" name="home2" dataDxfId="4"/>
    <tableColumn id="6" xr3:uid="{C295A392-1082-409E-9FD1-8905813A86B5}" name="away3" dataDxfId="3"/>
    <tableColumn id="7" xr3:uid="{FE7FF865-66CB-4BFB-B7A5-28ADDA07DBB4}" name="result" dataDxfId="2">
      <calculatedColumnFormula>IF(COUNT(Tabel2[[#This Row],[home2]:[away3]])=2,MID("GNP",SIGN(-Tabel2[[#This Row],[home2]]+Tabel2[[#This Row],[away3]])+2,1),"-")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29AB906-0CD0-404C-BCFD-390A0AB79F58}" name="Tabel3" displayName="Tabel3" ref="R3:AC9" totalsRowShown="0" headerRowDxfId="20" dataDxfId="21" headerRowBorderDxfId="27" tableBorderDxfId="28" totalsRowBorderDxfId="26" headerRowCellStyle="Excel Built-in Normal" dataCellStyle="Excel Built-in Normal">
  <sortState xmlns:xlrd2="http://schemas.microsoft.com/office/spreadsheetml/2017/richdata2" ref="R4:AC9">
    <sortCondition descending="1" ref="AC4:AC9"/>
  </sortState>
  <tableColumns count="12">
    <tableColumn id="1" xr3:uid="{28E69876-034C-4D05-A845-25FB7A9F79F4}" name="Equipes" dataDxfId="25" dataCellStyle="Excel Built-in Normal"/>
    <tableColumn id="2" xr3:uid="{DC41D767-F79C-4448-92B3-A7F9014A45A0}" name="rang" dataDxfId="17" dataCellStyle="Excel Built-in Normal">
      <calculatedColumnFormula>_xlfn.RANK.EQ(Tabel3[[#This Row],[Pts]],Tabel3[Pts],0)</calculatedColumnFormula>
    </tableColumn>
    <tableColumn id="15" xr3:uid="{61B37990-4750-4540-B0DD-8BD41443A6AA}" name="rang'" dataDxfId="16" dataCellStyle="Excel Built-in Normal">
      <calculatedColumnFormula>RANK(Tabel3[[#This Row],[pts'']],Tabel3[pts''])</calculatedColumnFormula>
    </tableColumn>
    <tableColumn id="5" xr3:uid="{80BF1021-EDFB-4BAF-9CCD-9E1F9B3AF85B}" name="Pts" dataDxfId="24" dataCellStyle="Excel Built-in Normal">
      <calculatedColumnFormula>3*Tabel3[[#This Row],[Gagné]]+Tabel3[[#This Row],[draw]]</calculatedColumnFormula>
    </tableColumn>
    <tableColumn id="6" xr3:uid="{59059AFE-5ED8-407F-B210-17A5CA83810A}" name="joué" dataDxfId="15" dataCellStyle="Excel Built-in Normal">
      <calculatedColumnFormula array="1">SUMPRODUCT((Tabel2[[home]:[away]]=$R4)*(Result&lt;&gt;"-"))</calculatedColumnFormula>
    </tableColumn>
    <tableColumn id="8" xr3:uid="{316AA173-C4B4-492F-A21D-BC8257B566DE}" name="Gagné" dataDxfId="1" dataCellStyle="Excel Built-in Normal">
      <calculatedColumnFormula array="1">SUMPRODUCT((Home=$R4)*(Result="G"))+SUMPRODUCT((Away=$R4)*(Result="p"))</calculatedColumnFormula>
    </tableColumn>
    <tableColumn id="9" xr3:uid="{15D7ABBC-1638-43F5-9BEC-0031349E9ECC}" name="draw" dataDxfId="18" dataCellStyle="Excel Built-in Normal">
      <calculatedColumnFormula array="1">SUMPRODUCT((Tabel2[[home]:[away]]=$R4)*(Result="N"))</calculatedColumnFormula>
    </tableColumn>
    <tableColumn id="10" xr3:uid="{C25B96B1-3F4E-4546-A8B7-95007E9540BF}" name="perdu" dataDxfId="0" dataCellStyle="Excel Built-in Normal">
      <calculatedColumnFormula array="1">SUMPRODUCT((Home=$R4)*(Result="P"))+SUMPRODUCT((Away=$R4)*(Result="G"))</calculatedColumnFormula>
    </tableColumn>
    <tableColumn id="11" xr3:uid="{DFF9976F-D1BF-4423-BC37-F9E66A168CDE}" name="B +" dataDxfId="19" dataCellStyle="Excel Built-in Normal">
      <calculatedColumnFormula array="1">SUMPRODUCT((Tabel2[[home]:[away]]=$R4)*(Tabel2[[home2]:[away3]]))</calculatedColumnFormula>
    </tableColumn>
    <tableColumn id="12" xr3:uid="{FC65EDC1-832F-4570-9E2D-DA57F4F44D20}" name="B -" dataDxfId="23" dataCellStyle="Excel Built-in Normal">
      <calculatedColumnFormula array="1">SUMPRODUCT((Home=$R4)*But_Away)+SUMPRODUCT((Away=$R4)*But_Home)</calculatedColumnFormula>
    </tableColumn>
    <tableColumn id="13" xr3:uid="{38C80005-A3AC-4495-BCF9-4F4071A43BF1}" name="Diff" dataDxfId="22" dataCellStyle="Excel Built-in Normal">
      <calculatedColumnFormula>+Tabel3[[#This Row],[B +]]-Tabel3[[#This Row],[B -]]</calculatedColumnFormula>
    </tableColumn>
    <tableColumn id="14" xr3:uid="{71A7FF02-9F84-45DE-BBA1-FE254648C6F1}" name="pts'" dataDxfId="14" dataCellStyle="Excel Built-in Normal">
      <calculatedColumnFormula>+Tabel3[[#This Row],[Pts]]+Tabel3[[#This Row],[Gagné]]/10+Tabel3[[#This Row],[draw]]/100+Tabel3[[#This Row],[Diff]]/10000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1C5193-7AF3-4D33-AA78-E95AB69E05B9}">
  <dimension ref="A1:AC16"/>
  <sheetViews>
    <sheetView tabSelected="1" workbookViewId="0">
      <selection activeCell="R4" sqref="R4"/>
    </sheetView>
  </sheetViews>
  <sheetFormatPr defaultRowHeight="16.5" x14ac:dyDescent="0.3"/>
  <cols>
    <col min="5" max="8" width="9" style="3"/>
    <col min="10" max="10" width="9.875" style="3" customWidth="1"/>
    <col min="11" max="13" width="9" style="3"/>
    <col min="14" max="14" width="9.125" style="3" customWidth="1"/>
    <col min="15" max="16" width="9" style="3"/>
    <col min="18" max="18" width="8.875" customWidth="1"/>
    <col min="19" max="19" width="4.25" bestFit="1" customWidth="1"/>
    <col min="20" max="20" width="4.75" customWidth="1"/>
    <col min="21" max="21" width="3.25" bestFit="1" customWidth="1"/>
    <col min="22" max="22" width="4.375" bestFit="1" customWidth="1"/>
    <col min="23" max="23" width="5.875" bestFit="1" customWidth="1"/>
    <col min="24" max="24" width="4.75" bestFit="1" customWidth="1"/>
    <col min="25" max="25" width="5.5" bestFit="1" customWidth="1"/>
    <col min="26" max="26" width="3.125" bestFit="1" customWidth="1"/>
    <col min="27" max="27" width="2.875" bestFit="1" customWidth="1"/>
    <col min="28" max="28" width="3.75" bestFit="1" customWidth="1"/>
    <col min="29" max="29" width="7.5" style="10" bestFit="1" customWidth="1"/>
  </cols>
  <sheetData>
    <row r="1" spans="1:29" ht="17.25" thickBot="1" x14ac:dyDescent="0.35">
      <c r="A1" t="s">
        <v>20</v>
      </c>
      <c r="B1" t="s">
        <v>27</v>
      </c>
      <c r="C1" t="s">
        <v>31</v>
      </c>
      <c r="E1" s="1" t="s">
        <v>55</v>
      </c>
      <c r="F1" s="1"/>
      <c r="G1" s="1"/>
      <c r="H1" s="1"/>
      <c r="J1" s="15" t="s">
        <v>28</v>
      </c>
      <c r="K1" s="15" t="s">
        <v>29</v>
      </c>
      <c r="L1" s="15" t="s">
        <v>32</v>
      </c>
      <c r="M1" s="15" t="s">
        <v>33</v>
      </c>
      <c r="N1" s="15" t="s">
        <v>34</v>
      </c>
      <c r="O1" s="15" t="s">
        <v>35</v>
      </c>
      <c r="P1" s="15" t="s">
        <v>47</v>
      </c>
      <c r="R1" s="12" t="s">
        <v>36</v>
      </c>
      <c r="S1" s="13"/>
      <c r="T1" s="13"/>
      <c r="U1" s="13"/>
      <c r="V1" s="13"/>
      <c r="W1" s="13"/>
      <c r="X1" s="13"/>
      <c r="Y1" s="13"/>
      <c r="Z1" s="13"/>
      <c r="AA1" s="13"/>
      <c r="AB1" s="13"/>
      <c r="AC1" s="14"/>
    </row>
    <row r="2" spans="1:29" ht="17.25" thickBot="1" x14ac:dyDescent="0.35">
      <c r="A2" t="s">
        <v>21</v>
      </c>
      <c r="B2">
        <v>0.90274174061749202</v>
      </c>
      <c r="C2" t="str" cm="1">
        <f t="array" ref="C2">INDEX(Tabel1[teams],RANK(Tabel1[[#This Row],[alea]],Tabel1[alea]))</f>
        <v>Team1</v>
      </c>
      <c r="E2" s="1" t="s">
        <v>0</v>
      </c>
      <c r="F2" s="1" t="s">
        <v>1</v>
      </c>
      <c r="G2" s="1" t="s">
        <v>2</v>
      </c>
      <c r="H2" s="1" t="s">
        <v>3</v>
      </c>
      <c r="J2" s="15" t="str" cm="1">
        <f t="array" ref="J2">INDEX($E$2:$E$6,(ROW()+1)/3)</f>
        <v>1</v>
      </c>
      <c r="K2" s="15" t="str" cm="1">
        <f t="array" ref="K2">INDEX($F$2:$H$6,(ROW()+1)/3,1+MOD(ROW()-2,3))</f>
        <v>1-6</v>
      </c>
      <c r="L2" s="15" t="str" cm="1">
        <f t="array" ref="L2">INDEX(Tabel1[team],LEFT($K2,1))</f>
        <v>Team1</v>
      </c>
      <c r="M2" s="15" t="str" cm="1">
        <f t="array" ref="M2">INDEX(Tabel1[team],RIGHT($K2,1))</f>
        <v>Team4</v>
      </c>
      <c r="N2" s="15">
        <v>1</v>
      </c>
      <c r="O2" s="15">
        <v>1</v>
      </c>
      <c r="P2" s="15" t="str">
        <f>IF(COUNT(Tabel2[[#This Row],[home2]:[away3]])=2,MID("GNP",SIGN(-Tabel2[[#This Row],[home2]]+Tabel2[[#This Row],[away3]])+2,1),"-")</f>
        <v>N</v>
      </c>
      <c r="R2" s="12"/>
      <c r="S2" s="13"/>
      <c r="T2" s="13"/>
      <c r="U2" s="13"/>
      <c r="V2" s="13"/>
      <c r="W2" s="13"/>
      <c r="X2" s="13"/>
      <c r="Y2" s="13"/>
      <c r="Z2" s="13"/>
      <c r="AA2" s="13"/>
      <c r="AB2" s="13"/>
      <c r="AC2" s="14"/>
    </row>
    <row r="3" spans="1:29" ht="17.25" thickBot="1" x14ac:dyDescent="0.35">
      <c r="A3" t="s">
        <v>22</v>
      </c>
      <c r="B3">
        <v>0.14836859018667659</v>
      </c>
      <c r="C3" t="str" cm="1">
        <f t="array" ref="C3">INDEX(Tabel1[teams],RANK(Tabel1[[#This Row],[alea]],Tabel1[alea]))</f>
        <v>Team5</v>
      </c>
      <c r="E3" s="1" t="s">
        <v>4</v>
      </c>
      <c r="F3" s="1" t="s">
        <v>5</v>
      </c>
      <c r="G3" s="1" t="s">
        <v>6</v>
      </c>
      <c r="H3" s="1" t="s">
        <v>7</v>
      </c>
      <c r="J3" s="15" t="str" cm="1">
        <f t="array" ref="J3">INDEX($E$2:$E$6,(ROW()+1)/3)</f>
        <v>1</v>
      </c>
      <c r="K3" s="15" t="str" cm="1">
        <f t="array" ref="K3">INDEX($F$2:$H$6,(ROW()+1)/3,1+MOD(ROW()-2,3))</f>
        <v>2-5</v>
      </c>
      <c r="L3" s="15" t="str" cm="1">
        <f t="array" ref="L3">INDEX(Tabel1[team],LEFT($K3,1))</f>
        <v>Team5</v>
      </c>
      <c r="M3" s="15" t="str" cm="1">
        <f t="array" ref="M3">INDEX(Tabel1[team],RIGHT($K3,1))</f>
        <v>Team3</v>
      </c>
      <c r="N3" s="15">
        <v>2</v>
      </c>
      <c r="O3" s="15">
        <v>1</v>
      </c>
      <c r="P3" s="15" t="str">
        <f>IF(COUNT(Tabel2[[#This Row],[home2]:[away3]])=2,MID("GNP",SIGN(-Tabel2[[#This Row],[home2]]+Tabel2[[#This Row],[away3]])+2,1),"-")</f>
        <v>G</v>
      </c>
      <c r="R3" s="7" t="s">
        <v>37</v>
      </c>
      <c r="S3" s="8" t="s">
        <v>49</v>
      </c>
      <c r="T3" s="8" t="s">
        <v>50</v>
      </c>
      <c r="U3" s="8" t="s">
        <v>38</v>
      </c>
      <c r="V3" s="8" t="s">
        <v>51</v>
      </c>
      <c r="W3" s="8" t="s">
        <v>52</v>
      </c>
      <c r="X3" s="8" t="s">
        <v>53</v>
      </c>
      <c r="Y3" s="8" t="s">
        <v>54</v>
      </c>
      <c r="Z3" s="8" t="s">
        <v>39</v>
      </c>
      <c r="AA3" s="8" t="s">
        <v>40</v>
      </c>
      <c r="AB3" s="9" t="s">
        <v>41</v>
      </c>
      <c r="AC3" s="11" t="s">
        <v>48</v>
      </c>
    </row>
    <row r="4" spans="1:29" ht="17.25" thickBot="1" x14ac:dyDescent="0.35">
      <c r="A4" t="s">
        <v>23</v>
      </c>
      <c r="B4">
        <v>0.47708128638869962</v>
      </c>
      <c r="C4" t="str" cm="1">
        <f t="array" ref="C4">INDEX(Tabel1[teams],RANK(Tabel1[[#This Row],[alea]],Tabel1[alea]))</f>
        <v>Team2</v>
      </c>
      <c r="E4" s="1" t="s">
        <v>8</v>
      </c>
      <c r="F4" s="1" t="s">
        <v>9</v>
      </c>
      <c r="G4" s="1" t="s">
        <v>10</v>
      </c>
      <c r="H4" s="1" t="s">
        <v>11</v>
      </c>
      <c r="J4" s="15" t="str" cm="1">
        <f t="array" ref="J4">INDEX($E$2:$E$6,(ROW()+1)/3)</f>
        <v>1</v>
      </c>
      <c r="K4" s="15" t="str" cm="1">
        <f t="array" ref="K4">INDEX($F$2:$H$6,(ROW()+1)/3,1+MOD(ROW()-2,3))</f>
        <v>3-4</v>
      </c>
      <c r="L4" s="15" t="str" cm="1">
        <f t="array" ref="L4">INDEX(Tabel1[team],LEFT($K4,1))</f>
        <v>Team2</v>
      </c>
      <c r="M4" s="15" t="str" cm="1">
        <f t="array" ref="M4">INDEX(Tabel1[team],RIGHT($K4,1))</f>
        <v>Team6</v>
      </c>
      <c r="N4" s="15">
        <v>1</v>
      </c>
      <c r="O4" s="15">
        <v>2</v>
      </c>
      <c r="P4" s="15" t="str">
        <f>IF(COUNT(Tabel2[[#This Row],[home2]:[away3]])=2,MID("GNP",SIGN(-Tabel2[[#This Row],[home2]]+Tabel2[[#This Row],[away3]])+2,1),"-")</f>
        <v>P</v>
      </c>
      <c r="R4" s="5" t="s">
        <v>42</v>
      </c>
      <c r="S4" s="4">
        <f>_xlfn.RANK.EQ(Tabel3[[#This Row],[Pts]],Tabel3[Pts],0)</f>
        <v>1</v>
      </c>
      <c r="T4" s="4">
        <f>RANK(Tabel3[[#This Row],[pts'']],Tabel3[pts''])</f>
        <v>1</v>
      </c>
      <c r="U4" s="4">
        <f>3*Tabel3[[#This Row],[Gagné]]+Tabel3[[#This Row],[draw]]</f>
        <v>8</v>
      </c>
      <c r="V4" s="4" cm="1">
        <f t="array" ref="V4">SUMPRODUCT((Tabel2[[home]:[away]]=$R4)*(Result&lt;&gt;"-"))</f>
        <v>4</v>
      </c>
      <c r="W4" s="4" cm="1">
        <f t="array" ref="W4">SUMPRODUCT((Home=$R4)*(Result="G"))+SUMPRODUCT((Away=$R4)*(Result="p"))</f>
        <v>2</v>
      </c>
      <c r="X4" s="4" cm="1">
        <f t="array" ref="X4">SUMPRODUCT((Tabel2[[home]:[away]]=$R4)*(Result="N"))</f>
        <v>2</v>
      </c>
      <c r="Y4" s="4" cm="1">
        <f t="array" ref="Y4">SUMPRODUCT((Home=$R4)*(Result="P"))+SUMPRODUCT((Away=$R4)*(Result="G"))</f>
        <v>0</v>
      </c>
      <c r="Z4" s="4" cm="1">
        <f t="array" ref="Z4">SUMPRODUCT((Tabel2[[home]:[away]]=$R4)*(Tabel2[[home2]:[away3]]))</f>
        <v>15</v>
      </c>
      <c r="AA4" s="4" cm="1">
        <f t="array" ref="AA4">SUMPRODUCT((Home=$R4)*But_Away)+SUMPRODUCT((Away=$R4)*But_Home)</f>
        <v>8</v>
      </c>
      <c r="AB4" s="6">
        <f>+Tabel3[[#This Row],[B +]]-Tabel3[[#This Row],[B -]]</f>
        <v>7</v>
      </c>
      <c r="AC4" s="11">
        <f>+Tabel3[[#This Row],[Pts]]+Tabel3[[#This Row],[Gagné]]/10+Tabel3[[#This Row],[draw]]/100+Tabel3[[#This Row],[Diff]]/10000</f>
        <v>8.220699999999999</v>
      </c>
    </row>
    <row r="5" spans="1:29" ht="17.25" thickBot="1" x14ac:dyDescent="0.35">
      <c r="A5" t="s">
        <v>24</v>
      </c>
      <c r="B5">
        <v>4.850092200906575E-2</v>
      </c>
      <c r="C5" t="str" cm="1">
        <f t="array" ref="C5">INDEX(Tabel1[teams],RANK(Tabel1[[#This Row],[alea]],Tabel1[alea]))</f>
        <v>Team6</v>
      </c>
      <c r="E5" s="1" t="s">
        <v>12</v>
      </c>
      <c r="F5" s="1" t="s">
        <v>13</v>
      </c>
      <c r="G5" s="1" t="s">
        <v>14</v>
      </c>
      <c r="H5" s="1" t="s">
        <v>15</v>
      </c>
      <c r="J5" s="15" t="str" cm="1">
        <f t="array" ref="J5">INDEX($E$2:$E$6,(ROW()+1)/3)</f>
        <v>2</v>
      </c>
      <c r="K5" s="15" t="str" cm="1">
        <f t="array" ref="K5">INDEX($F$2:$H$6,(ROW()+1)/3,1+MOD(ROW()-2,3))</f>
        <v>6-4</v>
      </c>
      <c r="L5" s="15" t="str" cm="1">
        <f t="array" ref="L5">INDEX(Tabel1[team],LEFT($K5,1))</f>
        <v>Team4</v>
      </c>
      <c r="M5" s="15" t="str" cm="1">
        <f t="array" ref="M5">INDEX(Tabel1[team],RIGHT($K5,1))</f>
        <v>Team6</v>
      </c>
      <c r="N5" s="15">
        <v>1</v>
      </c>
      <c r="O5" s="15">
        <v>1</v>
      </c>
      <c r="P5" s="15" t="str">
        <f>IF(COUNT(Tabel2[[#This Row],[home2]:[away3]])=2,MID("GNP",SIGN(-Tabel2[[#This Row],[home2]]+Tabel2[[#This Row],[away3]])+2,1),"-")</f>
        <v>N</v>
      </c>
      <c r="R5" s="5" t="s">
        <v>43</v>
      </c>
      <c r="S5" s="4">
        <f>_xlfn.RANK.EQ(Tabel3[[#This Row],[Pts]],Tabel3[Pts],0)</f>
        <v>2</v>
      </c>
      <c r="T5" s="4">
        <f>RANK(Tabel3[[#This Row],[pts'']],Tabel3[pts''])</f>
        <v>2</v>
      </c>
      <c r="U5" s="4">
        <f>3*Tabel3[[#This Row],[Gagné]]+Tabel3[[#This Row],[draw]]</f>
        <v>7</v>
      </c>
      <c r="V5" s="4" cm="1">
        <f t="array" ref="V5">SUMPRODUCT((Tabel2[[home]:[away]]=$R5)*(Result&lt;&gt;"-"))</f>
        <v>4</v>
      </c>
      <c r="W5" s="4" cm="1">
        <f t="array" ref="W5">SUMPRODUCT((Home=$R5)*(Result="G"))+SUMPRODUCT((Away=$R5)*(Result="p"))</f>
        <v>2</v>
      </c>
      <c r="X5" s="4" cm="1">
        <f t="array" ref="X5">SUMPRODUCT((Tabel2[[home]:[away]]=$R5)*(Result="N"))</f>
        <v>1</v>
      </c>
      <c r="Y5" s="4" cm="1">
        <f t="array" ref="Y5">SUMPRODUCT((Home=$R5)*(Result="P"))+SUMPRODUCT((Away=$R5)*(Result="G"))</f>
        <v>1</v>
      </c>
      <c r="Z5" s="4" cm="1">
        <f t="array" ref="Z5">SUMPRODUCT((Tabel2[[home]:[away]]=$R5)*(Tabel2[[home2]:[away3]]))</f>
        <v>13</v>
      </c>
      <c r="AA5" s="4" cm="1">
        <f t="array" ref="AA5">SUMPRODUCT((Home=$R5)*But_Away)+SUMPRODUCT((Away=$R5)*But_Home)</f>
        <v>8</v>
      </c>
      <c r="AB5" s="6">
        <f>+Tabel3[[#This Row],[B +]]-Tabel3[[#This Row],[B -]]</f>
        <v>5</v>
      </c>
      <c r="AC5" s="11">
        <f>+Tabel3[[#This Row],[Pts]]+Tabel3[[#This Row],[Gagné]]/10+Tabel3[[#This Row],[draw]]/100+Tabel3[[#This Row],[Diff]]/10000</f>
        <v>7.2104999999999997</v>
      </c>
    </row>
    <row r="6" spans="1:29" ht="17.25" thickBot="1" x14ac:dyDescent="0.35">
      <c r="A6" t="s">
        <v>25</v>
      </c>
      <c r="B6">
        <v>0.40640952001363129</v>
      </c>
      <c r="C6" t="str" cm="1">
        <f t="array" ref="C6">INDEX(Tabel1[teams],RANK(Tabel1[[#This Row],[alea]],Tabel1[alea]))</f>
        <v>Team3</v>
      </c>
      <c r="E6" s="2" t="s">
        <v>16</v>
      </c>
      <c r="F6" s="2" t="s">
        <v>17</v>
      </c>
      <c r="G6" s="2" t="s">
        <v>18</v>
      </c>
      <c r="H6" s="2" t="s">
        <v>19</v>
      </c>
      <c r="J6" s="15" t="str" cm="1">
        <f t="array" ref="J6">INDEX($E$2:$E$6,(ROW()+1)/3)</f>
        <v>2</v>
      </c>
      <c r="K6" s="15" t="str" cm="1">
        <f t="array" ref="K6">INDEX($F$2:$H$6,(ROW()+1)/3,1+MOD(ROW()-2,3))</f>
        <v>5-3</v>
      </c>
      <c r="L6" s="15" t="str" cm="1">
        <f t="array" ref="L6">INDEX(Tabel1[team],LEFT($K6,1))</f>
        <v>Team3</v>
      </c>
      <c r="M6" s="15" t="str" cm="1">
        <f t="array" ref="M6">INDEX(Tabel1[team],RIGHT($K6,1))</f>
        <v>Team2</v>
      </c>
      <c r="N6" s="15">
        <v>2</v>
      </c>
      <c r="O6" s="15">
        <v>2</v>
      </c>
      <c r="P6" s="15" t="str">
        <f>IF(COUNT(Tabel2[[#This Row],[home2]:[away3]])=2,MID("GNP",SIGN(-Tabel2[[#This Row],[home2]]+Tabel2[[#This Row],[away3]])+2,1),"-")</f>
        <v>N</v>
      </c>
      <c r="R6" s="5" t="s">
        <v>45</v>
      </c>
      <c r="S6" s="4">
        <f>_xlfn.RANK.EQ(Tabel3[[#This Row],[Pts]],Tabel3[Pts],0)</f>
        <v>2</v>
      </c>
      <c r="T6" s="4">
        <f>RANK(Tabel3[[#This Row],[pts'']],Tabel3[pts''])</f>
        <v>3</v>
      </c>
      <c r="U6" s="4">
        <f>3*Tabel3[[#This Row],[Gagné]]+Tabel3[[#This Row],[draw]]</f>
        <v>7</v>
      </c>
      <c r="V6" s="4" cm="1">
        <f t="array" ref="V6">SUMPRODUCT((Tabel2[[home]:[away]]=$R6)*(Result&lt;&gt;"-"))</f>
        <v>4</v>
      </c>
      <c r="W6" s="4" cm="1">
        <f t="array" ref="W6">SUMPRODUCT((Home=$R6)*(Result="G"))+SUMPRODUCT((Away=$R6)*(Result="p"))</f>
        <v>2</v>
      </c>
      <c r="X6" s="4" cm="1">
        <f t="array" ref="X6">SUMPRODUCT((Tabel2[[home]:[away]]=$R6)*(Result="N"))</f>
        <v>1</v>
      </c>
      <c r="Y6" s="4" cm="1">
        <f t="array" ref="Y6">SUMPRODUCT((Home=$R6)*(Result="P"))+SUMPRODUCT((Away=$R6)*(Result="G"))</f>
        <v>1</v>
      </c>
      <c r="Z6" s="4" cm="1">
        <f t="array" ref="Z6">SUMPRODUCT((Tabel2[[home]:[away]]=$R6)*(Tabel2[[home2]:[away3]]))</f>
        <v>12</v>
      </c>
      <c r="AA6" s="4" cm="1">
        <f t="array" ref="AA6">SUMPRODUCT((Home=$R6)*But_Away)+SUMPRODUCT((Away=$R6)*But_Home)</f>
        <v>11</v>
      </c>
      <c r="AB6" s="6">
        <f>+Tabel3[[#This Row],[B +]]-Tabel3[[#This Row],[B -]]</f>
        <v>1</v>
      </c>
      <c r="AC6" s="11">
        <f>+Tabel3[[#This Row],[Pts]]+Tabel3[[#This Row],[Gagné]]/10+Tabel3[[#This Row],[draw]]/100+Tabel3[[#This Row],[Diff]]/10000</f>
        <v>7.2100999999999997</v>
      </c>
    </row>
    <row r="7" spans="1:29" x14ac:dyDescent="0.3">
      <c r="A7" t="s">
        <v>26</v>
      </c>
      <c r="B7">
        <v>0.27774813014363398</v>
      </c>
      <c r="C7" t="str" cm="1">
        <f t="array" ref="C7">INDEX(Tabel1[teams],RANK(Tabel1[[#This Row],[alea]],Tabel1[alea]))</f>
        <v>Team4</v>
      </c>
      <c r="J7" s="15" t="str" cm="1">
        <f t="array" ref="J7">INDEX($E$2:$E$6,(ROW()+1)/3)</f>
        <v>2</v>
      </c>
      <c r="K7" s="15" t="str" cm="1">
        <f t="array" ref="K7">INDEX($F$2:$H$6,(ROW()+1)/3,1+MOD(ROW()-2,3))</f>
        <v>1-2</v>
      </c>
      <c r="L7" s="15" t="str" cm="1">
        <f t="array" ref="L7">INDEX(Tabel1[team],LEFT($K7,1))</f>
        <v>Team1</v>
      </c>
      <c r="M7" s="15" t="str" cm="1">
        <f t="array" ref="M7">INDEX(Tabel1[team],RIGHT($K7,1))</f>
        <v>Team5</v>
      </c>
      <c r="N7" s="15">
        <v>4</v>
      </c>
      <c r="O7" s="15">
        <v>4</v>
      </c>
      <c r="P7" s="15" t="str">
        <f>IF(COUNT(Tabel2[[#This Row],[home2]:[away3]])=2,MID("GNP",SIGN(-Tabel2[[#This Row],[home2]]+Tabel2[[#This Row],[away3]])+2,1),"-")</f>
        <v>N</v>
      </c>
      <c r="R7" s="5" t="s">
        <v>44</v>
      </c>
      <c r="S7" s="4">
        <f>_xlfn.RANK.EQ(Tabel3[[#This Row],[Pts]],Tabel3[Pts],0)</f>
        <v>4</v>
      </c>
      <c r="T7" s="4">
        <f>RANK(Tabel3[[#This Row],[pts'']],Tabel3[pts''])</f>
        <v>4</v>
      </c>
      <c r="U7" s="4">
        <f>3*Tabel3[[#This Row],[Gagné]]+Tabel3[[#This Row],[draw]]</f>
        <v>5</v>
      </c>
      <c r="V7" s="4" cm="1">
        <f t="array" ref="V7">SUMPRODUCT((Tabel2[[home]:[away]]=$R7)*(Result&lt;&gt;"-"))</f>
        <v>4</v>
      </c>
      <c r="W7" s="4" cm="1">
        <f t="array" ref="W7">SUMPRODUCT((Home=$R7)*(Result="G"))+SUMPRODUCT((Away=$R7)*(Result="p"))</f>
        <v>1</v>
      </c>
      <c r="X7" s="4" cm="1">
        <f t="array" ref="X7">SUMPRODUCT((Tabel2[[home]:[away]]=$R7)*(Result="N"))</f>
        <v>2</v>
      </c>
      <c r="Y7" s="4" cm="1">
        <f t="array" ref="Y7">SUMPRODUCT((Home=$R7)*(Result="P"))+SUMPRODUCT((Away=$R7)*(Result="G"))</f>
        <v>1</v>
      </c>
      <c r="Z7" s="4" cm="1">
        <f t="array" ref="Z7">SUMPRODUCT((Tabel2[[home]:[away]]=$R7)*(Tabel2[[home2]:[away3]]))</f>
        <v>8</v>
      </c>
      <c r="AA7" s="4" cm="1">
        <f t="array" ref="AA7">SUMPRODUCT((Home=$R7)*But_Away)+SUMPRODUCT((Away=$R7)*But_Home)</f>
        <v>9</v>
      </c>
      <c r="AB7" s="6">
        <f>+Tabel3[[#This Row],[B +]]-Tabel3[[#This Row],[B -]]</f>
        <v>-1</v>
      </c>
      <c r="AC7" s="11">
        <f>+Tabel3[[#This Row],[Pts]]+Tabel3[[#This Row],[Gagné]]/10+Tabel3[[#This Row],[draw]]/100+Tabel3[[#This Row],[Diff]]/10000</f>
        <v>5.1198999999999995</v>
      </c>
    </row>
    <row r="8" spans="1:29" x14ac:dyDescent="0.3">
      <c r="J8" s="15" t="str" cm="1">
        <f t="array" ref="J8">INDEX($E$2:$E$6,(ROW()+1)/3)</f>
        <v>3</v>
      </c>
      <c r="K8" s="15" t="str" cm="1">
        <f t="array" ref="K8">INDEX($F$2:$H$6,(ROW()+1)/3,1+MOD(ROW()-2,3))</f>
        <v>2-6</v>
      </c>
      <c r="L8" s="15" t="str" cm="1">
        <f t="array" ref="L8">INDEX(Tabel1[team],LEFT($K8,1))</f>
        <v>Team5</v>
      </c>
      <c r="M8" s="15" t="str" cm="1">
        <f t="array" ref="M8">INDEX(Tabel1[team],RIGHT($K8,1))</f>
        <v>Team4</v>
      </c>
      <c r="N8" s="15">
        <v>1</v>
      </c>
      <c r="O8" s="15">
        <v>5</v>
      </c>
      <c r="P8" s="15" t="str">
        <f>IF(COUNT(Tabel2[[#This Row],[home2]:[away3]])=2,MID("GNP",SIGN(-Tabel2[[#This Row],[home2]]+Tabel2[[#This Row],[away3]])+2,1),"-")</f>
        <v>P</v>
      </c>
      <c r="R8" s="5" t="s">
        <v>46</v>
      </c>
      <c r="S8" s="4">
        <f>_xlfn.RANK.EQ(Tabel3[[#This Row],[Pts]],Tabel3[Pts],0)</f>
        <v>5</v>
      </c>
      <c r="T8" s="4">
        <f>RANK(Tabel3[[#This Row],[pts'']],Tabel3[pts''])</f>
        <v>5</v>
      </c>
      <c r="U8" s="4">
        <f>3*Tabel3[[#This Row],[Gagné]]+Tabel3[[#This Row],[draw]]</f>
        <v>4</v>
      </c>
      <c r="V8" s="4" cm="1">
        <f t="array" ref="V8">SUMPRODUCT((Tabel2[[home]:[away]]=$R8)*(Result&lt;&gt;"-"))</f>
        <v>4</v>
      </c>
      <c r="W8" s="4" cm="1">
        <f t="array" ref="W8">SUMPRODUCT((Home=$R8)*(Result="G"))+SUMPRODUCT((Away=$R8)*(Result="p"))</f>
        <v>1</v>
      </c>
      <c r="X8" s="4" cm="1">
        <f t="array" ref="X8">SUMPRODUCT((Tabel2[[home]:[away]]=$R8)*(Result="N"))</f>
        <v>1</v>
      </c>
      <c r="Y8" s="4" cm="1">
        <f t="array" ref="Y8">SUMPRODUCT((Home=$R8)*(Result="P"))+SUMPRODUCT((Away=$R8)*(Result="G"))</f>
        <v>2</v>
      </c>
      <c r="Z8" s="4" cm="1">
        <f t="array" ref="Z8">SUMPRODUCT((Tabel2[[home]:[away]]=$R8)*(Tabel2[[home2]:[away3]]))</f>
        <v>7</v>
      </c>
      <c r="AA8" s="4" cm="1">
        <f t="array" ref="AA8">SUMPRODUCT((Home=$R8)*But_Away)+SUMPRODUCT((Away=$R8)*But_Home)</f>
        <v>10</v>
      </c>
      <c r="AB8" s="6">
        <f>+Tabel3[[#This Row],[B +]]-Tabel3[[#This Row],[B -]]</f>
        <v>-3</v>
      </c>
      <c r="AC8" s="11">
        <f>+Tabel3[[#This Row],[Pts]]+Tabel3[[#This Row],[Gagné]]/10+Tabel3[[#This Row],[draw]]/100+Tabel3[[#This Row],[Diff]]/10000</f>
        <v>4.1096999999999992</v>
      </c>
    </row>
    <row r="9" spans="1:29" x14ac:dyDescent="0.3">
      <c r="J9" s="15" t="str" cm="1">
        <f t="array" ref="J9">INDEX($E$2:$E$6,(ROW()+1)/3)</f>
        <v>3</v>
      </c>
      <c r="K9" s="15" t="str" cm="1">
        <f t="array" ref="K9">INDEX($F$2:$H$6,(ROW()+1)/3,1+MOD(ROW()-2,3))</f>
        <v>3-1</v>
      </c>
      <c r="L9" s="15" t="str" cm="1">
        <f t="array" ref="L9">INDEX(Tabel1[team],LEFT($K9,1))</f>
        <v>Team2</v>
      </c>
      <c r="M9" s="15" t="str" cm="1">
        <f t="array" ref="M9">INDEX(Tabel1[team],RIGHT($K9,1))</f>
        <v>Team1</v>
      </c>
      <c r="N9" s="15">
        <v>2</v>
      </c>
      <c r="O9" s="15">
        <v>6</v>
      </c>
      <c r="P9" s="15" t="str">
        <f>IF(COUNT(Tabel2[[#This Row],[home2]:[away3]])=2,MID("GNP",SIGN(-Tabel2[[#This Row],[home2]]+Tabel2[[#This Row],[away3]])+2,1),"-")</f>
        <v>P</v>
      </c>
      <c r="R9" s="5" t="s">
        <v>30</v>
      </c>
      <c r="S9" s="4">
        <f>_xlfn.RANK.EQ(Tabel3[[#This Row],[Pts]],Tabel3[Pts],0)</f>
        <v>6</v>
      </c>
      <c r="T9" s="4">
        <f>RANK(Tabel3[[#This Row],[pts'']],Tabel3[pts''])</f>
        <v>6</v>
      </c>
      <c r="U9" s="4">
        <f>3*Tabel3[[#This Row],[Gagné]]+Tabel3[[#This Row],[draw]]</f>
        <v>1</v>
      </c>
      <c r="V9" s="4" cm="1">
        <f t="array" ref="V9">SUMPRODUCT((Tabel2[[home]:[away]]=$R9)*(Result&lt;&gt;"-"))</f>
        <v>4</v>
      </c>
      <c r="W9" s="4" cm="1">
        <f t="array" ref="W9">SUMPRODUCT((Home=$R9)*(Result="G"))+SUMPRODUCT((Away=$R9)*(Result="p"))</f>
        <v>0</v>
      </c>
      <c r="X9" s="4" cm="1">
        <f t="array" ref="X9">SUMPRODUCT((Tabel2[[home]:[away]]=$R9)*(Result="N"))</f>
        <v>1</v>
      </c>
      <c r="Y9" s="4" cm="1">
        <f t="array" ref="Y9">SUMPRODUCT((Home=$R9)*(Result="P"))+SUMPRODUCT((Away=$R9)*(Result="G"))</f>
        <v>3</v>
      </c>
      <c r="Z9" s="4" cm="1">
        <f t="array" ref="Z9">SUMPRODUCT((Tabel2[[home]:[away]]=$R9)*(Tabel2[[home2]:[away3]]))</f>
        <v>6</v>
      </c>
      <c r="AA9" s="4" cm="1">
        <f t="array" ref="AA9">SUMPRODUCT((Home=$R9)*But_Away)+SUMPRODUCT((Away=$R9)*But_Home)</f>
        <v>15</v>
      </c>
      <c r="AB9" s="6">
        <f>+Tabel3[[#This Row],[B +]]-Tabel3[[#This Row],[B -]]</f>
        <v>-9</v>
      </c>
      <c r="AC9" s="11">
        <f>+Tabel3[[#This Row],[Pts]]+Tabel3[[#This Row],[Gagné]]/10+Tabel3[[#This Row],[draw]]/100+Tabel3[[#This Row],[Diff]]/10000</f>
        <v>1.0091000000000001</v>
      </c>
    </row>
    <row r="10" spans="1:29" x14ac:dyDescent="0.3">
      <c r="J10" s="15" t="str" cm="1">
        <f t="array" ref="J10">INDEX($E$2:$E$6,(ROW()+1)/3)</f>
        <v>3</v>
      </c>
      <c r="K10" s="15" t="str" cm="1">
        <f t="array" ref="K10">INDEX($F$2:$H$6,(ROW()+1)/3,1+MOD(ROW()-2,3))</f>
        <v>4-5</v>
      </c>
      <c r="L10" s="15" t="str" cm="1">
        <f t="array" ref="L10">INDEX(Tabel1[team],LEFT($K10,1))</f>
        <v>Team6</v>
      </c>
      <c r="M10" s="15" t="str" cm="1">
        <f t="array" ref="M10">INDEX(Tabel1[team],RIGHT($K10,1))</f>
        <v>Team3</v>
      </c>
      <c r="N10" s="15">
        <v>3</v>
      </c>
      <c r="O10" s="15">
        <v>4</v>
      </c>
      <c r="P10" s="15" t="str">
        <f>IF(COUNT(Tabel2[[#This Row],[home2]:[away3]])=2,MID("GNP",SIGN(-Tabel2[[#This Row],[home2]]+Tabel2[[#This Row],[away3]])+2,1),"-")</f>
        <v>P</v>
      </c>
    </row>
    <row r="11" spans="1:29" x14ac:dyDescent="0.3">
      <c r="J11" s="15" t="str" cm="1">
        <f t="array" ref="J11">INDEX($E$2:$E$6,(ROW()+1)/3)</f>
        <v>4</v>
      </c>
      <c r="K11" s="15" t="str" cm="1">
        <f t="array" ref="K11">INDEX($F$2:$H$6,(ROW()+1)/3,1+MOD(ROW()-2,3))</f>
        <v>6-5</v>
      </c>
      <c r="L11" s="15" t="str" cm="1">
        <f t="array" ref="L11">INDEX(Tabel1[team],LEFT($K11,1))</f>
        <v>Team4</v>
      </c>
      <c r="M11" s="15" t="str" cm="1">
        <f t="array" ref="M11">INDEX(Tabel1[team],RIGHT($K11,1))</f>
        <v>Team3</v>
      </c>
      <c r="N11" s="15">
        <v>1</v>
      </c>
      <c r="O11" s="15">
        <v>6</v>
      </c>
      <c r="P11" s="15" t="str">
        <f>IF(COUNT(Tabel2[[#This Row],[home2]:[away3]])=2,MID("GNP",SIGN(-Tabel2[[#This Row],[home2]]+Tabel2[[#This Row],[away3]])+2,1),"-")</f>
        <v>P</v>
      </c>
    </row>
    <row r="12" spans="1:29" x14ac:dyDescent="0.3">
      <c r="J12" s="15" t="str" cm="1">
        <f t="array" ref="J12">INDEX($E$2:$E$6,(ROW()+1)/3)</f>
        <v>4</v>
      </c>
      <c r="K12" s="15" t="str" cm="1">
        <f t="array" ref="K12">INDEX($F$2:$H$6,(ROW()+1)/3,1+MOD(ROW()-2,3))</f>
        <v>1-4</v>
      </c>
      <c r="L12" s="15" t="str" cm="1">
        <f t="array" ref="L12">INDEX(Tabel1[team],LEFT($K12,1))</f>
        <v>Team1</v>
      </c>
      <c r="M12" s="15" t="str" cm="1">
        <f t="array" ref="M12">INDEX(Tabel1[team],RIGHT($K12,1))</f>
        <v>Team6</v>
      </c>
      <c r="N12" s="15">
        <v>4</v>
      </c>
      <c r="O12" s="15">
        <v>1</v>
      </c>
      <c r="P12" s="15" t="str">
        <f>IF(COUNT(Tabel2[[#This Row],[home2]:[away3]])=2,MID("GNP",SIGN(-Tabel2[[#This Row],[home2]]+Tabel2[[#This Row],[away3]])+2,1),"-")</f>
        <v>G</v>
      </c>
    </row>
    <row r="13" spans="1:29" x14ac:dyDescent="0.3">
      <c r="J13" s="15" t="str" cm="1">
        <f t="array" ref="J13">INDEX($E$2:$E$6,(ROW()+1)/3)</f>
        <v>4</v>
      </c>
      <c r="K13" s="15" t="str" cm="1">
        <f t="array" ref="K13">INDEX($F$2:$H$6,(ROW()+1)/3,1+MOD(ROW()-2,3))</f>
        <v>2-3</v>
      </c>
      <c r="L13" s="15" t="str" cm="1">
        <f t="array" ref="L13">INDEX(Tabel1[team],LEFT($K13,1))</f>
        <v>Team5</v>
      </c>
      <c r="M13" s="15" t="str" cm="1">
        <f t="array" ref="M13">INDEX(Tabel1[team],RIGHT($K13,1))</f>
        <v>Team2</v>
      </c>
      <c r="N13" s="15">
        <v>5</v>
      </c>
      <c r="O13" s="15">
        <v>1</v>
      </c>
      <c r="P13" s="15" t="str">
        <f>IF(COUNT(Tabel2[[#This Row],[home2]:[away3]])=2,MID("GNP",SIGN(-Tabel2[[#This Row],[home2]]+Tabel2[[#This Row],[away3]])+2,1),"-")</f>
        <v>G</v>
      </c>
    </row>
    <row r="14" spans="1:29" x14ac:dyDescent="0.3">
      <c r="J14" s="15" t="str" cm="1">
        <f t="array" ref="J14">INDEX($E$2:$E$6,(ROW()+1)/3)</f>
        <v>5</v>
      </c>
      <c r="K14" s="15" t="str" cm="1">
        <f t="array" ref="K14">INDEX($F$2:$H$6,(ROW()+1)/3,1+MOD(ROW()-2,3))</f>
        <v>3-6</v>
      </c>
      <c r="L14" s="15" t="str" cm="1">
        <f t="array" ref="L14">INDEX(Tabel1[team],LEFT($K14,1))</f>
        <v>Team2</v>
      </c>
      <c r="M14" s="15" t="str" cm="1">
        <f t="array" ref="M14">INDEX(Tabel1[team],RIGHT($K14,1))</f>
        <v>Team4</v>
      </c>
      <c r="N14" s="15"/>
      <c r="O14" s="15"/>
      <c r="P14" s="15" t="str">
        <f>IF(COUNT(Tabel2[[#This Row],[home2]:[away3]])=2,MID("GNP",SIGN(-Tabel2[[#This Row],[home2]]+Tabel2[[#This Row],[away3]])+2,1),"-")</f>
        <v>-</v>
      </c>
    </row>
    <row r="15" spans="1:29" x14ac:dyDescent="0.3">
      <c r="J15" s="15" t="str" cm="1">
        <f t="array" ref="J15">INDEX($E$2:$E$6,(ROW()+1)/3)</f>
        <v>5</v>
      </c>
      <c r="K15" s="15" t="str" cm="1">
        <f t="array" ref="K15">INDEX($F$2:$H$6,(ROW()+1)/3,1+MOD(ROW()-2,3))</f>
        <v>4-2</v>
      </c>
      <c r="L15" s="15" t="str" cm="1">
        <f t="array" ref="L15">INDEX(Tabel1[team],LEFT($K15,1))</f>
        <v>Team6</v>
      </c>
      <c r="M15" s="15" t="str" cm="1">
        <f t="array" ref="M15">INDEX(Tabel1[team],RIGHT($K15,1))</f>
        <v>Team5</v>
      </c>
      <c r="N15" s="15"/>
      <c r="O15" s="15"/>
      <c r="P15" s="15" t="str">
        <f>IF(COUNT(Tabel2[[#This Row],[home2]:[away3]])=2,MID("GNP",SIGN(-Tabel2[[#This Row],[home2]]+Tabel2[[#This Row],[away3]])+2,1),"-")</f>
        <v>-</v>
      </c>
    </row>
    <row r="16" spans="1:29" x14ac:dyDescent="0.3">
      <c r="J16" s="15" t="str" cm="1">
        <f t="array" ref="J16">INDEX($E$2:$E$6,(ROW()+1)/3)</f>
        <v>5</v>
      </c>
      <c r="K16" s="15" t="str" cm="1">
        <f t="array" ref="K16">INDEX($F$2:$H$6,(ROW()+1)/3,1+MOD(ROW()-2,3))</f>
        <v>5-1</v>
      </c>
      <c r="L16" s="15" t="str" cm="1">
        <f t="array" ref="L16">INDEX(Tabel1[team],LEFT($K16,1))</f>
        <v>Team3</v>
      </c>
      <c r="M16" s="15" t="str" cm="1">
        <f t="array" ref="M16">INDEX(Tabel1[team],RIGHT($K16,1))</f>
        <v>Team1</v>
      </c>
      <c r="N16" s="15"/>
      <c r="O16" s="15"/>
      <c r="P16" s="15" t="str">
        <f>IF(COUNT(Tabel2[[#This Row],[home2]:[away3]])=2,MID("GNP",SIGN(-Tabel2[[#This Row],[home2]]+Tabel2[[#This Row],[away3]])+2,1),"-")</f>
        <v>-</v>
      </c>
    </row>
  </sheetData>
  <mergeCells count="1">
    <mergeCell ref="R1:AC2"/>
  </mergeCells>
  <phoneticPr fontId="2" type="noConversion"/>
  <conditionalFormatting sqref="J2:P16">
    <cfRule type="expression" dxfId="11" priority="1">
      <formula>MOD($J2,2)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5</vt:i4>
      </vt:variant>
    </vt:vector>
  </HeadingPairs>
  <TitlesOfParts>
    <vt:vector size="6" baseType="lpstr">
      <vt:lpstr>Blad1</vt:lpstr>
      <vt:lpstr>Away</vt:lpstr>
      <vt:lpstr>But_Away</vt:lpstr>
      <vt:lpstr>But_Home</vt:lpstr>
      <vt:lpstr>Home</vt:lpstr>
      <vt:lpstr>Result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2023-06-10T09:17:27Z</dcterms:created>
  <dcterms:modified xsi:type="dcterms:W3CDTF">2023-06-10T10:19:10Z</dcterms:modified>
</cp:coreProperties>
</file>