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CA652BA-F335-4AD0-BB69-E6BA685E5448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Brouillon 1" sheetId="3" r:id="rId1"/>
    <sheet name="Brouillon 1 (2)" sheetId="4" r:id="rId2"/>
  </sheets>
  <definedNames>
    <definedName name="_xlcn.WorksheetConnection_matthieursupqtempsmachinev2.xlsxt_BDD1" hidden="1">t_BDD[]</definedName>
    <definedName name="_xlcn.WorksheetConnection_matthieursupqtempsmachinev2.xlsxTabel41" hidden="1">Tabel4[]</definedName>
  </definedNames>
  <calcPr calcId="191029"/>
  <pivotCaches>
    <pivotCache cacheId="205" r:id="rId3"/>
    <pivotCache cacheId="1" r:id="rId4"/>
    <pivotCache cacheId="215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BDD" name="t_BDD" connection="WorksheetConnection_matthieu-rsu-pq-temps-machine-v2.xlsx!t_BDD"/>
          <x15:modelTable id="Tabel4" name="Tabel4" connection="WorksheetConnection_matthieu-rsu-pq-temps-machine-v2.xlsx!Tabel4"/>
        </x15:modelTables>
        <x15:modelRelationships>
          <x15:modelRelationship fromTable="t_BDD" fromColumn="Date" toTable="Tabel4" toColumn="date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Tabel4" columnName="date" columnId="date">
                <x16:calculatedTimeColumn columnName="date (Maandindex)" columnId="date (Maandindex)" contentType="monthsindex" isSelected="1"/>
                <x16:calculatedTimeColumn columnName="date (Maand)" columnId="date (Maand)" contentType="months" isSelected="1"/>
                <x16:calculatedTimeColumn columnName="date (Dagindex)" columnId="date (Dagindex)" contentType="daysindex" isSelected="1"/>
                <x16:calculatedTimeColumn columnName="date (Dag)" columnId="date (Dag)" contentType="day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3" l="1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J11" i="3"/>
  <c r="G11" i="3" a="1"/>
  <c r="G11" i="3" s="1"/>
  <c r="F12" i="3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J42" i="3" s="1"/>
  <c r="T53" i="4"/>
  <c r="S53" i="4"/>
  <c r="T52" i="4"/>
  <c r="S52" i="4"/>
  <c r="T51" i="4"/>
  <c r="S51" i="4"/>
  <c r="T50" i="4"/>
  <c r="S50" i="4"/>
  <c r="T49" i="4"/>
  <c r="S49" i="4"/>
  <c r="T48" i="4"/>
  <c r="S48" i="4"/>
  <c r="T47" i="4"/>
  <c r="S47" i="4"/>
  <c r="T46" i="4"/>
  <c r="S46" i="4"/>
  <c r="T45" i="4"/>
  <c r="S45" i="4"/>
  <c r="T44" i="4"/>
  <c r="S44" i="4"/>
  <c r="T43" i="4"/>
  <c r="S43" i="4"/>
  <c r="T42" i="4"/>
  <c r="S42" i="4"/>
  <c r="T41" i="4"/>
  <c r="S41" i="4"/>
  <c r="T40" i="4"/>
  <c r="S40" i="4"/>
  <c r="T39" i="4"/>
  <c r="S39" i="4"/>
  <c r="T38" i="4"/>
  <c r="S38" i="4"/>
  <c r="T37" i="4"/>
  <c r="S37" i="4"/>
  <c r="T36" i="4"/>
  <c r="S36" i="4"/>
  <c r="T35" i="4"/>
  <c r="S35" i="4"/>
  <c r="L35" i="4"/>
  <c r="T34" i="4"/>
  <c r="S34" i="4"/>
  <c r="L34" i="4"/>
  <c r="T33" i="4"/>
  <c r="S33" i="4"/>
  <c r="L33" i="4"/>
  <c r="T32" i="4"/>
  <c r="S32" i="4"/>
  <c r="L32" i="4"/>
  <c r="T31" i="4"/>
  <c r="S31" i="4"/>
  <c r="L31" i="4"/>
  <c r="T30" i="4"/>
  <c r="S30" i="4"/>
  <c r="L30" i="4"/>
  <c r="T29" i="4"/>
  <c r="S29" i="4"/>
  <c r="L29" i="4"/>
  <c r="T28" i="4"/>
  <c r="S28" i="4"/>
  <c r="T27" i="4"/>
  <c r="S27" i="4"/>
  <c r="T26" i="4"/>
  <c r="S26" i="4"/>
  <c r="L26" i="4"/>
  <c r="T25" i="4"/>
  <c r="S25" i="4"/>
  <c r="L25" i="4"/>
  <c r="T24" i="4"/>
  <c r="S24" i="4"/>
  <c r="L24" i="4"/>
  <c r="T23" i="4"/>
  <c r="S23" i="4"/>
  <c r="L23" i="4"/>
  <c r="T22" i="4"/>
  <c r="S22" i="4"/>
  <c r="L22" i="4"/>
  <c r="T21" i="4"/>
  <c r="S21" i="4"/>
  <c r="T20" i="4"/>
  <c r="S20" i="4"/>
  <c r="L20" i="4"/>
  <c r="T19" i="4"/>
  <c r="S19" i="4"/>
  <c r="L19" i="4"/>
  <c r="T18" i="4"/>
  <c r="S18" i="4"/>
  <c r="L18" i="4"/>
  <c r="T17" i="4"/>
  <c r="S17" i="4"/>
  <c r="L17" i="4"/>
  <c r="T16" i="4"/>
  <c r="S16" i="4"/>
  <c r="L16" i="4"/>
  <c r="T15" i="4"/>
  <c r="S15" i="4"/>
  <c r="L15" i="4"/>
  <c r="T14" i="4"/>
  <c r="S14" i="4"/>
  <c r="L14" i="4"/>
  <c r="T13" i="4"/>
  <c r="S13" i="4"/>
  <c r="L13" i="4"/>
  <c r="T12" i="4"/>
  <c r="S12" i="4"/>
  <c r="L12" i="4"/>
  <c r="T11" i="4"/>
  <c r="S11" i="4"/>
  <c r="L11" i="4"/>
  <c r="T10" i="4"/>
  <c r="S10" i="4"/>
  <c r="L10" i="4"/>
  <c r="T9" i="4"/>
  <c r="S9" i="4"/>
  <c r="L9" i="4"/>
  <c r="T8" i="4"/>
  <c r="S8" i="4"/>
  <c r="L8" i="4"/>
  <c r="T7" i="4"/>
  <c r="S7" i="4"/>
  <c r="L7" i="4"/>
  <c r="T6" i="4"/>
  <c r="S6" i="4"/>
  <c r="L6" i="4"/>
  <c r="T5" i="4"/>
  <c r="S5" i="4"/>
  <c r="I11" i="3" l="1"/>
  <c r="K11" i="3" s="1"/>
  <c r="J41" i="3"/>
  <c r="J37" i="3"/>
  <c r="J33" i="3"/>
  <c r="J29" i="3"/>
  <c r="J25" i="3"/>
  <c r="J21" i="3"/>
  <c r="J17" i="3"/>
  <c r="J13" i="3"/>
  <c r="J38" i="3"/>
  <c r="J34" i="3"/>
  <c r="J30" i="3"/>
  <c r="J26" i="3"/>
  <c r="J22" i="3"/>
  <c r="J18" i="3"/>
  <c r="J14" i="3"/>
  <c r="J40" i="3"/>
  <c r="J36" i="3"/>
  <c r="J32" i="3"/>
  <c r="J28" i="3"/>
  <c r="J24" i="3"/>
  <c r="J20" i="3"/>
  <c r="J16" i="3"/>
  <c r="J12" i="3"/>
  <c r="J39" i="3"/>
  <c r="J35" i="3"/>
  <c r="J31" i="3"/>
  <c r="J27" i="3"/>
  <c r="J23" i="3"/>
  <c r="J19" i="3"/>
  <c r="J15" i="3"/>
  <c r="G37" i="3" a="1"/>
  <c r="G37" i="3" s="1"/>
  <c r="I37" i="3" s="1"/>
  <c r="K37" i="3" s="1"/>
  <c r="G22" i="3" a="1"/>
  <c r="G22" i="3" s="1"/>
  <c r="I22" i="3" s="1"/>
  <c r="G41" i="3" a="1"/>
  <c r="G41" i="3" s="1"/>
  <c r="I41" i="3" s="1"/>
  <c r="K41" i="3" s="1"/>
  <c r="G27" i="3" a="1"/>
  <c r="G27" i="3" s="1"/>
  <c r="I27" i="3" s="1"/>
  <c r="G21" i="3" a="1"/>
  <c r="G21" i="3" s="1"/>
  <c r="I21" i="3" s="1"/>
  <c r="K21" i="3" s="1"/>
  <c r="G12" i="3" a="1"/>
  <c r="G12" i="3" s="1"/>
  <c r="I12" i="3" s="1"/>
  <c r="G28" i="3" a="1"/>
  <c r="G28" i="3" s="1"/>
  <c r="I28" i="3" s="1"/>
  <c r="G15" i="3" a="1"/>
  <c r="G15" i="3" s="1"/>
  <c r="I15" i="3" s="1"/>
  <c r="K15" i="3" s="1"/>
  <c r="G40" i="3" a="1"/>
  <c r="G40" i="3" s="1"/>
  <c r="I40" i="3" s="1"/>
  <c r="K40" i="3" s="1"/>
  <c r="G34" i="3" a="1"/>
  <c r="G34" i="3" s="1"/>
  <c r="I34" i="3" s="1"/>
  <c r="G25" i="3" a="1"/>
  <c r="G25" i="3" s="1"/>
  <c r="I25" i="3" s="1"/>
  <c r="K25" i="3" s="1"/>
  <c r="G38" i="3" a="1"/>
  <c r="G38" i="3" s="1"/>
  <c r="I38" i="3" s="1"/>
  <c r="G31" i="3" a="1"/>
  <c r="G31" i="3" s="1"/>
  <c r="I31" i="3" s="1"/>
  <c r="K31" i="3" s="1"/>
  <c r="G24" i="3" a="1"/>
  <c r="G24" i="3" s="1"/>
  <c r="I24" i="3" s="1"/>
  <c r="K24" i="3" s="1"/>
  <c r="G18" i="3" a="1"/>
  <c r="G18" i="3" s="1"/>
  <c r="I18" i="3" s="1"/>
  <c r="G42" i="3" a="1"/>
  <c r="G42" i="3" s="1"/>
  <c r="I42" i="3" s="1"/>
  <c r="K42" i="3" s="1"/>
  <c r="F43" i="3"/>
  <c r="J43" i="3" s="1"/>
  <c r="G39" i="3" a="1"/>
  <c r="G39" i="3" s="1"/>
  <c r="I39" i="3" s="1"/>
  <c r="K39" i="3" s="1"/>
  <c r="G36" i="3" a="1"/>
  <c r="G36" i="3" s="1"/>
  <c r="I36" i="3" s="1"/>
  <c r="K36" i="3" s="1"/>
  <c r="G33" i="3" a="1"/>
  <c r="G33" i="3" s="1"/>
  <c r="I33" i="3" s="1"/>
  <c r="G30" i="3" a="1"/>
  <c r="G30" i="3" s="1"/>
  <c r="I30" i="3" s="1"/>
  <c r="G23" i="3" a="1"/>
  <c r="G23" i="3" s="1"/>
  <c r="I23" i="3" s="1"/>
  <c r="K23" i="3" s="1"/>
  <c r="G20" i="3" a="1"/>
  <c r="G20" i="3" s="1"/>
  <c r="I20" i="3" s="1"/>
  <c r="K20" i="3" s="1"/>
  <c r="G17" i="3" a="1"/>
  <c r="G17" i="3" s="1"/>
  <c r="I17" i="3" s="1"/>
  <c r="G14" i="3" a="1"/>
  <c r="G14" i="3" s="1"/>
  <c r="I14" i="3" s="1"/>
  <c r="G35" i="3" a="1"/>
  <c r="G35" i="3" s="1"/>
  <c r="I35" i="3" s="1"/>
  <c r="G32" i="3" a="1"/>
  <c r="G32" i="3" s="1"/>
  <c r="I32" i="3" s="1"/>
  <c r="G29" i="3" a="1"/>
  <c r="G29" i="3" s="1"/>
  <c r="I29" i="3" s="1"/>
  <c r="K29" i="3" s="1"/>
  <c r="G26" i="3" a="1"/>
  <c r="G26" i="3" s="1"/>
  <c r="I26" i="3" s="1"/>
  <c r="G19" i="3" a="1"/>
  <c r="G19" i="3" s="1"/>
  <c r="I19" i="3" s="1"/>
  <c r="G16" i="3" a="1"/>
  <c r="G16" i="3" s="1"/>
  <c r="I16" i="3" s="1"/>
  <c r="G13" i="3" a="1"/>
  <c r="G13" i="3" s="1"/>
  <c r="I13" i="3" s="1"/>
  <c r="K13" i="3" s="1"/>
  <c r="K18" i="3" l="1"/>
  <c r="K22" i="3"/>
  <c r="K34" i="3"/>
  <c r="K30" i="3"/>
  <c r="K33" i="3"/>
  <c r="K27" i="3"/>
  <c r="K16" i="3"/>
  <c r="K14" i="3"/>
  <c r="K17" i="3"/>
  <c r="K32" i="3"/>
  <c r="K28" i="3"/>
  <c r="K38" i="3"/>
  <c r="K19" i="3"/>
  <c r="K35" i="3"/>
  <c r="K12" i="3"/>
  <c r="K26" i="3"/>
  <c r="G43" i="3" a="1"/>
  <c r="G43" i="3" s="1"/>
  <c r="I43" i="3" s="1"/>
  <c r="K43" i="3" s="1"/>
  <c r="F44" i="3"/>
  <c r="J44" i="3" s="1"/>
  <c r="G44" i="3" l="1" a="1"/>
  <c r="G44" i="3" s="1"/>
  <c r="I44" i="3" s="1"/>
  <c r="K44" i="3" s="1"/>
  <c r="F45" i="3"/>
  <c r="G45" i="3" l="1" a="1"/>
  <c r="G45" i="3" s="1"/>
  <c r="I45" i="3" s="1"/>
  <c r="J45" i="3"/>
  <c r="K45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EC2AE3-804C-4FF9-A94D-C6CED9B026B1}" keepAlive="1" name="Requête - t_FinalRTCD" description="Connexion à la requête « t_FinalRTCD » dans le classeur." type="5" refreshedVersion="8" background="1">
    <dbPr connection="Provider=Microsoft.Mashup.OleDb.1;Data Source=$Workbook$;Location=t_FinalRTCD;Extended Properties=&quot;&quot;" command="SELECT * FROM [t_FinalRTCD]"/>
  </connection>
  <connection id="2" xr16:uid="{E8FD057C-DEEA-4CDE-A5B8-C2F10146F776}" keepAlive="1" name="Requête - t_MarchaArretOP" description="Connexion à la requête « t_MarchaArretOP » dans le classeur." type="5" refreshedVersion="0" background="1">
    <dbPr connection="Provider=Microsoft.Mashup.OleDb.1;Data Source=$Workbook$;Location=t_MarchaArretOP;Extended Properties=&quot;&quot;" command="SELECT * FROM [t_MarchaArretOP]"/>
  </connection>
  <connection id="3" xr16:uid="{15171472-0E1D-4B2D-833A-26FBDBAD3C8B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xr16:uid="{E272DA30-FE60-4839-B93E-F4E0F9F02E15}" name="WorksheetConnection_matthieu-rsu-pq-temps-machine-v2.xlsx!t_BDD" type="102" refreshedVersion="8" minRefreshableVersion="5">
    <extLst>
      <ext xmlns:x15="http://schemas.microsoft.com/office/spreadsheetml/2010/11/main" uri="{DE250136-89BD-433C-8126-D09CA5730AF9}">
        <x15:connection id="t_BDD" autoDelete="1">
          <x15:rangePr sourceName="_xlcn.WorksheetConnection_matthieursupqtempsmachinev2.xlsxt_BDD1"/>
        </x15:connection>
      </ext>
    </extLst>
  </connection>
  <connection id="5" xr16:uid="{9F458204-A1B8-45EF-8E2F-3748016B9F7C}" name="WorksheetConnection_matthieu-rsu-pq-temps-machine-v2.xlsx!Tabel4" type="102" refreshedVersion="8" minRefreshableVersion="5">
    <extLst>
      <ext xmlns:x15="http://schemas.microsoft.com/office/spreadsheetml/2010/11/main" uri="{DE250136-89BD-433C-8126-D09CA5730AF9}">
        <x15:connection id="Tabel4">
          <x15:rangePr sourceName="_xlcn.WorksheetConnection_matthieursupqtempsmachinev2.xlsxTabel4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<sst xmlns="http://schemas.openxmlformats.org/spreadsheetml/2006/main" count="234" uniqueCount="126">
  <si>
    <t>OP</t>
  </si>
  <si>
    <t>Time</t>
  </si>
  <si>
    <t>Date</t>
  </si>
  <si>
    <t>33445</t>
  </si>
  <si>
    <t>33450</t>
  </si>
  <si>
    <t>Total Time</t>
  </si>
  <si>
    <t>Stop Time</t>
  </si>
  <si>
    <t>Données</t>
  </si>
  <si>
    <t>Durée travail</t>
  </si>
  <si>
    <t>Temps d'arrêt par jour travaillé</t>
  </si>
  <si>
    <t>Intégralité des jours</t>
  </si>
  <si>
    <t>Weekend</t>
  </si>
  <si>
    <t>Temps travaillé</t>
  </si>
  <si>
    <t>Temps arrêt</t>
  </si>
  <si>
    <t>juin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</si>
  <si>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</si>
  <si>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</si>
  <si>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</si>
  <si>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</si>
  <si>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</si>
  <si>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</si>
  <si>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</si>
  <si>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</si>
  <si>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</si>
  <si>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</si>
  <si>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</si>
  <si>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</si>
  <si>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</si>
  <si>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</si>
  <si>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</si>
  <si>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</si>
  <si>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</si>
  <si>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</si>
  <si>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</si>
  <si>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</si>
  <si>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</si>
  <si>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</si>
  <si>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</si>
  <si>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</si>
  <si>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</si>
  <si>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</si>
  <si>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</si>
  <si>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</si>
  <si>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</si>
  <si>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</si>
  <si>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juil</t>
  </si>
  <si>
    <t>TimeIn</t>
  </si>
  <si>
    <t>TimeOut</t>
  </si>
  <si>
    <t>Somme de Time</t>
  </si>
  <si>
    <t>Type Time</t>
  </si>
  <si>
    <t>Date / OP</t>
  </si>
  <si>
    <t>TCD via Power Query :</t>
  </si>
  <si>
    <t>Date arrêt</t>
  </si>
  <si>
    <t>04-juil</t>
  </si>
  <si>
    <t>08-juil</t>
  </si>
  <si>
    <t>11-juil</t>
  </si>
  <si>
    <t>15-juil</t>
  </si>
  <si>
    <t>19-juil</t>
  </si>
  <si>
    <t>01-juil</t>
  </si>
  <si>
    <t>02-juil</t>
  </si>
  <si>
    <t>03-juil</t>
  </si>
  <si>
    <t>05-juil</t>
  </si>
  <si>
    <t>06-juil</t>
  </si>
  <si>
    <t>07-juil</t>
  </si>
  <si>
    <t>09-juil</t>
  </si>
  <si>
    <t>10-juil</t>
  </si>
  <si>
    <t>12-juil</t>
  </si>
  <si>
    <t>13-juil</t>
  </si>
  <si>
    <t>14-juil</t>
  </si>
  <si>
    <t>16-juil</t>
  </si>
  <si>
    <t>17-juil</t>
  </si>
  <si>
    <t>18-juil</t>
  </si>
  <si>
    <t>Table Marche/Arrêt des OP :</t>
  </si>
  <si>
    <t>Eindtotaal</t>
  </si>
  <si>
    <t>Waarden</t>
  </si>
  <si>
    <t>Rijlabels</t>
  </si>
  <si>
    <t>jun</t>
  </si>
  <si>
    <t>Totaal jun</t>
  </si>
  <si>
    <t>jul</t>
  </si>
  <si>
    <t>Totaal jul</t>
  </si>
  <si>
    <t>date</t>
  </si>
  <si>
    <t>Time In</t>
  </si>
  <si>
    <t>Time Out</t>
  </si>
  <si>
    <t>Marche/arret OP</t>
  </si>
  <si>
    <t>Tous les jours ouvrables</t>
  </si>
  <si>
    <t>total</t>
  </si>
  <si>
    <t>Maanden</t>
  </si>
  <si>
    <t>1/jun</t>
  </si>
  <si>
    <t>2/jun</t>
  </si>
  <si>
    <t>3/jun</t>
  </si>
  <si>
    <t>6/jun</t>
  </si>
  <si>
    <t>7/jun</t>
  </si>
  <si>
    <t>8/jun</t>
  </si>
  <si>
    <t>9/jun</t>
  </si>
  <si>
    <t>10/jun</t>
  </si>
  <si>
    <t>13/jun</t>
  </si>
  <si>
    <t>14/jun</t>
  </si>
  <si>
    <t>15/jun</t>
  </si>
  <si>
    <t>16/jun</t>
  </si>
  <si>
    <t>17/jun</t>
  </si>
  <si>
    <t>20/jun</t>
  </si>
  <si>
    <t>21/jun</t>
  </si>
  <si>
    <t>22/jun</t>
  </si>
  <si>
    <t>23/jun</t>
  </si>
  <si>
    <t>24/jun</t>
  </si>
  <si>
    <t>27/jun</t>
  </si>
  <si>
    <t>28/jun</t>
  </si>
  <si>
    <t>29/jun</t>
  </si>
  <si>
    <t>30/jun</t>
  </si>
  <si>
    <t>1/jul</t>
  </si>
  <si>
    <t>4/jul</t>
  </si>
  <si>
    <t>5/jul</t>
  </si>
  <si>
    <t>6/jul</t>
  </si>
  <si>
    <t>7/jul</t>
  </si>
  <si>
    <t>8/jul</t>
  </si>
  <si>
    <t>11/jul</t>
  </si>
  <si>
    <t>12/jul</t>
  </si>
  <si>
    <t>13/jul</t>
  </si>
  <si>
    <t>14/jul</t>
  </si>
  <si>
    <t>15/jul</t>
  </si>
  <si>
    <t>18/jul</t>
  </si>
  <si>
    <t>19/jul</t>
  </si>
  <si>
    <t>TCD avec 2ième Tableau, Marche/arrêt OP</t>
  </si>
  <si>
    <t>Heures</t>
  </si>
  <si>
    <t>Time In_</t>
  </si>
  <si>
    <t>Time Out_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</si>
</sst>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ddd\ dd/mmm/yy"/>
  </numFmts>
  <fonts count="10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2" borderId="0" xfId="0" applyFill="1"/>
    <xf numFmtId="0" fontId="5" fillId="0" borderId="0" xfId="1" applyFont="1" applyAlignment="1">
      <alignment horizontal="center"/>
    </xf>
    <xf numFmtId="15" fontId="2" fillId="0" borderId="0" xfId="1" applyNumberFormat="1" applyFont="1" applyAlignment="1">
      <alignment horizontal="right" wrapText="1"/>
    </xf>
    <xf numFmtId="0" fontId="2" fillId="0" borderId="0" xfId="1" applyFont="1" applyAlignment="1">
      <alignment horizontal="right" wrapText="1"/>
    </xf>
    <xf numFmtId="0" fontId="2" fillId="0" borderId="0" xfId="1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4" fillId="0" borderId="0" xfId="0" applyFont="1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14" fontId="3" fillId="3" borderId="0" xfId="0" applyNumberFormat="1" applyFont="1" applyFill="1"/>
    <xf numFmtId="0" fontId="0" fillId="3" borderId="0" xfId="0" applyFill="1"/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  <xf numFmtId="49" fontId="0" fillId="0" borderId="0" xfId="0" applyNumberFormat="1"/>
    <xf numFmtId="14" fontId="0" fillId="0" borderId="0" xfId="0" applyNumberFormat="1" applyAlignment="1">
      <alignment horizontal="center"/>
    </xf>
    <xf numFmtId="0" fontId="7" fillId="0" borderId="0" xfId="0" applyFont="1" applyAlignment="1">
      <alignment vertical="top"/>
    </xf>
    <xf numFmtId="0" fontId="6" fillId="0" borderId="0" xfId="0" applyFont="1" applyAlignment="1">
      <alignment horizontal="center" vertical="center"/>
    </xf>
    <xf numFmtId="0" fontId="0" fillId="0" borderId="0" xfId="0" applyNumberFormat="1"/>
    <xf numFmtId="0" fontId="0" fillId="3" borderId="0" xfId="0" applyNumberFormat="1" applyFill="1"/>
    <xf numFmtId="0" fontId="8" fillId="0" borderId="0" xfId="0" applyFont="1"/>
    <xf numFmtId="15" fontId="0" fillId="0" borderId="0" xfId="0" applyNumberFormat="1" applyAlignment="1">
      <alignment horizontal="left" indent="1"/>
    </xf>
    <xf numFmtId="2" fontId="0" fillId="0" borderId="0" xfId="0" applyNumberFormat="1"/>
    <xf numFmtId="176" fontId="0" fillId="0" borderId="0" xfId="0" applyNumberFormat="1"/>
    <xf numFmtId="0" fontId="0" fillId="2" borderId="0" xfId="0" applyNumberFormat="1" applyFill="1"/>
    <xf numFmtId="176" fontId="9" fillId="0" borderId="0" xfId="0" applyNumberFormat="1" applyFont="1"/>
  </cellXfs>
  <cellStyles count="2">
    <cellStyle name="Normal_Hoja1" xfId="1" xr:uid="{00000000-0005-0000-0000-000001000000}"/>
    <cellStyle name="Standaard" xfId="0" builtinId="0"/>
  </cellStyles>
  <dxfs count="48">
    <dxf>
      <fill>
        <patternFill patternType="solid">
          <bgColor rgb="FFFFFF00"/>
        </patternFill>
      </fill>
    </dxf>
    <dxf>
      <fill>
        <patternFill patternType="solid">
          <bgColor theme="9" tint="0.39994506668294322"/>
        </patternFill>
      </fill>
    </dxf>
    <dxf>
      <fill>
        <patternFill>
          <bgColor rgb="FF92D050"/>
        </patternFill>
      </fill>
    </dxf>
    <dxf>
      <numFmt numFmtId="0" formatCode="General"/>
    </dxf>
    <dxf>
      <fill>
        <patternFill patternType="solid">
          <bgColor rgb="FFFFFF00"/>
        </patternFill>
      </fill>
    </dxf>
    <dxf>
      <fill>
        <patternFill patternType="solid"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solid">
          <bgColor theme="9" tint="0.39994506668294322"/>
        </patternFill>
      </fill>
    </dxf>
    <dxf>
      <fill>
        <patternFill patternType="solid">
          <bgColor rgb="FFFFFF00"/>
        </patternFill>
      </fill>
    </dxf>
    <dxf>
      <numFmt numFmtId="2" formatCode="0.00"/>
    </dxf>
    <dxf>
      <numFmt numFmtId="176" formatCode="ddd\ dd/mmm/yy"/>
    </dxf>
    <dxf>
      <numFmt numFmtId="2" formatCode="0.0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3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5007.467393055558" createdVersion="6" refreshedVersion="8" minRefreshableVersion="3" recordCount="40" xr:uid="{00000000-000A-0000-FFFF-FFFF20000000}">
  <cacheSource type="worksheet">
    <worksheetSource name="t_BDD"/>
  </cacheSource>
  <cacheFields count="4">
    <cacheField name="Date" numFmtId="15">
      <sharedItems containsSemiMixedTypes="0" containsNonDate="0" containsDate="1" containsString="0" minDate="2022-06-01T00:00:00" maxDate="2022-07-20T00:00:00" count="22">
        <d v="2022-06-01T00:00:00"/>
        <d v="2022-06-02T00:00:00"/>
        <d v="2022-06-03T00:00:00"/>
        <d v="2022-06-06T00:00:00"/>
        <d v="2022-06-07T00:00:00"/>
        <d v="2022-06-08T00:00:00"/>
        <d v="2022-06-09T00:00:00"/>
        <d v="2022-06-13T00:00:00"/>
        <d v="2022-06-17T00:00:00"/>
        <d v="2022-06-20T00:00:00"/>
        <d v="2022-06-21T00:00:00"/>
        <d v="2022-06-22T00:00:00"/>
        <d v="2022-06-23T00:00:00"/>
        <d v="2022-06-24T00:00:00"/>
        <d v="2022-06-28T00:00:00"/>
        <d v="2022-06-29T00:00:00"/>
        <d v="2022-06-30T00:00:00"/>
        <d v="2022-07-04T00:00:00"/>
        <d v="2022-07-08T00:00:00"/>
        <d v="2022-07-11T00:00:00"/>
        <d v="2022-07-15T00:00:00"/>
        <d v="2022-07-19T00:00:00"/>
      </sharedItems>
    </cacheField>
    <cacheField name="OP" numFmtId="0">
      <sharedItems containsMixedTypes="1" containsNumber="1" containsInteger="1" minValue="33445" maxValue="33445" count="3">
        <s v="33445"/>
        <s v="33450"/>
        <n v="33445" u="1"/>
      </sharedItems>
    </cacheField>
    <cacheField name="Time" numFmtId="0">
      <sharedItems containsSemiMixedTypes="0" containsString="0" containsNumber="1" minValue="0.25" maxValue="8"/>
    </cacheField>
    <cacheField name="tmeout" numFmtId="0" formula=" 8-Tim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040.650258217589" backgroundQuery="1" createdVersion="8" refreshedVersion="8" minRefreshableVersion="3" recordCount="105" xr:uid="{AE6B3BDE-9F88-4E81-B3D0-A409676410DA}">
  <cacheSource type="external" connectionId="1"/>
  <cacheFields count="6">
    <cacheField name="Dates" numFmtId="0">
      <sharedItems containsSemiMixedTypes="0" containsNonDate="0" containsDate="1" containsString="0" minDate="2022-06-01T00:00:00" maxDate="2022-07-20T00:00:00" count="49">
        <d v="2022-06-01T00:00:00"/>
        <d v="2022-06-02T00:00:00"/>
        <d v="2022-06-03T00:00:00"/>
        <d v="2022-06-06T00:00:00"/>
        <d v="2022-06-07T00:00:00"/>
        <d v="2022-06-04T00:00:00"/>
        <d v="2022-06-08T00:00:00"/>
        <d v="2022-06-09T00:00:00"/>
        <d v="2022-06-05T00:00:00"/>
        <d v="2022-06-13T00:00:00"/>
        <d v="2022-06-10T00:00:00"/>
        <d v="2022-06-11T00:00:00"/>
        <d v="2022-06-12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</sharedItems>
      <fieldGroup par="5"/>
    </cacheField>
    <cacheField name="OP" numFmtId="0">
      <sharedItems count="2">
        <s v="33445"/>
        <s v="33450"/>
      </sharedItems>
    </cacheField>
    <cacheField name="TypeTime" numFmtId="0">
      <sharedItems count="2">
        <s v="TimeIn"/>
        <s v="TimeOut"/>
      </sharedItems>
    </cacheField>
    <cacheField name="Time" numFmtId="0">
      <sharedItems containsSemiMixedTypes="0" containsString="0" containsNumber="1" minValue="0" maxValue="8" count="21">
        <n v="1"/>
        <n v="7"/>
        <n v="8"/>
        <n v="4.5"/>
        <n v="3.5"/>
        <n v="2.5"/>
        <n v="5.5"/>
        <n v="2.75"/>
        <n v="5.25"/>
        <n v="7.5"/>
        <n v="0.5"/>
        <n v="0"/>
        <n v="4"/>
        <n v="3"/>
        <n v="5"/>
        <n v="2"/>
        <n v="6"/>
        <n v="1.5"/>
        <n v="6.5"/>
        <n v="1.25"/>
        <n v="0.25"/>
      </sharedItems>
    </cacheField>
    <cacheField name="Jours (Dates)" numFmtId="0" databaseField="0">
      <fieldGroup base="0">
        <rangePr groupBy="days" startDate="2022-06-01T00:00:00" endDate="2022-07-20T00:00:00"/>
        <groupItems count="368">
          <s v="&lt;01/06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7/2022"/>
        </groupItems>
      </fieldGroup>
    </cacheField>
    <cacheField name="Mois (Dates)" numFmtId="0" databaseField="0">
      <fieldGroup base="0">
        <rangePr groupBy="months" startDate="2022-06-01T00:00:00" endDate="2022-07-20T00:00:00"/>
        <groupItems count="14">
          <s v="&lt;01/06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041.016678472224" createdVersion="8" refreshedVersion="8" minRefreshableVersion="3" recordCount="35" xr:uid="{D3924384-ABE2-4B12-91CA-CBD92911B165}">
  <cacheSource type="worksheet">
    <worksheetSource name="Tabel4"/>
  </cacheSource>
  <cacheFields count="7">
    <cacheField name="date" numFmtId="176">
      <sharedItems containsSemiMixedTypes="0" containsNonDate="0" containsDate="1" containsString="0" minDate="2022-06-01T00:00:00" maxDate="2022-07-20T00:00:00" count="35">
        <d v="2022-06-01T00:00:00"/>
        <d v="2022-06-02T00:00:00"/>
        <d v="2022-06-03T00:00:00"/>
        <d v="2022-06-06T00:00:00"/>
        <d v="2022-06-07T00:00:00"/>
        <d v="2022-06-08T00:00:00"/>
        <d v="2022-06-09T00:00:00"/>
        <d v="2022-06-10T00:00:00"/>
        <d v="2022-06-13T00:00:00"/>
        <d v="2022-06-14T00:00:00"/>
        <d v="2022-06-15T00:00:00"/>
        <d v="2022-06-16T00:00:00"/>
        <d v="2022-06-17T00:00:00"/>
        <d v="2022-06-20T00:00:00"/>
        <d v="2022-06-21T00:00:00"/>
        <d v="2022-06-22T00:00:00"/>
        <d v="2022-06-23T00:00:00"/>
        <d v="2022-06-24T00:00:00"/>
        <d v="2022-06-27T00:00:00"/>
        <d v="2022-06-28T00:00:00"/>
        <d v="2022-06-29T00:00:00"/>
        <d v="2022-06-30T00:00:00"/>
        <d v="2022-07-01T00:00:00"/>
        <d v="2022-07-04T00:00:00"/>
        <d v="2022-07-05T00:00:00"/>
        <d v="2022-07-06T00:00:00"/>
        <d v="2022-07-07T00:00:00"/>
        <d v="2022-07-08T00:00:00"/>
        <d v="2022-07-11T00:00:00"/>
        <d v="2022-07-12T00:00:00"/>
        <d v="2022-07-13T00:00:00"/>
        <d v="2022-07-14T00:00:00"/>
        <d v="2022-07-15T00:00:00"/>
        <d v="2022-07-18T00:00:00"/>
        <d v="2022-07-19T00:00:00"/>
      </sharedItems>
      <fieldGroup par="6" base="0">
        <rangePr groupBy="days" startDate="2022-06-01T00:00:00" endDate="2022-07-20T00:00:00"/>
        <groupItems count="368">
          <s v="&lt;1/06/2022"/>
          <s v="1/jan"/>
          <s v="2/jan"/>
          <s v="3/jan"/>
          <s v="4/jan"/>
          <s v="5/jan"/>
          <s v="6/jan"/>
          <s v="7/jan"/>
          <s v="8/jan"/>
          <s v="9/jan"/>
          <s v="10/jan"/>
          <s v="11/jan"/>
          <s v="12/jan"/>
          <s v="13/jan"/>
          <s v="14/jan"/>
          <s v="15/jan"/>
          <s v="16/jan"/>
          <s v="17/jan"/>
          <s v="18/jan"/>
          <s v="19/jan"/>
          <s v="20/jan"/>
          <s v="21/jan"/>
          <s v="22/jan"/>
          <s v="23/jan"/>
          <s v="24/jan"/>
          <s v="25/jan"/>
          <s v="26/jan"/>
          <s v="27/jan"/>
          <s v="28/jan"/>
          <s v="29/jan"/>
          <s v="30/jan"/>
          <s v="31/jan"/>
          <s v="1/feb"/>
          <s v="2/feb"/>
          <s v="3/feb"/>
          <s v="4/feb"/>
          <s v="5/feb"/>
          <s v="6/feb"/>
          <s v="7/feb"/>
          <s v="8/feb"/>
          <s v="9/feb"/>
          <s v="10/feb"/>
          <s v="11/feb"/>
          <s v="12/feb"/>
          <s v="13/feb"/>
          <s v="14/feb"/>
          <s v="15/feb"/>
          <s v="16/feb"/>
          <s v="17/feb"/>
          <s v="18/feb"/>
          <s v="19/feb"/>
          <s v="20/feb"/>
          <s v="21/feb"/>
          <s v="22/feb"/>
          <s v="23/feb"/>
          <s v="24/feb"/>
          <s v="25/feb"/>
          <s v="26/feb"/>
          <s v="27/feb"/>
          <s v="28/feb"/>
          <s v="29/feb"/>
          <s v="1/mrt"/>
          <s v="2/mrt"/>
          <s v="3/mrt"/>
          <s v="4/mrt"/>
          <s v="5/mrt"/>
          <s v="6/mrt"/>
          <s v="7/mrt"/>
          <s v="8/mrt"/>
          <s v="9/mrt"/>
          <s v="10/mrt"/>
          <s v="11/mrt"/>
          <s v="12/mrt"/>
          <s v="13/mrt"/>
          <s v="14/mrt"/>
          <s v="15/mrt"/>
          <s v="16/mrt"/>
          <s v="17/mrt"/>
          <s v="18/mrt"/>
          <s v="19/mrt"/>
          <s v="20/mrt"/>
          <s v="21/mrt"/>
          <s v="22/mrt"/>
          <s v="23/mrt"/>
          <s v="24/mrt"/>
          <s v="25/mrt"/>
          <s v="26/mrt"/>
          <s v="27/mrt"/>
          <s v="28/mrt"/>
          <s v="29/mrt"/>
          <s v="30/mrt"/>
          <s v="31/mrt"/>
          <s v="1/apr"/>
          <s v="2/apr"/>
          <s v="3/apr"/>
          <s v="4/apr"/>
          <s v="5/apr"/>
          <s v="6/apr"/>
          <s v="7/apr"/>
          <s v="8/apr"/>
          <s v="9/apr"/>
          <s v="10/apr"/>
          <s v="11/apr"/>
          <s v="12/apr"/>
          <s v="13/apr"/>
          <s v="14/apr"/>
          <s v="15/apr"/>
          <s v="16/apr"/>
          <s v="17/apr"/>
          <s v="18/apr"/>
          <s v="19/apr"/>
          <s v="20/apr"/>
          <s v="21/apr"/>
          <s v="22/apr"/>
          <s v="23/apr"/>
          <s v="24/apr"/>
          <s v="25/apr"/>
          <s v="26/apr"/>
          <s v="27/apr"/>
          <s v="28/apr"/>
          <s v="29/apr"/>
          <s v="30/apr"/>
          <s v="1/mei"/>
          <s v="2/mei"/>
          <s v="3/mei"/>
          <s v="4/mei"/>
          <s v="5/mei"/>
          <s v="6/mei"/>
          <s v="7/mei"/>
          <s v="8/mei"/>
          <s v="9/mei"/>
          <s v="10/mei"/>
          <s v="11/mei"/>
          <s v="12/mei"/>
          <s v="13/mei"/>
          <s v="14/mei"/>
          <s v="15/mei"/>
          <s v="16/mei"/>
          <s v="17/mei"/>
          <s v="18/mei"/>
          <s v="19/mei"/>
          <s v="20/mei"/>
          <s v="21/mei"/>
          <s v="22/mei"/>
          <s v="23/mei"/>
          <s v="24/mei"/>
          <s v="25/mei"/>
          <s v="26/mei"/>
          <s v="27/mei"/>
          <s v="28/mei"/>
          <s v="29/mei"/>
          <s v="30/mei"/>
          <s v="31/mei"/>
          <s v="1/jun"/>
          <s v="2/jun"/>
          <s v="3/jun"/>
          <s v="4/jun"/>
          <s v="5/jun"/>
          <s v="6/jun"/>
          <s v="7/jun"/>
          <s v="8/jun"/>
          <s v="9/jun"/>
          <s v="10/jun"/>
          <s v="11/jun"/>
          <s v="12/jun"/>
          <s v="13/jun"/>
          <s v="14/jun"/>
          <s v="15/jun"/>
          <s v="16/jun"/>
          <s v="17/jun"/>
          <s v="18/jun"/>
          <s v="19/jun"/>
          <s v="20/jun"/>
          <s v="21/jun"/>
          <s v="22/jun"/>
          <s v="23/jun"/>
          <s v="24/jun"/>
          <s v="25/jun"/>
          <s v="26/jun"/>
          <s v="27/jun"/>
          <s v="28/jun"/>
          <s v="29/jun"/>
          <s v="30/jun"/>
          <s v="1/jul"/>
          <s v="2/jul"/>
          <s v="3/jul"/>
          <s v="4/jul"/>
          <s v="5/jul"/>
          <s v="6/jul"/>
          <s v="7/jul"/>
          <s v="8/jul"/>
          <s v="9/jul"/>
          <s v="10/jul"/>
          <s v="11/jul"/>
          <s v="12/jul"/>
          <s v="13/jul"/>
          <s v="14/jul"/>
          <s v="15/jul"/>
          <s v="16/jul"/>
          <s v="17/jul"/>
          <s v="18/jul"/>
          <s v="19/jul"/>
          <s v="20/jul"/>
          <s v="21/jul"/>
          <s v="22/jul"/>
          <s v="23/jul"/>
          <s v="24/jul"/>
          <s v="25/jul"/>
          <s v="26/jul"/>
          <s v="27/jul"/>
          <s v="28/jul"/>
          <s v="29/jul"/>
          <s v="30/jul"/>
          <s v="31/jul"/>
          <s v="1/aug"/>
          <s v="2/aug"/>
          <s v="3/aug"/>
          <s v="4/aug"/>
          <s v="5/aug"/>
          <s v="6/aug"/>
          <s v="7/aug"/>
          <s v="8/aug"/>
          <s v="9/aug"/>
          <s v="10/aug"/>
          <s v="11/aug"/>
          <s v="12/aug"/>
          <s v="13/aug"/>
          <s v="14/aug"/>
          <s v="15/aug"/>
          <s v="16/aug"/>
          <s v="17/aug"/>
          <s v="18/aug"/>
          <s v="19/aug"/>
          <s v="20/aug"/>
          <s v="21/aug"/>
          <s v="22/aug"/>
          <s v="23/aug"/>
          <s v="24/aug"/>
          <s v="25/aug"/>
          <s v="26/aug"/>
          <s v="27/aug"/>
          <s v="28/aug"/>
          <s v="29/aug"/>
          <s v="30/aug"/>
          <s v="31/aug"/>
          <s v="1/sep"/>
          <s v="2/sep"/>
          <s v="3/sep"/>
          <s v="4/sep"/>
          <s v="5/sep"/>
          <s v="6/sep"/>
          <s v="7/sep"/>
          <s v="8/sep"/>
          <s v="9/sep"/>
          <s v="10/sep"/>
          <s v="11/sep"/>
          <s v="12/sep"/>
          <s v="13/sep"/>
          <s v="14/sep"/>
          <s v="15/sep"/>
          <s v="16/sep"/>
          <s v="17/sep"/>
          <s v="18/sep"/>
          <s v="19/sep"/>
          <s v="20/sep"/>
          <s v="21/sep"/>
          <s v="22/sep"/>
          <s v="23/sep"/>
          <s v="24/sep"/>
          <s v="25/sep"/>
          <s v="26/sep"/>
          <s v="27/sep"/>
          <s v="28/sep"/>
          <s v="29/sep"/>
          <s v="30/sep"/>
          <s v="1/okt"/>
          <s v="2/okt"/>
          <s v="3/okt"/>
          <s v="4/okt"/>
          <s v="5/okt"/>
          <s v="6/okt"/>
          <s v="7/okt"/>
          <s v="8/okt"/>
          <s v="9/okt"/>
          <s v="10/okt"/>
          <s v="11/okt"/>
          <s v="12/okt"/>
          <s v="13/okt"/>
          <s v="14/okt"/>
          <s v="15/okt"/>
          <s v="16/okt"/>
          <s v="17/okt"/>
          <s v="18/okt"/>
          <s v="19/okt"/>
          <s v="20/okt"/>
          <s v="21/okt"/>
          <s v="22/okt"/>
          <s v="23/okt"/>
          <s v="24/okt"/>
          <s v="25/okt"/>
          <s v="26/okt"/>
          <s v="27/okt"/>
          <s v="28/okt"/>
          <s v="29/okt"/>
          <s v="30/okt"/>
          <s v="31/okt"/>
          <s v="1/nov"/>
          <s v="2/nov"/>
          <s v="3/nov"/>
          <s v="4/nov"/>
          <s v="5/nov"/>
          <s v="6/nov"/>
          <s v="7/nov"/>
          <s v="8/nov"/>
          <s v="9/nov"/>
          <s v="10/nov"/>
          <s v="11/nov"/>
          <s v="12/nov"/>
          <s v="13/nov"/>
          <s v="14/nov"/>
          <s v="15/nov"/>
          <s v="16/nov"/>
          <s v="17/nov"/>
          <s v="18/nov"/>
          <s v="19/nov"/>
          <s v="20/nov"/>
          <s v="21/nov"/>
          <s v="22/nov"/>
          <s v="23/nov"/>
          <s v="24/nov"/>
          <s v="25/nov"/>
          <s v="26/nov"/>
          <s v="27/nov"/>
          <s v="28/nov"/>
          <s v="29/nov"/>
          <s v="30/nov"/>
          <s v="1/dec"/>
          <s v="2/dec"/>
          <s v="3/dec"/>
          <s v="4/dec"/>
          <s v="5/dec"/>
          <s v="6/dec"/>
          <s v="7/dec"/>
          <s v="8/dec"/>
          <s v="9/dec"/>
          <s v="10/dec"/>
          <s v="11/dec"/>
          <s v="12/dec"/>
          <s v="13/dec"/>
          <s v="14/dec"/>
          <s v="15/dec"/>
          <s v="16/dec"/>
          <s v="17/dec"/>
          <s v="18/dec"/>
          <s v="19/dec"/>
          <s v="20/dec"/>
          <s v="21/dec"/>
          <s v="22/dec"/>
          <s v="23/dec"/>
          <s v="24/dec"/>
          <s v="25/dec"/>
          <s v="26/dec"/>
          <s v="27/dec"/>
          <s v="28/dec"/>
          <s v="29/dec"/>
          <s v="30/dec"/>
          <s v="31/dec"/>
          <s v="&gt;20/07/2022"/>
        </groupItems>
      </fieldGroup>
    </cacheField>
    <cacheField name="33445" numFmtId="0">
      <sharedItems containsSemiMixedTypes="0" containsString="0" containsNumber="1" containsInteger="1" minValue="0" maxValue="8"/>
    </cacheField>
    <cacheField name="33450" numFmtId="0">
      <sharedItems containsSemiMixedTypes="0" containsString="0" containsNumber="1" containsInteger="1" minValue="8" maxValue="8"/>
    </cacheField>
    <cacheField name="total" numFmtId="0">
      <sharedItems containsSemiMixedTypes="0" containsString="0" containsNumber="1" containsInteger="1" minValue="8" maxValue="16"/>
    </cacheField>
    <cacheField name="Time In" numFmtId="2">
      <sharedItems containsSemiMixedTypes="0" containsString="0" containsNumber="1" minValue="0" maxValue="8"/>
    </cacheField>
    <cacheField name="Time Out" numFmtId="2">
      <sharedItems containsSemiMixedTypes="0" containsString="0" containsNumber="1" minValue="4" maxValue="16"/>
    </cacheField>
    <cacheField name="Maanden" numFmtId="0" databaseField="0">
      <fieldGroup base="0">
        <rangePr groupBy="months" startDate="2022-06-01T00:00:00" endDate="2022-07-20T00:00:00"/>
        <groupItems count="14">
          <s v="&lt;1/06/2022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20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x v="0"/>
    <n v="1"/>
  </r>
  <r>
    <x v="1"/>
    <x v="0"/>
    <n v="0.5"/>
  </r>
  <r>
    <x v="1"/>
    <x v="0"/>
    <n v="1"/>
  </r>
  <r>
    <x v="1"/>
    <x v="0"/>
    <n v="2"/>
  </r>
  <r>
    <x v="1"/>
    <x v="0"/>
    <n v="1"/>
  </r>
  <r>
    <x v="1"/>
    <x v="1"/>
    <n v="2"/>
  </r>
  <r>
    <x v="1"/>
    <x v="1"/>
    <n v="0.5"/>
  </r>
  <r>
    <x v="2"/>
    <x v="0"/>
    <n v="1"/>
  </r>
  <r>
    <x v="2"/>
    <x v="0"/>
    <n v="0.75"/>
  </r>
  <r>
    <x v="2"/>
    <x v="0"/>
    <n v="1"/>
  </r>
  <r>
    <x v="3"/>
    <x v="0"/>
    <n v="2"/>
  </r>
  <r>
    <x v="3"/>
    <x v="0"/>
    <n v="2"/>
  </r>
  <r>
    <x v="3"/>
    <x v="0"/>
    <n v="3"/>
  </r>
  <r>
    <x v="4"/>
    <x v="0"/>
    <n v="7.5"/>
  </r>
  <r>
    <x v="5"/>
    <x v="0"/>
    <n v="8"/>
  </r>
  <r>
    <x v="6"/>
    <x v="0"/>
    <n v="4"/>
  </r>
  <r>
    <x v="7"/>
    <x v="0"/>
    <n v="3"/>
  </r>
  <r>
    <x v="7"/>
    <x v="1"/>
    <n v="2.5"/>
  </r>
  <r>
    <x v="8"/>
    <x v="0"/>
    <n v="1"/>
  </r>
  <r>
    <x v="8"/>
    <x v="1"/>
    <n v="2"/>
  </r>
  <r>
    <x v="9"/>
    <x v="1"/>
    <n v="3"/>
  </r>
  <r>
    <x v="10"/>
    <x v="1"/>
    <n v="1"/>
  </r>
  <r>
    <x v="11"/>
    <x v="0"/>
    <n v="2"/>
  </r>
  <r>
    <x v="11"/>
    <x v="1"/>
    <n v="3"/>
  </r>
  <r>
    <x v="11"/>
    <x v="1"/>
    <n v="1"/>
  </r>
  <r>
    <x v="11"/>
    <x v="1"/>
    <n v="1"/>
  </r>
  <r>
    <x v="12"/>
    <x v="0"/>
    <n v="1"/>
  </r>
  <r>
    <x v="12"/>
    <x v="0"/>
    <n v="0.5"/>
  </r>
  <r>
    <x v="13"/>
    <x v="0"/>
    <n v="6"/>
  </r>
  <r>
    <x v="14"/>
    <x v="0"/>
    <n v="0.5"/>
  </r>
  <r>
    <x v="14"/>
    <x v="1"/>
    <n v="1"/>
  </r>
  <r>
    <x v="15"/>
    <x v="0"/>
    <n v="3"/>
  </r>
  <r>
    <x v="16"/>
    <x v="0"/>
    <n v="0.25"/>
  </r>
  <r>
    <x v="16"/>
    <x v="0"/>
    <n v="1"/>
  </r>
  <r>
    <x v="17"/>
    <x v="0"/>
    <n v="1"/>
  </r>
  <r>
    <x v="18"/>
    <x v="0"/>
    <n v="4"/>
  </r>
  <r>
    <x v="19"/>
    <x v="0"/>
    <n v="0.5"/>
  </r>
  <r>
    <x v="19"/>
    <x v="0"/>
    <n v="2.5"/>
  </r>
  <r>
    <x v="20"/>
    <x v="0"/>
    <n v="1"/>
  </r>
  <r>
    <x v="21"/>
    <x v="0"/>
    <n v="0.2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  <x v="0"/>
    <x v="0"/>
    <x v="0"/>
  </r>
  <r>
    <x v="0"/>
    <x v="0"/>
    <x v="1"/>
    <x v="1"/>
  </r>
  <r>
    <x v="0"/>
    <x v="1"/>
    <x v="1"/>
    <x v="2"/>
  </r>
  <r>
    <x v="1"/>
    <x v="0"/>
    <x v="0"/>
    <x v="3"/>
  </r>
  <r>
    <x v="1"/>
    <x v="0"/>
    <x v="1"/>
    <x v="4"/>
  </r>
  <r>
    <x v="1"/>
    <x v="1"/>
    <x v="0"/>
    <x v="5"/>
  </r>
  <r>
    <x v="1"/>
    <x v="1"/>
    <x v="1"/>
    <x v="6"/>
  </r>
  <r>
    <x v="2"/>
    <x v="0"/>
    <x v="0"/>
    <x v="7"/>
  </r>
  <r>
    <x v="2"/>
    <x v="0"/>
    <x v="1"/>
    <x v="8"/>
  </r>
  <r>
    <x v="3"/>
    <x v="0"/>
    <x v="0"/>
    <x v="1"/>
  </r>
  <r>
    <x v="3"/>
    <x v="0"/>
    <x v="1"/>
    <x v="0"/>
  </r>
  <r>
    <x v="2"/>
    <x v="1"/>
    <x v="1"/>
    <x v="2"/>
  </r>
  <r>
    <x v="4"/>
    <x v="0"/>
    <x v="0"/>
    <x v="9"/>
  </r>
  <r>
    <x v="4"/>
    <x v="0"/>
    <x v="1"/>
    <x v="10"/>
  </r>
  <r>
    <x v="5"/>
    <x v="0"/>
    <x v="1"/>
    <x v="2"/>
  </r>
  <r>
    <x v="6"/>
    <x v="0"/>
    <x v="0"/>
    <x v="2"/>
  </r>
  <r>
    <x v="6"/>
    <x v="0"/>
    <x v="1"/>
    <x v="11"/>
  </r>
  <r>
    <x v="5"/>
    <x v="1"/>
    <x v="1"/>
    <x v="2"/>
  </r>
  <r>
    <x v="7"/>
    <x v="0"/>
    <x v="0"/>
    <x v="12"/>
  </r>
  <r>
    <x v="7"/>
    <x v="0"/>
    <x v="1"/>
    <x v="12"/>
  </r>
  <r>
    <x v="8"/>
    <x v="0"/>
    <x v="1"/>
    <x v="2"/>
  </r>
  <r>
    <x v="9"/>
    <x v="0"/>
    <x v="0"/>
    <x v="13"/>
  </r>
  <r>
    <x v="9"/>
    <x v="0"/>
    <x v="1"/>
    <x v="14"/>
  </r>
  <r>
    <x v="8"/>
    <x v="1"/>
    <x v="1"/>
    <x v="2"/>
  </r>
  <r>
    <x v="9"/>
    <x v="1"/>
    <x v="0"/>
    <x v="5"/>
  </r>
  <r>
    <x v="9"/>
    <x v="1"/>
    <x v="1"/>
    <x v="6"/>
  </r>
  <r>
    <x v="3"/>
    <x v="1"/>
    <x v="1"/>
    <x v="2"/>
  </r>
  <r>
    <x v="4"/>
    <x v="1"/>
    <x v="1"/>
    <x v="2"/>
  </r>
  <r>
    <x v="6"/>
    <x v="1"/>
    <x v="1"/>
    <x v="2"/>
  </r>
  <r>
    <x v="7"/>
    <x v="1"/>
    <x v="1"/>
    <x v="2"/>
  </r>
  <r>
    <x v="10"/>
    <x v="0"/>
    <x v="1"/>
    <x v="2"/>
  </r>
  <r>
    <x v="10"/>
    <x v="1"/>
    <x v="1"/>
    <x v="2"/>
  </r>
  <r>
    <x v="11"/>
    <x v="0"/>
    <x v="1"/>
    <x v="2"/>
  </r>
  <r>
    <x v="11"/>
    <x v="1"/>
    <x v="1"/>
    <x v="2"/>
  </r>
  <r>
    <x v="12"/>
    <x v="0"/>
    <x v="1"/>
    <x v="2"/>
  </r>
  <r>
    <x v="12"/>
    <x v="1"/>
    <x v="1"/>
    <x v="2"/>
  </r>
  <r>
    <x v="13"/>
    <x v="0"/>
    <x v="1"/>
    <x v="2"/>
  </r>
  <r>
    <x v="13"/>
    <x v="1"/>
    <x v="1"/>
    <x v="2"/>
  </r>
  <r>
    <x v="14"/>
    <x v="0"/>
    <x v="1"/>
    <x v="2"/>
  </r>
  <r>
    <x v="14"/>
    <x v="1"/>
    <x v="1"/>
    <x v="2"/>
  </r>
  <r>
    <x v="15"/>
    <x v="0"/>
    <x v="1"/>
    <x v="2"/>
  </r>
  <r>
    <x v="15"/>
    <x v="1"/>
    <x v="1"/>
    <x v="2"/>
  </r>
  <r>
    <x v="16"/>
    <x v="0"/>
    <x v="0"/>
    <x v="0"/>
  </r>
  <r>
    <x v="16"/>
    <x v="0"/>
    <x v="1"/>
    <x v="1"/>
  </r>
  <r>
    <x v="16"/>
    <x v="1"/>
    <x v="0"/>
    <x v="15"/>
  </r>
  <r>
    <x v="16"/>
    <x v="1"/>
    <x v="1"/>
    <x v="16"/>
  </r>
  <r>
    <x v="17"/>
    <x v="0"/>
    <x v="1"/>
    <x v="2"/>
  </r>
  <r>
    <x v="17"/>
    <x v="1"/>
    <x v="1"/>
    <x v="2"/>
  </r>
  <r>
    <x v="18"/>
    <x v="0"/>
    <x v="1"/>
    <x v="2"/>
  </r>
  <r>
    <x v="18"/>
    <x v="1"/>
    <x v="1"/>
    <x v="2"/>
  </r>
  <r>
    <x v="19"/>
    <x v="0"/>
    <x v="1"/>
    <x v="2"/>
  </r>
  <r>
    <x v="19"/>
    <x v="1"/>
    <x v="0"/>
    <x v="13"/>
  </r>
  <r>
    <x v="19"/>
    <x v="1"/>
    <x v="1"/>
    <x v="14"/>
  </r>
  <r>
    <x v="20"/>
    <x v="0"/>
    <x v="1"/>
    <x v="2"/>
  </r>
  <r>
    <x v="20"/>
    <x v="1"/>
    <x v="0"/>
    <x v="0"/>
  </r>
  <r>
    <x v="20"/>
    <x v="1"/>
    <x v="1"/>
    <x v="1"/>
  </r>
  <r>
    <x v="21"/>
    <x v="0"/>
    <x v="0"/>
    <x v="15"/>
  </r>
  <r>
    <x v="21"/>
    <x v="0"/>
    <x v="1"/>
    <x v="16"/>
  </r>
  <r>
    <x v="21"/>
    <x v="1"/>
    <x v="0"/>
    <x v="14"/>
  </r>
  <r>
    <x v="21"/>
    <x v="1"/>
    <x v="1"/>
    <x v="13"/>
  </r>
  <r>
    <x v="22"/>
    <x v="0"/>
    <x v="0"/>
    <x v="17"/>
  </r>
  <r>
    <x v="22"/>
    <x v="0"/>
    <x v="1"/>
    <x v="18"/>
  </r>
  <r>
    <x v="22"/>
    <x v="1"/>
    <x v="1"/>
    <x v="2"/>
  </r>
  <r>
    <x v="23"/>
    <x v="0"/>
    <x v="0"/>
    <x v="16"/>
  </r>
  <r>
    <x v="23"/>
    <x v="0"/>
    <x v="1"/>
    <x v="15"/>
  </r>
  <r>
    <x v="23"/>
    <x v="1"/>
    <x v="1"/>
    <x v="2"/>
  </r>
  <r>
    <x v="24"/>
    <x v="0"/>
    <x v="1"/>
    <x v="2"/>
  </r>
  <r>
    <x v="24"/>
    <x v="1"/>
    <x v="1"/>
    <x v="2"/>
  </r>
  <r>
    <x v="25"/>
    <x v="0"/>
    <x v="1"/>
    <x v="2"/>
  </r>
  <r>
    <x v="25"/>
    <x v="1"/>
    <x v="1"/>
    <x v="2"/>
  </r>
  <r>
    <x v="26"/>
    <x v="0"/>
    <x v="1"/>
    <x v="2"/>
  </r>
  <r>
    <x v="26"/>
    <x v="1"/>
    <x v="1"/>
    <x v="2"/>
  </r>
  <r>
    <x v="27"/>
    <x v="0"/>
    <x v="0"/>
    <x v="10"/>
  </r>
  <r>
    <x v="27"/>
    <x v="0"/>
    <x v="1"/>
    <x v="9"/>
  </r>
  <r>
    <x v="27"/>
    <x v="1"/>
    <x v="0"/>
    <x v="0"/>
  </r>
  <r>
    <x v="27"/>
    <x v="1"/>
    <x v="1"/>
    <x v="1"/>
  </r>
  <r>
    <x v="28"/>
    <x v="0"/>
    <x v="0"/>
    <x v="13"/>
  </r>
  <r>
    <x v="28"/>
    <x v="0"/>
    <x v="1"/>
    <x v="14"/>
  </r>
  <r>
    <x v="28"/>
    <x v="1"/>
    <x v="1"/>
    <x v="2"/>
  </r>
  <r>
    <x v="29"/>
    <x v="0"/>
    <x v="0"/>
    <x v="19"/>
  </r>
  <r>
    <x v="29"/>
    <x v="1"/>
    <x v="1"/>
    <x v="2"/>
  </r>
  <r>
    <x v="30"/>
    <x v="1"/>
    <x v="1"/>
    <x v="2"/>
  </r>
  <r>
    <x v="31"/>
    <x v="1"/>
    <x v="1"/>
    <x v="2"/>
  </r>
  <r>
    <x v="32"/>
    <x v="1"/>
    <x v="1"/>
    <x v="2"/>
  </r>
  <r>
    <x v="33"/>
    <x v="0"/>
    <x v="0"/>
    <x v="0"/>
  </r>
  <r>
    <x v="33"/>
    <x v="1"/>
    <x v="1"/>
    <x v="2"/>
  </r>
  <r>
    <x v="34"/>
    <x v="1"/>
    <x v="1"/>
    <x v="2"/>
  </r>
  <r>
    <x v="35"/>
    <x v="1"/>
    <x v="1"/>
    <x v="2"/>
  </r>
  <r>
    <x v="36"/>
    <x v="1"/>
    <x v="1"/>
    <x v="2"/>
  </r>
  <r>
    <x v="37"/>
    <x v="0"/>
    <x v="0"/>
    <x v="12"/>
  </r>
  <r>
    <x v="37"/>
    <x v="1"/>
    <x v="1"/>
    <x v="2"/>
  </r>
  <r>
    <x v="38"/>
    <x v="1"/>
    <x v="1"/>
    <x v="2"/>
  </r>
  <r>
    <x v="39"/>
    <x v="1"/>
    <x v="1"/>
    <x v="2"/>
  </r>
  <r>
    <x v="40"/>
    <x v="0"/>
    <x v="0"/>
    <x v="13"/>
  </r>
  <r>
    <x v="40"/>
    <x v="1"/>
    <x v="1"/>
    <x v="2"/>
  </r>
  <r>
    <x v="41"/>
    <x v="1"/>
    <x v="1"/>
    <x v="2"/>
  </r>
  <r>
    <x v="42"/>
    <x v="1"/>
    <x v="1"/>
    <x v="2"/>
  </r>
  <r>
    <x v="43"/>
    <x v="1"/>
    <x v="1"/>
    <x v="2"/>
  </r>
  <r>
    <x v="44"/>
    <x v="0"/>
    <x v="0"/>
    <x v="0"/>
  </r>
  <r>
    <x v="44"/>
    <x v="1"/>
    <x v="1"/>
    <x v="2"/>
  </r>
  <r>
    <x v="45"/>
    <x v="1"/>
    <x v="1"/>
    <x v="2"/>
  </r>
  <r>
    <x v="46"/>
    <x v="1"/>
    <x v="1"/>
    <x v="2"/>
  </r>
  <r>
    <x v="47"/>
    <x v="1"/>
    <x v="1"/>
    <x v="2"/>
  </r>
  <r>
    <x v="48"/>
    <x v="0"/>
    <x v="0"/>
    <x v="20"/>
  </r>
  <r>
    <x v="48"/>
    <x v="1"/>
    <x v="1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n v="8"/>
    <n v="8"/>
    <n v="16"/>
    <n v="1"/>
    <n v="15"/>
  </r>
  <r>
    <x v="1"/>
    <n v="8"/>
    <n v="8"/>
    <n v="16"/>
    <n v="7"/>
    <n v="9"/>
  </r>
  <r>
    <x v="2"/>
    <n v="8"/>
    <n v="8"/>
    <n v="16"/>
    <n v="2.75"/>
    <n v="13.25"/>
  </r>
  <r>
    <x v="3"/>
    <n v="8"/>
    <n v="8"/>
    <n v="16"/>
    <n v="7"/>
    <n v="9"/>
  </r>
  <r>
    <x v="4"/>
    <n v="8"/>
    <n v="8"/>
    <n v="16"/>
    <n v="7.5"/>
    <n v="8.5"/>
  </r>
  <r>
    <x v="5"/>
    <n v="8"/>
    <n v="8"/>
    <n v="16"/>
    <n v="8"/>
    <n v="8"/>
  </r>
  <r>
    <x v="6"/>
    <n v="8"/>
    <n v="8"/>
    <n v="16"/>
    <n v="4"/>
    <n v="12"/>
  </r>
  <r>
    <x v="7"/>
    <n v="8"/>
    <n v="8"/>
    <n v="16"/>
    <n v="0"/>
    <n v="16"/>
  </r>
  <r>
    <x v="8"/>
    <n v="8"/>
    <n v="8"/>
    <n v="16"/>
    <n v="5.5"/>
    <n v="10.5"/>
  </r>
  <r>
    <x v="9"/>
    <n v="8"/>
    <n v="8"/>
    <n v="16"/>
    <n v="0"/>
    <n v="16"/>
  </r>
  <r>
    <x v="10"/>
    <n v="8"/>
    <n v="8"/>
    <n v="16"/>
    <n v="0"/>
    <n v="16"/>
  </r>
  <r>
    <x v="11"/>
    <n v="8"/>
    <n v="8"/>
    <n v="16"/>
    <n v="0"/>
    <n v="16"/>
  </r>
  <r>
    <x v="12"/>
    <n v="8"/>
    <n v="8"/>
    <n v="16"/>
    <n v="3"/>
    <n v="13"/>
  </r>
  <r>
    <x v="13"/>
    <n v="8"/>
    <n v="8"/>
    <n v="16"/>
    <n v="3"/>
    <n v="13"/>
  </r>
  <r>
    <x v="14"/>
    <n v="8"/>
    <n v="8"/>
    <n v="16"/>
    <n v="1"/>
    <n v="15"/>
  </r>
  <r>
    <x v="15"/>
    <n v="8"/>
    <n v="8"/>
    <n v="16"/>
    <n v="7"/>
    <n v="9"/>
  </r>
  <r>
    <x v="16"/>
    <n v="8"/>
    <n v="8"/>
    <n v="16"/>
    <n v="1.5"/>
    <n v="14.5"/>
  </r>
  <r>
    <x v="17"/>
    <n v="8"/>
    <n v="8"/>
    <n v="16"/>
    <n v="6"/>
    <n v="10"/>
  </r>
  <r>
    <x v="18"/>
    <n v="8"/>
    <n v="8"/>
    <n v="16"/>
    <n v="0"/>
    <n v="16"/>
  </r>
  <r>
    <x v="19"/>
    <n v="8"/>
    <n v="8"/>
    <n v="16"/>
    <n v="1.5"/>
    <n v="14.5"/>
  </r>
  <r>
    <x v="20"/>
    <n v="0"/>
    <n v="8"/>
    <n v="8"/>
    <n v="3"/>
    <n v="5"/>
  </r>
  <r>
    <x v="21"/>
    <n v="0"/>
    <n v="8"/>
    <n v="8"/>
    <n v="1.25"/>
    <n v="6.75"/>
  </r>
  <r>
    <x v="22"/>
    <n v="0"/>
    <n v="8"/>
    <n v="8"/>
    <n v="0"/>
    <n v="8"/>
  </r>
  <r>
    <x v="23"/>
    <n v="0"/>
    <n v="8"/>
    <n v="8"/>
    <n v="1"/>
    <n v="7"/>
  </r>
  <r>
    <x v="24"/>
    <n v="0"/>
    <n v="8"/>
    <n v="8"/>
    <n v="0"/>
    <n v="8"/>
  </r>
  <r>
    <x v="25"/>
    <n v="0"/>
    <n v="8"/>
    <n v="8"/>
    <n v="0"/>
    <n v="8"/>
  </r>
  <r>
    <x v="26"/>
    <n v="0"/>
    <n v="8"/>
    <n v="8"/>
    <n v="0"/>
    <n v="8"/>
  </r>
  <r>
    <x v="27"/>
    <n v="0"/>
    <n v="8"/>
    <n v="8"/>
    <n v="4"/>
    <n v="4"/>
  </r>
  <r>
    <x v="28"/>
    <n v="0"/>
    <n v="8"/>
    <n v="8"/>
    <n v="3"/>
    <n v="5"/>
  </r>
  <r>
    <x v="29"/>
    <n v="0"/>
    <n v="8"/>
    <n v="8"/>
    <n v="0"/>
    <n v="8"/>
  </r>
  <r>
    <x v="30"/>
    <n v="0"/>
    <n v="8"/>
    <n v="8"/>
    <n v="0"/>
    <n v="8"/>
  </r>
  <r>
    <x v="31"/>
    <n v="0"/>
    <n v="8"/>
    <n v="8"/>
    <n v="0"/>
    <n v="8"/>
  </r>
  <r>
    <x v="32"/>
    <n v="0"/>
    <n v="8"/>
    <n v="8"/>
    <n v="1"/>
    <n v="7"/>
  </r>
  <r>
    <x v="33"/>
    <n v="0"/>
    <n v="8"/>
    <n v="8"/>
    <n v="0"/>
    <n v="8"/>
  </r>
  <r>
    <x v="34"/>
    <n v="0"/>
    <n v="8"/>
    <n v="8"/>
    <n v="0.25"/>
    <n v="7.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13409E-2EF3-4B35-98EE-1D0AA0A368B6}" name="Draaitabel5" cacheId="215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S10:W51" firstHeaderRow="1" firstDataRow="2" firstDataCol="2"/>
  <pivotFields count="7">
    <pivotField axis="axisRow" compact="0" numFmtId="176" outline="0" subtotalTop="0"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6"/>
    <field x="0"/>
  </rowFields>
  <rowItems count="40">
    <i>
      <x v="6"/>
      <x v="153"/>
    </i>
    <i r="1">
      <x v="154"/>
    </i>
    <i r="1">
      <x v="155"/>
    </i>
    <i r="1">
      <x v="158"/>
    </i>
    <i r="1">
      <x v="159"/>
    </i>
    <i r="1">
      <x v="160"/>
    </i>
    <i r="1">
      <x v="161"/>
    </i>
    <i r="1">
      <x v="162"/>
    </i>
    <i r="1">
      <x v="165"/>
    </i>
    <i r="1">
      <x v="166"/>
    </i>
    <i r="1">
      <x v="167"/>
    </i>
    <i r="1">
      <x v="168"/>
    </i>
    <i r="1">
      <x v="169"/>
    </i>
    <i r="1">
      <x v="172"/>
    </i>
    <i r="1">
      <x v="173"/>
    </i>
    <i r="1">
      <x v="174"/>
    </i>
    <i r="1">
      <x v="175"/>
    </i>
    <i r="1">
      <x v="176"/>
    </i>
    <i r="1">
      <x v="179"/>
    </i>
    <i r="1">
      <x v="180"/>
    </i>
    <i r="1">
      <x v="181"/>
    </i>
    <i r="1">
      <x v="182"/>
    </i>
    <i t="default">
      <x v="6"/>
    </i>
    <i t="blank">
      <x v="6"/>
    </i>
    <i>
      <x v="7"/>
      <x v="183"/>
    </i>
    <i r="1">
      <x v="186"/>
    </i>
    <i r="1">
      <x v="187"/>
    </i>
    <i r="1">
      <x v="188"/>
    </i>
    <i r="1">
      <x v="189"/>
    </i>
    <i r="1">
      <x v="190"/>
    </i>
    <i r="1">
      <x v="193"/>
    </i>
    <i r="1">
      <x v="194"/>
    </i>
    <i r="1">
      <x v="195"/>
    </i>
    <i r="1">
      <x v="196"/>
    </i>
    <i r="1">
      <x v="197"/>
    </i>
    <i r="1">
      <x v="200"/>
    </i>
    <i r="1">
      <x v="201"/>
    </i>
    <i t="default">
      <x v="7"/>
    </i>
    <i t="blank"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Heures" fld="3" baseField="0" baseItem="0"/>
    <dataField name="Time In_" fld="4" baseField="0" baseItem="0"/>
    <dataField name="Time Out_" fld="5" baseField="0" baseItem="0"/>
  </dataFields>
  <formats count="3">
    <format dxfId="19">
      <pivotArea dataOnly="0" outline="0" fieldPosition="0">
        <references count="1">
          <reference field="6" count="0" defaultSubtotal="1"/>
        </references>
      </pivotArea>
    </format>
    <format dxfId="18">
      <pivotArea dataOnly="0" labelOnly="1" grandRow="1" outline="0" offset="A256" fieldPosition="0"/>
    </format>
    <format dxfId="17">
      <pivotArea dataOnly="0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063FB03-7D2B-455F-B29C-C9C3B367920B}" name="Tableau croisé dynamique2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 / OP" colHeaderCaption="Type Time" fieldListSortAscending="1">
  <location ref="M10:P78" firstHeaderRow="1" firstDataRow="2" firstDataCol="1"/>
  <pivotFields count="6">
    <pivotField axis="axisRow" showAll="0">
      <items count="50">
        <item x="0"/>
        <item x="1"/>
        <item x="2"/>
        <item x="5"/>
        <item x="8"/>
        <item x="3"/>
        <item x="4"/>
        <item x="6"/>
        <item x="7"/>
        <item x="10"/>
        <item x="11"/>
        <item x="12"/>
        <item x="9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axis="axisRow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x="181"/>
        <item x="182"/>
        <item sd="0" x="183"/>
        <item sd="0" x="184"/>
        <item sd="0" x="185"/>
        <item x="186"/>
        <item sd="0" x="187"/>
        <item sd="0" x="188"/>
        <item sd="0" x="189"/>
        <item x="190"/>
        <item sd="0" x="191"/>
        <item sd="0" x="192"/>
        <item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x="6"/>
        <item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5"/>
    <field x="4"/>
    <field x="0"/>
    <field x="1"/>
  </rowFields>
  <rowItems count="67">
    <i>
      <x v="6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2">
      <x v="28"/>
    </i>
    <i r="3">
      <x/>
    </i>
    <i r="3">
      <x v="1"/>
    </i>
    <i r="1">
      <x v="182"/>
    </i>
    <i r="2">
      <x v="29"/>
    </i>
    <i r="3">
      <x/>
    </i>
    <i r="3">
      <x v="1"/>
    </i>
    <i>
      <x v="7"/>
    </i>
    <i r="1">
      <x v="183"/>
    </i>
    <i r="1">
      <x v="184"/>
    </i>
    <i r="1">
      <x v="185"/>
    </i>
    <i r="1">
      <x v="186"/>
    </i>
    <i r="2">
      <x v="33"/>
    </i>
    <i r="3">
      <x/>
    </i>
    <i r="3">
      <x v="1"/>
    </i>
    <i r="1">
      <x v="187"/>
    </i>
    <i r="1">
      <x v="188"/>
    </i>
    <i r="1">
      <x v="189"/>
    </i>
    <i r="1">
      <x v="190"/>
    </i>
    <i r="2">
      <x v="37"/>
    </i>
    <i r="3">
      <x/>
    </i>
    <i r="3">
      <x v="1"/>
    </i>
    <i r="1">
      <x v="191"/>
    </i>
    <i r="1">
      <x v="192"/>
    </i>
    <i r="1">
      <x v="193"/>
    </i>
    <i r="2">
      <x v="40"/>
    </i>
    <i r="3">
      <x/>
    </i>
    <i r="3">
      <x v="1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Tim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80FAD5-E0C6-486C-B499-F71831EAF5CD}" name="TablaDinámica1" cacheId="205" applyNumberFormats="0" applyBorderFormats="0" applyFontFormats="0" applyPatternFormats="0" applyAlignmentFormats="0" applyWidthHeightFormats="1" dataCaption="Valores" updatedVersion="8" minRefreshableVersion="3" useAutoFormatting="1" itemPrintTitles="1" createdVersion="6" indent="0" outline="1" outlineData="1" multipleFieldFilters="0">
  <location ref="G3:H6" firstHeaderRow="1" firstDataRow="1" firstDataCol="1"/>
  <pivotFields count="4">
    <pivotField numFmtId="15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Row" showAll="0">
      <items count="4">
        <item x="0"/>
        <item x="1"/>
        <item m="1" x="2"/>
        <item t="default"/>
      </items>
    </pivotField>
    <pivotField dataField="1" showAll="0"/>
    <pivotField dragToRow="0" dragToCol="0" dragToPage="0" showAll="0" defaultSubtota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Total Ti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522A14-91C3-45E7-9ABA-7BC969BF8191}" name="TablaDinámica2" cacheId="205" applyNumberFormats="0" applyBorderFormats="0" applyFontFormats="0" applyPatternFormats="0" applyAlignmentFormats="0" applyWidthHeightFormats="1" dataCaption="Valores" updatedVersion="8" minRefreshableVersion="3" useAutoFormatting="1" itemPrintTitles="1" createdVersion="6" indent="0" outline="1" outlineData="1" multipleFieldFilters="0">
  <location ref="J3:K33" firstHeaderRow="1" firstDataRow="1" firstDataCol="1"/>
  <pivotFields count="4">
    <pivotField axis="axisRow" numFmtId="15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Row" showAll="0">
      <items count="4">
        <item x="0"/>
        <item x="1"/>
        <item m="1" x="2"/>
        <item t="default"/>
      </items>
    </pivotField>
    <pivotField dataField="1" showAll="0"/>
    <pivotField dragToRow="0" dragToCol="0" dragToPage="0" showAll="0" defaultSubtotal="0"/>
  </pivotFields>
  <rowFields count="2">
    <field x="1"/>
    <field x="0"/>
  </rowFields>
  <rowItems count="30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>
      <x v="1"/>
    </i>
    <i r="1">
      <x v="1"/>
    </i>
    <i r="1">
      <x v="7"/>
    </i>
    <i r="1">
      <x v="8"/>
    </i>
    <i r="1">
      <x v="9"/>
    </i>
    <i r="1">
      <x v="10"/>
    </i>
    <i r="1">
      <x v="11"/>
    </i>
    <i r="1">
      <x v="14"/>
    </i>
    <i t="grand">
      <x/>
    </i>
  </rowItems>
  <colItems count="1">
    <i/>
  </colItems>
  <dataFields count="1">
    <dataField name="Total Ti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BDD" displayName="t_BDD" ref="B10:D50" totalsRowShown="0" headerRowDxfId="47" headerRowCellStyle="Normal_Hoja1">
  <autoFilter ref="B10:D50" xr:uid="{00000000-0009-0000-0100-000003000000}"/>
  <sortState xmlns:xlrd2="http://schemas.microsoft.com/office/spreadsheetml/2017/richdata2" ref="B11:D50">
    <sortCondition ref="B10:B50"/>
  </sortState>
  <tableColumns count="3">
    <tableColumn id="1" xr3:uid="{00000000-0010-0000-0000-000001000000}" name="Date" dataDxfId="46" dataCellStyle="Normal_Hoja1"/>
    <tableColumn id="2" xr3:uid="{00000000-0010-0000-0000-000002000000}" name="OP" dataDxfId="45" dataCellStyle="Normal_Hoja1"/>
    <tableColumn id="3" xr3:uid="{00000000-0010-0000-0000-000003000000}" name="Time" dataDxfId="44" dataCellStyle="Normal_Hoja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35D15A-7D46-4FF1-B513-4BD819B4B750}" name="t_MarchaArretOP" displayName="t_MarchaArretOP" ref="B3:C4" totalsRowShown="0">
  <autoFilter ref="B3:C4" xr:uid="{2335D15A-7D46-4FF1-B513-4BD819B4B750}"/>
  <tableColumns count="2">
    <tableColumn id="1" xr3:uid="{143584B6-FF63-43B4-8B98-6CB1180C66C7}" name="OP"/>
    <tableColumn id="2" xr3:uid="{30DE2455-6BB8-49F5-86BA-E393C0313A4E}" name="Date arrêt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4BA5203-1380-4498-8E4A-09A5D5BB6445}" name="Tabel4" displayName="Tabel4" ref="F10:K45" totalsRowShown="0">
  <tableColumns count="6">
    <tableColumn id="1" xr3:uid="{835292DC-ABA6-496C-8EA6-2BCF617A2470}" name="date" dataDxfId="21">
      <calculatedColumnFormula>WORKDAY.INTL(F10,1)</calculatedColumnFormula>
    </tableColumn>
    <tableColumn id="2" xr3:uid="{EED5D705-70F2-4EE5-9F28-E6722906C3E6}" name="33445" dataDxfId="38">
      <calculatedColumnFormula array="1">IF(Tabel4[[#This Row],[date]]&gt;=t_MarchaArretOP[Date arrêt],0,8)</calculatedColumnFormula>
    </tableColumn>
    <tableColumn id="3" xr3:uid="{85395C82-C642-480A-BD99-BF2FAF12F764}" name="33450" dataDxfId="3">
      <calculatedColumnFormula>IF(1,8,0)</calculatedColumnFormula>
    </tableColumn>
    <tableColumn id="4" xr3:uid="{2B7A126A-8DBD-4D9A-B34B-B85376D017E7}" name="total" dataDxfId="39">
      <calculatedColumnFormula>+Tabel4[[#This Row],[33450]]+Tabel4[[#This Row],[33445]]</calculatedColumnFormula>
    </tableColumn>
    <tableColumn id="6" xr3:uid="{4BE984FD-4C75-455F-9A7B-BE2395076C99}" name="Time In" dataDxfId="20">
      <calculatedColumnFormula>SUMIFS(t_BDD[Time],t_BDD[Date],Tabel4[[#This Row],[date]])</calculatedColumnFormula>
    </tableColumn>
    <tableColumn id="7" xr3:uid="{EF2B2A53-3EA9-4167-B4C3-5C66C06F70F1}" name="Time Out" dataDxfId="22">
      <calculatedColumnFormula>+Tabel4[[#This Row],[total]]-Tabel4[[#This Row],[Time In]]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9DF44B-4F8E-41C9-887B-63D1F6FA38D6}" name="t_BDD2" displayName="t_BDD2" ref="C3:E43" totalsRowShown="0" headerRowDxfId="43" headerRowCellStyle="Normal_Hoja1">
  <autoFilter ref="C3:E43" xr:uid="{00000000-0009-0000-0100-000003000000}"/>
  <sortState xmlns:xlrd2="http://schemas.microsoft.com/office/spreadsheetml/2017/richdata2" ref="C4:E43">
    <sortCondition ref="C3:C43"/>
  </sortState>
  <tableColumns count="3">
    <tableColumn id="1" xr3:uid="{0C89A062-70FD-4DD5-975D-D5BD0E5FDDC2}" name="Date" dataDxfId="42" dataCellStyle="Normal_Hoja1"/>
    <tableColumn id="2" xr3:uid="{844EDE5C-A864-4EB6-9111-AE12C6F5C40B}" name="OP" dataDxfId="41" dataCellStyle="Normal_Hoja1"/>
    <tableColumn id="3" xr3:uid="{DE159D50-BF27-4AD2-A08A-67250EC83F2F}" name="Time" dataDxfId="40" dataCellStyle="Normal_Hoja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W78"/>
  <sheetViews>
    <sheetView showGridLines="0" tabSelected="1" workbookViewId="0">
      <selection activeCell="F23" sqref="F23"/>
    </sheetView>
  </sheetViews>
  <sheetFormatPr defaultColWidth="11.42578125" defaultRowHeight="15" x14ac:dyDescent="0.25"/>
  <cols>
    <col min="3" max="3" width="12" style="6" customWidth="1"/>
    <col min="4" max="4" width="11.28515625" customWidth="1"/>
    <col min="6" max="6" width="22.5703125" style="27" bestFit="1" customWidth="1"/>
    <col min="7" max="8" width="8.28515625" bestFit="1" customWidth="1"/>
    <col min="9" max="9" width="7.42578125" bestFit="1" customWidth="1"/>
    <col min="10" max="10" width="9.85546875" style="26" bestFit="1" customWidth="1"/>
    <col min="11" max="11" width="11.42578125" style="26"/>
    <col min="13" max="13" width="16.42578125" bestFit="1" customWidth="1"/>
    <col min="14" max="14" width="12.42578125" bestFit="1" customWidth="1"/>
    <col min="15" max="15" width="8.7109375" bestFit="1" customWidth="1"/>
    <col min="16" max="16" width="10" bestFit="1" customWidth="1"/>
    <col min="17" max="17" width="10.28515625" customWidth="1"/>
    <col min="18" max="18" width="13.42578125" bestFit="1" customWidth="1"/>
    <col min="19" max="19" width="12.7109375" bestFit="1" customWidth="1"/>
    <col min="20" max="20" width="7.28515625" bestFit="1" customWidth="1"/>
    <col min="21" max="21" width="9.140625" bestFit="1" customWidth="1"/>
    <col min="22" max="22" width="8.5703125" bestFit="1" customWidth="1"/>
    <col min="23" max="23" width="10.140625" bestFit="1" customWidth="1"/>
    <col min="24" max="48" width="13.42578125" bestFit="1" customWidth="1"/>
    <col min="49" max="49" width="17.5703125" bestFit="1" customWidth="1"/>
    <col min="50" max="50" width="19.42578125" bestFit="1" customWidth="1"/>
    <col min="51" max="95" width="12.5703125" bestFit="1" customWidth="1"/>
    <col min="97" max="97" width="13.140625" bestFit="1" customWidth="1"/>
    <col min="98" max="98" width="17.5703125" bestFit="1" customWidth="1"/>
  </cols>
  <sheetData>
    <row r="2" spans="2:23" x14ac:dyDescent="0.25">
      <c r="B2" s="20" t="s">
        <v>72</v>
      </c>
    </row>
    <row r="3" spans="2:23" x14ac:dyDescent="0.25">
      <c r="B3" t="s">
        <v>0</v>
      </c>
      <c r="C3" s="6" t="s">
        <v>52</v>
      </c>
    </row>
    <row r="4" spans="2:23" x14ac:dyDescent="0.25">
      <c r="B4" s="18">
        <v>33445</v>
      </c>
      <c r="C4" s="19">
        <v>44741</v>
      </c>
    </row>
    <row r="8" spans="2:23" ht="23.25" x14ac:dyDescent="0.35">
      <c r="B8" s="21" t="s">
        <v>7</v>
      </c>
      <c r="C8" s="21"/>
      <c r="D8" s="21"/>
      <c r="F8" s="29" t="s">
        <v>83</v>
      </c>
      <c r="M8" t="s">
        <v>51</v>
      </c>
      <c r="S8" s="24" t="s">
        <v>122</v>
      </c>
    </row>
    <row r="9" spans="2:23" ht="15" customHeight="1" x14ac:dyDescent="0.35">
      <c r="B9" s="21"/>
      <c r="C9" s="21"/>
      <c r="D9" s="21"/>
      <c r="F9" s="29" t="s">
        <v>84</v>
      </c>
    </row>
    <row r="10" spans="2:23" x14ac:dyDescent="0.25">
      <c r="B10" s="2" t="s">
        <v>2</v>
      </c>
      <c r="C10" s="2" t="s">
        <v>0</v>
      </c>
      <c r="D10" s="2" t="s">
        <v>1</v>
      </c>
      <c r="F10" s="27" t="s">
        <v>80</v>
      </c>
      <c r="G10" t="s">
        <v>3</v>
      </c>
      <c r="H10" t="s">
        <v>4</v>
      </c>
      <c r="I10" t="s">
        <v>85</v>
      </c>
      <c r="J10" s="26" t="s">
        <v>81</v>
      </c>
      <c r="K10" s="26" t="s">
        <v>82</v>
      </c>
      <c r="M10" s="7" t="s">
        <v>48</v>
      </c>
      <c r="N10" s="7" t="s">
        <v>49</v>
      </c>
      <c r="U10" s="7" t="s">
        <v>74</v>
      </c>
    </row>
    <row r="11" spans="2:23" x14ac:dyDescent="0.25">
      <c r="B11" s="3">
        <v>44713</v>
      </c>
      <c r="C11" s="5" t="s">
        <v>3</v>
      </c>
      <c r="D11" s="4">
        <v>1</v>
      </c>
      <c r="F11" s="27">
        <v>44713</v>
      </c>
      <c r="G11" cm="1">
        <f t="array" ref="G11">IF(Tabel4[[#This Row],[date]]&gt;=t_MarchaArretOP[Date arrêt],0,8)</f>
        <v>8</v>
      </c>
      <c r="H11">
        <f t="shared" ref="H11:H45" si="0">IF(1,8,0)</f>
        <v>8</v>
      </c>
      <c r="I11">
        <f>+Tabel4[[#This Row],[33450]]+Tabel4[[#This Row],[33445]]</f>
        <v>16</v>
      </c>
      <c r="J11" s="26">
        <f>SUMIFS(t_BDD[Time],t_BDD[Date],Tabel4[[#This Row],[date]])</f>
        <v>1</v>
      </c>
      <c r="K11" s="26">
        <f>+Tabel4[[#This Row],[total]]-Tabel4[[#This Row],[Time In]]</f>
        <v>15</v>
      </c>
      <c r="M11" s="7" t="s">
        <v>50</v>
      </c>
      <c r="N11" t="s">
        <v>46</v>
      </c>
      <c r="O11" t="s">
        <v>47</v>
      </c>
      <c r="P11" t="s">
        <v>73</v>
      </c>
      <c r="S11" s="7" t="s">
        <v>86</v>
      </c>
      <c r="T11" s="7" t="s">
        <v>80</v>
      </c>
      <c r="U11" t="s">
        <v>123</v>
      </c>
      <c r="V11" t="s">
        <v>124</v>
      </c>
      <c r="W11" t="s">
        <v>125</v>
      </c>
    </row>
    <row r="12" spans="2:23" x14ac:dyDescent="0.25">
      <c r="B12" s="3">
        <v>44714</v>
      </c>
      <c r="C12" s="5" t="s">
        <v>3</v>
      </c>
      <c r="D12" s="4">
        <v>0.5</v>
      </c>
      <c r="F12" s="27">
        <f>WORKDAY.INTL(F11,1)</f>
        <v>44714</v>
      </c>
      <c r="G12" cm="1">
        <f t="array" ref="G12">IF(Tabel4[[#This Row],[date]]&gt;=t_MarchaArretOP[Date arrêt],0,8)</f>
        <v>8</v>
      </c>
      <c r="H12">
        <f t="shared" si="0"/>
        <v>8</v>
      </c>
      <c r="I12">
        <f>+Tabel4[[#This Row],[33450]]+Tabel4[[#This Row],[33445]]</f>
        <v>16</v>
      </c>
      <c r="J12" s="26">
        <f>SUMIFS(t_BDD[Time],t_BDD[Date],Tabel4[[#This Row],[date]])</f>
        <v>7</v>
      </c>
      <c r="K12" s="26">
        <f>+Tabel4[[#This Row],[total]]-Tabel4[[#This Row],[Time In]]</f>
        <v>9</v>
      </c>
      <c r="M12" s="8" t="s">
        <v>14</v>
      </c>
      <c r="N12" s="22">
        <v>70</v>
      </c>
      <c r="O12" s="22">
        <v>403.25</v>
      </c>
      <c r="P12" s="22">
        <v>473.25</v>
      </c>
      <c r="S12" t="s">
        <v>76</v>
      </c>
      <c r="T12" s="27" t="s">
        <v>87</v>
      </c>
      <c r="U12" s="22">
        <v>16</v>
      </c>
      <c r="V12" s="22">
        <v>1</v>
      </c>
      <c r="W12" s="22">
        <v>15</v>
      </c>
    </row>
    <row r="13" spans="2:23" x14ac:dyDescent="0.25">
      <c r="B13" s="3">
        <v>44714</v>
      </c>
      <c r="C13" s="5" t="s">
        <v>3</v>
      </c>
      <c r="D13" s="4">
        <v>1</v>
      </c>
      <c r="F13" s="27">
        <f t="shared" ref="F13:F41" si="1">WORKDAY.INTL(F12,1)</f>
        <v>44715</v>
      </c>
      <c r="G13" cm="1">
        <f t="array" ref="G13">IF(Tabel4[[#This Row],[date]]&gt;=t_MarchaArretOP[Date arrêt],0,8)</f>
        <v>8</v>
      </c>
      <c r="H13">
        <f t="shared" si="0"/>
        <v>8</v>
      </c>
      <c r="I13">
        <f>+Tabel4[[#This Row],[33450]]+Tabel4[[#This Row],[33445]]</f>
        <v>16</v>
      </c>
      <c r="J13" s="26">
        <f>SUMIFS(t_BDD[Time],t_BDD[Date],Tabel4[[#This Row],[date]])</f>
        <v>2.75</v>
      </c>
      <c r="K13" s="26">
        <f>+Tabel4[[#This Row],[total]]-Tabel4[[#This Row],[Time In]]</f>
        <v>13.25</v>
      </c>
      <c r="M13" s="9" t="s">
        <v>15</v>
      </c>
      <c r="N13" s="22">
        <v>1</v>
      </c>
      <c r="O13" s="22">
        <v>15</v>
      </c>
      <c r="P13" s="22">
        <v>16</v>
      </c>
      <c r="T13" s="27" t="s">
        <v>88</v>
      </c>
      <c r="U13" s="22">
        <v>16</v>
      </c>
      <c r="V13" s="22">
        <v>7</v>
      </c>
      <c r="W13" s="22">
        <v>9</v>
      </c>
    </row>
    <row r="14" spans="2:23" x14ac:dyDescent="0.25">
      <c r="B14" s="3">
        <v>44714</v>
      </c>
      <c r="C14" s="5" t="s">
        <v>3</v>
      </c>
      <c r="D14" s="4">
        <v>2</v>
      </c>
      <c r="F14" s="27">
        <f t="shared" si="1"/>
        <v>44718</v>
      </c>
      <c r="G14" cm="1">
        <f t="array" ref="G14">IF(Tabel4[[#This Row],[date]]&gt;=t_MarchaArretOP[Date arrêt],0,8)</f>
        <v>8</v>
      </c>
      <c r="H14">
        <f t="shared" si="0"/>
        <v>8</v>
      </c>
      <c r="I14">
        <f>+Tabel4[[#This Row],[33450]]+Tabel4[[#This Row],[33445]]</f>
        <v>16</v>
      </c>
      <c r="J14" s="26">
        <f>SUMIFS(t_BDD[Time],t_BDD[Date],Tabel4[[#This Row],[date]])</f>
        <v>7</v>
      </c>
      <c r="K14" s="26">
        <f>+Tabel4[[#This Row],[total]]-Tabel4[[#This Row],[Time In]]</f>
        <v>9</v>
      </c>
      <c r="M14" s="9" t="s">
        <v>16</v>
      </c>
      <c r="N14" s="22">
        <v>7</v>
      </c>
      <c r="O14" s="22">
        <v>9</v>
      </c>
      <c r="P14" s="22">
        <v>16</v>
      </c>
      <c r="T14" s="27" t="s">
        <v>89</v>
      </c>
      <c r="U14" s="22">
        <v>16</v>
      </c>
      <c r="V14" s="22">
        <v>2.75</v>
      </c>
      <c r="W14" s="22">
        <v>13.25</v>
      </c>
    </row>
    <row r="15" spans="2:23" x14ac:dyDescent="0.25">
      <c r="B15" s="3">
        <v>44714</v>
      </c>
      <c r="C15" s="5" t="s">
        <v>3</v>
      </c>
      <c r="D15" s="4">
        <v>1</v>
      </c>
      <c r="F15" s="27">
        <f t="shared" si="1"/>
        <v>44719</v>
      </c>
      <c r="G15" cm="1">
        <f t="array" ref="G15">IF(Tabel4[[#This Row],[date]]&gt;=t_MarchaArretOP[Date arrêt],0,8)</f>
        <v>8</v>
      </c>
      <c r="H15">
        <f t="shared" si="0"/>
        <v>8</v>
      </c>
      <c r="I15">
        <f>+Tabel4[[#This Row],[33450]]+Tabel4[[#This Row],[33445]]</f>
        <v>16</v>
      </c>
      <c r="J15" s="26">
        <f>SUMIFS(t_BDD[Time],t_BDD[Date],Tabel4[[#This Row],[date]])</f>
        <v>7.5</v>
      </c>
      <c r="K15" s="26">
        <f>+Tabel4[[#This Row],[total]]-Tabel4[[#This Row],[Time In]]</f>
        <v>8.5</v>
      </c>
      <c r="M15" s="9" t="s">
        <v>17</v>
      </c>
      <c r="N15" s="22">
        <v>2.75</v>
      </c>
      <c r="O15" s="22">
        <v>13.25</v>
      </c>
      <c r="P15" s="22">
        <v>16</v>
      </c>
      <c r="T15" s="27" t="s">
        <v>90</v>
      </c>
      <c r="U15" s="22">
        <v>16</v>
      </c>
      <c r="V15" s="22">
        <v>7</v>
      </c>
      <c r="W15" s="22">
        <v>9</v>
      </c>
    </row>
    <row r="16" spans="2:23" x14ac:dyDescent="0.25">
      <c r="B16" s="3">
        <v>44714</v>
      </c>
      <c r="C16" s="5" t="s">
        <v>4</v>
      </c>
      <c r="D16" s="4">
        <v>2</v>
      </c>
      <c r="F16" s="27">
        <f t="shared" si="1"/>
        <v>44720</v>
      </c>
      <c r="G16" cm="1">
        <f t="array" ref="G16">IF(Tabel4[[#This Row],[date]]&gt;=t_MarchaArretOP[Date arrêt],0,8)</f>
        <v>8</v>
      </c>
      <c r="H16">
        <f t="shared" si="0"/>
        <v>8</v>
      </c>
      <c r="I16">
        <f>+Tabel4[[#This Row],[33450]]+Tabel4[[#This Row],[33445]]</f>
        <v>16</v>
      </c>
      <c r="J16" s="26">
        <f>SUMIFS(t_BDD[Time],t_BDD[Date],Tabel4[[#This Row],[date]])</f>
        <v>8</v>
      </c>
      <c r="K16" s="26">
        <f>+Tabel4[[#This Row],[total]]-Tabel4[[#This Row],[Time In]]</f>
        <v>8</v>
      </c>
      <c r="M16" s="9" t="s">
        <v>18</v>
      </c>
      <c r="N16" s="22"/>
      <c r="O16" s="22">
        <v>16</v>
      </c>
      <c r="P16" s="22">
        <v>16</v>
      </c>
      <c r="T16" s="27" t="s">
        <v>91</v>
      </c>
      <c r="U16" s="22">
        <v>16</v>
      </c>
      <c r="V16" s="22">
        <v>7.5</v>
      </c>
      <c r="W16" s="22">
        <v>8.5</v>
      </c>
    </row>
    <row r="17" spans="2:23" x14ac:dyDescent="0.25">
      <c r="B17" s="3">
        <v>44714</v>
      </c>
      <c r="C17" s="5" t="s">
        <v>4</v>
      </c>
      <c r="D17" s="4">
        <v>0.5</v>
      </c>
      <c r="F17" s="27">
        <f t="shared" si="1"/>
        <v>44721</v>
      </c>
      <c r="G17" cm="1">
        <f t="array" ref="G17">IF(Tabel4[[#This Row],[date]]&gt;=t_MarchaArretOP[Date arrêt],0,8)</f>
        <v>8</v>
      </c>
      <c r="H17">
        <f t="shared" si="0"/>
        <v>8</v>
      </c>
      <c r="I17">
        <f>+Tabel4[[#This Row],[33450]]+Tabel4[[#This Row],[33445]]</f>
        <v>16</v>
      </c>
      <c r="J17" s="26">
        <f>SUMIFS(t_BDD[Time],t_BDD[Date],Tabel4[[#This Row],[date]])</f>
        <v>4</v>
      </c>
      <c r="K17" s="26">
        <f>+Tabel4[[#This Row],[total]]-Tabel4[[#This Row],[Time In]]</f>
        <v>12</v>
      </c>
      <c r="M17" s="9" t="s">
        <v>19</v>
      </c>
      <c r="N17" s="22"/>
      <c r="O17" s="22">
        <v>16</v>
      </c>
      <c r="P17" s="22">
        <v>16</v>
      </c>
      <c r="T17" s="27" t="s">
        <v>92</v>
      </c>
      <c r="U17" s="22">
        <v>16</v>
      </c>
      <c r="V17" s="22">
        <v>8</v>
      </c>
      <c r="W17" s="22">
        <v>8</v>
      </c>
    </row>
    <row r="18" spans="2:23" x14ac:dyDescent="0.25">
      <c r="B18" s="3">
        <v>44715</v>
      </c>
      <c r="C18" s="5" t="s">
        <v>3</v>
      </c>
      <c r="D18" s="4">
        <v>1</v>
      </c>
      <c r="F18" s="27">
        <f t="shared" si="1"/>
        <v>44722</v>
      </c>
      <c r="G18" cm="1">
        <f t="array" ref="G18">IF(Tabel4[[#This Row],[date]]&gt;=t_MarchaArretOP[Date arrêt],0,8)</f>
        <v>8</v>
      </c>
      <c r="H18">
        <f t="shared" si="0"/>
        <v>8</v>
      </c>
      <c r="I18">
        <f>+Tabel4[[#This Row],[33450]]+Tabel4[[#This Row],[33445]]</f>
        <v>16</v>
      </c>
      <c r="J18" s="26">
        <f>SUMIFS(t_BDD[Time],t_BDD[Date],Tabel4[[#This Row],[date]])</f>
        <v>0</v>
      </c>
      <c r="K18" s="26">
        <f>+Tabel4[[#This Row],[total]]-Tabel4[[#This Row],[Time In]]</f>
        <v>16</v>
      </c>
      <c r="M18" s="9" t="s">
        <v>20</v>
      </c>
      <c r="N18" s="22">
        <v>7</v>
      </c>
      <c r="O18" s="22">
        <v>9</v>
      </c>
      <c r="P18" s="22">
        <v>16</v>
      </c>
      <c r="T18" s="27" t="s">
        <v>93</v>
      </c>
      <c r="U18" s="22">
        <v>16</v>
      </c>
      <c r="V18" s="22">
        <v>4</v>
      </c>
      <c r="W18" s="22">
        <v>12</v>
      </c>
    </row>
    <row r="19" spans="2:23" x14ac:dyDescent="0.25">
      <c r="B19" s="3">
        <v>44715</v>
      </c>
      <c r="C19" s="5" t="s">
        <v>3</v>
      </c>
      <c r="D19" s="4">
        <v>0.75</v>
      </c>
      <c r="F19" s="27">
        <f t="shared" si="1"/>
        <v>44725</v>
      </c>
      <c r="G19" cm="1">
        <f t="array" ref="G19">IF(Tabel4[[#This Row],[date]]&gt;=t_MarchaArretOP[Date arrêt],0,8)</f>
        <v>8</v>
      </c>
      <c r="H19">
        <f t="shared" si="0"/>
        <v>8</v>
      </c>
      <c r="I19">
        <f>+Tabel4[[#This Row],[33450]]+Tabel4[[#This Row],[33445]]</f>
        <v>16</v>
      </c>
      <c r="J19" s="26">
        <f>SUMIFS(t_BDD[Time],t_BDD[Date],Tabel4[[#This Row],[date]])</f>
        <v>5.5</v>
      </c>
      <c r="K19" s="26">
        <f>+Tabel4[[#This Row],[total]]-Tabel4[[#This Row],[Time In]]</f>
        <v>10.5</v>
      </c>
      <c r="M19" s="9" t="s">
        <v>21</v>
      </c>
      <c r="N19" s="22">
        <v>7.5</v>
      </c>
      <c r="O19" s="22">
        <v>8.5</v>
      </c>
      <c r="P19" s="22">
        <v>16</v>
      </c>
      <c r="T19" s="27" t="s">
        <v>94</v>
      </c>
      <c r="U19" s="22">
        <v>16</v>
      </c>
      <c r="V19" s="22">
        <v>0</v>
      </c>
      <c r="W19" s="22">
        <v>16</v>
      </c>
    </row>
    <row r="20" spans="2:23" x14ac:dyDescent="0.25">
      <c r="B20" s="3">
        <v>44715</v>
      </c>
      <c r="C20" s="5" t="s">
        <v>3</v>
      </c>
      <c r="D20" s="4">
        <v>1</v>
      </c>
      <c r="F20" s="27">
        <f t="shared" si="1"/>
        <v>44726</v>
      </c>
      <c r="G20" cm="1">
        <f t="array" ref="G20">IF(Tabel4[[#This Row],[date]]&gt;=t_MarchaArretOP[Date arrêt],0,8)</f>
        <v>8</v>
      </c>
      <c r="H20">
        <f t="shared" si="0"/>
        <v>8</v>
      </c>
      <c r="I20">
        <f>+Tabel4[[#This Row],[33450]]+Tabel4[[#This Row],[33445]]</f>
        <v>16</v>
      </c>
      <c r="J20" s="26">
        <f>SUMIFS(t_BDD[Time],t_BDD[Date],Tabel4[[#This Row],[date]])</f>
        <v>0</v>
      </c>
      <c r="K20" s="26">
        <f>+Tabel4[[#This Row],[total]]-Tabel4[[#This Row],[Time In]]</f>
        <v>16</v>
      </c>
      <c r="M20" s="9" t="s">
        <v>22</v>
      </c>
      <c r="N20" s="22">
        <v>8</v>
      </c>
      <c r="O20" s="22">
        <v>8</v>
      </c>
      <c r="P20" s="22">
        <v>16</v>
      </c>
      <c r="T20" s="27" t="s">
        <v>95</v>
      </c>
      <c r="U20" s="22">
        <v>16</v>
      </c>
      <c r="V20" s="22">
        <v>5.5</v>
      </c>
      <c r="W20" s="22">
        <v>10.5</v>
      </c>
    </row>
    <row r="21" spans="2:23" x14ac:dyDescent="0.25">
      <c r="B21" s="3">
        <v>44718</v>
      </c>
      <c r="C21" s="5" t="s">
        <v>3</v>
      </c>
      <c r="D21" s="4">
        <v>2</v>
      </c>
      <c r="F21" s="27">
        <f t="shared" si="1"/>
        <v>44727</v>
      </c>
      <c r="G21" cm="1">
        <f t="array" ref="G21">IF(Tabel4[[#This Row],[date]]&gt;=t_MarchaArretOP[Date arrêt],0,8)</f>
        <v>8</v>
      </c>
      <c r="H21">
        <f t="shared" si="0"/>
        <v>8</v>
      </c>
      <c r="I21">
        <f>+Tabel4[[#This Row],[33450]]+Tabel4[[#This Row],[33445]]</f>
        <v>16</v>
      </c>
      <c r="J21" s="26">
        <f>SUMIFS(t_BDD[Time],t_BDD[Date],Tabel4[[#This Row],[date]])</f>
        <v>0</v>
      </c>
      <c r="K21" s="26">
        <f>+Tabel4[[#This Row],[total]]-Tabel4[[#This Row],[Time In]]</f>
        <v>16</v>
      </c>
      <c r="M21" s="9" t="s">
        <v>23</v>
      </c>
      <c r="N21" s="22">
        <v>4</v>
      </c>
      <c r="O21" s="22">
        <v>12</v>
      </c>
      <c r="P21" s="22">
        <v>16</v>
      </c>
      <c r="T21" s="27" t="s">
        <v>96</v>
      </c>
      <c r="U21" s="22">
        <v>16</v>
      </c>
      <c r="V21" s="22">
        <v>0</v>
      </c>
      <c r="W21" s="22">
        <v>16</v>
      </c>
    </row>
    <row r="22" spans="2:23" x14ac:dyDescent="0.25">
      <c r="B22" s="3">
        <v>44718</v>
      </c>
      <c r="C22" s="5" t="s">
        <v>3</v>
      </c>
      <c r="D22" s="4">
        <v>2</v>
      </c>
      <c r="F22" s="27">
        <f t="shared" si="1"/>
        <v>44728</v>
      </c>
      <c r="G22" cm="1">
        <f t="array" ref="G22">IF(Tabel4[[#This Row],[date]]&gt;=t_MarchaArretOP[Date arrêt],0,8)</f>
        <v>8</v>
      </c>
      <c r="H22">
        <f t="shared" si="0"/>
        <v>8</v>
      </c>
      <c r="I22">
        <f>+Tabel4[[#This Row],[33450]]+Tabel4[[#This Row],[33445]]</f>
        <v>16</v>
      </c>
      <c r="J22" s="26">
        <f>SUMIFS(t_BDD[Time],t_BDD[Date],Tabel4[[#This Row],[date]])</f>
        <v>0</v>
      </c>
      <c r="K22" s="26">
        <f>+Tabel4[[#This Row],[total]]-Tabel4[[#This Row],[Time In]]</f>
        <v>16</v>
      </c>
      <c r="M22" s="9" t="s">
        <v>24</v>
      </c>
      <c r="N22" s="22"/>
      <c r="O22" s="22">
        <v>16</v>
      </c>
      <c r="P22" s="22">
        <v>16</v>
      </c>
      <c r="T22" s="27" t="s">
        <v>97</v>
      </c>
      <c r="U22" s="22">
        <v>16</v>
      </c>
      <c r="V22" s="22">
        <v>0</v>
      </c>
      <c r="W22" s="22">
        <v>16</v>
      </c>
    </row>
    <row r="23" spans="2:23" x14ac:dyDescent="0.25">
      <c r="B23" s="3">
        <v>44718</v>
      </c>
      <c r="C23" s="5" t="s">
        <v>3</v>
      </c>
      <c r="D23" s="4">
        <v>3</v>
      </c>
      <c r="F23" s="27">
        <f t="shared" si="1"/>
        <v>44729</v>
      </c>
      <c r="G23" cm="1">
        <f t="array" ref="G23">IF(Tabel4[[#This Row],[date]]&gt;=t_MarchaArretOP[Date arrêt],0,8)</f>
        <v>8</v>
      </c>
      <c r="H23">
        <f t="shared" si="0"/>
        <v>8</v>
      </c>
      <c r="I23">
        <f>+Tabel4[[#This Row],[33450]]+Tabel4[[#This Row],[33445]]</f>
        <v>16</v>
      </c>
      <c r="J23" s="26">
        <f>SUMIFS(t_BDD[Time],t_BDD[Date],Tabel4[[#This Row],[date]])</f>
        <v>3</v>
      </c>
      <c r="K23" s="26">
        <f>+Tabel4[[#This Row],[total]]-Tabel4[[#This Row],[Time In]]</f>
        <v>13</v>
      </c>
      <c r="M23" s="9" t="s">
        <v>25</v>
      </c>
      <c r="N23" s="22"/>
      <c r="O23" s="22">
        <v>16</v>
      </c>
      <c r="P23" s="22">
        <v>16</v>
      </c>
      <c r="T23" s="27" t="s">
        <v>98</v>
      </c>
      <c r="U23" s="22">
        <v>16</v>
      </c>
      <c r="V23" s="22">
        <v>0</v>
      </c>
      <c r="W23" s="22">
        <v>16</v>
      </c>
    </row>
    <row r="24" spans="2:23" x14ac:dyDescent="0.25">
      <c r="B24" s="3">
        <v>44719</v>
      </c>
      <c r="C24" s="5" t="s">
        <v>3</v>
      </c>
      <c r="D24" s="4">
        <v>7.5</v>
      </c>
      <c r="F24" s="27">
        <f t="shared" si="1"/>
        <v>44732</v>
      </c>
      <c r="G24" cm="1">
        <f t="array" ref="G24">IF(Tabel4[[#This Row],[date]]&gt;=t_MarchaArretOP[Date arrêt],0,8)</f>
        <v>8</v>
      </c>
      <c r="H24">
        <f t="shared" si="0"/>
        <v>8</v>
      </c>
      <c r="I24">
        <f>+Tabel4[[#This Row],[33450]]+Tabel4[[#This Row],[33445]]</f>
        <v>16</v>
      </c>
      <c r="J24" s="26">
        <f>SUMIFS(t_BDD[Time],t_BDD[Date],Tabel4[[#This Row],[date]])</f>
        <v>3</v>
      </c>
      <c r="K24" s="26">
        <f>+Tabel4[[#This Row],[total]]-Tabel4[[#This Row],[Time In]]</f>
        <v>13</v>
      </c>
      <c r="M24" s="9" t="s">
        <v>26</v>
      </c>
      <c r="N24" s="22"/>
      <c r="O24" s="22">
        <v>16</v>
      </c>
      <c r="P24" s="22">
        <v>16</v>
      </c>
      <c r="T24" s="27" t="s">
        <v>99</v>
      </c>
      <c r="U24" s="22">
        <v>16</v>
      </c>
      <c r="V24" s="22">
        <v>3</v>
      </c>
      <c r="W24" s="22">
        <v>13</v>
      </c>
    </row>
    <row r="25" spans="2:23" x14ac:dyDescent="0.25">
      <c r="B25" s="3">
        <v>44720</v>
      </c>
      <c r="C25" s="5" t="s">
        <v>3</v>
      </c>
      <c r="D25" s="4">
        <v>8</v>
      </c>
      <c r="F25" s="27">
        <f t="shared" si="1"/>
        <v>44733</v>
      </c>
      <c r="G25" cm="1">
        <f t="array" ref="G25">IF(Tabel4[[#This Row],[date]]&gt;=t_MarchaArretOP[Date arrêt],0,8)</f>
        <v>8</v>
      </c>
      <c r="H25">
        <f t="shared" si="0"/>
        <v>8</v>
      </c>
      <c r="I25">
        <f>+Tabel4[[#This Row],[33450]]+Tabel4[[#This Row],[33445]]</f>
        <v>16</v>
      </c>
      <c r="J25" s="26">
        <f>SUMIFS(t_BDD[Time],t_BDD[Date],Tabel4[[#This Row],[date]])</f>
        <v>1</v>
      </c>
      <c r="K25" s="26">
        <f>+Tabel4[[#This Row],[total]]-Tabel4[[#This Row],[Time In]]</f>
        <v>15</v>
      </c>
      <c r="M25" s="9" t="s">
        <v>27</v>
      </c>
      <c r="N25" s="22">
        <v>5.5</v>
      </c>
      <c r="O25" s="22">
        <v>10.5</v>
      </c>
      <c r="P25" s="22">
        <v>16</v>
      </c>
      <c r="T25" s="27" t="s">
        <v>100</v>
      </c>
      <c r="U25" s="22">
        <v>16</v>
      </c>
      <c r="V25" s="22">
        <v>3</v>
      </c>
      <c r="W25" s="22">
        <v>13</v>
      </c>
    </row>
    <row r="26" spans="2:23" x14ac:dyDescent="0.25">
      <c r="B26" s="3">
        <v>44721</v>
      </c>
      <c r="C26" s="5" t="s">
        <v>3</v>
      </c>
      <c r="D26" s="4">
        <v>4</v>
      </c>
      <c r="F26" s="27">
        <f t="shared" si="1"/>
        <v>44734</v>
      </c>
      <c r="G26" cm="1">
        <f t="array" ref="G26">IF(Tabel4[[#This Row],[date]]&gt;=t_MarchaArretOP[Date arrêt],0,8)</f>
        <v>8</v>
      </c>
      <c r="H26">
        <f t="shared" si="0"/>
        <v>8</v>
      </c>
      <c r="I26">
        <f>+Tabel4[[#This Row],[33450]]+Tabel4[[#This Row],[33445]]</f>
        <v>16</v>
      </c>
      <c r="J26" s="26">
        <f>SUMIFS(t_BDD[Time],t_BDD[Date],Tabel4[[#This Row],[date]])</f>
        <v>7</v>
      </c>
      <c r="K26" s="26">
        <f>+Tabel4[[#This Row],[total]]-Tabel4[[#This Row],[Time In]]</f>
        <v>9</v>
      </c>
      <c r="M26" s="9" t="s">
        <v>28</v>
      </c>
      <c r="N26" s="22"/>
      <c r="O26" s="22">
        <v>16</v>
      </c>
      <c r="P26" s="22">
        <v>16</v>
      </c>
      <c r="T26" s="27" t="s">
        <v>101</v>
      </c>
      <c r="U26" s="22">
        <v>16</v>
      </c>
      <c r="V26" s="22">
        <v>1</v>
      </c>
      <c r="W26" s="22">
        <v>15</v>
      </c>
    </row>
    <row r="27" spans="2:23" x14ac:dyDescent="0.25">
      <c r="B27" s="3">
        <v>44725</v>
      </c>
      <c r="C27" s="5" t="s">
        <v>3</v>
      </c>
      <c r="D27" s="4">
        <v>3</v>
      </c>
      <c r="F27" s="27">
        <f t="shared" si="1"/>
        <v>44735</v>
      </c>
      <c r="G27" cm="1">
        <f t="array" ref="G27">IF(Tabel4[[#This Row],[date]]&gt;=t_MarchaArretOP[Date arrêt],0,8)</f>
        <v>8</v>
      </c>
      <c r="H27">
        <f t="shared" si="0"/>
        <v>8</v>
      </c>
      <c r="I27">
        <f>+Tabel4[[#This Row],[33450]]+Tabel4[[#This Row],[33445]]</f>
        <v>16</v>
      </c>
      <c r="J27" s="26">
        <f>SUMIFS(t_BDD[Time],t_BDD[Date],Tabel4[[#This Row],[date]])</f>
        <v>1.5</v>
      </c>
      <c r="K27" s="26">
        <f>+Tabel4[[#This Row],[total]]-Tabel4[[#This Row],[Time In]]</f>
        <v>14.5</v>
      </c>
      <c r="M27" s="9" t="s">
        <v>29</v>
      </c>
      <c r="N27" s="22"/>
      <c r="O27" s="22">
        <v>16</v>
      </c>
      <c r="P27" s="22">
        <v>16</v>
      </c>
      <c r="T27" s="27" t="s">
        <v>102</v>
      </c>
      <c r="U27" s="22">
        <v>16</v>
      </c>
      <c r="V27" s="22">
        <v>7</v>
      </c>
      <c r="W27" s="22">
        <v>9</v>
      </c>
    </row>
    <row r="28" spans="2:23" x14ac:dyDescent="0.25">
      <c r="B28" s="3">
        <v>44725</v>
      </c>
      <c r="C28" s="5" t="s">
        <v>4</v>
      </c>
      <c r="D28" s="4">
        <v>2.5</v>
      </c>
      <c r="F28" s="27">
        <f t="shared" si="1"/>
        <v>44736</v>
      </c>
      <c r="G28" cm="1">
        <f t="array" ref="G28">IF(Tabel4[[#This Row],[date]]&gt;=t_MarchaArretOP[Date arrêt],0,8)</f>
        <v>8</v>
      </c>
      <c r="H28">
        <f t="shared" si="0"/>
        <v>8</v>
      </c>
      <c r="I28">
        <f>+Tabel4[[#This Row],[33450]]+Tabel4[[#This Row],[33445]]</f>
        <v>16</v>
      </c>
      <c r="J28" s="26">
        <f>SUMIFS(t_BDD[Time],t_BDD[Date],Tabel4[[#This Row],[date]])</f>
        <v>6</v>
      </c>
      <c r="K28" s="26">
        <f>+Tabel4[[#This Row],[total]]-Tabel4[[#This Row],[Time In]]</f>
        <v>10</v>
      </c>
      <c r="M28" s="9" t="s">
        <v>30</v>
      </c>
      <c r="N28" s="22"/>
      <c r="O28" s="22">
        <v>16</v>
      </c>
      <c r="P28" s="22">
        <v>16</v>
      </c>
      <c r="T28" s="27" t="s">
        <v>103</v>
      </c>
      <c r="U28" s="22">
        <v>16</v>
      </c>
      <c r="V28" s="22">
        <v>1.5</v>
      </c>
      <c r="W28" s="22">
        <v>14.5</v>
      </c>
    </row>
    <row r="29" spans="2:23" x14ac:dyDescent="0.25">
      <c r="B29" s="3">
        <v>44729</v>
      </c>
      <c r="C29" s="5" t="s">
        <v>3</v>
      </c>
      <c r="D29" s="4">
        <v>1</v>
      </c>
      <c r="F29" s="27">
        <f t="shared" si="1"/>
        <v>44739</v>
      </c>
      <c r="G29" cm="1">
        <f t="array" ref="G29">IF(Tabel4[[#This Row],[date]]&gt;=t_MarchaArretOP[Date arrêt],0,8)</f>
        <v>8</v>
      </c>
      <c r="H29">
        <f t="shared" si="0"/>
        <v>8</v>
      </c>
      <c r="I29">
        <f>+Tabel4[[#This Row],[33450]]+Tabel4[[#This Row],[33445]]</f>
        <v>16</v>
      </c>
      <c r="J29" s="26">
        <f>SUMIFS(t_BDD[Time],t_BDD[Date],Tabel4[[#This Row],[date]])</f>
        <v>0</v>
      </c>
      <c r="K29" s="26">
        <f>+Tabel4[[#This Row],[total]]-Tabel4[[#This Row],[Time In]]</f>
        <v>16</v>
      </c>
      <c r="M29" s="9" t="s">
        <v>31</v>
      </c>
      <c r="N29" s="22">
        <v>3</v>
      </c>
      <c r="O29" s="22">
        <v>13</v>
      </c>
      <c r="P29" s="22">
        <v>16</v>
      </c>
      <c r="T29" s="27" t="s">
        <v>104</v>
      </c>
      <c r="U29" s="22">
        <v>16</v>
      </c>
      <c r="V29" s="22">
        <v>6</v>
      </c>
      <c r="W29" s="22">
        <v>10</v>
      </c>
    </row>
    <row r="30" spans="2:23" x14ac:dyDescent="0.25">
      <c r="B30" s="3">
        <v>44729</v>
      </c>
      <c r="C30" s="5" t="s">
        <v>4</v>
      </c>
      <c r="D30" s="4">
        <v>2</v>
      </c>
      <c r="F30" s="27">
        <f t="shared" si="1"/>
        <v>44740</v>
      </c>
      <c r="G30" cm="1">
        <f t="array" ref="G30">IF(Tabel4[[#This Row],[date]]&gt;=t_MarchaArretOP[Date arrêt],0,8)</f>
        <v>8</v>
      </c>
      <c r="H30">
        <f t="shared" si="0"/>
        <v>8</v>
      </c>
      <c r="I30">
        <f>+Tabel4[[#This Row],[33450]]+Tabel4[[#This Row],[33445]]</f>
        <v>16</v>
      </c>
      <c r="J30" s="26">
        <f>SUMIFS(t_BDD[Time],t_BDD[Date],Tabel4[[#This Row],[date]])</f>
        <v>1.5</v>
      </c>
      <c r="K30" s="26">
        <f>+Tabel4[[#This Row],[total]]-Tabel4[[#This Row],[Time In]]</f>
        <v>14.5</v>
      </c>
      <c r="M30" s="9" t="s">
        <v>32</v>
      </c>
      <c r="N30" s="22"/>
      <c r="O30" s="22">
        <v>16</v>
      </c>
      <c r="P30" s="22">
        <v>16</v>
      </c>
      <c r="T30" s="27" t="s">
        <v>105</v>
      </c>
      <c r="U30" s="22">
        <v>16</v>
      </c>
      <c r="V30" s="22">
        <v>0</v>
      </c>
      <c r="W30" s="22">
        <v>16</v>
      </c>
    </row>
    <row r="31" spans="2:23" x14ac:dyDescent="0.25">
      <c r="B31" s="3">
        <v>44732</v>
      </c>
      <c r="C31" s="5" t="s">
        <v>4</v>
      </c>
      <c r="D31" s="4">
        <v>3</v>
      </c>
      <c r="F31" s="27">
        <f t="shared" si="1"/>
        <v>44741</v>
      </c>
      <c r="G31" cm="1">
        <f t="array" ref="G31">IF(Tabel4[[#This Row],[date]]&gt;=t_MarchaArretOP[Date arrêt],0,8)</f>
        <v>0</v>
      </c>
      <c r="H31">
        <f t="shared" si="0"/>
        <v>8</v>
      </c>
      <c r="I31">
        <f>+Tabel4[[#This Row],[33450]]+Tabel4[[#This Row],[33445]]</f>
        <v>8</v>
      </c>
      <c r="J31" s="26">
        <f>SUMIFS(t_BDD[Time],t_BDD[Date],Tabel4[[#This Row],[date]])</f>
        <v>3</v>
      </c>
      <c r="K31" s="26">
        <f>+Tabel4[[#This Row],[total]]-Tabel4[[#This Row],[Time In]]</f>
        <v>5</v>
      </c>
      <c r="M31" s="9" t="s">
        <v>33</v>
      </c>
      <c r="N31" s="22"/>
      <c r="O31" s="22">
        <v>16</v>
      </c>
      <c r="P31" s="22">
        <v>16</v>
      </c>
      <c r="T31" s="27" t="s">
        <v>106</v>
      </c>
      <c r="U31" s="22">
        <v>16</v>
      </c>
      <c r="V31" s="22">
        <v>1.5</v>
      </c>
      <c r="W31" s="22">
        <v>14.5</v>
      </c>
    </row>
    <row r="32" spans="2:23" x14ac:dyDescent="0.25">
      <c r="B32" s="3">
        <v>44733</v>
      </c>
      <c r="C32" s="5" t="s">
        <v>4</v>
      </c>
      <c r="D32" s="4">
        <v>1</v>
      </c>
      <c r="F32" s="27">
        <f t="shared" si="1"/>
        <v>44742</v>
      </c>
      <c r="G32" cm="1">
        <f t="array" ref="G32">IF(Tabel4[[#This Row],[date]]&gt;=t_MarchaArretOP[Date arrêt],0,8)</f>
        <v>0</v>
      </c>
      <c r="H32">
        <f t="shared" si="0"/>
        <v>8</v>
      </c>
      <c r="I32">
        <f>+Tabel4[[#This Row],[33450]]+Tabel4[[#This Row],[33445]]</f>
        <v>8</v>
      </c>
      <c r="J32" s="26">
        <f>SUMIFS(t_BDD[Time],t_BDD[Date],Tabel4[[#This Row],[date]])</f>
        <v>1.25</v>
      </c>
      <c r="K32" s="26">
        <f>+Tabel4[[#This Row],[total]]-Tabel4[[#This Row],[Time In]]</f>
        <v>6.75</v>
      </c>
      <c r="M32" s="9" t="s">
        <v>34</v>
      </c>
      <c r="N32" s="22">
        <v>3</v>
      </c>
      <c r="O32" s="22">
        <v>13</v>
      </c>
      <c r="P32" s="22">
        <v>16</v>
      </c>
      <c r="T32" s="27" t="s">
        <v>107</v>
      </c>
      <c r="U32" s="22">
        <v>8</v>
      </c>
      <c r="V32" s="22">
        <v>3</v>
      </c>
      <c r="W32" s="22">
        <v>5</v>
      </c>
    </row>
    <row r="33" spans="2:23" x14ac:dyDescent="0.25">
      <c r="B33" s="3">
        <v>44734</v>
      </c>
      <c r="C33" s="5" t="s">
        <v>3</v>
      </c>
      <c r="D33" s="4">
        <v>2</v>
      </c>
      <c r="F33" s="27">
        <f t="shared" si="1"/>
        <v>44743</v>
      </c>
      <c r="G33" cm="1">
        <f t="array" ref="G33">IF(Tabel4[[#This Row],[date]]&gt;=t_MarchaArretOP[Date arrêt],0,8)</f>
        <v>0</v>
      </c>
      <c r="H33">
        <f t="shared" si="0"/>
        <v>8</v>
      </c>
      <c r="I33">
        <f>+Tabel4[[#This Row],[33450]]+Tabel4[[#This Row],[33445]]</f>
        <v>8</v>
      </c>
      <c r="J33" s="26">
        <f>SUMIFS(t_BDD[Time],t_BDD[Date],Tabel4[[#This Row],[date]])</f>
        <v>0</v>
      </c>
      <c r="K33" s="26">
        <f>+Tabel4[[#This Row],[total]]-Tabel4[[#This Row],[Time In]]</f>
        <v>8</v>
      </c>
      <c r="M33" s="9" t="s">
        <v>35</v>
      </c>
      <c r="N33" s="22">
        <v>1</v>
      </c>
      <c r="O33" s="22">
        <v>15</v>
      </c>
      <c r="P33" s="22">
        <v>16</v>
      </c>
      <c r="T33" s="27" t="s">
        <v>108</v>
      </c>
      <c r="U33" s="22">
        <v>8</v>
      </c>
      <c r="V33" s="22">
        <v>1.25</v>
      </c>
      <c r="W33" s="22">
        <v>6.75</v>
      </c>
    </row>
    <row r="34" spans="2:23" x14ac:dyDescent="0.25">
      <c r="B34" s="3">
        <v>44734</v>
      </c>
      <c r="C34" s="5" t="s">
        <v>4</v>
      </c>
      <c r="D34" s="4">
        <v>3</v>
      </c>
      <c r="F34" s="27">
        <f t="shared" si="1"/>
        <v>44746</v>
      </c>
      <c r="G34" cm="1">
        <f t="array" ref="G34">IF(Tabel4[[#This Row],[date]]&gt;=t_MarchaArretOP[Date arrêt],0,8)</f>
        <v>0</v>
      </c>
      <c r="H34">
        <f t="shared" si="0"/>
        <v>8</v>
      </c>
      <c r="I34">
        <f>+Tabel4[[#This Row],[33450]]+Tabel4[[#This Row],[33445]]</f>
        <v>8</v>
      </c>
      <c r="J34" s="26">
        <f>SUMIFS(t_BDD[Time],t_BDD[Date],Tabel4[[#This Row],[date]])</f>
        <v>1</v>
      </c>
      <c r="K34" s="26">
        <f>+Tabel4[[#This Row],[total]]-Tabel4[[#This Row],[Time In]]</f>
        <v>7</v>
      </c>
      <c r="M34" s="9" t="s">
        <v>36</v>
      </c>
      <c r="N34" s="22">
        <v>7</v>
      </c>
      <c r="O34" s="22">
        <v>9</v>
      </c>
      <c r="P34" s="22">
        <v>16</v>
      </c>
      <c r="S34" s="15" t="s">
        <v>77</v>
      </c>
      <c r="T34" s="15"/>
      <c r="U34" s="23">
        <v>336</v>
      </c>
      <c r="V34" s="23">
        <v>70</v>
      </c>
      <c r="W34" s="23">
        <v>266</v>
      </c>
    </row>
    <row r="35" spans="2:23" x14ac:dyDescent="0.25">
      <c r="B35" s="3">
        <v>44734</v>
      </c>
      <c r="C35" s="5" t="s">
        <v>4</v>
      </c>
      <c r="D35" s="4">
        <v>1</v>
      </c>
      <c r="F35" s="27">
        <f t="shared" si="1"/>
        <v>44747</v>
      </c>
      <c r="G35" cm="1">
        <f t="array" ref="G35">IF(Tabel4[[#This Row],[date]]&gt;=t_MarchaArretOP[Date arrêt],0,8)</f>
        <v>0</v>
      </c>
      <c r="H35">
        <f t="shared" si="0"/>
        <v>8</v>
      </c>
      <c r="I35">
        <f>+Tabel4[[#This Row],[33450]]+Tabel4[[#This Row],[33445]]</f>
        <v>8</v>
      </c>
      <c r="J35" s="26">
        <f>SUMIFS(t_BDD[Time],t_BDD[Date],Tabel4[[#This Row],[date]])</f>
        <v>0</v>
      </c>
      <c r="K35" s="26">
        <f>+Tabel4[[#This Row],[total]]-Tabel4[[#This Row],[Time In]]</f>
        <v>8</v>
      </c>
      <c r="M35" s="9" t="s">
        <v>37</v>
      </c>
      <c r="N35" s="22">
        <v>1.5</v>
      </c>
      <c r="O35" s="22">
        <v>14.5</v>
      </c>
      <c r="P35" s="22">
        <v>16</v>
      </c>
      <c r="U35" s="22"/>
      <c r="V35" s="22"/>
      <c r="W35" s="22"/>
    </row>
    <row r="36" spans="2:23" x14ac:dyDescent="0.25">
      <c r="B36" s="3">
        <v>44734</v>
      </c>
      <c r="C36" s="5" t="s">
        <v>4</v>
      </c>
      <c r="D36" s="4">
        <v>1</v>
      </c>
      <c r="F36" s="27">
        <f t="shared" si="1"/>
        <v>44748</v>
      </c>
      <c r="G36" cm="1">
        <f t="array" ref="G36">IF(Tabel4[[#This Row],[date]]&gt;=t_MarchaArretOP[Date arrêt],0,8)</f>
        <v>0</v>
      </c>
      <c r="H36">
        <f t="shared" si="0"/>
        <v>8</v>
      </c>
      <c r="I36">
        <f>+Tabel4[[#This Row],[33450]]+Tabel4[[#This Row],[33445]]</f>
        <v>8</v>
      </c>
      <c r="J36" s="26">
        <f>SUMIFS(t_BDD[Time],t_BDD[Date],Tabel4[[#This Row],[date]])</f>
        <v>0</v>
      </c>
      <c r="K36" s="26">
        <f>+Tabel4[[#This Row],[total]]-Tabel4[[#This Row],[Time In]]</f>
        <v>8</v>
      </c>
      <c r="M36" s="9" t="s">
        <v>38</v>
      </c>
      <c r="N36" s="22">
        <v>6</v>
      </c>
      <c r="O36" s="22">
        <v>10</v>
      </c>
      <c r="P36" s="22">
        <v>16</v>
      </c>
      <c r="S36" t="s">
        <v>78</v>
      </c>
      <c r="T36" s="27" t="s">
        <v>109</v>
      </c>
      <c r="U36" s="22">
        <v>8</v>
      </c>
      <c r="V36" s="22">
        <v>0</v>
      </c>
      <c r="W36" s="22">
        <v>8</v>
      </c>
    </row>
    <row r="37" spans="2:23" x14ac:dyDescent="0.25">
      <c r="B37" s="3">
        <v>44735</v>
      </c>
      <c r="C37" s="5" t="s">
        <v>3</v>
      </c>
      <c r="D37" s="4">
        <v>1</v>
      </c>
      <c r="F37" s="27">
        <f t="shared" si="1"/>
        <v>44749</v>
      </c>
      <c r="G37" cm="1">
        <f t="array" ref="G37">IF(Tabel4[[#This Row],[date]]&gt;=t_MarchaArretOP[Date arrêt],0,8)</f>
        <v>0</v>
      </c>
      <c r="H37">
        <f t="shared" si="0"/>
        <v>8</v>
      </c>
      <c r="I37">
        <f>+Tabel4[[#This Row],[33450]]+Tabel4[[#This Row],[33445]]</f>
        <v>8</v>
      </c>
      <c r="J37" s="26">
        <f>SUMIFS(t_BDD[Time],t_BDD[Date],Tabel4[[#This Row],[date]])</f>
        <v>0</v>
      </c>
      <c r="K37" s="26">
        <f>+Tabel4[[#This Row],[total]]-Tabel4[[#This Row],[Time In]]</f>
        <v>8</v>
      </c>
      <c r="M37" s="9" t="s">
        <v>39</v>
      </c>
      <c r="N37" s="22"/>
      <c r="O37" s="22">
        <v>16</v>
      </c>
      <c r="P37" s="22">
        <v>16</v>
      </c>
      <c r="T37" s="27" t="s">
        <v>110</v>
      </c>
      <c r="U37" s="22">
        <v>8</v>
      </c>
      <c r="V37" s="22">
        <v>1</v>
      </c>
      <c r="W37" s="22">
        <v>7</v>
      </c>
    </row>
    <row r="38" spans="2:23" x14ac:dyDescent="0.25">
      <c r="B38" s="3">
        <v>44735</v>
      </c>
      <c r="C38" s="5" t="s">
        <v>3</v>
      </c>
      <c r="D38" s="4">
        <v>0.5</v>
      </c>
      <c r="F38" s="27">
        <f t="shared" si="1"/>
        <v>44750</v>
      </c>
      <c r="G38" cm="1">
        <f t="array" ref="G38">IF(Tabel4[[#This Row],[date]]&gt;=t_MarchaArretOP[Date arrêt],0,8)</f>
        <v>0</v>
      </c>
      <c r="H38">
        <f t="shared" si="0"/>
        <v>8</v>
      </c>
      <c r="I38">
        <f>+Tabel4[[#This Row],[33450]]+Tabel4[[#This Row],[33445]]</f>
        <v>8</v>
      </c>
      <c r="J38" s="26">
        <f>SUMIFS(t_BDD[Time],t_BDD[Date],Tabel4[[#This Row],[date]])</f>
        <v>4</v>
      </c>
      <c r="K38" s="26">
        <f>+Tabel4[[#This Row],[total]]-Tabel4[[#This Row],[Time In]]</f>
        <v>4</v>
      </c>
      <c r="M38" s="9" t="s">
        <v>40</v>
      </c>
      <c r="N38" s="22"/>
      <c r="O38" s="22">
        <v>16</v>
      </c>
      <c r="P38" s="22">
        <v>16</v>
      </c>
      <c r="T38" s="27" t="s">
        <v>111</v>
      </c>
      <c r="U38" s="22">
        <v>8</v>
      </c>
      <c r="V38" s="22">
        <v>0</v>
      </c>
      <c r="W38" s="22">
        <v>8</v>
      </c>
    </row>
    <row r="39" spans="2:23" x14ac:dyDescent="0.25">
      <c r="B39" s="3">
        <v>44736</v>
      </c>
      <c r="C39" s="5" t="s">
        <v>3</v>
      </c>
      <c r="D39" s="4">
        <v>6</v>
      </c>
      <c r="F39" s="27">
        <f t="shared" si="1"/>
        <v>44753</v>
      </c>
      <c r="G39" cm="1">
        <f t="array" ref="G39">IF(Tabel4[[#This Row],[date]]&gt;=t_MarchaArretOP[Date arrêt],0,8)</f>
        <v>0</v>
      </c>
      <c r="H39">
        <f t="shared" si="0"/>
        <v>8</v>
      </c>
      <c r="I39">
        <f>+Tabel4[[#This Row],[33450]]+Tabel4[[#This Row],[33445]]</f>
        <v>8</v>
      </c>
      <c r="J39" s="26">
        <f>SUMIFS(t_BDD[Time],t_BDD[Date],Tabel4[[#This Row],[date]])</f>
        <v>3</v>
      </c>
      <c r="K39" s="26">
        <f>+Tabel4[[#This Row],[total]]-Tabel4[[#This Row],[Time In]]</f>
        <v>5</v>
      </c>
      <c r="M39" s="9" t="s">
        <v>41</v>
      </c>
      <c r="N39" s="22"/>
      <c r="O39" s="22">
        <v>16</v>
      </c>
      <c r="P39" s="22">
        <v>16</v>
      </c>
      <c r="T39" s="27" t="s">
        <v>112</v>
      </c>
      <c r="U39" s="22">
        <v>8</v>
      </c>
      <c r="V39" s="22">
        <v>0</v>
      </c>
      <c r="W39" s="22">
        <v>8</v>
      </c>
    </row>
    <row r="40" spans="2:23" x14ac:dyDescent="0.25">
      <c r="B40" s="3">
        <v>44740</v>
      </c>
      <c r="C40" s="5" t="s">
        <v>3</v>
      </c>
      <c r="D40" s="4">
        <v>0.5</v>
      </c>
      <c r="F40" s="27">
        <f t="shared" si="1"/>
        <v>44754</v>
      </c>
      <c r="G40" cm="1">
        <f t="array" ref="G40">IF(Tabel4[[#This Row],[date]]&gt;=t_MarchaArretOP[Date arrêt],0,8)</f>
        <v>0</v>
      </c>
      <c r="H40">
        <f t="shared" si="0"/>
        <v>8</v>
      </c>
      <c r="I40">
        <f>+Tabel4[[#This Row],[33450]]+Tabel4[[#This Row],[33445]]</f>
        <v>8</v>
      </c>
      <c r="J40" s="26">
        <f>SUMIFS(t_BDD[Time],t_BDD[Date],Tabel4[[#This Row],[date]])</f>
        <v>0</v>
      </c>
      <c r="K40" s="26">
        <f>+Tabel4[[#This Row],[total]]-Tabel4[[#This Row],[Time In]]</f>
        <v>8</v>
      </c>
      <c r="M40" s="9" t="s">
        <v>42</v>
      </c>
      <c r="N40" s="22">
        <v>1.5</v>
      </c>
      <c r="O40" s="22">
        <v>14.5</v>
      </c>
      <c r="P40" s="22">
        <v>16</v>
      </c>
      <c r="T40" s="27" t="s">
        <v>113</v>
      </c>
      <c r="U40" s="22">
        <v>8</v>
      </c>
      <c r="V40" s="22">
        <v>0</v>
      </c>
      <c r="W40" s="22">
        <v>8</v>
      </c>
    </row>
    <row r="41" spans="2:23" x14ac:dyDescent="0.25">
      <c r="B41" s="3">
        <v>44740</v>
      </c>
      <c r="C41" s="5" t="s">
        <v>4</v>
      </c>
      <c r="D41" s="4">
        <v>1</v>
      </c>
      <c r="F41" s="27">
        <f t="shared" si="1"/>
        <v>44755</v>
      </c>
      <c r="G41" cm="1">
        <f t="array" ref="G41">IF(Tabel4[[#This Row],[date]]&gt;=t_MarchaArretOP[Date arrêt],0,8)</f>
        <v>0</v>
      </c>
      <c r="H41">
        <f t="shared" si="0"/>
        <v>8</v>
      </c>
      <c r="I41">
        <f>+Tabel4[[#This Row],[33450]]+Tabel4[[#This Row],[33445]]</f>
        <v>8</v>
      </c>
      <c r="J41" s="26">
        <f>SUMIFS(t_BDD[Time],t_BDD[Date],Tabel4[[#This Row],[date]])</f>
        <v>0</v>
      </c>
      <c r="K41" s="26">
        <f>+Tabel4[[#This Row],[total]]-Tabel4[[#This Row],[Time In]]</f>
        <v>8</v>
      </c>
      <c r="M41" s="9" t="s">
        <v>43</v>
      </c>
      <c r="N41" s="22">
        <v>3</v>
      </c>
      <c r="O41" s="22">
        <v>13</v>
      </c>
      <c r="P41" s="22">
        <v>16</v>
      </c>
      <c r="T41" s="27" t="s">
        <v>114</v>
      </c>
      <c r="U41" s="22">
        <v>8</v>
      </c>
      <c r="V41" s="22">
        <v>4</v>
      </c>
      <c r="W41" s="22">
        <v>4</v>
      </c>
    </row>
    <row r="42" spans="2:23" x14ac:dyDescent="0.25">
      <c r="B42" s="3">
        <v>44741</v>
      </c>
      <c r="C42" s="5" t="s">
        <v>3</v>
      </c>
      <c r="D42" s="4">
        <v>3</v>
      </c>
      <c r="F42" s="27">
        <f t="shared" ref="F42:F45" si="2">WORKDAY.INTL(F41,1)</f>
        <v>44756</v>
      </c>
      <c r="G42" cm="1">
        <f t="array" ref="G42">IF(Tabel4[[#This Row],[date]]&gt;=t_MarchaArretOP[Date arrêt],0,8)</f>
        <v>0</v>
      </c>
      <c r="H42">
        <f t="shared" si="0"/>
        <v>8</v>
      </c>
      <c r="I42">
        <f>+Tabel4[[#This Row],[33450]]+Tabel4[[#This Row],[33445]]</f>
        <v>8</v>
      </c>
      <c r="J42" s="26">
        <f>SUMIFS(t_BDD[Time],t_BDD[Date],Tabel4[[#This Row],[date]])</f>
        <v>0</v>
      </c>
      <c r="K42" s="26">
        <f>+Tabel4[[#This Row],[total]]-Tabel4[[#This Row],[Time In]]</f>
        <v>8</v>
      </c>
      <c r="M42" s="16">
        <v>44741</v>
      </c>
      <c r="N42" s="22">
        <v>3</v>
      </c>
      <c r="O42" s="22">
        <v>13</v>
      </c>
      <c r="P42" s="22">
        <v>16</v>
      </c>
      <c r="T42" s="27" t="s">
        <v>115</v>
      </c>
      <c r="U42" s="22">
        <v>8</v>
      </c>
      <c r="V42" s="22">
        <v>3</v>
      </c>
      <c r="W42" s="22">
        <v>5</v>
      </c>
    </row>
    <row r="43" spans="2:23" x14ac:dyDescent="0.25">
      <c r="B43" s="3">
        <v>44742</v>
      </c>
      <c r="C43" s="5" t="s">
        <v>3</v>
      </c>
      <c r="D43" s="4">
        <v>0.25</v>
      </c>
      <c r="F43" s="27">
        <f t="shared" si="2"/>
        <v>44757</v>
      </c>
      <c r="G43" cm="1">
        <f t="array" ref="G43">IF(Tabel4[[#This Row],[date]]&gt;=t_MarchaArretOP[Date arrêt],0,8)</f>
        <v>0</v>
      </c>
      <c r="H43">
        <f t="shared" si="0"/>
        <v>8</v>
      </c>
      <c r="I43">
        <f>+Tabel4[[#This Row],[33450]]+Tabel4[[#This Row],[33445]]</f>
        <v>8</v>
      </c>
      <c r="J43" s="26">
        <f>SUMIFS(t_BDD[Time],t_BDD[Date],Tabel4[[#This Row],[date]])</f>
        <v>1</v>
      </c>
      <c r="K43" s="26">
        <f>+Tabel4[[#This Row],[total]]-Tabel4[[#This Row],[Time In]]</f>
        <v>7</v>
      </c>
      <c r="M43" s="17" t="s">
        <v>3</v>
      </c>
      <c r="N43" s="22">
        <v>3</v>
      </c>
      <c r="O43" s="22">
        <v>5</v>
      </c>
      <c r="P43" s="22">
        <v>8</v>
      </c>
      <c r="T43" s="27" t="s">
        <v>116</v>
      </c>
      <c r="U43" s="22">
        <v>8</v>
      </c>
      <c r="V43" s="22">
        <v>0</v>
      </c>
      <c r="W43" s="22">
        <v>8</v>
      </c>
    </row>
    <row r="44" spans="2:23" x14ac:dyDescent="0.25">
      <c r="B44" s="3">
        <v>44742</v>
      </c>
      <c r="C44" s="5" t="s">
        <v>3</v>
      </c>
      <c r="D44" s="4">
        <v>1</v>
      </c>
      <c r="F44" s="27">
        <f t="shared" si="2"/>
        <v>44760</v>
      </c>
      <c r="G44" cm="1">
        <f t="array" ref="G44">IF(Tabel4[[#This Row],[date]]&gt;=t_MarchaArretOP[Date arrêt],0,8)</f>
        <v>0</v>
      </c>
      <c r="H44">
        <f t="shared" si="0"/>
        <v>8</v>
      </c>
      <c r="I44">
        <f>+Tabel4[[#This Row],[33450]]+Tabel4[[#This Row],[33445]]</f>
        <v>8</v>
      </c>
      <c r="J44" s="26">
        <f>SUMIFS(t_BDD[Time],t_BDD[Date],Tabel4[[#This Row],[date]])</f>
        <v>0</v>
      </c>
      <c r="K44" s="26">
        <f>+Tabel4[[#This Row],[total]]-Tabel4[[#This Row],[Time In]]</f>
        <v>8</v>
      </c>
      <c r="M44" s="17" t="s">
        <v>4</v>
      </c>
      <c r="N44" s="22"/>
      <c r="O44" s="22">
        <v>8</v>
      </c>
      <c r="P44" s="22">
        <v>8</v>
      </c>
      <c r="T44" s="27" t="s">
        <v>117</v>
      </c>
      <c r="U44" s="22">
        <v>8</v>
      </c>
      <c r="V44" s="22">
        <v>0</v>
      </c>
      <c r="W44" s="22">
        <v>8</v>
      </c>
    </row>
    <row r="45" spans="2:23" x14ac:dyDescent="0.25">
      <c r="B45" s="3">
        <v>44746</v>
      </c>
      <c r="C45" s="5" t="s">
        <v>3</v>
      </c>
      <c r="D45" s="4">
        <v>1</v>
      </c>
      <c r="F45" s="27">
        <f t="shared" si="2"/>
        <v>44761</v>
      </c>
      <c r="G45" cm="1">
        <f t="array" ref="G45">IF(Tabel4[[#This Row],[date]]&gt;=t_MarchaArretOP[Date arrêt],0,8)</f>
        <v>0</v>
      </c>
      <c r="H45">
        <f t="shared" si="0"/>
        <v>8</v>
      </c>
      <c r="I45">
        <f>+Tabel4[[#This Row],[33450]]+Tabel4[[#This Row],[33445]]</f>
        <v>8</v>
      </c>
      <c r="J45" s="26">
        <f>SUMIFS(t_BDD[Time],t_BDD[Date],Tabel4[[#This Row],[date]])</f>
        <v>0.25</v>
      </c>
      <c r="K45" s="26">
        <f>+Tabel4[[#This Row],[total]]-Tabel4[[#This Row],[Time In]]</f>
        <v>7.75</v>
      </c>
      <c r="M45" s="9" t="s">
        <v>44</v>
      </c>
      <c r="N45" s="22">
        <v>1.25</v>
      </c>
      <c r="O45" s="22">
        <v>8</v>
      </c>
      <c r="P45" s="22">
        <v>9.25</v>
      </c>
      <c r="T45" s="27" t="s">
        <v>118</v>
      </c>
      <c r="U45" s="22">
        <v>8</v>
      </c>
      <c r="V45" s="22">
        <v>0</v>
      </c>
      <c r="W45" s="22">
        <v>8</v>
      </c>
    </row>
    <row r="46" spans="2:23" x14ac:dyDescent="0.25">
      <c r="B46" s="3">
        <v>44750</v>
      </c>
      <c r="C46" s="5" t="s">
        <v>3</v>
      </c>
      <c r="D46" s="4">
        <v>4</v>
      </c>
      <c r="M46" s="16">
        <v>44742</v>
      </c>
      <c r="N46" s="22">
        <v>1.25</v>
      </c>
      <c r="O46" s="22">
        <v>8</v>
      </c>
      <c r="P46" s="22">
        <v>9.25</v>
      </c>
      <c r="T46" s="27" t="s">
        <v>119</v>
      </c>
      <c r="U46" s="22">
        <v>8</v>
      </c>
      <c r="V46" s="22">
        <v>1</v>
      </c>
      <c r="W46" s="22">
        <v>7</v>
      </c>
    </row>
    <row r="47" spans="2:23" x14ac:dyDescent="0.25">
      <c r="B47" s="3">
        <v>44753</v>
      </c>
      <c r="C47" s="5" t="s">
        <v>3</v>
      </c>
      <c r="D47" s="4">
        <v>0.5</v>
      </c>
      <c r="M47" s="17" t="s">
        <v>3</v>
      </c>
      <c r="N47" s="22">
        <v>1.25</v>
      </c>
      <c r="O47" s="22"/>
      <c r="P47" s="22">
        <v>1.25</v>
      </c>
      <c r="T47" s="27" t="s">
        <v>120</v>
      </c>
      <c r="U47" s="22">
        <v>8</v>
      </c>
      <c r="V47" s="22">
        <v>0</v>
      </c>
      <c r="W47" s="22">
        <v>8</v>
      </c>
    </row>
    <row r="48" spans="2:23" x14ac:dyDescent="0.25">
      <c r="B48" s="3">
        <v>44753</v>
      </c>
      <c r="C48" s="5" t="s">
        <v>3</v>
      </c>
      <c r="D48" s="4">
        <v>2.5</v>
      </c>
      <c r="M48" s="17" t="s">
        <v>4</v>
      </c>
      <c r="N48" s="22"/>
      <c r="O48" s="22">
        <v>8</v>
      </c>
      <c r="P48" s="22">
        <v>8</v>
      </c>
      <c r="T48" s="27" t="s">
        <v>121</v>
      </c>
      <c r="U48" s="22">
        <v>8</v>
      </c>
      <c r="V48" s="22">
        <v>0.25</v>
      </c>
      <c r="W48" s="22">
        <v>7.75</v>
      </c>
    </row>
    <row r="49" spans="2:23" x14ac:dyDescent="0.25">
      <c r="B49" s="3">
        <v>44757</v>
      </c>
      <c r="C49" s="5" t="s">
        <v>3</v>
      </c>
      <c r="D49" s="4">
        <v>1</v>
      </c>
      <c r="M49" s="8" t="s">
        <v>45</v>
      </c>
      <c r="N49" s="22">
        <v>9.25</v>
      </c>
      <c r="O49" s="22">
        <v>152</v>
      </c>
      <c r="P49" s="22">
        <v>161.25</v>
      </c>
      <c r="S49" s="15" t="s">
        <v>79</v>
      </c>
      <c r="T49" s="15"/>
      <c r="U49" s="23">
        <v>104</v>
      </c>
      <c r="V49" s="23">
        <v>9.25</v>
      </c>
      <c r="W49" s="23">
        <v>94.75</v>
      </c>
    </row>
    <row r="50" spans="2:23" x14ac:dyDescent="0.25">
      <c r="B50" s="3">
        <v>44761</v>
      </c>
      <c r="C50" s="5" t="s">
        <v>3</v>
      </c>
      <c r="D50" s="4">
        <v>0.25</v>
      </c>
      <c r="M50" s="9" t="s">
        <v>58</v>
      </c>
      <c r="N50" s="22"/>
      <c r="O50" s="22">
        <v>8</v>
      </c>
      <c r="P50" s="22">
        <v>8</v>
      </c>
      <c r="U50" s="22"/>
      <c r="V50" s="22"/>
      <c r="W50" s="22"/>
    </row>
    <row r="51" spans="2:23" x14ac:dyDescent="0.25">
      <c r="M51" s="9" t="s">
        <v>59</v>
      </c>
      <c r="N51" s="22"/>
      <c r="O51" s="22">
        <v>8</v>
      </c>
      <c r="P51" s="22">
        <v>8</v>
      </c>
      <c r="S51" s="1" t="s">
        <v>73</v>
      </c>
      <c r="T51" s="1"/>
      <c r="U51" s="28">
        <v>440</v>
      </c>
      <c r="V51" s="28">
        <v>79.25</v>
      </c>
      <c r="W51" s="28">
        <v>360.75</v>
      </c>
    </row>
    <row r="52" spans="2:23" x14ac:dyDescent="0.25">
      <c r="M52" s="9" t="s">
        <v>60</v>
      </c>
      <c r="N52" s="22"/>
      <c r="O52" s="22">
        <v>8</v>
      </c>
      <c r="P52" s="22">
        <v>8</v>
      </c>
    </row>
    <row r="53" spans="2:23" x14ac:dyDescent="0.25">
      <c r="M53" s="9" t="s">
        <v>53</v>
      </c>
      <c r="N53" s="22">
        <v>1</v>
      </c>
      <c r="O53" s="22">
        <v>8</v>
      </c>
      <c r="P53" s="22">
        <v>9</v>
      </c>
    </row>
    <row r="54" spans="2:23" x14ac:dyDescent="0.25">
      <c r="M54" s="16">
        <v>44746</v>
      </c>
      <c r="N54" s="22">
        <v>1</v>
      </c>
      <c r="O54" s="22">
        <v>8</v>
      </c>
      <c r="P54" s="22">
        <v>9</v>
      </c>
    </row>
    <row r="55" spans="2:23" x14ac:dyDescent="0.25">
      <c r="M55" s="17" t="s">
        <v>3</v>
      </c>
      <c r="N55" s="22">
        <v>1</v>
      </c>
      <c r="O55" s="22"/>
      <c r="P55" s="22">
        <v>1</v>
      </c>
    </row>
    <row r="56" spans="2:23" x14ac:dyDescent="0.25">
      <c r="M56" s="17" t="s">
        <v>4</v>
      </c>
      <c r="N56" s="22"/>
      <c r="O56" s="22">
        <v>8</v>
      </c>
      <c r="P56" s="22">
        <v>8</v>
      </c>
    </row>
    <row r="57" spans="2:23" x14ac:dyDescent="0.25">
      <c r="M57" s="9" t="s">
        <v>61</v>
      </c>
      <c r="N57" s="22"/>
      <c r="O57" s="22">
        <v>8</v>
      </c>
      <c r="P57" s="22">
        <v>8</v>
      </c>
    </row>
    <row r="58" spans="2:23" x14ac:dyDescent="0.25">
      <c r="M58" s="9" t="s">
        <v>62</v>
      </c>
      <c r="N58" s="22"/>
      <c r="O58" s="22">
        <v>8</v>
      </c>
      <c r="P58" s="22">
        <v>8</v>
      </c>
    </row>
    <row r="59" spans="2:23" x14ac:dyDescent="0.25">
      <c r="M59" s="9" t="s">
        <v>63</v>
      </c>
      <c r="N59" s="22"/>
      <c r="O59" s="22">
        <v>8</v>
      </c>
      <c r="P59" s="22">
        <v>8</v>
      </c>
    </row>
    <row r="60" spans="2:23" x14ac:dyDescent="0.25">
      <c r="M60" s="9" t="s">
        <v>54</v>
      </c>
      <c r="N60" s="22">
        <v>4</v>
      </c>
      <c r="O60" s="22">
        <v>8</v>
      </c>
      <c r="P60" s="22">
        <v>12</v>
      </c>
    </row>
    <row r="61" spans="2:23" x14ac:dyDescent="0.25">
      <c r="M61" s="16">
        <v>44750</v>
      </c>
      <c r="N61" s="22">
        <v>4</v>
      </c>
      <c r="O61" s="22">
        <v>8</v>
      </c>
      <c r="P61" s="22">
        <v>12</v>
      </c>
    </row>
    <row r="62" spans="2:23" x14ac:dyDescent="0.25">
      <c r="M62" s="17" t="s">
        <v>3</v>
      </c>
      <c r="N62" s="22">
        <v>4</v>
      </c>
      <c r="O62" s="22"/>
      <c r="P62" s="22">
        <v>4</v>
      </c>
    </row>
    <row r="63" spans="2:23" x14ac:dyDescent="0.25">
      <c r="M63" s="17" t="s">
        <v>4</v>
      </c>
      <c r="N63" s="22"/>
      <c r="O63" s="22">
        <v>8</v>
      </c>
      <c r="P63" s="22">
        <v>8</v>
      </c>
    </row>
    <row r="64" spans="2:23" x14ac:dyDescent="0.25">
      <c r="M64" s="9" t="s">
        <v>64</v>
      </c>
      <c r="N64" s="22"/>
      <c r="O64" s="22">
        <v>8</v>
      </c>
      <c r="P64" s="22">
        <v>8</v>
      </c>
    </row>
    <row r="65" spans="13:16" x14ac:dyDescent="0.25">
      <c r="M65" s="9" t="s">
        <v>65</v>
      </c>
      <c r="N65" s="22"/>
      <c r="O65" s="22">
        <v>8</v>
      </c>
      <c r="P65" s="22">
        <v>8</v>
      </c>
    </row>
    <row r="66" spans="13:16" x14ac:dyDescent="0.25">
      <c r="M66" s="9" t="s">
        <v>55</v>
      </c>
      <c r="N66" s="22">
        <v>3</v>
      </c>
      <c r="O66" s="22">
        <v>8</v>
      </c>
      <c r="P66" s="22">
        <v>11</v>
      </c>
    </row>
    <row r="67" spans="13:16" x14ac:dyDescent="0.25">
      <c r="M67" s="16">
        <v>44753</v>
      </c>
      <c r="N67" s="22">
        <v>3</v>
      </c>
      <c r="O67" s="22">
        <v>8</v>
      </c>
      <c r="P67" s="22">
        <v>11</v>
      </c>
    </row>
    <row r="68" spans="13:16" x14ac:dyDescent="0.25">
      <c r="M68" s="17" t="s">
        <v>3</v>
      </c>
      <c r="N68" s="22">
        <v>3</v>
      </c>
      <c r="O68" s="22"/>
      <c r="P68" s="22">
        <v>3</v>
      </c>
    </row>
    <row r="69" spans="13:16" x14ac:dyDescent="0.25">
      <c r="M69" s="17" t="s">
        <v>4</v>
      </c>
      <c r="N69" s="22"/>
      <c r="O69" s="22">
        <v>8</v>
      </c>
      <c r="P69" s="22">
        <v>8</v>
      </c>
    </row>
    <row r="70" spans="13:16" x14ac:dyDescent="0.25">
      <c r="M70" s="9" t="s">
        <v>66</v>
      </c>
      <c r="N70" s="22"/>
      <c r="O70" s="22">
        <v>8</v>
      </c>
      <c r="P70" s="22">
        <v>8</v>
      </c>
    </row>
    <row r="71" spans="13:16" x14ac:dyDescent="0.25">
      <c r="M71" s="9" t="s">
        <v>67</v>
      </c>
      <c r="N71" s="22"/>
      <c r="O71" s="22">
        <v>8</v>
      </c>
      <c r="P71" s="22">
        <v>8</v>
      </c>
    </row>
    <row r="72" spans="13:16" x14ac:dyDescent="0.25">
      <c r="M72" s="9" t="s">
        <v>68</v>
      </c>
      <c r="N72" s="22"/>
      <c r="O72" s="22">
        <v>8</v>
      </c>
      <c r="P72" s="22">
        <v>8</v>
      </c>
    </row>
    <row r="73" spans="13:16" x14ac:dyDescent="0.25">
      <c r="M73" s="9" t="s">
        <v>56</v>
      </c>
      <c r="N73" s="22">
        <v>1</v>
      </c>
      <c r="O73" s="22">
        <v>8</v>
      </c>
      <c r="P73" s="22">
        <v>9</v>
      </c>
    </row>
    <row r="74" spans="13:16" x14ac:dyDescent="0.25">
      <c r="M74" s="9" t="s">
        <v>69</v>
      </c>
      <c r="N74" s="22"/>
      <c r="O74" s="22">
        <v>8</v>
      </c>
      <c r="P74" s="22">
        <v>8</v>
      </c>
    </row>
    <row r="75" spans="13:16" x14ac:dyDescent="0.25">
      <c r="M75" s="9" t="s">
        <v>70</v>
      </c>
      <c r="N75" s="22"/>
      <c r="O75" s="22">
        <v>8</v>
      </c>
      <c r="P75" s="22">
        <v>8</v>
      </c>
    </row>
    <row r="76" spans="13:16" x14ac:dyDescent="0.25">
      <c r="M76" s="9" t="s">
        <v>71</v>
      </c>
      <c r="N76" s="22"/>
      <c r="O76" s="22">
        <v>8</v>
      </c>
      <c r="P76" s="22">
        <v>8</v>
      </c>
    </row>
    <row r="77" spans="13:16" x14ac:dyDescent="0.25">
      <c r="M77" s="9" t="s">
        <v>57</v>
      </c>
      <c r="N77" s="22">
        <v>0.25</v>
      </c>
      <c r="O77" s="22">
        <v>8</v>
      </c>
      <c r="P77" s="22">
        <v>8.25</v>
      </c>
    </row>
    <row r="78" spans="13:16" x14ac:dyDescent="0.25">
      <c r="M78" s="8" t="s">
        <v>73</v>
      </c>
      <c r="N78" s="22">
        <v>79.25</v>
      </c>
      <c r="O78" s="22">
        <v>555.25</v>
      </c>
      <c r="P78" s="22">
        <v>634.5</v>
      </c>
    </row>
  </sheetData>
  <mergeCells count="1">
    <mergeCell ref="B8:D9"/>
  </mergeCells>
  <pageMargins left="0.7" right="0.7" top="0.75" bottom="0.75" header="0.3" footer="0.3"/>
  <pageSetup paperSize="9" orientation="portrait" r:id="rId3"/>
  <tableParts count="3"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FC816-F47E-4453-8561-16D03BCBC01B}">
  <dimension ref="C1:T54"/>
  <sheetViews>
    <sheetView workbookViewId="0">
      <selection activeCell="L8" sqref="L8"/>
    </sheetView>
  </sheetViews>
  <sheetFormatPr defaultColWidth="11.42578125" defaultRowHeight="15" x14ac:dyDescent="0.25"/>
  <cols>
    <col min="4" max="4" width="11.42578125" style="6"/>
    <col min="5" max="5" width="11.28515625" customWidth="1"/>
    <col min="7" max="7" width="10.85546875" bestFit="1" customWidth="1"/>
    <col min="8" max="8" width="10.28515625" customWidth="1"/>
    <col min="10" max="10" width="13.28515625" bestFit="1" customWidth="1"/>
    <col min="11" max="11" width="10.28515625" customWidth="1"/>
    <col min="13" max="13" width="11.42578125" style="10"/>
  </cols>
  <sheetData>
    <row r="1" spans="3:20" ht="15" customHeight="1" x14ac:dyDescent="0.25">
      <c r="C1" s="21" t="s">
        <v>7</v>
      </c>
      <c r="D1" s="21"/>
      <c r="E1" s="21"/>
      <c r="G1" s="21" t="s">
        <v>8</v>
      </c>
      <c r="H1" s="21"/>
      <c r="J1" s="21" t="s">
        <v>9</v>
      </c>
      <c r="K1" s="21"/>
      <c r="L1" s="21"/>
      <c r="N1" s="21" t="s">
        <v>10</v>
      </c>
      <c r="O1" s="21"/>
      <c r="P1" s="21"/>
      <c r="Q1" s="15" t="s">
        <v>11</v>
      </c>
    </row>
    <row r="2" spans="3:20" ht="15" customHeight="1" x14ac:dyDescent="0.25">
      <c r="C2" s="21"/>
      <c r="D2" s="21"/>
      <c r="E2" s="21"/>
      <c r="G2" s="21"/>
      <c r="H2" s="21"/>
      <c r="J2" s="21"/>
      <c r="K2" s="21"/>
      <c r="L2" s="21"/>
      <c r="N2" s="21"/>
      <c r="O2" s="21"/>
      <c r="P2" s="21"/>
    </row>
    <row r="3" spans="3:20" x14ac:dyDescent="0.25">
      <c r="C3" s="2" t="s">
        <v>2</v>
      </c>
      <c r="D3" s="2" t="s">
        <v>0</v>
      </c>
      <c r="E3" s="2" t="s">
        <v>1</v>
      </c>
      <c r="G3" s="7" t="s">
        <v>75</v>
      </c>
      <c r="H3" t="s">
        <v>5</v>
      </c>
      <c r="J3" s="7" t="s">
        <v>75</v>
      </c>
      <c r="K3" t="s">
        <v>5</v>
      </c>
      <c r="L3" s="11" t="s">
        <v>6</v>
      </c>
      <c r="N3" s="11" t="s">
        <v>12</v>
      </c>
      <c r="R3" s="11" t="s">
        <v>13</v>
      </c>
    </row>
    <row r="4" spans="3:20" x14ac:dyDescent="0.25">
      <c r="C4" s="3">
        <v>44713</v>
      </c>
      <c r="D4" s="5" t="s">
        <v>3</v>
      </c>
      <c r="E4" s="4">
        <v>1</v>
      </c>
      <c r="G4" s="8" t="s">
        <v>3</v>
      </c>
      <c r="H4" s="22">
        <v>62.25</v>
      </c>
      <c r="J4" s="8" t="s">
        <v>3</v>
      </c>
      <c r="K4" s="22">
        <v>62.25</v>
      </c>
      <c r="O4" s="11">
        <v>33445</v>
      </c>
      <c r="P4" s="11">
        <v>33450</v>
      </c>
      <c r="S4" s="11">
        <v>33445</v>
      </c>
      <c r="T4" s="11">
        <v>33450</v>
      </c>
    </row>
    <row r="5" spans="3:20" x14ac:dyDescent="0.25">
      <c r="C5" s="3">
        <v>44714</v>
      </c>
      <c r="D5" s="5" t="s">
        <v>3</v>
      </c>
      <c r="E5" s="4">
        <v>0.5</v>
      </c>
      <c r="G5" s="8" t="s">
        <v>4</v>
      </c>
      <c r="H5" s="22">
        <v>17</v>
      </c>
      <c r="J5" s="25">
        <v>44713</v>
      </c>
      <c r="K5" s="22">
        <v>1</v>
      </c>
      <c r="N5" s="13">
        <v>44713</v>
      </c>
      <c r="O5">
        <v>1</v>
      </c>
      <c r="P5">
        <v>0</v>
      </c>
      <c r="R5" s="13">
        <v>44713</v>
      </c>
      <c r="S5">
        <f>8-O5</f>
        <v>7</v>
      </c>
      <c r="T5">
        <f>8-P5</f>
        <v>8</v>
      </c>
    </row>
    <row r="6" spans="3:20" x14ac:dyDescent="0.25">
      <c r="C6" s="3">
        <v>44714</v>
      </c>
      <c r="D6" s="5" t="s">
        <v>3</v>
      </c>
      <c r="E6" s="4">
        <v>1</v>
      </c>
      <c r="G6" s="8" t="s">
        <v>73</v>
      </c>
      <c r="H6" s="22">
        <v>79.25</v>
      </c>
      <c r="J6" s="25">
        <v>44714</v>
      </c>
      <c r="K6" s="22">
        <v>4.5</v>
      </c>
      <c r="L6" s="1">
        <f>8-M6</f>
        <v>7</v>
      </c>
      <c r="M6" s="10">
        <v>1</v>
      </c>
      <c r="N6" s="13">
        <v>44714</v>
      </c>
      <c r="O6">
        <v>4.5</v>
      </c>
      <c r="P6">
        <v>2.5</v>
      </c>
      <c r="R6" s="13">
        <v>44714</v>
      </c>
      <c r="S6">
        <f t="shared" ref="S6:T53" si="0">8-O6</f>
        <v>3.5</v>
      </c>
      <c r="T6">
        <f t="shared" si="0"/>
        <v>5.5</v>
      </c>
    </row>
    <row r="7" spans="3:20" x14ac:dyDescent="0.25">
      <c r="C7" s="3">
        <v>44714</v>
      </c>
      <c r="D7" s="5" t="s">
        <v>3</v>
      </c>
      <c r="E7" s="4">
        <v>2</v>
      </c>
      <c r="J7" s="25">
        <v>44715</v>
      </c>
      <c r="K7" s="22">
        <v>2.75</v>
      </c>
      <c r="L7" s="1">
        <f t="shared" ref="L7:L35" si="1">8-M7</f>
        <v>3.5</v>
      </c>
      <c r="M7" s="10">
        <v>4.5</v>
      </c>
      <c r="N7" s="13">
        <v>44715</v>
      </c>
      <c r="O7">
        <v>2.75</v>
      </c>
      <c r="P7">
        <v>0</v>
      </c>
      <c r="R7" s="13">
        <v>44715</v>
      </c>
      <c r="S7">
        <f t="shared" si="0"/>
        <v>5.25</v>
      </c>
      <c r="T7">
        <f t="shared" si="0"/>
        <v>8</v>
      </c>
    </row>
    <row r="8" spans="3:20" x14ac:dyDescent="0.25">
      <c r="C8" s="3">
        <v>44714</v>
      </c>
      <c r="D8" s="5" t="s">
        <v>3</v>
      </c>
      <c r="E8" s="4">
        <v>1</v>
      </c>
      <c r="J8" s="25">
        <v>44718</v>
      </c>
      <c r="K8" s="22">
        <v>7</v>
      </c>
      <c r="L8" s="1">
        <f t="shared" si="1"/>
        <v>5.25</v>
      </c>
      <c r="M8" s="10">
        <v>2.75</v>
      </c>
      <c r="N8" s="14">
        <v>44716</v>
      </c>
      <c r="O8">
        <v>0</v>
      </c>
      <c r="P8">
        <v>0</v>
      </c>
      <c r="R8" s="14">
        <v>44716</v>
      </c>
      <c r="S8">
        <f t="shared" si="0"/>
        <v>8</v>
      </c>
      <c r="T8">
        <f t="shared" si="0"/>
        <v>8</v>
      </c>
    </row>
    <row r="9" spans="3:20" x14ac:dyDescent="0.25">
      <c r="C9" s="3">
        <v>44714</v>
      </c>
      <c r="D9" s="5" t="s">
        <v>4</v>
      </c>
      <c r="E9" s="4">
        <v>2</v>
      </c>
      <c r="J9" s="25">
        <v>44719</v>
      </c>
      <c r="K9" s="22">
        <v>7.5</v>
      </c>
      <c r="L9" s="1">
        <f t="shared" si="1"/>
        <v>1</v>
      </c>
      <c r="M9" s="10">
        <v>7</v>
      </c>
      <c r="N9" s="14">
        <v>44717</v>
      </c>
      <c r="O9">
        <v>0</v>
      </c>
      <c r="P9">
        <v>0</v>
      </c>
      <c r="R9" s="14">
        <v>44717</v>
      </c>
      <c r="S9">
        <f t="shared" si="0"/>
        <v>8</v>
      </c>
      <c r="T9">
        <f t="shared" si="0"/>
        <v>8</v>
      </c>
    </row>
    <row r="10" spans="3:20" x14ac:dyDescent="0.25">
      <c r="C10" s="3">
        <v>44714</v>
      </c>
      <c r="D10" s="5" t="s">
        <v>4</v>
      </c>
      <c r="E10" s="4">
        <v>0.5</v>
      </c>
      <c r="J10" s="25">
        <v>44720</v>
      </c>
      <c r="K10" s="22">
        <v>8</v>
      </c>
      <c r="L10" s="1">
        <f t="shared" si="1"/>
        <v>0.5</v>
      </c>
      <c r="M10" s="10">
        <v>7.5</v>
      </c>
      <c r="N10" s="13">
        <v>44718</v>
      </c>
      <c r="O10">
        <v>7</v>
      </c>
      <c r="P10">
        <v>0</v>
      </c>
      <c r="R10" s="13">
        <v>44718</v>
      </c>
      <c r="S10">
        <f t="shared" si="0"/>
        <v>1</v>
      </c>
      <c r="T10">
        <f t="shared" si="0"/>
        <v>8</v>
      </c>
    </row>
    <row r="11" spans="3:20" x14ac:dyDescent="0.25">
      <c r="C11" s="3">
        <v>44715</v>
      </c>
      <c r="D11" s="5" t="s">
        <v>3</v>
      </c>
      <c r="E11" s="4">
        <v>1</v>
      </c>
      <c r="J11" s="25">
        <v>44721</v>
      </c>
      <c r="K11" s="22">
        <v>4</v>
      </c>
      <c r="L11" s="1">
        <f t="shared" si="1"/>
        <v>0</v>
      </c>
      <c r="M11" s="10">
        <v>8</v>
      </c>
      <c r="N11" s="13">
        <v>44719</v>
      </c>
      <c r="O11">
        <v>7.5</v>
      </c>
      <c r="P11">
        <v>0</v>
      </c>
      <c r="R11" s="13">
        <v>44719</v>
      </c>
      <c r="S11">
        <f t="shared" si="0"/>
        <v>0.5</v>
      </c>
      <c r="T11">
        <f t="shared" si="0"/>
        <v>8</v>
      </c>
    </row>
    <row r="12" spans="3:20" x14ac:dyDescent="0.25">
      <c r="C12" s="3">
        <v>44715</v>
      </c>
      <c r="D12" s="5" t="s">
        <v>3</v>
      </c>
      <c r="E12" s="4">
        <v>0.75</v>
      </c>
      <c r="J12" s="25">
        <v>44725</v>
      </c>
      <c r="K12" s="22">
        <v>3</v>
      </c>
      <c r="L12" s="1">
        <f t="shared" si="1"/>
        <v>4</v>
      </c>
      <c r="M12" s="10">
        <v>4</v>
      </c>
      <c r="N12" s="13">
        <v>44720</v>
      </c>
      <c r="O12">
        <v>8</v>
      </c>
      <c r="P12">
        <v>0</v>
      </c>
      <c r="R12" s="13">
        <v>44720</v>
      </c>
      <c r="S12">
        <f t="shared" si="0"/>
        <v>0</v>
      </c>
      <c r="T12">
        <f t="shared" si="0"/>
        <v>8</v>
      </c>
    </row>
    <row r="13" spans="3:20" x14ac:dyDescent="0.25">
      <c r="C13" s="3">
        <v>44715</v>
      </c>
      <c r="D13" s="5" t="s">
        <v>3</v>
      </c>
      <c r="E13" s="4">
        <v>1</v>
      </c>
      <c r="J13" s="25">
        <v>44729</v>
      </c>
      <c r="K13" s="22">
        <v>1</v>
      </c>
      <c r="L13" s="1">
        <f t="shared" si="1"/>
        <v>5</v>
      </c>
      <c r="M13" s="10">
        <v>3</v>
      </c>
      <c r="N13" s="13">
        <v>44721</v>
      </c>
      <c r="O13">
        <v>4</v>
      </c>
      <c r="P13">
        <v>0</v>
      </c>
      <c r="R13" s="13">
        <v>44721</v>
      </c>
      <c r="S13">
        <f t="shared" si="0"/>
        <v>4</v>
      </c>
      <c r="T13">
        <f t="shared" si="0"/>
        <v>8</v>
      </c>
    </row>
    <row r="14" spans="3:20" x14ac:dyDescent="0.25">
      <c r="C14" s="3">
        <v>44718</v>
      </c>
      <c r="D14" s="5" t="s">
        <v>3</v>
      </c>
      <c r="E14" s="4">
        <v>2</v>
      </c>
      <c r="J14" s="25">
        <v>44734</v>
      </c>
      <c r="K14" s="22">
        <v>2</v>
      </c>
      <c r="L14" s="1">
        <f t="shared" si="1"/>
        <v>7</v>
      </c>
      <c r="M14" s="10">
        <v>1</v>
      </c>
      <c r="N14" s="13">
        <v>44722</v>
      </c>
      <c r="O14">
        <v>0</v>
      </c>
      <c r="P14">
        <v>0</v>
      </c>
      <c r="R14" s="13">
        <v>44722</v>
      </c>
      <c r="S14">
        <f t="shared" si="0"/>
        <v>8</v>
      </c>
      <c r="T14">
        <f t="shared" si="0"/>
        <v>8</v>
      </c>
    </row>
    <row r="15" spans="3:20" x14ac:dyDescent="0.25">
      <c r="C15" s="3">
        <v>44718</v>
      </c>
      <c r="D15" s="5" t="s">
        <v>3</v>
      </c>
      <c r="E15" s="4">
        <v>2</v>
      </c>
      <c r="J15" s="25">
        <v>44735</v>
      </c>
      <c r="K15" s="22">
        <v>1.5</v>
      </c>
      <c r="L15" s="1">
        <f t="shared" si="1"/>
        <v>6</v>
      </c>
      <c r="M15" s="10">
        <v>2</v>
      </c>
      <c r="N15" s="14">
        <v>44723</v>
      </c>
      <c r="O15">
        <v>0</v>
      </c>
      <c r="P15">
        <v>0</v>
      </c>
      <c r="R15" s="14">
        <v>44723</v>
      </c>
      <c r="S15">
        <f t="shared" si="0"/>
        <v>8</v>
      </c>
      <c r="T15">
        <f t="shared" si="0"/>
        <v>8</v>
      </c>
    </row>
    <row r="16" spans="3:20" x14ac:dyDescent="0.25">
      <c r="C16" s="3">
        <v>44718</v>
      </c>
      <c r="D16" s="5" t="s">
        <v>3</v>
      </c>
      <c r="E16" s="4">
        <v>3</v>
      </c>
      <c r="J16" s="25">
        <v>44736</v>
      </c>
      <c r="K16" s="22">
        <v>6</v>
      </c>
      <c r="L16" s="1">
        <f t="shared" si="1"/>
        <v>6.5</v>
      </c>
      <c r="M16" s="10">
        <v>1.5</v>
      </c>
      <c r="N16" s="14">
        <v>44724</v>
      </c>
      <c r="O16">
        <v>0</v>
      </c>
      <c r="P16">
        <v>0</v>
      </c>
      <c r="R16" s="14">
        <v>44724</v>
      </c>
      <c r="S16">
        <f t="shared" si="0"/>
        <v>8</v>
      </c>
      <c r="T16">
        <f t="shared" si="0"/>
        <v>8</v>
      </c>
    </row>
    <row r="17" spans="3:20" x14ac:dyDescent="0.25">
      <c r="C17" s="3">
        <v>44719</v>
      </c>
      <c r="D17" s="5" t="s">
        <v>3</v>
      </c>
      <c r="E17" s="4">
        <v>7.5</v>
      </c>
      <c r="J17" s="25">
        <v>44740</v>
      </c>
      <c r="K17" s="22">
        <v>0.5</v>
      </c>
      <c r="L17" s="1">
        <f t="shared" si="1"/>
        <v>2</v>
      </c>
      <c r="M17" s="10">
        <v>6</v>
      </c>
      <c r="N17" s="13">
        <v>44725</v>
      </c>
      <c r="O17">
        <v>3</v>
      </c>
      <c r="P17">
        <v>2.5</v>
      </c>
      <c r="R17" s="13">
        <v>44725</v>
      </c>
      <c r="S17">
        <f t="shared" si="0"/>
        <v>5</v>
      </c>
      <c r="T17">
        <f t="shared" si="0"/>
        <v>5.5</v>
      </c>
    </row>
    <row r="18" spans="3:20" x14ac:dyDescent="0.25">
      <c r="C18" s="3">
        <v>44720</v>
      </c>
      <c r="D18" s="5" t="s">
        <v>3</v>
      </c>
      <c r="E18" s="4">
        <v>8</v>
      </c>
      <c r="J18" s="25">
        <v>44741</v>
      </c>
      <c r="K18" s="22">
        <v>3</v>
      </c>
      <c r="L18" s="1">
        <f t="shared" si="1"/>
        <v>7.5</v>
      </c>
      <c r="M18" s="10">
        <v>0.5</v>
      </c>
      <c r="N18" s="13">
        <v>44726</v>
      </c>
      <c r="O18">
        <v>0</v>
      </c>
      <c r="P18">
        <v>0</v>
      </c>
      <c r="R18" s="13">
        <v>44726</v>
      </c>
      <c r="S18">
        <f t="shared" si="0"/>
        <v>8</v>
      </c>
      <c r="T18">
        <f t="shared" si="0"/>
        <v>8</v>
      </c>
    </row>
    <row r="19" spans="3:20" x14ac:dyDescent="0.25">
      <c r="C19" s="3">
        <v>44721</v>
      </c>
      <c r="D19" s="5" t="s">
        <v>3</v>
      </c>
      <c r="E19" s="4">
        <v>4</v>
      </c>
      <c r="J19" s="25">
        <v>44742</v>
      </c>
      <c r="K19" s="22">
        <v>1.25</v>
      </c>
      <c r="L19" s="1">
        <f t="shared" si="1"/>
        <v>5</v>
      </c>
      <c r="M19" s="10">
        <v>3</v>
      </c>
      <c r="N19" s="13">
        <v>44727</v>
      </c>
      <c r="O19">
        <v>0</v>
      </c>
      <c r="P19">
        <v>0</v>
      </c>
      <c r="R19" s="13">
        <v>44727</v>
      </c>
      <c r="S19">
        <f t="shared" si="0"/>
        <v>8</v>
      </c>
      <c r="T19">
        <f t="shared" si="0"/>
        <v>8</v>
      </c>
    </row>
    <row r="20" spans="3:20" x14ac:dyDescent="0.25">
      <c r="C20" s="3">
        <v>44725</v>
      </c>
      <c r="D20" s="5" t="s">
        <v>3</v>
      </c>
      <c r="E20" s="4">
        <v>3</v>
      </c>
      <c r="J20" s="25">
        <v>44746</v>
      </c>
      <c r="K20" s="22">
        <v>1</v>
      </c>
      <c r="L20" s="1">
        <f t="shared" si="1"/>
        <v>6.75</v>
      </c>
      <c r="M20" s="10">
        <v>1.25</v>
      </c>
      <c r="N20" s="13">
        <v>44728</v>
      </c>
      <c r="O20">
        <v>0</v>
      </c>
      <c r="P20">
        <v>0</v>
      </c>
      <c r="R20" s="13">
        <v>44728</v>
      </c>
      <c r="S20">
        <f t="shared" si="0"/>
        <v>8</v>
      </c>
      <c r="T20">
        <f t="shared" si="0"/>
        <v>8</v>
      </c>
    </row>
    <row r="21" spans="3:20" x14ac:dyDescent="0.25">
      <c r="C21" s="3">
        <v>44725</v>
      </c>
      <c r="D21" s="5" t="s">
        <v>4</v>
      </c>
      <c r="E21" s="4">
        <v>2.5</v>
      </c>
      <c r="J21" s="25">
        <v>44750</v>
      </c>
      <c r="K21" s="22">
        <v>4</v>
      </c>
      <c r="N21" s="13">
        <v>44729</v>
      </c>
      <c r="O21">
        <v>1</v>
      </c>
      <c r="P21">
        <v>2</v>
      </c>
      <c r="R21" s="13">
        <v>44729</v>
      </c>
      <c r="S21">
        <f t="shared" si="0"/>
        <v>7</v>
      </c>
      <c r="T21">
        <f t="shared" si="0"/>
        <v>6</v>
      </c>
    </row>
    <row r="22" spans="3:20" x14ac:dyDescent="0.25">
      <c r="C22" s="3">
        <v>44729</v>
      </c>
      <c r="D22" s="5" t="s">
        <v>3</v>
      </c>
      <c r="E22" s="4">
        <v>1</v>
      </c>
      <c r="J22" s="25">
        <v>44753</v>
      </c>
      <c r="K22" s="22">
        <v>3</v>
      </c>
      <c r="L22" s="1">
        <f t="shared" si="1"/>
        <v>7</v>
      </c>
      <c r="M22" s="10">
        <v>1</v>
      </c>
      <c r="N22" s="14">
        <v>44730</v>
      </c>
      <c r="O22">
        <v>0</v>
      </c>
      <c r="P22">
        <v>0</v>
      </c>
      <c r="R22" s="14">
        <v>44730</v>
      </c>
      <c r="S22">
        <f t="shared" si="0"/>
        <v>8</v>
      </c>
      <c r="T22">
        <f t="shared" si="0"/>
        <v>8</v>
      </c>
    </row>
    <row r="23" spans="3:20" x14ac:dyDescent="0.25">
      <c r="C23" s="3">
        <v>44729</v>
      </c>
      <c r="D23" s="5" t="s">
        <v>4</v>
      </c>
      <c r="E23" s="4">
        <v>2</v>
      </c>
      <c r="J23" s="25">
        <v>44757</v>
      </c>
      <c r="K23" s="22">
        <v>1</v>
      </c>
      <c r="L23" s="1">
        <f t="shared" si="1"/>
        <v>4</v>
      </c>
      <c r="M23" s="10">
        <v>4</v>
      </c>
      <c r="N23" s="14">
        <v>44731</v>
      </c>
      <c r="O23">
        <v>0</v>
      </c>
      <c r="P23">
        <v>0</v>
      </c>
      <c r="R23" s="14">
        <v>44731</v>
      </c>
      <c r="S23">
        <f t="shared" si="0"/>
        <v>8</v>
      </c>
      <c r="T23">
        <f t="shared" si="0"/>
        <v>8</v>
      </c>
    </row>
    <row r="24" spans="3:20" x14ac:dyDescent="0.25">
      <c r="C24" s="3">
        <v>44732</v>
      </c>
      <c r="D24" s="5" t="s">
        <v>4</v>
      </c>
      <c r="E24" s="4">
        <v>3</v>
      </c>
      <c r="J24" s="25">
        <v>44761</v>
      </c>
      <c r="K24" s="22">
        <v>0.25</v>
      </c>
      <c r="L24" s="1">
        <f t="shared" si="1"/>
        <v>5</v>
      </c>
      <c r="M24" s="10">
        <v>3</v>
      </c>
      <c r="N24" s="13">
        <v>44732</v>
      </c>
      <c r="O24">
        <v>0</v>
      </c>
      <c r="P24">
        <v>3</v>
      </c>
      <c r="R24" s="13">
        <v>44732</v>
      </c>
      <c r="S24">
        <f t="shared" si="0"/>
        <v>8</v>
      </c>
      <c r="T24">
        <f t="shared" si="0"/>
        <v>5</v>
      </c>
    </row>
    <row r="25" spans="3:20" x14ac:dyDescent="0.25">
      <c r="C25" s="3">
        <v>44733</v>
      </c>
      <c r="D25" s="5" t="s">
        <v>4</v>
      </c>
      <c r="E25" s="4">
        <v>1</v>
      </c>
      <c r="J25" s="8" t="s">
        <v>4</v>
      </c>
      <c r="K25" s="22">
        <v>17</v>
      </c>
      <c r="L25" s="1">
        <f t="shared" si="1"/>
        <v>7</v>
      </c>
      <c r="M25" s="10">
        <v>1</v>
      </c>
      <c r="N25" s="13">
        <v>44733</v>
      </c>
      <c r="O25">
        <v>0</v>
      </c>
      <c r="P25">
        <v>1</v>
      </c>
      <c r="R25" s="13">
        <v>44733</v>
      </c>
      <c r="S25">
        <f t="shared" si="0"/>
        <v>8</v>
      </c>
      <c r="T25">
        <f t="shared" si="0"/>
        <v>7</v>
      </c>
    </row>
    <row r="26" spans="3:20" x14ac:dyDescent="0.25">
      <c r="C26" s="3">
        <v>44734</v>
      </c>
      <c r="D26" s="5" t="s">
        <v>3</v>
      </c>
      <c r="E26" s="4">
        <v>2</v>
      </c>
      <c r="J26" s="25">
        <v>44714</v>
      </c>
      <c r="K26" s="22">
        <v>2.5</v>
      </c>
      <c r="L26" s="1">
        <f t="shared" si="1"/>
        <v>7.75</v>
      </c>
      <c r="M26" s="10">
        <v>0.25</v>
      </c>
      <c r="N26" s="13">
        <v>44734</v>
      </c>
      <c r="O26">
        <v>2</v>
      </c>
      <c r="P26">
        <v>5</v>
      </c>
      <c r="R26" s="13">
        <v>44734</v>
      </c>
      <c r="S26">
        <f t="shared" si="0"/>
        <v>6</v>
      </c>
      <c r="T26">
        <f t="shared" si="0"/>
        <v>3</v>
      </c>
    </row>
    <row r="27" spans="3:20" x14ac:dyDescent="0.25">
      <c r="C27" s="3">
        <v>44734</v>
      </c>
      <c r="D27" s="5" t="s">
        <v>4</v>
      </c>
      <c r="E27" s="4">
        <v>3</v>
      </c>
      <c r="J27" s="25">
        <v>44725</v>
      </c>
      <c r="K27" s="22">
        <v>2.5</v>
      </c>
      <c r="M27" s="10">
        <v>17</v>
      </c>
      <c r="N27" s="13">
        <v>44735</v>
      </c>
      <c r="O27">
        <v>1.5</v>
      </c>
      <c r="P27">
        <v>0</v>
      </c>
      <c r="R27" s="13">
        <v>44735</v>
      </c>
      <c r="S27">
        <f t="shared" si="0"/>
        <v>6.5</v>
      </c>
      <c r="T27">
        <f t="shared" si="0"/>
        <v>8</v>
      </c>
    </row>
    <row r="28" spans="3:20" x14ac:dyDescent="0.25">
      <c r="C28" s="3">
        <v>44734</v>
      </c>
      <c r="D28" s="5" t="s">
        <v>4</v>
      </c>
      <c r="E28" s="4">
        <v>1</v>
      </c>
      <c r="J28" s="25">
        <v>44729</v>
      </c>
      <c r="K28" s="22">
        <v>2</v>
      </c>
      <c r="N28" s="13">
        <v>44736</v>
      </c>
      <c r="O28">
        <v>6</v>
      </c>
      <c r="P28">
        <v>0</v>
      </c>
      <c r="R28" s="13">
        <v>44736</v>
      </c>
      <c r="S28">
        <f t="shared" si="0"/>
        <v>2</v>
      </c>
      <c r="T28">
        <f t="shared" si="0"/>
        <v>8</v>
      </c>
    </row>
    <row r="29" spans="3:20" x14ac:dyDescent="0.25">
      <c r="C29" s="3">
        <v>44734</v>
      </c>
      <c r="D29" s="5" t="s">
        <v>4</v>
      </c>
      <c r="E29" s="4">
        <v>1</v>
      </c>
      <c r="J29" s="25">
        <v>44732</v>
      </c>
      <c r="K29" s="22">
        <v>3</v>
      </c>
      <c r="L29" s="1">
        <f t="shared" si="1"/>
        <v>5.5</v>
      </c>
      <c r="M29" s="10">
        <v>2.5</v>
      </c>
      <c r="N29" s="14">
        <v>44737</v>
      </c>
      <c r="O29">
        <v>0</v>
      </c>
      <c r="P29">
        <v>0</v>
      </c>
      <c r="R29" s="14">
        <v>44737</v>
      </c>
      <c r="S29">
        <f t="shared" si="0"/>
        <v>8</v>
      </c>
      <c r="T29">
        <f t="shared" si="0"/>
        <v>8</v>
      </c>
    </row>
    <row r="30" spans="3:20" x14ac:dyDescent="0.25">
      <c r="C30" s="3">
        <v>44735</v>
      </c>
      <c r="D30" s="5" t="s">
        <v>3</v>
      </c>
      <c r="E30" s="4">
        <v>1</v>
      </c>
      <c r="J30" s="25">
        <v>44733</v>
      </c>
      <c r="K30" s="22">
        <v>1</v>
      </c>
      <c r="L30" s="1">
        <f t="shared" si="1"/>
        <v>5.5</v>
      </c>
      <c r="M30" s="10">
        <v>2.5</v>
      </c>
      <c r="N30" s="14">
        <v>44738</v>
      </c>
      <c r="O30">
        <v>0</v>
      </c>
      <c r="P30">
        <v>0</v>
      </c>
      <c r="R30" s="14">
        <v>44738</v>
      </c>
      <c r="S30">
        <f t="shared" si="0"/>
        <v>8</v>
      </c>
      <c r="T30">
        <f t="shared" si="0"/>
        <v>8</v>
      </c>
    </row>
    <row r="31" spans="3:20" x14ac:dyDescent="0.25">
      <c r="C31" s="3">
        <v>44735</v>
      </c>
      <c r="D31" s="5" t="s">
        <v>3</v>
      </c>
      <c r="E31" s="4">
        <v>0.5</v>
      </c>
      <c r="J31" s="25">
        <v>44734</v>
      </c>
      <c r="K31" s="22">
        <v>5</v>
      </c>
      <c r="L31" s="1">
        <f t="shared" si="1"/>
        <v>6</v>
      </c>
      <c r="M31" s="10">
        <v>2</v>
      </c>
      <c r="N31" s="13">
        <v>44739</v>
      </c>
      <c r="O31">
        <v>0</v>
      </c>
      <c r="P31">
        <v>0</v>
      </c>
      <c r="R31" s="13">
        <v>44739</v>
      </c>
      <c r="S31">
        <f t="shared" si="0"/>
        <v>8</v>
      </c>
      <c r="T31">
        <f t="shared" si="0"/>
        <v>8</v>
      </c>
    </row>
    <row r="32" spans="3:20" x14ac:dyDescent="0.25">
      <c r="C32" s="3">
        <v>44736</v>
      </c>
      <c r="D32" s="5" t="s">
        <v>3</v>
      </c>
      <c r="E32" s="4">
        <v>6</v>
      </c>
      <c r="J32" s="25">
        <v>44740</v>
      </c>
      <c r="K32" s="22">
        <v>1</v>
      </c>
      <c r="L32" s="1">
        <f t="shared" si="1"/>
        <v>5</v>
      </c>
      <c r="M32" s="10">
        <v>3</v>
      </c>
      <c r="N32" s="13">
        <v>44740</v>
      </c>
      <c r="O32">
        <v>0.5</v>
      </c>
      <c r="P32">
        <v>1</v>
      </c>
      <c r="R32" s="13">
        <v>44740</v>
      </c>
      <c r="S32">
        <f t="shared" si="0"/>
        <v>7.5</v>
      </c>
      <c r="T32">
        <f t="shared" si="0"/>
        <v>7</v>
      </c>
    </row>
    <row r="33" spans="3:20" x14ac:dyDescent="0.25">
      <c r="C33" s="3">
        <v>44740</v>
      </c>
      <c r="D33" s="5" t="s">
        <v>3</v>
      </c>
      <c r="E33" s="4">
        <v>0.5</v>
      </c>
      <c r="J33" s="8" t="s">
        <v>73</v>
      </c>
      <c r="K33" s="22">
        <v>79.25</v>
      </c>
      <c r="L33" s="1">
        <f t="shared" si="1"/>
        <v>7</v>
      </c>
      <c r="M33" s="10">
        <v>1</v>
      </c>
      <c r="N33" s="13">
        <v>44741</v>
      </c>
      <c r="O33">
        <v>3</v>
      </c>
      <c r="P33">
        <v>0</v>
      </c>
      <c r="R33" s="13">
        <v>44741</v>
      </c>
      <c r="S33">
        <f t="shared" si="0"/>
        <v>5</v>
      </c>
      <c r="T33">
        <f t="shared" si="0"/>
        <v>8</v>
      </c>
    </row>
    <row r="34" spans="3:20" x14ac:dyDescent="0.25">
      <c r="C34" s="3">
        <v>44740</v>
      </c>
      <c r="D34" s="5" t="s">
        <v>4</v>
      </c>
      <c r="E34" s="4">
        <v>1</v>
      </c>
      <c r="L34" s="1">
        <f t="shared" si="1"/>
        <v>3</v>
      </c>
      <c r="M34" s="10">
        <v>5</v>
      </c>
      <c r="N34" s="13">
        <v>44742</v>
      </c>
      <c r="O34">
        <v>1.25</v>
      </c>
      <c r="P34">
        <v>0</v>
      </c>
      <c r="R34" s="13">
        <v>44742</v>
      </c>
      <c r="S34">
        <f t="shared" si="0"/>
        <v>6.75</v>
      </c>
      <c r="T34">
        <f t="shared" si="0"/>
        <v>8</v>
      </c>
    </row>
    <row r="35" spans="3:20" x14ac:dyDescent="0.25">
      <c r="C35" s="3">
        <v>44741</v>
      </c>
      <c r="D35" s="5" t="s">
        <v>3</v>
      </c>
      <c r="E35" s="4">
        <v>3</v>
      </c>
      <c r="L35" s="1">
        <f t="shared" si="1"/>
        <v>7</v>
      </c>
      <c r="M35" s="10">
        <v>1</v>
      </c>
      <c r="N35" s="13">
        <v>44743</v>
      </c>
      <c r="O35">
        <v>0</v>
      </c>
      <c r="P35">
        <v>0</v>
      </c>
      <c r="R35" s="13">
        <v>44743</v>
      </c>
      <c r="S35">
        <f t="shared" si="0"/>
        <v>8</v>
      </c>
      <c r="T35">
        <f t="shared" si="0"/>
        <v>8</v>
      </c>
    </row>
    <row r="36" spans="3:20" x14ac:dyDescent="0.25">
      <c r="C36" s="3">
        <v>44742</v>
      </c>
      <c r="D36" s="5" t="s">
        <v>3</v>
      </c>
      <c r="E36" s="4">
        <v>0.25</v>
      </c>
      <c r="N36" s="14">
        <v>44744</v>
      </c>
      <c r="O36">
        <v>0</v>
      </c>
      <c r="P36">
        <v>0</v>
      </c>
      <c r="R36" s="14">
        <v>44744</v>
      </c>
      <c r="S36">
        <f t="shared" si="0"/>
        <v>8</v>
      </c>
      <c r="T36">
        <f t="shared" si="0"/>
        <v>8</v>
      </c>
    </row>
    <row r="37" spans="3:20" x14ac:dyDescent="0.25">
      <c r="C37" s="3">
        <v>44742</v>
      </c>
      <c r="D37" s="5" t="s">
        <v>3</v>
      </c>
      <c r="E37" s="4">
        <v>1</v>
      </c>
      <c r="N37" s="14">
        <v>44745</v>
      </c>
      <c r="O37">
        <v>0</v>
      </c>
      <c r="P37">
        <v>0</v>
      </c>
      <c r="R37" s="14">
        <v>44745</v>
      </c>
      <c r="S37">
        <f t="shared" si="0"/>
        <v>8</v>
      </c>
      <c r="T37">
        <f t="shared" si="0"/>
        <v>8</v>
      </c>
    </row>
    <row r="38" spans="3:20" x14ac:dyDescent="0.25">
      <c r="C38" s="3">
        <v>44746</v>
      </c>
      <c r="D38" s="5" t="s">
        <v>3</v>
      </c>
      <c r="E38" s="4">
        <v>1</v>
      </c>
      <c r="J38" s="11" t="s">
        <v>0</v>
      </c>
      <c r="K38" s="11" t="s">
        <v>6</v>
      </c>
      <c r="N38" s="13">
        <v>44746</v>
      </c>
      <c r="O38">
        <v>1</v>
      </c>
      <c r="P38">
        <v>0</v>
      </c>
      <c r="R38" s="13">
        <v>44746</v>
      </c>
      <c r="S38">
        <f t="shared" si="0"/>
        <v>7</v>
      </c>
      <c r="T38">
        <f t="shared" si="0"/>
        <v>8</v>
      </c>
    </row>
    <row r="39" spans="3:20" x14ac:dyDescent="0.25">
      <c r="C39" s="3">
        <v>44750</v>
      </c>
      <c r="D39" s="5" t="s">
        <v>3</v>
      </c>
      <c r="E39" s="4">
        <v>4</v>
      </c>
      <c r="J39">
        <v>33445</v>
      </c>
      <c r="K39">
        <v>97.75</v>
      </c>
      <c r="N39" s="13">
        <v>44747</v>
      </c>
      <c r="O39">
        <v>0</v>
      </c>
      <c r="P39">
        <v>0</v>
      </c>
      <c r="R39" s="13">
        <v>44747</v>
      </c>
      <c r="S39">
        <f t="shared" si="0"/>
        <v>8</v>
      </c>
      <c r="T39">
        <f t="shared" si="0"/>
        <v>8</v>
      </c>
    </row>
    <row r="40" spans="3:20" x14ac:dyDescent="0.25">
      <c r="C40" s="3">
        <v>44753</v>
      </c>
      <c r="D40" s="5" t="s">
        <v>3</v>
      </c>
      <c r="E40" s="4">
        <v>0.5</v>
      </c>
      <c r="J40">
        <v>33450</v>
      </c>
      <c r="K40">
        <v>39</v>
      </c>
      <c r="N40" s="13">
        <v>44748</v>
      </c>
      <c r="O40">
        <v>0</v>
      </c>
      <c r="P40">
        <v>0</v>
      </c>
      <c r="R40" s="13">
        <v>44748</v>
      </c>
      <c r="S40">
        <f t="shared" si="0"/>
        <v>8</v>
      </c>
      <c r="T40">
        <f t="shared" si="0"/>
        <v>8</v>
      </c>
    </row>
    <row r="41" spans="3:20" x14ac:dyDescent="0.25">
      <c r="C41" s="3">
        <v>44753</v>
      </c>
      <c r="D41" s="5" t="s">
        <v>3</v>
      </c>
      <c r="E41" s="4">
        <v>2.5</v>
      </c>
      <c r="N41" s="13">
        <v>44749</v>
      </c>
      <c r="O41">
        <v>0</v>
      </c>
      <c r="P41">
        <v>0</v>
      </c>
      <c r="R41" s="13">
        <v>44749</v>
      </c>
      <c r="S41">
        <f t="shared" si="0"/>
        <v>8</v>
      </c>
      <c r="T41">
        <f t="shared" si="0"/>
        <v>8</v>
      </c>
    </row>
    <row r="42" spans="3:20" x14ac:dyDescent="0.25">
      <c r="C42" s="3">
        <v>44757</v>
      </c>
      <c r="D42" s="5" t="s">
        <v>3</v>
      </c>
      <c r="E42" s="4">
        <v>1</v>
      </c>
      <c r="N42" s="13">
        <v>44750</v>
      </c>
      <c r="O42">
        <v>4</v>
      </c>
      <c r="P42">
        <v>0</v>
      </c>
      <c r="R42" s="13">
        <v>44750</v>
      </c>
      <c r="S42">
        <f t="shared" si="0"/>
        <v>4</v>
      </c>
      <c r="T42">
        <f t="shared" si="0"/>
        <v>8</v>
      </c>
    </row>
    <row r="43" spans="3:20" x14ac:dyDescent="0.25">
      <c r="C43" s="3">
        <v>44761</v>
      </c>
      <c r="D43" s="5" t="s">
        <v>3</v>
      </c>
      <c r="E43" s="4">
        <v>0.25</v>
      </c>
      <c r="N43" s="14">
        <v>44751</v>
      </c>
      <c r="O43">
        <v>0</v>
      </c>
      <c r="P43">
        <v>0</v>
      </c>
      <c r="R43" s="14">
        <v>44751</v>
      </c>
      <c r="S43">
        <f t="shared" si="0"/>
        <v>8</v>
      </c>
      <c r="T43">
        <f t="shared" si="0"/>
        <v>8</v>
      </c>
    </row>
    <row r="44" spans="3:20" x14ac:dyDescent="0.25">
      <c r="N44" s="14">
        <v>44752</v>
      </c>
      <c r="O44">
        <v>0</v>
      </c>
      <c r="P44">
        <v>0</v>
      </c>
      <c r="R44" s="14">
        <v>44752</v>
      </c>
      <c r="S44">
        <f t="shared" si="0"/>
        <v>8</v>
      </c>
      <c r="T44">
        <f t="shared" si="0"/>
        <v>8</v>
      </c>
    </row>
    <row r="45" spans="3:20" x14ac:dyDescent="0.25">
      <c r="N45" s="13">
        <v>44753</v>
      </c>
      <c r="O45">
        <v>3</v>
      </c>
      <c r="P45">
        <v>0</v>
      </c>
      <c r="R45" s="13">
        <v>44753</v>
      </c>
      <c r="S45">
        <f t="shared" si="0"/>
        <v>5</v>
      </c>
      <c r="T45">
        <f t="shared" si="0"/>
        <v>8</v>
      </c>
    </row>
    <row r="46" spans="3:20" x14ac:dyDescent="0.25">
      <c r="N46" s="13">
        <v>44754</v>
      </c>
      <c r="O46">
        <v>0</v>
      </c>
      <c r="P46">
        <v>0</v>
      </c>
      <c r="R46" s="13">
        <v>44754</v>
      </c>
      <c r="S46">
        <f t="shared" si="0"/>
        <v>8</v>
      </c>
      <c r="T46">
        <f t="shared" si="0"/>
        <v>8</v>
      </c>
    </row>
    <row r="47" spans="3:20" x14ac:dyDescent="0.25">
      <c r="N47" s="13">
        <v>44755</v>
      </c>
      <c r="O47">
        <v>0</v>
      </c>
      <c r="P47">
        <v>0</v>
      </c>
      <c r="R47" s="13">
        <v>44755</v>
      </c>
      <c r="S47">
        <f t="shared" si="0"/>
        <v>8</v>
      </c>
      <c r="T47">
        <f t="shared" si="0"/>
        <v>8</v>
      </c>
    </row>
    <row r="48" spans="3:20" x14ac:dyDescent="0.25">
      <c r="N48" s="13">
        <v>44756</v>
      </c>
      <c r="O48">
        <v>0</v>
      </c>
      <c r="P48">
        <v>0</v>
      </c>
      <c r="R48" s="13">
        <v>44756</v>
      </c>
      <c r="S48">
        <f t="shared" si="0"/>
        <v>8</v>
      </c>
      <c r="T48">
        <f t="shared" si="0"/>
        <v>8</v>
      </c>
    </row>
    <row r="49" spans="14:20" x14ac:dyDescent="0.25">
      <c r="N49" s="13">
        <v>44757</v>
      </c>
      <c r="O49">
        <v>1</v>
      </c>
      <c r="P49">
        <v>0</v>
      </c>
      <c r="R49" s="13">
        <v>44757</v>
      </c>
      <c r="S49">
        <f t="shared" si="0"/>
        <v>7</v>
      </c>
      <c r="T49">
        <f t="shared" si="0"/>
        <v>8</v>
      </c>
    </row>
    <row r="50" spans="14:20" x14ac:dyDescent="0.25">
      <c r="N50" s="14">
        <v>44758</v>
      </c>
      <c r="O50">
        <v>0</v>
      </c>
      <c r="P50">
        <v>0</v>
      </c>
      <c r="R50" s="14">
        <v>44758</v>
      </c>
      <c r="S50">
        <f t="shared" si="0"/>
        <v>8</v>
      </c>
      <c r="T50">
        <f t="shared" si="0"/>
        <v>8</v>
      </c>
    </row>
    <row r="51" spans="14:20" x14ac:dyDescent="0.25">
      <c r="N51" s="14">
        <v>44759</v>
      </c>
      <c r="O51">
        <v>0</v>
      </c>
      <c r="P51">
        <v>0</v>
      </c>
      <c r="R51" s="14">
        <v>44759</v>
      </c>
      <c r="S51">
        <f t="shared" si="0"/>
        <v>8</v>
      </c>
      <c r="T51">
        <f t="shared" si="0"/>
        <v>8</v>
      </c>
    </row>
    <row r="52" spans="14:20" x14ac:dyDescent="0.25">
      <c r="N52" s="13">
        <v>44760</v>
      </c>
      <c r="O52">
        <v>0</v>
      </c>
      <c r="P52">
        <v>0</v>
      </c>
      <c r="R52" s="13">
        <v>44760</v>
      </c>
      <c r="S52">
        <f t="shared" si="0"/>
        <v>8</v>
      </c>
      <c r="T52">
        <f t="shared" si="0"/>
        <v>8</v>
      </c>
    </row>
    <row r="53" spans="14:20" x14ac:dyDescent="0.25">
      <c r="N53" s="13">
        <v>44761</v>
      </c>
      <c r="O53">
        <v>0.25</v>
      </c>
      <c r="P53">
        <v>0</v>
      </c>
      <c r="R53" s="13">
        <v>44761</v>
      </c>
      <c r="S53">
        <f t="shared" si="0"/>
        <v>7.75</v>
      </c>
      <c r="T53">
        <f t="shared" si="0"/>
        <v>8</v>
      </c>
    </row>
    <row r="54" spans="14:20" x14ac:dyDescent="0.25">
      <c r="N54" s="12"/>
    </row>
  </sheetData>
  <mergeCells count="4">
    <mergeCell ref="C1:E2"/>
    <mergeCell ref="G1:H2"/>
    <mergeCell ref="J1:L2"/>
    <mergeCell ref="N1:P2"/>
  </mergeCells>
  <pageMargins left="0.7" right="0.7" top="0.75" bottom="0.75" header="0.3" footer="0.3"/>
  <pageSetup paperSize="9" orientation="portrait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57ADA8-4D95-4895-A2C6-338AC534F5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Brouillon 1</vt:lpstr>
      <vt:lpstr>Brouillon 1 (2)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ROUSSEAU</dc:creator>
  <cp:lastModifiedBy>BSA</cp:lastModifiedBy>
  <dcterms:created xsi:type="dcterms:W3CDTF">2023-03-17T15:42:57Z</dcterms:created>
  <dcterms:modified xsi:type="dcterms:W3CDTF">2023-04-24T22:28:39Z</dcterms:modified>
</cp:coreProperties>
</file>