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564A9E-9E11-46CF-B7B8-4EA8DAF786ED}" xr6:coauthVersionLast="47" xr6:coauthVersionMax="47" xr10:uidLastSave="{00000000-0000-0000-0000-000000000000}"/>
  <bookViews>
    <workbookView xWindow="3075" yWindow="765" windowWidth="20115" windowHeight="15435" xr2:uid="{C9EF98DC-7DEF-410A-9461-EA5F53DEB3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P7" i="1"/>
  <c r="Q7" i="1"/>
  <c r="R7" i="1"/>
  <c r="S7" i="1"/>
  <c r="T7" i="1"/>
  <c r="N7" i="1"/>
  <c r="O4" i="1"/>
  <c r="P4" i="1" s="1"/>
  <c r="O5" i="1"/>
  <c r="O6" i="1" s="1"/>
  <c r="N5" i="1"/>
  <c r="N6" i="1" s="1"/>
  <c r="N4" i="1"/>
  <c r="S8" i="1"/>
  <c r="U8" i="1" s="1"/>
  <c r="K31" i="1"/>
  <c r="K30" i="1"/>
  <c r="D27" i="1"/>
  <c r="D32" i="1" s="1"/>
  <c r="E24" i="1"/>
  <c r="E26" i="1" s="1"/>
  <c r="I24" i="1"/>
  <c r="I25" i="1" s="1"/>
  <c r="E23" i="1"/>
  <c r="F23" i="1"/>
  <c r="F24" i="1" s="1"/>
  <c r="G23" i="1"/>
  <c r="G24" i="1" s="1"/>
  <c r="H23" i="1"/>
  <c r="H24" i="1" s="1"/>
  <c r="I23" i="1"/>
  <c r="J23" i="1"/>
  <c r="J24" i="1" s="1"/>
  <c r="D23" i="1"/>
  <c r="D24" i="1" s="1"/>
  <c r="K22" i="1"/>
  <c r="K21" i="1"/>
  <c r="K20" i="1"/>
  <c r="J14" i="1"/>
  <c r="D14" i="1"/>
  <c r="K14" i="1" s="1"/>
  <c r="I8" i="1"/>
  <c r="K8" i="1" s="1"/>
  <c r="K13" i="1" s="1"/>
  <c r="D7" i="1"/>
  <c r="E7" i="1"/>
  <c r="F7" i="1"/>
  <c r="G7" i="1"/>
  <c r="H7" i="1"/>
  <c r="I7" i="1"/>
  <c r="J7" i="1"/>
  <c r="K5" i="1"/>
  <c r="K6" i="1"/>
  <c r="K4" i="1"/>
  <c r="P5" i="1" l="1"/>
  <c r="P6" i="1" s="1"/>
  <c r="Q4" i="1"/>
  <c r="H26" i="1"/>
  <c r="H25" i="1"/>
  <c r="G26" i="1"/>
  <c r="G25" i="1"/>
  <c r="E27" i="1"/>
  <c r="E32" i="1" s="1"/>
  <c r="E33" i="1" s="1"/>
  <c r="J26" i="1"/>
  <c r="J25" i="1"/>
  <c r="F26" i="1"/>
  <c r="F27" i="1" s="1"/>
  <c r="F32" i="1" s="1"/>
  <c r="F33" i="1" s="1"/>
  <c r="F25" i="1"/>
  <c r="E25" i="1"/>
  <c r="K25" i="1" s="1"/>
  <c r="I26" i="1"/>
  <c r="D33" i="1"/>
  <c r="K7" i="1"/>
  <c r="Q5" i="1" l="1"/>
  <c r="Q6" i="1" s="1"/>
  <c r="R4" i="1"/>
  <c r="K26" i="1"/>
  <c r="R5" i="1" l="1"/>
  <c r="R6" i="1" s="1"/>
  <c r="S4" i="1"/>
  <c r="F28" i="1"/>
  <c r="H28" i="1" s="1"/>
  <c r="G28" i="1"/>
  <c r="G27" i="1" s="1"/>
  <c r="G32" i="1" s="1"/>
  <c r="G33" i="1" s="1"/>
  <c r="S5" i="1" l="1"/>
  <c r="T4" i="1"/>
  <c r="I28" i="1"/>
  <c r="J28" i="1" s="1"/>
  <c r="J27" i="1" s="1"/>
  <c r="J32" i="1" s="1"/>
  <c r="J33" i="1" s="1"/>
  <c r="H27" i="1"/>
  <c r="H32" i="1"/>
  <c r="T5" i="1" l="1"/>
  <c r="U5" i="1" s="1"/>
  <c r="S6" i="1"/>
  <c r="J29" i="1"/>
  <c r="U7" i="1"/>
  <c r="H33" i="1"/>
  <c r="I27" i="1"/>
  <c r="K27" i="1" s="1"/>
  <c r="L27" i="1" s="1"/>
  <c r="L28" i="1" s="1"/>
  <c r="T6" i="1" l="1"/>
  <c r="U6" i="1" s="1"/>
  <c r="I32" i="1"/>
  <c r="I33" i="1" s="1"/>
  <c r="K32" i="1" l="1"/>
  <c r="U4" i="1" l="1"/>
</calcChain>
</file>

<file path=xl/sharedStrings.xml><?xml version="1.0" encoding="utf-8"?>
<sst xmlns="http://schemas.openxmlformats.org/spreadsheetml/2006/main" count="33" uniqueCount="23">
  <si>
    <t xml:space="preserve">Activité A : </t>
  </si>
  <si>
    <t xml:space="preserve">Activité B : </t>
  </si>
  <si>
    <t xml:space="preserve">Activité C : </t>
  </si>
  <si>
    <t xml:space="preserve">Total calculé : </t>
  </si>
  <si>
    <t>Ne doit pas dépasser 9</t>
  </si>
  <si>
    <t xml:space="preserve">le résultat correct devrait être : </t>
  </si>
  <si>
    <t>Etape N°1</t>
  </si>
  <si>
    <t>Etape N°2</t>
  </si>
  <si>
    <t xml:space="preserve">Activité D : </t>
  </si>
  <si>
    <t>Equipe 9 personnes Maxi</t>
  </si>
  <si>
    <t xml:space="preserve">on ne doit modifier que dans ce sens : </t>
  </si>
  <si>
    <t>on ne doit répartir que dans ce sens en journée</t>
  </si>
  <si>
    <t>on ne doit répartir que dans ce sens en soirée</t>
  </si>
  <si>
    <t>+</t>
  </si>
  <si>
    <t>2 nombres à répartir sur les plages horaires correspondantes</t>
  </si>
  <si>
    <t xml:space="preserve">le résultat final correct devrait être : </t>
  </si>
  <si>
    <t>ici je retire si &gt; 9</t>
  </si>
  <si>
    <t>ici j'ajoute si &lt; 9</t>
  </si>
  <si>
    <t>à répartir</t>
  </si>
  <si>
    <t>dispo</t>
  </si>
  <si>
    <t xml:space="preserve">Corrections appliquées : </t>
  </si>
  <si>
    <t>Ci-dessous, des essais non concluants</t>
  </si>
  <si>
    <t>vide ou 0 &gt;&gt;&gt;&gt;&gt;&gt;&gt;&gt;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</si>
</sst>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9"/>
      <color rgb="FF000000"/>
      <name val="Calibri"/>
      <family val="2"/>
    </font>
    <font>
      <sz val="11"/>
      <color theme="4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3" fillId="2" borderId="0" xfId="0" applyNumberFormat="1" applyFont="1" applyFill="1" applyAlignment="1">
      <alignment horizontal="right"/>
    </xf>
    <xf numFmtId="4" fontId="4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center"/>
    </xf>
    <xf numFmtId="4" fontId="5" fillId="2" borderId="1" xfId="0" applyNumberFormat="1" applyFont="1" applyFill="1" applyBorder="1" applyAlignment="1">
      <alignment horizontal="right"/>
    </xf>
    <xf numFmtId="4" fontId="5" fillId="2" borderId="1" xfId="0" applyNumberFormat="1" applyFont="1" applyFill="1" applyBorder="1" applyAlignment="1">
      <alignment horizontal="center"/>
    </xf>
    <xf numFmtId="21" fontId="2" fillId="3" borderId="2" xfId="0" applyNumberFormat="1" applyFont="1" applyFill="1" applyBorder="1" applyAlignment="1">
      <alignment horizontal="center" vertical="center"/>
    </xf>
    <xf numFmtId="21" fontId="1" fillId="4" borderId="2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2" fillId="3" borderId="2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5" borderId="3" xfId="0" applyFill="1" applyBorder="1"/>
    <xf numFmtId="164" fontId="8" fillId="6" borderId="4" xfId="0" applyNumberFormat="1" applyFont="1" applyFill="1" applyBorder="1" applyAlignment="1">
      <alignment horizontal="right"/>
    </xf>
    <xf numFmtId="4" fontId="0" fillId="5" borderId="4" xfId="0" applyNumberFormat="1" applyFill="1" applyBorder="1" applyAlignment="1">
      <alignment horizontal="center"/>
    </xf>
    <xf numFmtId="4" fontId="2" fillId="5" borderId="5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4" fontId="0" fillId="7" borderId="0" xfId="0" applyNumberFormat="1" applyFill="1"/>
    <xf numFmtId="0" fontId="0" fillId="7" borderId="0" xfId="0" applyFill="1"/>
    <xf numFmtId="0" fontId="0" fillId="8" borderId="0" xfId="0" applyFill="1"/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1" fillId="0" borderId="0" xfId="0" applyFont="1"/>
    <xf numFmtId="4" fontId="6" fillId="2" borderId="1" xfId="0" applyNumberFormat="1" applyFont="1" applyFill="1" applyBorder="1" applyAlignment="1">
      <alignment horizontal="center"/>
    </xf>
    <xf numFmtId="0" fontId="12" fillId="0" borderId="0" xfId="0" quotePrefix="1" applyFont="1" applyAlignment="1">
      <alignment horizontal="right"/>
    </xf>
    <xf numFmtId="0" fontId="0" fillId="9" borderId="3" xfId="0" applyFill="1" applyBorder="1"/>
    <xf numFmtId="164" fontId="8" fillId="10" borderId="4" xfId="0" applyNumberFormat="1" applyFont="1" applyFill="1" applyBorder="1" applyAlignment="1">
      <alignment horizontal="right"/>
    </xf>
    <xf numFmtId="4" fontId="0" fillId="9" borderId="4" xfId="0" applyNumberFormat="1" applyFill="1" applyBorder="1" applyAlignment="1">
      <alignment horizontal="center"/>
    </xf>
    <xf numFmtId="4" fontId="2" fillId="9" borderId="5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13" fillId="0" borderId="0" xfId="0" applyNumberFormat="1" applyFont="1"/>
    <xf numFmtId="21" fontId="2" fillId="3" borderId="0" xfId="0" applyNumberFormat="1" applyFont="1" applyFill="1" applyBorder="1" applyAlignment="1">
      <alignment horizontal="center" vertical="center"/>
    </xf>
    <xf numFmtId="21" fontId="1" fillId="4" borderId="0" xfId="0" applyNumberFormat="1" applyFont="1" applyFill="1" applyBorder="1" applyAlignment="1">
      <alignment horizontal="center" vertical="center"/>
    </xf>
    <xf numFmtId="0" fontId="2" fillId="8" borderId="0" xfId="0" applyFont="1" applyFill="1"/>
    <xf numFmtId="2" fontId="2" fillId="8" borderId="0" xfId="0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9</xdr:row>
      <xdr:rowOff>114300</xdr:rowOff>
    </xdr:from>
    <xdr:to>
      <xdr:col>10</xdr:col>
      <xdr:colOff>22860</xdr:colOff>
      <xdr:row>9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B63A71E-C87F-7CAA-262B-4B43A44475E7}"/>
            </a:ext>
          </a:extLst>
        </xdr:cNvPr>
        <xdr:cNvCxnSpPr/>
      </xdr:nvCxnSpPr>
      <xdr:spPr>
        <a:xfrm>
          <a:off x="6103620" y="1775460"/>
          <a:ext cx="16840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</xdr:colOff>
      <xdr:row>14</xdr:row>
      <xdr:rowOff>76200</xdr:rowOff>
    </xdr:from>
    <xdr:to>
      <xdr:col>11</xdr:col>
      <xdr:colOff>129540</xdr:colOff>
      <xdr:row>14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EA90394-B493-4BAB-9B7A-CC9D32268AFC}"/>
            </a:ext>
          </a:extLst>
        </xdr:cNvPr>
        <xdr:cNvCxnSpPr/>
      </xdr:nvCxnSpPr>
      <xdr:spPr>
        <a:xfrm>
          <a:off x="6659880" y="2667000"/>
          <a:ext cx="1684020" cy="0"/>
        </a:xfrm>
        <a:prstGeom prst="straightConnector1">
          <a:avLst/>
        </a:prstGeom>
        <a:ln>
          <a:solidFill>
            <a:schemeClr val="accent1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213360</xdr:colOff>
      <xdr:row>14</xdr:row>
      <xdr:rowOff>83820</xdr:rowOff>
    </xdr:from>
    <xdr:to>
      <xdr:col>7</xdr:col>
      <xdr:colOff>365760</xdr:colOff>
      <xdr:row>14</xdr:row>
      <xdr:rowOff>83820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51F880C1-3721-4444-93AE-256DAEB4E4CD}"/>
            </a:ext>
          </a:extLst>
        </xdr:cNvPr>
        <xdr:cNvCxnSpPr/>
      </xdr:nvCxnSpPr>
      <xdr:spPr>
        <a:xfrm flipH="1">
          <a:off x="4084320" y="2674620"/>
          <a:ext cx="23774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1889760</xdr:colOff>
      <xdr:row>4</xdr:row>
      <xdr:rowOff>0</xdr:rowOff>
    </xdr:from>
    <xdr:to>
      <xdr:col>1</xdr:col>
      <xdr:colOff>2156460</xdr:colOff>
      <xdr:row>5</xdr:row>
      <xdr:rowOff>83820</xdr:rowOff>
    </xdr:to>
    <xdr:sp macro="" textlink="">
      <xdr:nvSpPr>
        <xdr:cNvPr id="13" name="Organigramme : Connecteur 12">
          <a:extLst>
            <a:ext uri="{FF2B5EF4-FFF2-40B4-BE49-F238E27FC236}">
              <a16:creationId xmlns:a16="http://schemas.microsoft.com/office/drawing/2014/main" id="{14FDA642-3226-D060-89DA-F6F25CE3E4FE}"/>
            </a:ext>
          </a:extLst>
        </xdr:cNvPr>
        <xdr:cNvSpPr/>
      </xdr:nvSpPr>
      <xdr:spPr>
        <a:xfrm>
          <a:off x="2682240" y="548640"/>
          <a:ext cx="266700" cy="2667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1</a:t>
          </a:r>
        </a:p>
      </xdr:txBody>
    </xdr:sp>
    <xdr:clientData/>
  </xdr:twoCellAnchor>
  <xdr:twoCellAnchor>
    <xdr:from>
      <xdr:col>11</xdr:col>
      <xdr:colOff>284480</xdr:colOff>
      <xdr:row>13</xdr:row>
      <xdr:rowOff>13970</xdr:rowOff>
    </xdr:from>
    <xdr:to>
      <xdr:col>11</xdr:col>
      <xdr:colOff>551180</xdr:colOff>
      <xdr:row>14</xdr:row>
      <xdr:rowOff>13970</xdr:rowOff>
    </xdr:to>
    <xdr:sp macro="" textlink="">
      <xdr:nvSpPr>
        <xdr:cNvPr id="14" name="Organigramme : Connecteur 13">
          <a:extLst>
            <a:ext uri="{FF2B5EF4-FFF2-40B4-BE49-F238E27FC236}">
              <a16:creationId xmlns:a16="http://schemas.microsoft.com/office/drawing/2014/main" id="{EF1E4C1D-2F24-4669-8AD4-9B4B629D451D}"/>
            </a:ext>
          </a:extLst>
        </xdr:cNvPr>
        <xdr:cNvSpPr/>
      </xdr:nvSpPr>
      <xdr:spPr>
        <a:xfrm>
          <a:off x="8520430" y="2242820"/>
          <a:ext cx="266700" cy="2730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1</a:t>
          </a:r>
        </a:p>
      </xdr:txBody>
    </xdr:sp>
    <xdr:clientData/>
  </xdr:twoCellAnchor>
  <xdr:twoCellAnchor>
    <xdr:from>
      <xdr:col>7</xdr:col>
      <xdr:colOff>419100</xdr:colOff>
      <xdr:row>10</xdr:row>
      <xdr:rowOff>76200</xdr:rowOff>
    </xdr:from>
    <xdr:to>
      <xdr:col>8</xdr:col>
      <xdr:colOff>127000</xdr:colOff>
      <xdr:row>11</xdr:row>
      <xdr:rowOff>158750</xdr:rowOff>
    </xdr:to>
    <xdr:sp macro="" textlink="">
      <xdr:nvSpPr>
        <xdr:cNvPr id="15" name="Organigramme : Connecteur 14">
          <a:extLst>
            <a:ext uri="{FF2B5EF4-FFF2-40B4-BE49-F238E27FC236}">
              <a16:creationId xmlns:a16="http://schemas.microsoft.com/office/drawing/2014/main" id="{C6F88E18-91C2-4116-9AEF-C2DE3AF1A4AB}"/>
            </a:ext>
          </a:extLst>
        </xdr:cNvPr>
        <xdr:cNvSpPr/>
      </xdr:nvSpPr>
      <xdr:spPr>
        <a:xfrm>
          <a:off x="6527800" y="1746250"/>
          <a:ext cx="266700" cy="26670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</a:t>
          </a:r>
        </a:p>
      </xdr:txBody>
    </xdr:sp>
    <xdr:clientData/>
  </xdr:twoCellAnchor>
  <xdr:twoCellAnchor>
    <xdr:from>
      <xdr:col>12</xdr:col>
      <xdr:colOff>76200</xdr:colOff>
      <xdr:row>13</xdr:row>
      <xdr:rowOff>6350</xdr:rowOff>
    </xdr:from>
    <xdr:to>
      <xdr:col>12</xdr:col>
      <xdr:colOff>342900</xdr:colOff>
      <xdr:row>14</xdr:row>
      <xdr:rowOff>6350</xdr:rowOff>
    </xdr:to>
    <xdr:sp macro="" textlink="">
      <xdr:nvSpPr>
        <xdr:cNvPr id="16" name="Organigramme : Connecteur 15">
          <a:extLst>
            <a:ext uri="{FF2B5EF4-FFF2-40B4-BE49-F238E27FC236}">
              <a16:creationId xmlns:a16="http://schemas.microsoft.com/office/drawing/2014/main" id="{0CF3004F-D920-422E-8041-6CDE87192CFC}"/>
            </a:ext>
          </a:extLst>
        </xdr:cNvPr>
        <xdr:cNvSpPr/>
      </xdr:nvSpPr>
      <xdr:spPr>
        <a:xfrm>
          <a:off x="9105900" y="2235200"/>
          <a:ext cx="266700" cy="2730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BFF1B-45E5-4823-9F57-9AAE6DD25FE3}">
  <dimension ref="B2:U33"/>
  <sheetViews>
    <sheetView showZeros="0" tabSelected="1" topLeftCell="C1" zoomScaleNormal="100" workbookViewId="0">
      <selection activeCell="T6" sqref="T6"/>
    </sheetView>
  </sheetViews>
  <sheetFormatPr defaultColWidth="11.42578125" defaultRowHeight="15" x14ac:dyDescent="0.25"/>
  <cols>
    <col min="2" max="2" width="32" customWidth="1"/>
    <col min="3" max="3" width="12.85546875" bestFit="1" customWidth="1"/>
    <col min="4" max="10" width="8.140625" bestFit="1" customWidth="1"/>
    <col min="11" max="11" width="6.5703125" bestFit="1" customWidth="1"/>
    <col min="13" max="13" width="21.7109375" bestFit="1" customWidth="1"/>
    <col min="14" max="20" width="8.140625" bestFit="1" customWidth="1"/>
    <col min="21" max="21" width="5.5703125" bestFit="1" customWidth="1"/>
  </cols>
  <sheetData>
    <row r="2" spans="2:21" x14ac:dyDescent="0.25">
      <c r="B2" s="17" t="s">
        <v>6</v>
      </c>
      <c r="D2" s="6">
        <v>0.70833333333333337</v>
      </c>
      <c r="E2" s="6">
        <v>0.75</v>
      </c>
      <c r="F2" s="6">
        <v>0.79166666666666696</v>
      </c>
      <c r="G2" s="6">
        <v>0.83333333333333304</v>
      </c>
      <c r="H2" s="6">
        <v>0.875</v>
      </c>
      <c r="I2" s="7">
        <v>0.91666666666666696</v>
      </c>
      <c r="J2" s="7">
        <v>0.95833333333333304</v>
      </c>
      <c r="N2" s="6">
        <v>0.70833333333333337</v>
      </c>
      <c r="O2" s="6">
        <v>0.75</v>
      </c>
      <c r="P2" s="6">
        <v>0.79166666666666696</v>
      </c>
      <c r="Q2" s="6">
        <v>0.83333333333333304</v>
      </c>
      <c r="R2" s="6">
        <v>0.875</v>
      </c>
      <c r="S2" s="7">
        <v>0.91666666666666696</v>
      </c>
      <c r="T2" s="7">
        <v>0.95833333333333304</v>
      </c>
    </row>
    <row r="3" spans="2:21" x14ac:dyDescent="0.25">
      <c r="B3" s="17"/>
      <c r="D3" s="35"/>
      <c r="E3" s="35"/>
      <c r="F3" s="35"/>
      <c r="G3" s="35"/>
      <c r="H3" s="35"/>
      <c r="I3" s="36"/>
      <c r="J3" s="36"/>
      <c r="M3" s="37" t="s">
        <v>22</v>
      </c>
      <c r="N3" s="38">
        <v>0</v>
      </c>
      <c r="O3" s="38">
        <v>0</v>
      </c>
      <c r="P3" s="38">
        <v>0</v>
      </c>
      <c r="Q3" s="38">
        <v>0</v>
      </c>
      <c r="R3" s="38">
        <v>0</v>
      </c>
      <c r="S3" s="39">
        <v>0</v>
      </c>
      <c r="T3" s="39">
        <v>0</v>
      </c>
    </row>
    <row r="4" spans="2:21" x14ac:dyDescent="0.25">
      <c r="B4" s="16" t="s">
        <v>9</v>
      </c>
      <c r="C4" s="1" t="s">
        <v>0</v>
      </c>
      <c r="D4" s="2">
        <v>0.13620455945779419</v>
      </c>
      <c r="E4" s="2">
        <v>1.2258410351201479</v>
      </c>
      <c r="F4" s="2">
        <v>2.3154775107825016</v>
      </c>
      <c r="G4" s="2">
        <v>1.0896364756623536</v>
      </c>
      <c r="H4" s="2">
        <v>1.2939433148490449</v>
      </c>
      <c r="I4" s="2">
        <v>0.61292051756007393</v>
      </c>
      <c r="J4" s="2">
        <v>1.5663524337646333</v>
      </c>
      <c r="K4" s="3">
        <f>SUM(D4:J4)</f>
        <v>8.2403758471965496</v>
      </c>
      <c r="M4" s="1" t="s">
        <v>0</v>
      </c>
      <c r="N4" s="2">
        <f>MIN(9-SUM(N$3:N3),SUM($C4:D4)-SUM($M4:M4))</f>
        <v>0.13620455945779419</v>
      </c>
      <c r="O4" s="2">
        <f>MIN(9-SUM(O$3:O3),SUM($C4:E4)-SUM($M4:N4))</f>
        <v>1.2258410351201481</v>
      </c>
      <c r="P4" s="2">
        <f>MIN(9-SUM(P$3:P3),SUM($C4:F4)-SUM($M4:O4))</f>
        <v>2.3154775107825016</v>
      </c>
      <c r="Q4" s="2">
        <f>MIN(9-SUM(Q$3:Q3),SUM($C4:G4)-SUM($M4:P4))</f>
        <v>1.0896364756623536</v>
      </c>
      <c r="R4" s="2">
        <f>MIN(9-SUM(R$3:R3),SUM($C4:H4)-SUM($M4:Q4))</f>
        <v>1.2939433148490451</v>
      </c>
      <c r="S4" s="2">
        <f>MIN(9-SUM(S$3:S3),SUM($C4:I4)-SUM($M4:R4))</f>
        <v>0.61292051756007382</v>
      </c>
      <c r="T4" s="2">
        <f>MIN(9-SUM(T$3:T3),SUM($C4:J4)-SUM($M4:S4))</f>
        <v>1.5663524337646333</v>
      </c>
      <c r="U4" s="3">
        <f>SUM(N4:T4)</f>
        <v>8.2403758471965496</v>
      </c>
    </row>
    <row r="5" spans="2:21" x14ac:dyDescent="0.25">
      <c r="C5" s="1" t="s">
        <v>1</v>
      </c>
      <c r="D5" s="2">
        <v>6.6666666666666666E-2</v>
      </c>
      <c r="E5" s="2">
        <v>0.6</v>
      </c>
      <c r="F5" s="2">
        <v>1.1333333333333335</v>
      </c>
      <c r="G5" s="2">
        <v>0.53333333333333333</v>
      </c>
      <c r="H5" s="2">
        <v>0.6333333333333333</v>
      </c>
      <c r="I5" s="2">
        <v>0.3</v>
      </c>
      <c r="J5" s="2">
        <v>0.76666666666666672</v>
      </c>
      <c r="K5" s="3">
        <f t="shared" ref="K5:K7" si="0">SUM(D5:J5)</f>
        <v>4.0333333333333332</v>
      </c>
      <c r="M5" s="1" t="s">
        <v>1</v>
      </c>
      <c r="N5" s="2">
        <f>MIN(9-SUM(N$3:N4),SUM($C5:D5)-SUM($M5:M5))</f>
        <v>6.6666666666666666E-2</v>
      </c>
      <c r="O5" s="2">
        <f>MIN(9-SUM(O$3:O4),SUM($C5:E5)-SUM($M5:N5))</f>
        <v>0.6</v>
      </c>
      <c r="P5" s="2">
        <f>MIN(9-SUM(P$3:P4),SUM($C5:F5)-SUM($M5:O5))</f>
        <v>1.1333333333333337</v>
      </c>
      <c r="Q5" s="2">
        <f>MIN(9-SUM(Q$3:Q4),SUM($C5:G5)-SUM($M5:P5))</f>
        <v>0.53333333333333321</v>
      </c>
      <c r="R5" s="2">
        <f>MIN(9-SUM(R$3:R4),SUM($C5:H5)-SUM($M5:Q5))</f>
        <v>0.6333333333333333</v>
      </c>
      <c r="S5" s="2">
        <f>MIN(9-SUM(S$3:S4),SUM($C5:I5)-SUM($M5:R5))</f>
        <v>0.29999999999999982</v>
      </c>
      <c r="T5" s="2">
        <f>MIN(9-SUM(T$3:T4),SUM($C5:J5)-SUM($M5:S5))</f>
        <v>0.76666666666666661</v>
      </c>
      <c r="U5" s="3">
        <f t="shared" ref="U5:U7" si="1">SUM(N5:T5)</f>
        <v>4.0333333333333332</v>
      </c>
    </row>
    <row r="6" spans="2:21" x14ac:dyDescent="0.25">
      <c r="C6" s="1" t="s">
        <v>2</v>
      </c>
      <c r="D6" s="2">
        <v>0.63642983061240133</v>
      </c>
      <c r="E6" s="2">
        <v>5.7278684755116114</v>
      </c>
      <c r="F6" s="2">
        <v>9.82</v>
      </c>
      <c r="G6" s="2">
        <v>8.0914386448992097</v>
      </c>
      <c r="H6" s="2">
        <v>4.0460833908178104</v>
      </c>
      <c r="I6" s="2">
        <v>2.8639342377558057</v>
      </c>
      <c r="J6" s="2">
        <v>1.31894305204262</v>
      </c>
      <c r="K6" s="3">
        <f t="shared" si="0"/>
        <v>32.504697631639459</v>
      </c>
      <c r="M6" s="1" t="s">
        <v>2</v>
      </c>
      <c r="N6" s="2">
        <f>MIN(9-SUM(N$3:N5),SUM($C6:D6)-SUM($M6:M6))</f>
        <v>0.63642983061240133</v>
      </c>
      <c r="O6" s="2">
        <f>MIN(9-SUM(O$3:O5),SUM($C6:E6)-SUM($M6:N6))</f>
        <v>5.7278684755116114</v>
      </c>
      <c r="P6" s="2">
        <f>MIN(9-SUM(P$3:P5),SUM($C6:F6)-SUM($M6:O6))</f>
        <v>5.5511891558841651</v>
      </c>
      <c r="Q6" s="2">
        <f>MIN(9-SUM(Q$3:Q5),SUM($C6:G6)-SUM($M6:P6))</f>
        <v>7.3770301910043132</v>
      </c>
      <c r="R6" s="2">
        <f>MIN(9-SUM(R$3:R5),SUM($C6:H6)-SUM($M6:Q6))</f>
        <v>7.072723351817622</v>
      </c>
      <c r="S6" s="2">
        <f>MIN(9-SUM(S$3:S5),SUM($C6:I6)-SUM($M6:R6))</f>
        <v>4.8205135747667249</v>
      </c>
      <c r="T6" s="2">
        <f>MIN(9-SUM(T$3:T5),SUM($C6:J6)-SUM($M6:S6))</f>
        <v>1.31894305204262</v>
      </c>
      <c r="U6" s="3">
        <f t="shared" si="1"/>
        <v>32.504697631639459</v>
      </c>
    </row>
    <row r="7" spans="2:21" ht="15.75" thickBot="1" x14ac:dyDescent="0.3">
      <c r="B7" s="11" t="s">
        <v>4</v>
      </c>
      <c r="C7" s="4" t="s">
        <v>3</v>
      </c>
      <c r="D7" s="5">
        <f t="shared" ref="D7:I7" si="2">SUM(D4:D6)</f>
        <v>0.83930105673686217</v>
      </c>
      <c r="E7" s="5">
        <f t="shared" si="2"/>
        <v>7.5537095106317587</v>
      </c>
      <c r="F7" s="26">
        <f t="shared" si="2"/>
        <v>13.268810844115835</v>
      </c>
      <c r="G7" s="26">
        <f t="shared" si="2"/>
        <v>9.7144084538948974</v>
      </c>
      <c r="H7" s="5">
        <f t="shared" si="2"/>
        <v>5.9733600390001884</v>
      </c>
      <c r="I7" s="5">
        <f t="shared" si="2"/>
        <v>3.7768547553158793</v>
      </c>
      <c r="J7" s="5">
        <f>SUM(J4:J6)</f>
        <v>3.6519621524739199</v>
      </c>
      <c r="K7" s="3">
        <f t="shared" si="0"/>
        <v>44.778406812169344</v>
      </c>
      <c r="M7" s="4" t="s">
        <v>20</v>
      </c>
      <c r="N7" s="5">
        <f>SUM(N4:N6)</f>
        <v>0.83930105673686217</v>
      </c>
      <c r="O7" s="5">
        <f t="shared" ref="O7:T7" si="3">SUM(O4:O6)</f>
        <v>7.5537095106317595</v>
      </c>
      <c r="P7" s="5">
        <f t="shared" si="3"/>
        <v>9</v>
      </c>
      <c r="Q7" s="5">
        <f t="shared" si="3"/>
        <v>9</v>
      </c>
      <c r="R7" s="5">
        <f t="shared" si="3"/>
        <v>9</v>
      </c>
      <c r="S7" s="5">
        <f t="shared" si="3"/>
        <v>5.7334340923267986</v>
      </c>
      <c r="T7" s="5">
        <f t="shared" si="3"/>
        <v>3.6519621524739199</v>
      </c>
      <c r="U7" s="3">
        <f t="shared" si="1"/>
        <v>44.778406812169337</v>
      </c>
    </row>
    <row r="8" spans="2:21" ht="15.75" thickBot="1" x14ac:dyDescent="0.3">
      <c r="B8" s="12"/>
      <c r="C8" s="13" t="s">
        <v>5</v>
      </c>
      <c r="D8" s="14">
        <v>0.83930105673686217</v>
      </c>
      <c r="E8" s="14">
        <v>7.5537095106317587</v>
      </c>
      <c r="F8" s="14">
        <v>9</v>
      </c>
      <c r="G8" s="14">
        <v>9</v>
      </c>
      <c r="H8" s="14">
        <v>9</v>
      </c>
      <c r="I8" s="14">
        <f>3.77685475531588+1.96</f>
        <v>5.7368547553158802</v>
      </c>
      <c r="J8" s="14">
        <v>3.65</v>
      </c>
      <c r="K8" s="15">
        <f>SUM(D8:J8)</f>
        <v>44.7798653226845</v>
      </c>
      <c r="M8" s="13"/>
      <c r="N8" s="14">
        <v>0.83930105673686217</v>
      </c>
      <c r="O8" s="14">
        <v>7.5537095106317587</v>
      </c>
      <c r="P8" s="14">
        <v>9</v>
      </c>
      <c r="Q8" s="14">
        <v>9</v>
      </c>
      <c r="R8" s="14">
        <v>9</v>
      </c>
      <c r="S8" s="14">
        <f>3.77685475531588+1.96</f>
        <v>5.7368547553158802</v>
      </c>
      <c r="T8" s="14">
        <v>3.65</v>
      </c>
      <c r="U8" s="15">
        <f>SUM(N8:T8)</f>
        <v>44.7798653226845</v>
      </c>
    </row>
    <row r="9" spans="2:21" x14ac:dyDescent="0.25">
      <c r="E9" s="21"/>
      <c r="F9" s="21" t="s">
        <v>16</v>
      </c>
      <c r="G9" s="21"/>
      <c r="H9" s="20" t="s">
        <v>17</v>
      </c>
      <c r="I9" s="19"/>
      <c r="J9" s="19"/>
      <c r="K9" s="8"/>
    </row>
    <row r="10" spans="2:21" x14ac:dyDescent="0.25">
      <c r="D10" s="25" t="s">
        <v>10</v>
      </c>
      <c r="G10" s="22"/>
      <c r="K10" s="8"/>
    </row>
    <row r="12" spans="2:21" x14ac:dyDescent="0.25">
      <c r="B12" s="17" t="s">
        <v>7</v>
      </c>
      <c r="C12" s="18" t="s">
        <v>14</v>
      </c>
    </row>
    <row r="13" spans="2:21" ht="15.75" thickBot="1" x14ac:dyDescent="0.3">
      <c r="B13" s="16" t="s">
        <v>9</v>
      </c>
      <c r="C13" s="1" t="s">
        <v>8</v>
      </c>
      <c r="D13" s="9">
        <v>4.9000000000000004</v>
      </c>
      <c r="E13" s="6"/>
      <c r="F13" s="6"/>
      <c r="G13" s="6"/>
      <c r="H13" s="6"/>
      <c r="I13" s="10">
        <v>3.6</v>
      </c>
      <c r="J13" s="10"/>
      <c r="K13" s="8">
        <f>SUM(D13:J13)+K8</f>
        <v>53.2798653226845</v>
      </c>
      <c r="L13" s="8"/>
    </row>
    <row r="14" spans="2:21" ht="21.75" thickBot="1" x14ac:dyDescent="0.4">
      <c r="B14" s="28"/>
      <c r="C14" s="29" t="s">
        <v>15</v>
      </c>
      <c r="D14" s="30">
        <f>0.839301056736862+3.45</f>
        <v>4.2893010567368623</v>
      </c>
      <c r="E14" s="30">
        <v>9</v>
      </c>
      <c r="F14" s="30">
        <v>9</v>
      </c>
      <c r="G14" s="30">
        <v>9</v>
      </c>
      <c r="H14" s="30">
        <v>9</v>
      </c>
      <c r="I14" s="30">
        <v>9</v>
      </c>
      <c r="J14" s="30">
        <f>3.65+0.34</f>
        <v>3.9899999999999998</v>
      </c>
      <c r="K14" s="31">
        <f>SUM(D14:J14)</f>
        <v>53.279301056736863</v>
      </c>
      <c r="L14" s="27" t="s">
        <v>13</v>
      </c>
    </row>
    <row r="15" spans="2:21" ht="8.4499999999999993" customHeight="1" x14ac:dyDescent="0.25"/>
    <row r="16" spans="2:21" x14ac:dyDescent="0.25">
      <c r="F16" s="22"/>
      <c r="G16" s="24" t="s">
        <v>11</v>
      </c>
      <c r="I16" s="23" t="s">
        <v>12</v>
      </c>
    </row>
    <row r="17" spans="3:14" x14ac:dyDescent="0.25">
      <c r="E17" s="8"/>
    </row>
    <row r="18" spans="3:14" x14ac:dyDescent="0.25">
      <c r="C18" t="s">
        <v>21</v>
      </c>
      <c r="E18" s="8"/>
    </row>
    <row r="19" spans="3:14" x14ac:dyDescent="0.25">
      <c r="D19" s="6">
        <v>0.70833333333333337</v>
      </c>
      <c r="E19" s="6">
        <v>0.75</v>
      </c>
      <c r="F19" s="6">
        <v>0.79166666666666696</v>
      </c>
      <c r="G19" s="6">
        <v>0.83333333333333304</v>
      </c>
      <c r="H19" s="6">
        <v>0.875</v>
      </c>
      <c r="I19" s="7">
        <v>0.91666666666666696</v>
      </c>
      <c r="J19" s="7">
        <v>0.95833333333333304</v>
      </c>
    </row>
    <row r="20" spans="3:14" x14ac:dyDescent="0.25">
      <c r="C20" s="1" t="s">
        <v>0</v>
      </c>
      <c r="D20" s="2">
        <v>0.13620455945779419</v>
      </c>
      <c r="E20" s="2">
        <v>1.2258410351201479</v>
      </c>
      <c r="F20" s="2">
        <v>2.3154775107825016</v>
      </c>
      <c r="G20" s="2">
        <v>1.0896364756623536</v>
      </c>
      <c r="H20" s="2">
        <v>1.2939433148490449</v>
      </c>
      <c r="I20" s="2">
        <v>0.61292051756007393</v>
      </c>
      <c r="J20" s="2">
        <v>1.5663524337646333</v>
      </c>
      <c r="K20" s="3">
        <f>SUM(D20:J20)</f>
        <v>8.2403758471965496</v>
      </c>
    </row>
    <row r="21" spans="3:14" x14ac:dyDescent="0.25">
      <c r="C21" s="1" t="s">
        <v>1</v>
      </c>
      <c r="D21" s="2">
        <v>6.6666666666666666E-2</v>
      </c>
      <c r="E21" s="2">
        <v>0.6</v>
      </c>
      <c r="F21" s="2">
        <v>1.1333333333333335</v>
      </c>
      <c r="G21" s="2">
        <v>0.53333333333333333</v>
      </c>
      <c r="H21" s="2">
        <v>0.6333333333333333</v>
      </c>
      <c r="I21" s="2">
        <v>0.3</v>
      </c>
      <c r="J21" s="2">
        <v>0.76666666666666672</v>
      </c>
      <c r="K21" s="3">
        <f t="shared" ref="K21:K22" si="4">SUM(D21:J21)</f>
        <v>4.0333333333333332</v>
      </c>
    </row>
    <row r="22" spans="3:14" x14ac:dyDescent="0.25">
      <c r="C22" s="1" t="s">
        <v>2</v>
      </c>
      <c r="D22" s="2">
        <v>0.63642983061240133</v>
      </c>
      <c r="E22" s="2">
        <v>5.7278684755116114</v>
      </c>
      <c r="F22" s="2">
        <v>9.82</v>
      </c>
      <c r="G22" s="2">
        <v>8.0914386448992097</v>
      </c>
      <c r="H22" s="2">
        <v>4.0460833908178104</v>
      </c>
      <c r="I22" s="2">
        <v>2.8639342377558057</v>
      </c>
      <c r="J22" s="2">
        <v>1.31894305204262</v>
      </c>
      <c r="K22" s="3">
        <f t="shared" si="4"/>
        <v>32.504697631639459</v>
      </c>
    </row>
    <row r="23" spans="3:14" x14ac:dyDescent="0.25">
      <c r="D23" s="32">
        <f>SUM(D20:D22)</f>
        <v>0.83930105673686217</v>
      </c>
      <c r="E23" s="32">
        <f t="shared" ref="E23:J23" si="5">SUM(E20:E22)</f>
        <v>7.5537095106317587</v>
      </c>
      <c r="F23" s="32">
        <f t="shared" si="5"/>
        <v>13.268810844115835</v>
      </c>
      <c r="G23" s="32">
        <f t="shared" si="5"/>
        <v>9.7144084538948974</v>
      </c>
      <c r="H23" s="32">
        <f t="shared" si="5"/>
        <v>5.9733600390001884</v>
      </c>
      <c r="I23" s="32">
        <f t="shared" si="5"/>
        <v>3.7768547553158793</v>
      </c>
      <c r="J23" s="32">
        <f t="shared" si="5"/>
        <v>3.6519621524739199</v>
      </c>
    </row>
    <row r="24" spans="3:14" x14ac:dyDescent="0.25">
      <c r="D24" s="33">
        <f>9-D23</f>
        <v>8.1606989432631387</v>
      </c>
      <c r="E24" s="33">
        <f t="shared" ref="E24:J24" si="6">9-E23</f>
        <v>1.4462904893682413</v>
      </c>
      <c r="F24" s="33">
        <f t="shared" si="6"/>
        <v>-4.2688108441158352</v>
      </c>
      <c r="G24" s="33">
        <f t="shared" si="6"/>
        <v>-0.71440845389489738</v>
      </c>
      <c r="H24" s="33">
        <f t="shared" si="6"/>
        <v>3.0266399609998116</v>
      </c>
      <c r="I24" s="33">
        <f t="shared" si="6"/>
        <v>5.2231452446841207</v>
      </c>
      <c r="J24" s="33">
        <f t="shared" si="6"/>
        <v>5.3480378475260801</v>
      </c>
    </row>
    <row r="25" spans="3:14" x14ac:dyDescent="0.25">
      <c r="E25" s="33">
        <f>IF(E24&gt;0,E24,0)</f>
        <v>1.4462904893682413</v>
      </c>
      <c r="F25" s="33">
        <f t="shared" ref="F25:J25" si="7">IF(F24&gt;0,F24,0)</f>
        <v>0</v>
      </c>
      <c r="G25" s="33">
        <f t="shared" si="7"/>
        <v>0</v>
      </c>
      <c r="H25" s="33">
        <f t="shared" si="7"/>
        <v>3.0266399609998116</v>
      </c>
      <c r="I25" s="33">
        <f t="shared" si="7"/>
        <v>5.2231452446841207</v>
      </c>
      <c r="J25" s="33">
        <f t="shared" si="7"/>
        <v>5.3480378475260801</v>
      </c>
      <c r="K25" s="8">
        <f>SUM(E25:J25)</f>
        <v>15.044113542578252</v>
      </c>
      <c r="L25" t="s">
        <v>19</v>
      </c>
    </row>
    <row r="26" spans="3:14" x14ac:dyDescent="0.25">
      <c r="E26" s="33">
        <f>IF(E24&lt;0,E24,0)</f>
        <v>0</v>
      </c>
      <c r="F26" s="33">
        <f t="shared" ref="F26:J26" si="8">IF(F24&lt;0,F24,0)</f>
        <v>-4.2688108441158352</v>
      </c>
      <c r="G26" s="33">
        <f t="shared" si="8"/>
        <v>-0.71440845389489738</v>
      </c>
      <c r="H26" s="33">
        <f t="shared" si="8"/>
        <v>0</v>
      </c>
      <c r="I26" s="33">
        <f t="shared" si="8"/>
        <v>0</v>
      </c>
      <c r="J26" s="33">
        <f t="shared" si="8"/>
        <v>0</v>
      </c>
      <c r="K26" s="34">
        <f>SUM(E26:J26)</f>
        <v>-4.9832192980107326</v>
      </c>
      <c r="L26" t="s">
        <v>18</v>
      </c>
    </row>
    <row r="27" spans="3:14" x14ac:dyDescent="0.25">
      <c r="C27" s="1"/>
      <c r="D27" s="2">
        <f>D22+D26</f>
        <v>0.63642983061240133</v>
      </c>
      <c r="E27" s="2">
        <f t="shared" ref="E27:F27" si="9">E22+E26</f>
        <v>5.7278684755116114</v>
      </c>
      <c r="F27" s="2">
        <f t="shared" si="9"/>
        <v>5.5511891558841651</v>
      </c>
      <c r="G27" s="2">
        <f>G22+G26+G28</f>
        <v>7.3770301910043123</v>
      </c>
      <c r="H27" s="2">
        <f t="shared" ref="H27:J27" si="10">H22+H26+H28</f>
        <v>7.072723351817622</v>
      </c>
      <c r="I27" s="2">
        <f t="shared" si="10"/>
        <v>4.8205135747667267</v>
      </c>
      <c r="J27" s="2">
        <f t="shared" si="10"/>
        <v>1.31894305204262</v>
      </c>
      <c r="K27" s="3">
        <f t="shared" ref="K27" si="11">SUM(D27:J27)</f>
        <v>32.504697631639459</v>
      </c>
      <c r="L27" s="34">
        <f>K22-K27</f>
        <v>0</v>
      </c>
    </row>
    <row r="28" spans="3:14" x14ac:dyDescent="0.25">
      <c r="F28" s="33">
        <f>IF(F22&gt;$K$26*-1,F25,IF(SUM(E$28:$F28)&lt;$K$26*-1,F$25,0))</f>
        <v>0</v>
      </c>
      <c r="G28" s="33">
        <f>IF(G22&gt;$K$26*-1,G25,IF(SUM($F$28:F28)&lt;$K$26*-1,G$25,0))</f>
        <v>0</v>
      </c>
      <c r="H28" s="33">
        <f>IF(H22&gt;$K$26*-1,H25,IF(SUM($F$28:G28)&lt;$K$26*-1,H$25,0))</f>
        <v>3.0266399609998116</v>
      </c>
      <c r="I28" s="33">
        <f>IF(I22&gt;$K$26*-1,I25,IF(SUM($F$28:H28)&lt;$K$26*-1,(K26+H28)*-1,0))</f>
        <v>1.956579337010921</v>
      </c>
      <c r="J28" s="33">
        <f>IF(J22&gt;$K$26*-1,J25,IF(SUM($F$28:I28)&lt;$K$26*-1,(L26+I28)*-1,0))</f>
        <v>0</v>
      </c>
      <c r="L28" s="8">
        <f>SUM(E28:K28)-L27</f>
        <v>4.9832192980107326</v>
      </c>
      <c r="N28" s="8"/>
    </row>
    <row r="29" spans="3:14" x14ac:dyDescent="0.25">
      <c r="I29" s="33"/>
      <c r="J29" s="33">
        <f>IF(SUM($F$28:I28)&lt;$K$26*-1,J25,0)</f>
        <v>0</v>
      </c>
    </row>
    <row r="30" spans="3:14" x14ac:dyDescent="0.25">
      <c r="C30" s="1" t="s">
        <v>0</v>
      </c>
      <c r="D30" s="2">
        <v>0.13620455945779419</v>
      </c>
      <c r="E30" s="2">
        <v>1.2258410351201479</v>
      </c>
      <c r="F30" s="2">
        <v>2.3154775107825016</v>
      </c>
      <c r="G30" s="2">
        <v>1.0896364756623536</v>
      </c>
      <c r="H30" s="2">
        <v>1.2939433148490449</v>
      </c>
      <c r="I30" s="2">
        <v>0.61292051756007393</v>
      </c>
      <c r="J30" s="2">
        <v>1.5663524337646333</v>
      </c>
      <c r="K30" s="3">
        <f>SUM(D30:J30)</f>
        <v>8.2403758471965496</v>
      </c>
    </row>
    <row r="31" spans="3:14" x14ac:dyDescent="0.25">
      <c r="C31" s="1" t="s">
        <v>1</v>
      </c>
      <c r="D31" s="2">
        <v>6.6666666666666666E-2</v>
      </c>
      <c r="E31" s="2">
        <v>0.6</v>
      </c>
      <c r="F31" s="2">
        <v>1.1333333333333335</v>
      </c>
      <c r="G31" s="2">
        <v>0.53333333333333333</v>
      </c>
      <c r="H31" s="2">
        <v>0.6333333333333333</v>
      </c>
      <c r="I31" s="2">
        <v>0.3</v>
      </c>
      <c r="J31" s="2">
        <v>0.76666666666666672</v>
      </c>
      <c r="K31" s="3">
        <f t="shared" ref="K31:K32" si="12">SUM(D31:J31)</f>
        <v>4.0333333333333332</v>
      </c>
    </row>
    <row r="32" spans="3:14" x14ac:dyDescent="0.25">
      <c r="C32" s="1" t="s">
        <v>2</v>
      </c>
      <c r="D32" s="2">
        <f>D27</f>
        <v>0.63642983061240133</v>
      </c>
      <c r="E32" s="2">
        <f t="shared" ref="E32:J32" si="13">E27</f>
        <v>5.7278684755116114</v>
      </c>
      <c r="F32" s="2">
        <f t="shared" si="13"/>
        <v>5.5511891558841651</v>
      </c>
      <c r="G32" s="2">
        <f t="shared" si="13"/>
        <v>7.3770301910043123</v>
      </c>
      <c r="H32" s="2">
        <f t="shared" si="13"/>
        <v>7.072723351817622</v>
      </c>
      <c r="I32" s="2">
        <f t="shared" si="13"/>
        <v>4.8205135747667267</v>
      </c>
      <c r="J32" s="2">
        <f t="shared" si="13"/>
        <v>1.31894305204262</v>
      </c>
      <c r="K32" s="3">
        <f t="shared" si="12"/>
        <v>32.504697631639459</v>
      </c>
    </row>
    <row r="33" spans="4:10" x14ac:dyDescent="0.25">
      <c r="D33" s="32">
        <f>SUM(D30:D32)</f>
        <v>0.83930105673686217</v>
      </c>
      <c r="E33" s="32">
        <f t="shared" ref="E33" si="14">SUM(E30:E32)</f>
        <v>7.5537095106317587</v>
      </c>
      <c r="F33" s="32">
        <f t="shared" ref="F33" si="15">SUM(F30:F32)</f>
        <v>9</v>
      </c>
      <c r="G33" s="32">
        <f t="shared" ref="G33" si="16">SUM(G30:G32)</f>
        <v>9</v>
      </c>
      <c r="H33" s="32">
        <f t="shared" ref="H33" si="17">SUM(H30:H32)</f>
        <v>9</v>
      </c>
      <c r="I33" s="32">
        <f t="shared" ref="I33" si="18">SUM(I30:I32)</f>
        <v>5.7334340923268003</v>
      </c>
      <c r="J33" s="32">
        <f t="shared" ref="J33" si="19">SUM(J30:J32)</f>
        <v>3.6519621524739199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Rouvin</dc:creator>
  <cp:lastModifiedBy>BSA</cp:lastModifiedBy>
  <dcterms:created xsi:type="dcterms:W3CDTF">2023-04-02T08:27:39Z</dcterms:created>
  <dcterms:modified xsi:type="dcterms:W3CDTF">2023-04-02T19:58:44Z</dcterms:modified>
</cp:coreProperties>
</file>