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552B34F-9646-4603-8348-40FAB93096C3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TEST" sheetId="1" r:id="rId1"/>
  </sheets>
  <definedNames>
    <definedName name="Segment_NUMER0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1" l="1" a="1"/>
  <c r="E14" i="1" s="1"/>
  <c r="K2" i="1"/>
  <c r="K3" i="1"/>
  <c r="K4" i="1"/>
  <c r="K5" i="1"/>
  <c r="K6" i="1"/>
  <c r="K7" i="1"/>
  <c r="K8" i="1"/>
  <c r="K9" i="1"/>
  <c r="K10" i="1"/>
  <c r="K11" i="1"/>
  <c r="K12" i="1"/>
  <c r="K13" i="1"/>
  <c r="I14" i="1"/>
  <c r="S11" i="1"/>
  <c r="S8" i="1"/>
  <c r="S5" i="1"/>
  <c r="S2" i="1"/>
  <c r="D14" i="1"/>
  <c r="C14" i="1"/>
  <c r="K16" i="1" l="1"/>
  <c r="K1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<sst xmlns="http://schemas.openxmlformats.org/spreadsheetml/2006/main" count="76" uniqueCount="28">
  <si>
    <t>LIBELLE</t>
  </si>
  <si>
    <t>CLE COMPTABLE</t>
  </si>
  <si>
    <t>COMPTE COMPTABLE</t>
  </si>
  <si>
    <t>MONTANT</t>
  </si>
  <si>
    <t>AFFECTATION</t>
  </si>
  <si>
    <t>QUANTITE</t>
  </si>
  <si>
    <t>UNITE</t>
  </si>
  <si>
    <t>VG</t>
  </si>
  <si>
    <t>L</t>
  </si>
  <si>
    <t/>
  </si>
  <si>
    <t>V9</t>
  </si>
  <si>
    <t>TEST</t>
  </si>
  <si>
    <t>03/2023 TEST</t>
  </si>
  <si>
    <t>NUMER0</t>
  </si>
  <si>
    <t>V3</t>
  </si>
  <si>
    <t>JG</t>
  </si>
  <si>
    <t>CODE</t>
  </si>
  <si>
    <t>CENTRE</t>
  </si>
  <si>
    <t>FIN99</t>
  </si>
  <si>
    <t>03/2023</t>
  </si>
  <si>
    <t>Total</t>
  </si>
  <si>
    <t>V0</t>
  </si>
  <si>
    <t>TAUX</t>
  </si>
  <si>
    <t>FILTRE SUR 1 RESULTAT SOUHAITÉ</t>
  </si>
  <si>
    <t>FILTRE SUR 2 RESULTAT SOUHAITÉ</t>
  </si>
  <si>
    <t>FILTRE SUR 3 RESULTAT SOUHAITÉ</t>
  </si>
  <si>
    <t>FILTRE SUR 4 RESULTAT SOUHAITÉ</t>
  </si>
  <si>
    <t>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</si>
</sst>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7" fontId="0" fillId="0" borderId="0" xfId="0" quotePrefix="1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4" fontId="0" fillId="0" borderId="0" xfId="0" applyNumberFormat="1" applyAlignment="1">
      <alignment horizontal="center"/>
    </xf>
    <xf numFmtId="0" fontId="1" fillId="0" borderId="0" xfId="0" applyFont="1" applyFill="1" applyAlignment="1">
      <alignment horizontal="center" vertical="center"/>
    </xf>
    <xf numFmtId="2" fontId="0" fillId="0" borderId="0" xfId="0" applyNumberFormat="1" applyFont="1" applyFill="1" applyAlignment="1">
      <alignment horizontal="center" vertical="center"/>
    </xf>
  </cellXfs>
  <cellStyles count="1">
    <cellStyle name="Standaard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466725</xdr:colOff>
      <xdr:row>0</xdr:row>
      <xdr:rowOff>0</xdr:rowOff>
    </xdr:from>
    <xdr:to>
      <xdr:col>14</xdr:col>
      <xdr:colOff>466725</xdr:colOff>
      <xdr:row>22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NUMER0">
              <a:extLst>
                <a:ext uri="{FF2B5EF4-FFF2-40B4-BE49-F238E27FC236}">
                  <a16:creationId xmlns:a16="http://schemas.microsoft.com/office/drawing/2014/main" id="{1F12EB02-C21D-63F3-7CD8-2DF5B59AE15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ER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330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UMER0" xr10:uid="{3B7C01BF-06C1-4488-A1FF-771BEE821E65}" sourceName="NUMER0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UMER0" xr10:uid="{41C4FA3F-F017-4141-B6F2-FE7BCA7053D2}" cache="Segment_NUMER0" caption="NUMER0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2E2D6A-AA70-4FD5-81A0-2CF9D79B98F8}" name="Tableau2" displayName="Tableau2" ref="A1:K14" totalsRowCount="1" headerRowDxfId="24" dataDxfId="23" totalsRowDxfId="22">
  <autoFilter ref="A1:K13" xr:uid="{D22E2D6A-AA70-4FD5-81A0-2CF9D79B98F8}">
    <filterColumn colId="0">
      <filters>
        <filter val="1"/>
      </filters>
    </filterColumn>
  </autoFilter>
  <tableColumns count="11">
    <tableColumn id="1" xr3:uid="{CC356CFB-B8E1-475D-A6A6-903AA0940B06}" name="NUMER0" totalsRowLabel="Total" dataDxfId="21" totalsRowDxfId="10"/>
    <tableColumn id="2" xr3:uid="{B8A2710B-32E7-4065-B526-0D068B7F97E0}" name="LIBELLE" totalsRowLabel="03/2023 TEST" dataDxfId="20" totalsRowDxfId="9"/>
    <tableColumn id="3" xr3:uid="{ECF72BDE-2C2E-484C-A106-763F96AC759F}" name="CLE COMPTABLE" totalsRowFunction="custom" dataDxfId="19" totalsRowDxfId="8">
      <totalsRowFormula>VALUE(31)</totalsRowFormula>
    </tableColumn>
    <tableColumn id="4" xr3:uid="{732E6DD0-6406-4C17-8D9E-95BEE3F5ED0D}" name="COMPTE COMPTABLE" totalsRowFunction="custom" dataDxfId="18" totalsRowDxfId="7">
      <totalsRowFormula>VALUE(150)</totalsRowFormula>
    </tableColumn>
    <tableColumn id="5" xr3:uid="{A66A85C0-5AF5-4E87-80CE-3436256F8BAE}" name="MONTANT" totalsRowFunction="custom" dataDxfId="17" totalsRowDxfId="6">
      <totalsRowFormula array="1">ABS(ROUND(SUMPRODUCT(Tableau2[MONTANT]*IF(Tableau2[CLE COMPTABLE]=50,-1,1)*VLOOKUP(Tableau2[CODE],$Q$2:$R$7,2,0)*Tableau2[aux]),2))</totalsRowFormula>
    </tableColumn>
    <tableColumn id="6" xr3:uid="{306F22BB-DCA2-4886-B937-5C96F58A2F78}" name="CODE" dataDxfId="16" totalsRowDxfId="5"/>
    <tableColumn id="7" xr3:uid="{BB8F1954-5531-4B71-8E7A-C5BBB8D9EDE9}" name="CENTRE" dataDxfId="15" totalsRowDxfId="4"/>
    <tableColumn id="8" xr3:uid="{42FA072A-260F-4D80-87E3-B19C7BA70D3A}" name="AFFECTATION" dataDxfId="14" totalsRowDxfId="3"/>
    <tableColumn id="9" xr3:uid="{A350BC78-34FF-409F-B259-808E005CF3CE}" name="QUANTITE" totalsRowFunction="sum" dataDxfId="13" totalsRowDxfId="2"/>
    <tableColumn id="10" xr3:uid="{38C2718D-655E-43AB-88D5-38F1B59E1EE0}" name="UNITE" dataDxfId="12" totalsRowDxfId="1"/>
    <tableColumn id="11" xr3:uid="{FB4EEFCB-1929-449D-B94B-647E5258C67E}" name="aux" totalsRowFunction="count" dataDxfId="11" totalsRowDxfId="0">
      <calculatedColumnFormula>SUBTOTAL(103,Tableau2[[#This Row],[MONTANT]])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workbookViewId="0">
      <selection activeCell="C19" sqref="C19"/>
    </sheetView>
  </sheetViews>
  <sheetFormatPr defaultColWidth="9.140625" defaultRowHeight="15" x14ac:dyDescent="0.25"/>
  <cols>
    <col min="1" max="1" width="13.42578125" bestFit="1" customWidth="1"/>
    <col min="2" max="2" width="12.28515625" bestFit="1" customWidth="1"/>
    <col min="3" max="3" width="19.85546875" bestFit="1" customWidth="1"/>
    <col min="4" max="4" width="24.5703125" bestFit="1" customWidth="1"/>
    <col min="5" max="5" width="15" bestFit="1" customWidth="1"/>
    <col min="6" max="6" width="10.42578125" bestFit="1" customWidth="1"/>
    <col min="7" max="7" width="12.28515625" bestFit="1" customWidth="1"/>
    <col min="8" max="8" width="17.7109375" bestFit="1" customWidth="1"/>
    <col min="9" max="9" width="14.7109375" bestFit="1" customWidth="1"/>
    <col min="10" max="10" width="11" bestFit="1" customWidth="1"/>
    <col min="17" max="17" width="5.85546875" style="2" bestFit="1" customWidth="1"/>
    <col min="18" max="18" width="15.85546875" style="2" bestFit="1" customWidth="1"/>
    <col min="19" max="19" width="30.5703125" style="2" bestFit="1" customWidth="1"/>
  </cols>
  <sheetData>
    <row r="1" spans="1:19" x14ac:dyDescent="0.25">
      <c r="A1" s="1" t="s">
        <v>13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16</v>
      </c>
      <c r="G1" s="1" t="s">
        <v>17</v>
      </c>
      <c r="H1" s="1" t="s">
        <v>4</v>
      </c>
      <c r="I1" s="1" t="s">
        <v>5</v>
      </c>
      <c r="J1" s="1" t="s">
        <v>6</v>
      </c>
      <c r="K1" s="8" t="s">
        <v>27</v>
      </c>
      <c r="Q1" s="2" t="s">
        <v>16</v>
      </c>
      <c r="R1" s="2" t="s">
        <v>22</v>
      </c>
      <c r="S1" s="3" t="s">
        <v>23</v>
      </c>
    </row>
    <row r="2" spans="1:19" x14ac:dyDescent="0.25">
      <c r="A2" s="2">
        <v>1</v>
      </c>
      <c r="B2" s="2" t="s">
        <v>11</v>
      </c>
      <c r="C2" s="2">
        <v>40</v>
      </c>
      <c r="D2" s="2">
        <v>1111</v>
      </c>
      <c r="E2" s="2">
        <v>1165.7</v>
      </c>
      <c r="F2" s="2" t="s">
        <v>7</v>
      </c>
      <c r="G2" s="2" t="s">
        <v>18</v>
      </c>
      <c r="H2" s="4" t="s">
        <v>19</v>
      </c>
      <c r="I2" s="2">
        <v>734.7</v>
      </c>
      <c r="J2" s="2" t="s">
        <v>8</v>
      </c>
      <c r="K2" s="9">
        <f>SUBTOTAL(103,Tableau2[[#This Row],[MONTANT]])</f>
        <v>1</v>
      </c>
      <c r="Q2" s="2" t="s">
        <v>7</v>
      </c>
      <c r="R2" s="2">
        <v>1.2</v>
      </c>
      <c r="S2" s="5">
        <f>ABS(ROUND(1165.7*1.2-88*1.055+17*1.2,2))</f>
        <v>1326.4</v>
      </c>
    </row>
    <row r="3" spans="1:19" hidden="1" x14ac:dyDescent="0.25">
      <c r="A3" s="2">
        <v>2</v>
      </c>
      <c r="B3" s="2" t="s">
        <v>11</v>
      </c>
      <c r="C3" s="2">
        <v>50</v>
      </c>
      <c r="D3" s="2">
        <v>1240</v>
      </c>
      <c r="E3" s="2">
        <v>50</v>
      </c>
      <c r="F3" s="2" t="s">
        <v>10</v>
      </c>
      <c r="G3" s="2" t="s">
        <v>18</v>
      </c>
      <c r="H3" s="2" t="s">
        <v>19</v>
      </c>
      <c r="I3" s="2"/>
      <c r="J3" s="2"/>
      <c r="K3" s="9">
        <f>SUBTOTAL(103,Tableau2[[#This Row],[MONTANT]])</f>
        <v>0</v>
      </c>
      <c r="Q3" s="2" t="s">
        <v>10</v>
      </c>
      <c r="R3" s="2">
        <v>1</v>
      </c>
    </row>
    <row r="4" spans="1:19" hidden="1" x14ac:dyDescent="0.25">
      <c r="A4" s="2">
        <v>3</v>
      </c>
      <c r="B4" s="2" t="s">
        <v>11</v>
      </c>
      <c r="C4" s="2">
        <v>40</v>
      </c>
      <c r="D4" s="2">
        <v>1234</v>
      </c>
      <c r="E4" s="2">
        <v>23.93</v>
      </c>
      <c r="F4" s="2" t="s">
        <v>7</v>
      </c>
      <c r="G4" s="2" t="s">
        <v>18</v>
      </c>
      <c r="H4" s="2" t="s">
        <v>19</v>
      </c>
      <c r="I4" s="2"/>
      <c r="J4" s="2" t="s">
        <v>9</v>
      </c>
      <c r="K4" s="9">
        <f>SUBTOTAL(103,Tableau2[[#This Row],[MONTANT]])</f>
        <v>0</v>
      </c>
      <c r="Q4" s="2" t="s">
        <v>14</v>
      </c>
      <c r="R4" s="2">
        <v>1.0549999999999999</v>
      </c>
      <c r="S4" s="3" t="s">
        <v>24</v>
      </c>
    </row>
    <row r="5" spans="1:19" hidden="1" x14ac:dyDescent="0.25">
      <c r="A5" s="2">
        <v>4</v>
      </c>
      <c r="B5" s="2" t="s">
        <v>11</v>
      </c>
      <c r="C5" s="2">
        <v>50</v>
      </c>
      <c r="D5" s="2">
        <v>1111</v>
      </c>
      <c r="E5" s="2">
        <v>35</v>
      </c>
      <c r="F5" s="2" t="s">
        <v>21</v>
      </c>
      <c r="G5" s="2" t="s">
        <v>18</v>
      </c>
      <c r="H5" s="2" t="s">
        <v>19</v>
      </c>
      <c r="I5" s="2"/>
      <c r="J5" s="2"/>
      <c r="K5" s="9">
        <f>SUBTOTAL(103,Tableau2[[#This Row],[MONTANT]])</f>
        <v>0</v>
      </c>
      <c r="Q5" s="2" t="s">
        <v>15</v>
      </c>
      <c r="R5" s="2">
        <v>1.2</v>
      </c>
      <c r="S5" s="6">
        <f>ABS(ROUND(-50+200*1.2+30.16*1.2,2))</f>
        <v>226.19</v>
      </c>
    </row>
    <row r="6" spans="1:19" x14ac:dyDescent="0.25">
      <c r="A6" s="2">
        <v>1</v>
      </c>
      <c r="B6" s="2" t="s">
        <v>11</v>
      </c>
      <c r="C6" s="2">
        <v>50</v>
      </c>
      <c r="D6" s="2">
        <v>1111</v>
      </c>
      <c r="E6" s="2">
        <v>88</v>
      </c>
      <c r="F6" s="2" t="s">
        <v>14</v>
      </c>
      <c r="G6" s="2" t="s">
        <v>18</v>
      </c>
      <c r="H6" s="2" t="s">
        <v>19</v>
      </c>
      <c r="I6" s="2"/>
      <c r="J6" s="2"/>
      <c r="K6" s="9">
        <f>SUBTOTAL(103,Tableau2[[#This Row],[MONTANT]])</f>
        <v>1</v>
      </c>
      <c r="Q6" s="2" t="s">
        <v>10</v>
      </c>
      <c r="R6" s="2">
        <v>1</v>
      </c>
    </row>
    <row r="7" spans="1:19" x14ac:dyDescent="0.25">
      <c r="A7" s="2">
        <v>1</v>
      </c>
      <c r="B7" s="2" t="s">
        <v>11</v>
      </c>
      <c r="C7" s="2">
        <v>40</v>
      </c>
      <c r="D7" s="2">
        <v>1111</v>
      </c>
      <c r="E7" s="2">
        <v>17</v>
      </c>
      <c r="F7" s="2" t="s">
        <v>15</v>
      </c>
      <c r="G7" s="2" t="s">
        <v>18</v>
      </c>
      <c r="H7" s="2" t="s">
        <v>19</v>
      </c>
      <c r="I7" s="2"/>
      <c r="J7" s="2"/>
      <c r="K7" s="9">
        <f>SUBTOTAL(103,Tableau2[[#This Row],[MONTANT]])</f>
        <v>1</v>
      </c>
      <c r="Q7" s="2" t="s">
        <v>21</v>
      </c>
      <c r="R7" s="2">
        <v>1</v>
      </c>
      <c r="S7" s="3" t="s">
        <v>25</v>
      </c>
    </row>
    <row r="8" spans="1:19" hidden="1" x14ac:dyDescent="0.25">
      <c r="A8" s="2">
        <v>2</v>
      </c>
      <c r="B8" s="2" t="s">
        <v>11</v>
      </c>
      <c r="C8" s="2">
        <v>40</v>
      </c>
      <c r="D8" s="2">
        <v>1240</v>
      </c>
      <c r="E8" s="2">
        <v>200</v>
      </c>
      <c r="F8" s="2" t="s">
        <v>15</v>
      </c>
      <c r="G8" s="2" t="s">
        <v>18</v>
      </c>
      <c r="H8" s="2" t="s">
        <v>19</v>
      </c>
      <c r="I8" s="2"/>
      <c r="J8" s="2"/>
      <c r="K8" s="9">
        <f>SUBTOTAL(103,Tableau2[[#This Row],[MONTANT]])</f>
        <v>0</v>
      </c>
      <c r="S8" s="5">
        <f>ABS(ROUND(23.93*1.2-250*1-230*1,2))</f>
        <v>451.28</v>
      </c>
    </row>
    <row r="9" spans="1:19" hidden="1" x14ac:dyDescent="0.25">
      <c r="A9" s="2">
        <v>2</v>
      </c>
      <c r="B9" s="2" t="s">
        <v>11</v>
      </c>
      <c r="C9" s="2">
        <v>40</v>
      </c>
      <c r="D9" s="2">
        <v>1240</v>
      </c>
      <c r="E9" s="2">
        <v>30.16</v>
      </c>
      <c r="F9" s="2" t="s">
        <v>7</v>
      </c>
      <c r="G9" s="2" t="s">
        <v>18</v>
      </c>
      <c r="H9" s="2" t="s">
        <v>19</v>
      </c>
      <c r="I9" s="2"/>
      <c r="J9" s="2" t="s">
        <v>9</v>
      </c>
      <c r="K9" s="9">
        <f>SUBTOTAL(103,Tableau2[[#This Row],[MONTANT]])</f>
        <v>0</v>
      </c>
    </row>
    <row r="10" spans="1:19" hidden="1" x14ac:dyDescent="0.25">
      <c r="A10" s="2">
        <v>3</v>
      </c>
      <c r="B10" s="2" t="s">
        <v>11</v>
      </c>
      <c r="C10" s="2">
        <v>50</v>
      </c>
      <c r="D10" s="2">
        <v>1234</v>
      </c>
      <c r="E10" s="2">
        <v>250</v>
      </c>
      <c r="F10" s="2" t="s">
        <v>21</v>
      </c>
      <c r="G10" s="2" t="s">
        <v>18</v>
      </c>
      <c r="H10" s="2" t="s">
        <v>19</v>
      </c>
      <c r="I10" s="2"/>
      <c r="J10" s="2"/>
      <c r="K10" s="9">
        <f>SUBTOTAL(103,Tableau2[[#This Row],[MONTANT]])</f>
        <v>0</v>
      </c>
      <c r="S10" s="3" t="s">
        <v>26</v>
      </c>
    </row>
    <row r="11" spans="1:19" hidden="1" x14ac:dyDescent="0.25">
      <c r="A11" s="2">
        <v>3</v>
      </c>
      <c r="B11" s="2" t="s">
        <v>11</v>
      </c>
      <c r="C11" s="2">
        <v>50</v>
      </c>
      <c r="D11" s="2">
        <v>1234</v>
      </c>
      <c r="E11" s="2">
        <v>230</v>
      </c>
      <c r="F11" s="2" t="s">
        <v>21</v>
      </c>
      <c r="G11" s="2" t="s">
        <v>18</v>
      </c>
      <c r="H11" s="2" t="s">
        <v>19</v>
      </c>
      <c r="I11" s="2"/>
      <c r="J11" s="2"/>
      <c r="K11" s="9">
        <f>SUBTOTAL(103,Tableau2[[#This Row],[MONTANT]])</f>
        <v>0</v>
      </c>
      <c r="S11" s="5">
        <f>ABS(ROUND(-20-35+0.91,2))</f>
        <v>54.09</v>
      </c>
    </row>
    <row r="12" spans="1:19" hidden="1" x14ac:dyDescent="0.25">
      <c r="A12" s="2">
        <v>4</v>
      </c>
      <c r="B12" s="2" t="s">
        <v>11</v>
      </c>
      <c r="C12" s="2">
        <v>50</v>
      </c>
      <c r="D12" s="2">
        <v>1240</v>
      </c>
      <c r="E12" s="2">
        <v>20</v>
      </c>
      <c r="F12" s="2" t="s">
        <v>10</v>
      </c>
      <c r="G12" s="2" t="s">
        <v>18</v>
      </c>
      <c r="H12" s="2" t="s">
        <v>19</v>
      </c>
      <c r="I12" s="2"/>
      <c r="J12" s="2"/>
      <c r="K12" s="9">
        <f>SUBTOTAL(103,Tableau2[[#This Row],[MONTANT]])</f>
        <v>0</v>
      </c>
    </row>
    <row r="13" spans="1:19" hidden="1" x14ac:dyDescent="0.25">
      <c r="A13" s="2">
        <v>4</v>
      </c>
      <c r="B13" s="2" t="s">
        <v>11</v>
      </c>
      <c r="C13" s="2">
        <v>40</v>
      </c>
      <c r="D13" s="2">
        <v>1240</v>
      </c>
      <c r="E13" s="2">
        <v>0.91</v>
      </c>
      <c r="F13" s="2" t="s">
        <v>10</v>
      </c>
      <c r="G13" s="2" t="s">
        <v>18</v>
      </c>
      <c r="H13" s="2" t="s">
        <v>19</v>
      </c>
      <c r="I13" s="2"/>
      <c r="J13" s="2"/>
      <c r="K13" s="9">
        <f>SUBTOTAL(103,Tableau2[[#This Row],[MONTANT]])</f>
        <v>0</v>
      </c>
    </row>
    <row r="14" spans="1:19" x14ac:dyDescent="0.25">
      <c r="A14" s="3" t="s">
        <v>20</v>
      </c>
      <c r="B14" s="3" t="s">
        <v>12</v>
      </c>
      <c r="C14" s="3">
        <f>VALUE(31)</f>
        <v>31</v>
      </c>
      <c r="D14" s="3">
        <f>VALUE(150)</f>
        <v>150</v>
      </c>
      <c r="E14" s="3" cm="1">
        <f t="array" ref="E14">ABS(ROUND(SUMPRODUCT(Tableau2[MONTANT]*IF(Tableau2[CLE COMPTABLE]=50,-1,1)*VLOOKUP(Tableau2[CODE],$Q$2:$R$7,2,0)*Tableau2[aux]),2))</f>
        <v>1326.4</v>
      </c>
      <c r="F14" s="3"/>
      <c r="G14" s="3"/>
      <c r="H14" s="3"/>
      <c r="I14" s="3">
        <f>SUBTOTAL(109,Tableau2[QUANTITE])</f>
        <v>734.7</v>
      </c>
      <c r="J14" s="3"/>
      <c r="K14" s="3">
        <f>SUBTOTAL(103,Tableau2[aux])</f>
        <v>0</v>
      </c>
    </row>
    <row r="16" spans="1:19" x14ac:dyDescent="0.25">
      <c r="E16" s="7"/>
      <c r="K16">
        <f>SUBTOTAL(103,Tableau2[aux])</f>
        <v>0</v>
      </c>
    </row>
    <row r="17" spans="5:8" x14ac:dyDescent="0.25">
      <c r="E17" s="7"/>
    </row>
    <row r="23" spans="5:8" x14ac:dyDescent="0.25">
      <c r="G23">
        <v>1</v>
      </c>
      <c r="H23">
        <v>1326.4</v>
      </c>
    </row>
    <row r="24" spans="5:8" x14ac:dyDescent="0.25">
      <c r="G24">
        <v>2</v>
      </c>
      <c r="H24">
        <v>226.19</v>
      </c>
    </row>
    <row r="25" spans="5:8" x14ac:dyDescent="0.25">
      <c r="G25">
        <v>3</v>
      </c>
      <c r="H25">
        <v>-451.28</v>
      </c>
    </row>
    <row r="26" spans="5:8" x14ac:dyDescent="0.25">
      <c r="G26">
        <v>4</v>
      </c>
      <c r="H26">
        <v>-54.09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BSA</cp:lastModifiedBy>
  <dcterms:created xsi:type="dcterms:W3CDTF">2015-06-05T18:19:34Z</dcterms:created>
  <dcterms:modified xsi:type="dcterms:W3CDTF">2023-03-11T07:17:56Z</dcterms:modified>
</cp:coreProperties>
</file>