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2AB0557-8928-4324-9580-67F69BF101A2}" xr6:coauthVersionLast="47" xr6:coauthVersionMax="47" xr10:uidLastSave="{00000000-0000-0000-0000-000000000000}"/>
  <bookViews>
    <workbookView xWindow="0" yWindow="0" windowWidth="28800" windowHeight="16200" xr2:uid="{E0EC3350-09C1-4A67-8CA5-08B4088AF9E2}"/>
  </bookViews>
  <sheets>
    <sheet name="EXTRACTION" sheetId="1" r:id="rId1"/>
    <sheet name="TO OUVERTURE HEURE" sheetId="2" r:id="rId2"/>
  </sheets>
  <definedNames>
    <definedName name="_xlnm._FilterDatabase" localSheetId="0" hidden="1">EXTRACTION!$A$1:$F$1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N100" i="1" a="1"/>
  <c r="N100" i="1" s="1"/>
  <c r="O100" i="1" s="1"/>
  <c r="M100" i="1"/>
  <c r="L100" i="1"/>
  <c r="N99" i="1" a="1"/>
  <c r="N99" i="1" s="1"/>
  <c r="O99" i="1" s="1"/>
  <c r="M99" i="1"/>
  <c r="L99" i="1"/>
  <c r="N98" i="1"/>
  <c r="O98" i="1" s="1"/>
  <c r="N98" i="1" a="1"/>
  <c r="M98" i="1"/>
  <c r="L98" i="1"/>
  <c r="N97" i="1" a="1"/>
  <c r="N97" i="1" s="1"/>
  <c r="O97" i="1" s="1"/>
  <c r="M97" i="1"/>
  <c r="L97" i="1"/>
  <c r="N96" i="1"/>
  <c r="O96" i="1" s="1"/>
  <c r="N96" i="1" a="1"/>
  <c r="M96" i="1"/>
  <c r="L96" i="1"/>
  <c r="N95" i="1" a="1"/>
  <c r="N95" i="1" s="1"/>
  <c r="O95" i="1" s="1"/>
  <c r="M95" i="1"/>
  <c r="L95" i="1"/>
  <c r="N94" i="1"/>
  <c r="O94" i="1" s="1"/>
  <c r="N94" i="1" a="1"/>
  <c r="M94" i="1"/>
  <c r="L94" i="1"/>
  <c r="N93" i="1" a="1"/>
  <c r="N93" i="1" s="1"/>
  <c r="O93" i="1" s="1"/>
  <c r="M93" i="1"/>
  <c r="L93" i="1"/>
  <c r="N92" i="1" a="1"/>
  <c r="N92" i="1" s="1"/>
  <c r="O92" i="1" s="1"/>
  <c r="M92" i="1"/>
  <c r="L92" i="1"/>
  <c r="N91" i="1" a="1"/>
  <c r="N91" i="1" s="1"/>
  <c r="O91" i="1" s="1"/>
  <c r="M91" i="1"/>
  <c r="L91" i="1"/>
  <c r="N90" i="1"/>
  <c r="O90" i="1" s="1"/>
  <c r="N90" i="1" a="1"/>
  <c r="M90" i="1"/>
  <c r="L90" i="1"/>
  <c r="N89" i="1" a="1"/>
  <c r="N89" i="1" s="1"/>
  <c r="O89" i="1" s="1"/>
  <c r="M89" i="1"/>
  <c r="L89" i="1"/>
  <c r="N88" i="1"/>
  <c r="O88" i="1" s="1"/>
  <c r="N88" i="1" a="1"/>
  <c r="M88" i="1"/>
  <c r="L88" i="1"/>
  <c r="N87" i="1" a="1"/>
  <c r="N87" i="1" s="1"/>
  <c r="O87" i="1" s="1"/>
  <c r="M87" i="1"/>
  <c r="L87" i="1"/>
  <c r="N86" i="1"/>
  <c r="O86" i="1" s="1"/>
  <c r="N86" i="1" a="1"/>
  <c r="M86" i="1"/>
  <c r="L86" i="1"/>
  <c r="N85" i="1" a="1"/>
  <c r="N85" i="1" s="1"/>
  <c r="O85" i="1" s="1"/>
  <c r="M85" i="1"/>
  <c r="L85" i="1"/>
  <c r="N84" i="1"/>
  <c r="O84" i="1" s="1"/>
  <c r="N84" i="1" a="1"/>
  <c r="M84" i="1"/>
  <c r="L84" i="1"/>
  <c r="N83" i="1" a="1"/>
  <c r="N83" i="1" s="1"/>
  <c r="O83" i="1" s="1"/>
  <c r="M83" i="1"/>
  <c r="L83" i="1"/>
  <c r="N82" i="1"/>
  <c r="O82" i="1" s="1"/>
  <c r="N82" i="1" a="1"/>
  <c r="M82" i="1"/>
  <c r="L82" i="1"/>
  <c r="N81" i="1"/>
  <c r="N81" i="1" a="1"/>
  <c r="M81" i="1"/>
  <c r="L81" i="1"/>
  <c r="O81" i="1" s="1"/>
  <c r="N80" i="1"/>
  <c r="N80" i="1" a="1"/>
  <c r="M80" i="1"/>
  <c r="O80" i="1" s="1"/>
  <c r="L80" i="1"/>
  <c r="N79" i="1" a="1"/>
  <c r="N79" i="1" s="1"/>
  <c r="O79" i="1" s="1"/>
  <c r="M79" i="1"/>
  <c r="L79" i="1"/>
  <c r="N78" i="1"/>
  <c r="O78" i="1" s="1"/>
  <c r="N78" i="1" a="1"/>
  <c r="M78" i="1"/>
  <c r="L78" i="1"/>
  <c r="N77" i="1" a="1"/>
  <c r="N77" i="1" s="1"/>
  <c r="O77" i="1" s="1"/>
  <c r="M77" i="1"/>
  <c r="L77" i="1"/>
  <c r="N76" i="1"/>
  <c r="O76" i="1" s="1"/>
  <c r="N76" i="1" a="1"/>
  <c r="M76" i="1"/>
  <c r="L76" i="1"/>
  <c r="N75" i="1" a="1"/>
  <c r="N75" i="1" s="1"/>
  <c r="O75" i="1" s="1"/>
  <c r="M75" i="1"/>
  <c r="L75" i="1"/>
  <c r="N74" i="1"/>
  <c r="O74" i="1" s="1"/>
  <c r="N74" i="1" a="1"/>
  <c r="M74" i="1"/>
  <c r="L74" i="1"/>
  <c r="N73" i="1"/>
  <c r="N73" i="1" a="1"/>
  <c r="M73" i="1"/>
  <c r="L73" i="1"/>
  <c r="O73" i="1" s="1"/>
  <c r="N72" i="1"/>
  <c r="N72" i="1" a="1"/>
  <c r="M72" i="1"/>
  <c r="O72" i="1" s="1"/>
  <c r="L72" i="1"/>
  <c r="N71" i="1" a="1"/>
  <c r="N71" i="1" s="1"/>
  <c r="O71" i="1" s="1"/>
  <c r="M71" i="1"/>
  <c r="L71" i="1"/>
  <c r="N70" i="1"/>
  <c r="O70" i="1" s="1"/>
  <c r="N70" i="1" a="1"/>
  <c r="M70" i="1"/>
  <c r="L70" i="1"/>
  <c r="N69" i="1" a="1"/>
  <c r="N69" i="1" s="1"/>
  <c r="M69" i="1"/>
  <c r="L69" i="1"/>
  <c r="N68" i="1" a="1"/>
  <c r="N68" i="1" s="1"/>
  <c r="M68" i="1"/>
  <c r="L68" i="1"/>
  <c r="N67" i="1" a="1"/>
  <c r="N67" i="1" s="1"/>
  <c r="M67" i="1"/>
  <c r="L67" i="1"/>
  <c r="N66" i="1"/>
  <c r="N66" i="1" a="1"/>
  <c r="L66" i="1"/>
  <c r="N65" i="1" a="1"/>
  <c r="N65" i="1" s="1"/>
  <c r="M65" i="1"/>
  <c r="N64" i="1" a="1"/>
  <c r="N64" i="1" s="1"/>
  <c r="M64" i="1"/>
  <c r="L64" i="1"/>
  <c r="M63" i="1"/>
  <c r="L63" i="1"/>
  <c r="M62" i="1"/>
  <c r="L62" i="1"/>
  <c r="N61" i="1" a="1"/>
  <c r="N61" i="1" s="1"/>
  <c r="L61" i="1"/>
  <c r="N60" i="1" a="1"/>
  <c r="N60" i="1" s="1"/>
  <c r="M60" i="1"/>
  <c r="N59" i="1" a="1"/>
  <c r="N59" i="1" s="1"/>
  <c r="M59" i="1"/>
  <c r="L59" i="1"/>
  <c r="M58" i="1"/>
  <c r="L58" i="1"/>
  <c r="N57" i="1" a="1"/>
  <c r="N57" i="1" s="1"/>
  <c r="L57" i="1"/>
  <c r="N56" i="1"/>
  <c r="N56" i="1" a="1"/>
  <c r="L56" i="1"/>
  <c r="N55" i="1" a="1"/>
  <c r="N55" i="1" s="1"/>
  <c r="M55" i="1"/>
  <c r="L55" i="1"/>
  <c r="N54" i="1"/>
  <c r="N54" i="1" a="1"/>
  <c r="M54" i="1"/>
  <c r="L54" i="1"/>
  <c r="N53" i="1" a="1"/>
  <c r="N53" i="1" s="1"/>
  <c r="M53" i="1"/>
  <c r="L53" i="1"/>
  <c r="N52" i="1" a="1"/>
  <c r="N52" i="1" s="1"/>
  <c r="M52" i="1"/>
  <c r="L52" i="1"/>
  <c r="N51" i="1" a="1"/>
  <c r="N51" i="1" s="1"/>
  <c r="M51" i="1"/>
  <c r="L51" i="1"/>
  <c r="N50" i="1"/>
  <c r="N50" i="1" a="1"/>
  <c r="M50" i="1"/>
  <c r="L50" i="1"/>
  <c r="N49" i="1" a="1"/>
  <c r="N49" i="1" s="1"/>
  <c r="M49" i="1"/>
  <c r="L49" i="1"/>
  <c r="N48" i="1" a="1"/>
  <c r="N48" i="1" s="1"/>
  <c r="M48" i="1"/>
  <c r="L48" i="1"/>
  <c r="N47" i="1" a="1"/>
  <c r="N47" i="1" s="1"/>
  <c r="M47" i="1"/>
  <c r="L47" i="1"/>
  <c r="N46" i="1" a="1"/>
  <c r="N46" i="1" s="1"/>
  <c r="M46" i="1"/>
  <c r="L46" i="1"/>
  <c r="N45" i="1" a="1"/>
  <c r="N45" i="1" s="1"/>
  <c r="M45" i="1"/>
  <c r="L45" i="1"/>
  <c r="N44" i="1" a="1"/>
  <c r="N44" i="1" s="1"/>
  <c r="M44" i="1"/>
  <c r="L44" i="1"/>
  <c r="N43" i="1" a="1"/>
  <c r="N43" i="1" s="1"/>
  <c r="M43" i="1"/>
  <c r="L43" i="1"/>
  <c r="N42" i="1" a="1"/>
  <c r="N42" i="1" s="1"/>
  <c r="M42" i="1"/>
  <c r="L42" i="1"/>
  <c r="N41" i="1" a="1"/>
  <c r="N41" i="1" s="1"/>
  <c r="M41" i="1"/>
  <c r="L41" i="1"/>
  <c r="N40" i="1" a="1"/>
  <c r="N40" i="1" s="1"/>
  <c r="M40" i="1"/>
  <c r="L40" i="1"/>
  <c r="N39" i="1" a="1"/>
  <c r="N39" i="1" s="1"/>
  <c r="M39" i="1"/>
  <c r="L39" i="1"/>
  <c r="N38" i="1" a="1"/>
  <c r="N38" i="1" s="1"/>
  <c r="M38" i="1"/>
  <c r="L38" i="1"/>
  <c r="N37" i="1" a="1"/>
  <c r="N37" i="1" s="1"/>
  <c r="M37" i="1"/>
  <c r="L37" i="1"/>
  <c r="N36" i="1" a="1"/>
  <c r="N36" i="1" s="1"/>
  <c r="M36" i="1"/>
  <c r="L36" i="1"/>
  <c r="N35" i="1" a="1"/>
  <c r="N35" i="1" s="1"/>
  <c r="M35" i="1"/>
  <c r="L35" i="1"/>
  <c r="N34" i="1"/>
  <c r="N34" i="1" a="1"/>
  <c r="M34" i="1"/>
  <c r="L34" i="1"/>
  <c r="N33" i="1" a="1"/>
  <c r="N33" i="1" s="1"/>
  <c r="M33" i="1"/>
  <c r="L33" i="1"/>
  <c r="N32" i="1" a="1"/>
  <c r="N32" i="1" s="1"/>
  <c r="M32" i="1"/>
  <c r="L32" i="1"/>
  <c r="N31" i="1" a="1"/>
  <c r="N31" i="1" s="1"/>
  <c r="M31" i="1"/>
  <c r="L31" i="1"/>
  <c r="N30" i="1" a="1"/>
  <c r="N30" i="1" s="1"/>
  <c r="M30" i="1"/>
  <c r="L30" i="1"/>
  <c r="N29" i="1" a="1"/>
  <c r="N29" i="1" s="1"/>
  <c r="M29" i="1"/>
  <c r="L29" i="1"/>
  <c r="N28" i="1" a="1"/>
  <c r="N28" i="1" s="1"/>
  <c r="M28" i="1"/>
  <c r="L28" i="1"/>
  <c r="N27" i="1" a="1"/>
  <c r="N27" i="1" s="1"/>
  <c r="M27" i="1"/>
  <c r="L27" i="1"/>
  <c r="N26" i="1" a="1"/>
  <c r="N26" i="1" s="1"/>
  <c r="M26" i="1"/>
  <c r="L26" i="1"/>
  <c r="N25" i="1" a="1"/>
  <c r="N25" i="1" s="1"/>
  <c r="M25" i="1"/>
  <c r="L25" i="1"/>
  <c r="N24" i="1" a="1"/>
  <c r="N24" i="1" s="1"/>
  <c r="M24" i="1"/>
  <c r="L24" i="1"/>
  <c r="N23" i="1" a="1"/>
  <c r="N23" i="1" s="1"/>
  <c r="M23" i="1"/>
  <c r="L23" i="1"/>
  <c r="N22" i="1" a="1"/>
  <c r="N22" i="1" s="1"/>
  <c r="M22" i="1"/>
  <c r="L22" i="1"/>
  <c r="N21" i="1" a="1"/>
  <c r="N21" i="1" s="1"/>
  <c r="M21" i="1"/>
  <c r="L21" i="1"/>
  <c r="N20" i="1" a="1"/>
  <c r="N20" i="1" s="1"/>
  <c r="M20" i="1"/>
  <c r="L20" i="1"/>
  <c r="N19" i="1" a="1"/>
  <c r="N19" i="1" s="1"/>
  <c r="M19" i="1"/>
  <c r="L19" i="1"/>
  <c r="N18" i="1" a="1"/>
  <c r="N18" i="1" s="1"/>
  <c r="M18" i="1"/>
  <c r="L18" i="1"/>
  <c r="N17" i="1" a="1"/>
  <c r="N17" i="1" s="1"/>
  <c r="M17" i="1"/>
  <c r="L17" i="1"/>
  <c r="N16" i="1" a="1"/>
  <c r="N16" i="1" s="1"/>
  <c r="M16" i="1"/>
  <c r="L16" i="1"/>
  <c r="N15" i="1" a="1"/>
  <c r="N15" i="1" s="1"/>
  <c r="M15" i="1"/>
  <c r="L15" i="1"/>
  <c r="N14" i="1" a="1"/>
  <c r="N14" i="1" s="1"/>
  <c r="O14" i="1" s="1"/>
  <c r="M14" i="1"/>
  <c r="L14" i="1"/>
  <c r="N13" i="1" a="1"/>
  <c r="N13" i="1" s="1"/>
  <c r="M13" i="1"/>
  <c r="L13" i="1"/>
  <c r="N12" i="1" a="1"/>
  <c r="N12" i="1" s="1"/>
  <c r="M12" i="1"/>
  <c r="L12" i="1"/>
  <c r="N11" i="1" a="1"/>
  <c r="N11" i="1" s="1"/>
  <c r="M11" i="1"/>
  <c r="L11" i="1"/>
  <c r="N10" i="1"/>
  <c r="N10" i="1" a="1"/>
  <c r="M10" i="1"/>
  <c r="L10" i="1"/>
  <c r="N9" i="1" a="1"/>
  <c r="N9" i="1" s="1"/>
  <c r="M9" i="1"/>
  <c r="L9" i="1"/>
  <c r="N8" i="1" a="1"/>
  <c r="N8" i="1" s="1"/>
  <c r="M8" i="1"/>
  <c r="L8" i="1"/>
  <c r="N7" i="1" a="1"/>
  <c r="N7" i="1" s="1"/>
  <c r="M7" i="1"/>
  <c r="L7" i="1"/>
  <c r="N6" i="1"/>
  <c r="N6" i="1" a="1"/>
  <c r="M6" i="1"/>
  <c r="L6" i="1"/>
  <c r="N5" i="1" a="1"/>
  <c r="N5" i="1" s="1"/>
  <c r="M5" i="1"/>
  <c r="L5" i="1"/>
  <c r="N4" i="1" a="1"/>
  <c r="N4" i="1" s="1"/>
  <c r="M4" i="1"/>
  <c r="L4" i="1"/>
  <c r="N3" i="1" a="1"/>
  <c r="N3" i="1" s="1"/>
  <c r="M3" i="1"/>
  <c r="L3" i="1"/>
  <c r="E10" i="1"/>
  <c r="E7" i="1"/>
  <c r="E15" i="1"/>
  <c r="E3" i="1"/>
  <c r="E4" i="1"/>
  <c r="E2" i="1"/>
  <c r="E8" i="1"/>
  <c r="E14" i="1"/>
  <c r="E11" i="1"/>
  <c r="E5" i="1"/>
  <c r="E6" i="1"/>
  <c r="E16" i="1"/>
  <c r="E23" i="1"/>
  <c r="E9" i="1"/>
  <c r="E17" i="1"/>
  <c r="E20" i="1"/>
  <c r="E24" i="1"/>
  <c r="E21" i="1"/>
  <c r="E25" i="1"/>
  <c r="E18" i="1"/>
  <c r="E19" i="1"/>
  <c r="E13" i="1"/>
  <c r="E22" i="1"/>
  <c r="E29" i="1"/>
  <c r="E31" i="1"/>
  <c r="E32" i="1"/>
  <c r="E30" i="1"/>
  <c r="E26" i="1"/>
  <c r="E27" i="1"/>
  <c r="E28" i="1"/>
  <c r="E33" i="1"/>
  <c r="E34" i="1"/>
  <c r="E38" i="1"/>
  <c r="E39" i="1"/>
  <c r="E40" i="1"/>
  <c r="E46" i="1"/>
  <c r="E43" i="1"/>
  <c r="E37" i="1"/>
  <c r="E44" i="1"/>
  <c r="E41" i="1"/>
  <c r="E42" i="1"/>
  <c r="E35" i="1"/>
  <c r="E36" i="1"/>
  <c r="E58" i="1"/>
  <c r="E51" i="1"/>
  <c r="E59" i="1"/>
  <c r="E55" i="1"/>
  <c r="E53" i="1"/>
  <c r="E47" i="1"/>
  <c r="E54" i="1"/>
  <c r="E48" i="1"/>
  <c r="E52" i="1"/>
  <c r="E57" i="1"/>
  <c r="E50" i="1"/>
  <c r="E62" i="1"/>
  <c r="E64" i="1"/>
  <c r="E65" i="1"/>
  <c r="E60" i="1"/>
  <c r="E49" i="1"/>
  <c r="E66" i="1"/>
  <c r="E63" i="1"/>
  <c r="E56" i="1"/>
  <c r="E67" i="1"/>
  <c r="E68" i="1"/>
  <c r="E69" i="1"/>
  <c r="E61" i="1"/>
  <c r="E45" i="1"/>
  <c r="E12" i="1"/>
  <c r="M56" i="1" l="1"/>
  <c r="M57" i="1"/>
  <c r="N58" i="1" a="1"/>
  <c r="N58" i="1" s="1"/>
  <c r="L60" i="1"/>
  <c r="M61" i="1"/>
  <c r="N62" i="1" a="1"/>
  <c r="N62" i="1" s="1"/>
  <c r="N63" i="1" a="1"/>
  <c r="N63" i="1" s="1"/>
  <c r="L65" i="1"/>
  <c r="O65" i="1" s="1"/>
  <c r="M66" i="1"/>
  <c r="O66" i="1" s="1"/>
  <c r="O37" i="1"/>
  <c r="O16" i="1"/>
  <c r="O21" i="1"/>
  <c r="O36" i="1"/>
  <c r="O46" i="1"/>
  <c r="O5" i="1"/>
  <c r="O20" i="1"/>
  <c r="O30" i="1"/>
  <c r="O32" i="1"/>
  <c r="O52" i="1"/>
  <c r="O8" i="1"/>
  <c r="O13" i="1"/>
  <c r="O24" i="1"/>
  <c r="O29" i="1"/>
  <c r="O40" i="1"/>
  <c r="O45" i="1"/>
  <c r="O63" i="1"/>
  <c r="O4" i="1"/>
  <c r="O12" i="1"/>
  <c r="O28" i="1"/>
  <c r="O44" i="1"/>
  <c r="O55" i="1"/>
  <c r="O61" i="1"/>
  <c r="O62" i="1"/>
  <c r="O6" i="1"/>
  <c r="O22" i="1"/>
  <c r="O38" i="1"/>
  <c r="O54" i="1"/>
  <c r="O68" i="1"/>
  <c r="O48" i="1"/>
  <c r="O53" i="1"/>
  <c r="O60" i="1"/>
  <c r="L2" i="1"/>
  <c r="M2" i="1"/>
  <c r="N2" i="1" a="1"/>
  <c r="N2" i="1" s="1"/>
  <c r="O69" i="1"/>
  <c r="O3" i="1"/>
  <c r="O11" i="1"/>
  <c r="O19" i="1"/>
  <c r="O27" i="1"/>
  <c r="O35" i="1"/>
  <c r="O43" i="1"/>
  <c r="O51" i="1"/>
  <c r="O59" i="1"/>
  <c r="O67" i="1"/>
  <c r="O9" i="1"/>
  <c r="O10" i="1"/>
  <c r="O17" i="1"/>
  <c r="O18" i="1"/>
  <c r="O25" i="1"/>
  <c r="O26" i="1"/>
  <c r="O33" i="1"/>
  <c r="O34" i="1"/>
  <c r="O41" i="1"/>
  <c r="O42" i="1"/>
  <c r="O49" i="1"/>
  <c r="O50" i="1"/>
  <c r="O57" i="1"/>
  <c r="O58" i="1"/>
  <c r="O7" i="1"/>
  <c r="O15" i="1"/>
  <c r="O23" i="1"/>
  <c r="O31" i="1"/>
  <c r="O39" i="1"/>
  <c r="O47" i="1"/>
  <c r="O56" i="1"/>
  <c r="O64" i="1"/>
  <c r="O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<sst xmlns="http://schemas.openxmlformats.org/spreadsheetml/2006/main" count="86" uniqueCount="79">
  <si>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</si>
  <si>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</si>
  <si>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</si>
  <si>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</si>
  <si>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</si>
  <si>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</si>
  <si>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</si>
  <si>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</si>
  <si>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</si>
  <si>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</si>
  <si>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</si>
  <si>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machine 12</t>
  </si>
  <si>
    <t>machine 13</t>
  </si>
  <si>
    <t>machine 14</t>
  </si>
  <si>
    <t>machine 15</t>
  </si>
  <si>
    <t>machine 16</t>
  </si>
  <si>
    <t>machine 17</t>
  </si>
  <si>
    <t>machine 18</t>
  </si>
  <si>
    <t>machine 19</t>
  </si>
  <si>
    <t>machine 20</t>
  </si>
  <si>
    <t>machine 21</t>
  </si>
  <si>
    <t>machine 22</t>
  </si>
  <si>
    <t>machine 23</t>
  </si>
  <si>
    <t>machine 24</t>
  </si>
  <si>
    <t>machine 25</t>
  </si>
  <si>
    <t>machine 26</t>
  </si>
  <si>
    <t>machine 27</t>
  </si>
  <si>
    <t>machine 28</t>
  </si>
  <si>
    <t>machine 29</t>
  </si>
  <si>
    <t>machine 30</t>
  </si>
  <si>
    <t>machine 31</t>
  </si>
  <si>
    <t>machine 32</t>
  </si>
  <si>
    <t>machine 33</t>
  </si>
  <si>
    <t>machine 34</t>
  </si>
  <si>
    <t>machine 35</t>
  </si>
  <si>
    <t>machine 36</t>
  </si>
  <si>
    <t>machine 37</t>
  </si>
  <si>
    <t>machine 38</t>
  </si>
  <si>
    <t>machine 39</t>
  </si>
  <si>
    <t>machine 40</t>
  </si>
  <si>
    <t>machine 41</t>
  </si>
  <si>
    <t>machine 42</t>
  </si>
  <si>
    <t>machine 43</t>
  </si>
  <si>
    <t>machine 44</t>
  </si>
  <si>
    <t>machine 45</t>
  </si>
  <si>
    <t>machine 46</t>
  </si>
  <si>
    <t>machine 47</t>
  </si>
  <si>
    <t>machine 48</t>
  </si>
  <si>
    <t>machine 49</t>
  </si>
  <si>
    <t>machine 50</t>
  </si>
  <si>
    <t>machine 51</t>
  </si>
  <si>
    <t>machine 52</t>
  </si>
  <si>
    <t>machine 53</t>
  </si>
  <si>
    <t>machine 54</t>
  </si>
  <si>
    <t>machine 55</t>
  </si>
  <si>
    <t>machine 56</t>
  </si>
  <si>
    <t>machine 57</t>
  </si>
  <si>
    <t>machine 58</t>
  </si>
  <si>
    <t>machine 59</t>
  </si>
  <si>
    <t>machine 60</t>
  </si>
  <si>
    <t xml:space="preserve">machine 7 </t>
  </si>
  <si>
    <t>EQUIPEMENT</t>
  </si>
  <si>
    <t>DUREE ARRET</t>
  </si>
  <si>
    <t>NB INTER</t>
  </si>
  <si>
    <t>DEBUT REEL</t>
  </si>
  <si>
    <t>SEMAINE</t>
  </si>
  <si>
    <t>ZONE</t>
  </si>
  <si>
    <t>T OUVETURE 1</t>
  </si>
  <si>
    <t>T OUVERTURE 2</t>
  </si>
  <si>
    <t>T OUVERTURE 3</t>
  </si>
  <si>
    <t>SEM</t>
  </si>
  <si>
    <t>EN HEURE</t>
  </si>
  <si>
    <t>machine</t>
  </si>
  <si>
    <t>zone</t>
  </si>
  <si>
    <t>semaine</t>
  </si>
  <si>
    <t>Nombre</t>
  </si>
  <si>
    <t>Durée</t>
  </si>
  <si>
    <t>ouverture</t>
  </si>
  <si>
    <t>MTBF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</si>
</sst>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70" formatCode="#,##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1" fillId="2" borderId="1" xfId="0" applyFont="1" applyFill="1" applyBorder="1"/>
    <xf numFmtId="0" fontId="0" fillId="0" borderId="0" xfId="0" applyFill="1" applyAlignment="1">
      <alignment horizontal="center" vertical="center"/>
    </xf>
    <xf numFmtId="0" fontId="0" fillId="0" borderId="0" xfId="0" applyFill="1"/>
    <xf numFmtId="170" fontId="0" fillId="0" borderId="0" xfId="0" applyNumberFormat="1" applyFill="1" applyAlignment="1">
      <alignment horizontal="center" vertical="center"/>
    </xf>
    <xf numFmtId="170" fontId="0" fillId="0" borderId="0" xfId="0" applyNumberFormat="1"/>
    <xf numFmtId="170" fontId="3" fillId="0" borderId="0" xfId="0" applyNumberFormat="1" applyFont="1" applyAlignment="1">
      <alignment horizontal="right"/>
    </xf>
    <xf numFmtId="170" fontId="0" fillId="0" borderId="0" xfId="0" applyNumberFormat="1" applyAlignment="1">
      <alignment horizontal="right"/>
    </xf>
  </cellXfs>
  <cellStyles count="1">
    <cellStyle name="Standaard" xfId="0" builtinId="0"/>
  </cellStyles>
  <dxfs count="2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80D23F-33B5-4B10-A667-825DD5443451}" name="Tabel1" displayName="Tabel1" ref="A1:F69" totalsRowShown="0" headerRowDxfId="0">
  <autoFilter ref="A1:F69" xr:uid="{3980D23F-33B5-4B10-A667-825DD5443451}"/>
  <tableColumns count="6">
    <tableColumn id="1" xr3:uid="{EC41AAA5-36C6-4486-81C7-51C8BD7E4F6C}" name="EQUIPEMENT"/>
    <tableColumn id="2" xr3:uid="{A89C8357-F489-4217-A7B9-6065B1CBE08B}" name="DUREE ARRET"/>
    <tableColumn id="3" xr3:uid="{7F65E158-402F-40A4-8041-B4E3513C0053}" name="NB INTER"/>
    <tableColumn id="4" xr3:uid="{2FE16056-DEEE-468A-ABDD-E6B20B916F06}" name="DEBUT REEL" dataDxfId="1"/>
    <tableColumn id="5" xr3:uid="{6BDBC1A4-4582-4EF0-82AB-F99B32A5167D}" name="SEMAINE">
      <calculatedColumnFormula>+WEEKNUM(D2,21)</calculatedColumnFormula>
    </tableColumn>
    <tableColumn id="6" xr3:uid="{A25BB843-5B65-4941-A597-231D584F43B2}" name="ZO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875BB-9810-41EC-AE00-82080295DC4F}">
  <sheetPr codeName="Blad1"/>
  <dimension ref="A1:O100"/>
  <sheetViews>
    <sheetView tabSelected="1" zoomScale="106" zoomScaleNormal="106" workbookViewId="0">
      <selection activeCell="I2" sqref="I2"/>
    </sheetView>
  </sheetViews>
  <sheetFormatPr defaultColWidth="11.42578125" defaultRowHeight="15" x14ac:dyDescent="0.25"/>
  <cols>
    <col min="1" max="1" width="17.140625" bestFit="1" customWidth="1"/>
    <col min="2" max="2" width="17.7109375" bestFit="1" customWidth="1"/>
    <col min="3" max="3" width="13.7109375" bestFit="1" customWidth="1"/>
    <col min="4" max="4" width="25.5703125" bestFit="1" customWidth="1"/>
    <col min="5" max="5" width="13.5703125" bestFit="1" customWidth="1"/>
    <col min="6" max="6" width="10.42578125" bestFit="1" customWidth="1"/>
    <col min="9" max="9" width="8.5703125" bestFit="1" customWidth="1"/>
    <col min="10" max="10" width="5.28515625" bestFit="1" customWidth="1"/>
    <col min="11" max="11" width="11" bestFit="1" customWidth="1"/>
    <col min="12" max="12" width="8.28515625" bestFit="1" customWidth="1"/>
    <col min="13" max="13" width="6.42578125" bestFit="1" customWidth="1"/>
    <col min="14" max="14" width="12.85546875" style="6" bestFit="1" customWidth="1"/>
    <col min="15" max="15" width="12.85546875" style="8" bestFit="1" customWidth="1"/>
    <col min="16" max="31" width="11.5703125" bestFit="1" customWidth="1"/>
    <col min="32" max="32" width="13.5703125" bestFit="1" customWidth="1"/>
    <col min="33" max="33" width="13.28515625" bestFit="1" customWidth="1"/>
    <col min="34" max="34" width="24.85546875" bestFit="1" customWidth="1"/>
    <col min="35" max="35" width="28.85546875" bestFit="1" customWidth="1"/>
  </cols>
  <sheetData>
    <row r="1" spans="1:15" s="4" customFormat="1" x14ac:dyDescent="0.25">
      <c r="A1" s="3" t="s">
        <v>61</v>
      </c>
      <c r="B1" s="3" t="s">
        <v>62</v>
      </c>
      <c r="C1" s="3" t="s">
        <v>63</v>
      </c>
      <c r="D1" s="3" t="s">
        <v>64</v>
      </c>
      <c r="E1" s="3" t="s">
        <v>65</v>
      </c>
      <c r="F1" s="3" t="s">
        <v>66</v>
      </c>
      <c r="I1" s="3" t="s">
        <v>74</v>
      </c>
      <c r="J1" s="3" t="s">
        <v>73</v>
      </c>
      <c r="K1" s="3" t="s">
        <v>72</v>
      </c>
      <c r="L1" s="3" t="s">
        <v>75</v>
      </c>
      <c r="M1" s="3" t="s">
        <v>76</v>
      </c>
      <c r="N1" s="5" t="s">
        <v>77</v>
      </c>
      <c r="O1" s="7" t="s">
        <v>78</v>
      </c>
    </row>
    <row r="2" spans="1:15" x14ac:dyDescent="0.25">
      <c r="A2" t="s">
        <v>5</v>
      </c>
      <c r="B2">
        <v>0</v>
      </c>
      <c r="C2">
        <v>1</v>
      </c>
      <c r="D2" s="1">
        <v>44937</v>
      </c>
      <c r="E2">
        <f t="shared" ref="E2:E33" si="0">+WEEKNUM(D2,21)</f>
        <v>2</v>
      </c>
      <c r="F2">
        <v>1</v>
      </c>
      <c r="I2" cm="1">
        <f t="array" ref="I2:K66">_xlfn.UNIQUE(INDEX(_xlfn.SORTBY(Tabel1[#All],Tabel1[[#All],[SEMAINE]],1,Tabel1[[#All],[ZONE]],1,Tabel1[[#All],[SEMAINE]],1,Tabel1[[#All],[EQUIPEMENT]],1),_xlfn.SEQUENCE(ROWS(Tabel1[]),1),TRANSPOSE({5;6;1})))</f>
        <v>1</v>
      </c>
      <c r="J2">
        <v>1</v>
      </c>
      <c r="K2" t="str">
        <v>machine 1</v>
      </c>
      <c r="L2">
        <f>SUMIFS(Tabel1[NB INTER],Tabel1[EQUIPEMENT],K2,Tabel1[SEMAINE],I2,Tabel1[DUREE ARRET],"&lt;&gt;0")</f>
        <v>1</v>
      </c>
      <c r="M2">
        <f>SUMIFS(Tabel1[DUREE ARRET],Tabel1[EQUIPEMENT],K2,Tabel1[SEMAINE],I2,Tabel1[DUREE ARRET],"&lt;&gt;0")</f>
        <v>3</v>
      </c>
      <c r="N2" s="6" cm="1">
        <f t="array" ref="N2">INDEX('TO OUVERTURE HEURE'!$A$1:$D$13,MATCH(EXTRACTION!I2,'TO OUVERTURE HEURE'!$A$1:$A$13,0),J2+1)</f>
        <v>111.66666666666667</v>
      </c>
      <c r="O2" s="8">
        <f>+IFERROR((N2-M2)/L2,"Err")</f>
        <v>108.66666666666667</v>
      </c>
    </row>
    <row r="3" spans="1:15" x14ac:dyDescent="0.25">
      <c r="A3" t="s">
        <v>3</v>
      </c>
      <c r="B3">
        <v>1</v>
      </c>
      <c r="C3">
        <v>1</v>
      </c>
      <c r="D3" s="1">
        <v>44935</v>
      </c>
      <c r="E3">
        <f t="shared" si="0"/>
        <v>2</v>
      </c>
      <c r="F3">
        <v>1</v>
      </c>
      <c r="I3">
        <v>1</v>
      </c>
      <c r="J3">
        <v>1</v>
      </c>
      <c r="K3" t="str">
        <v>machine 2</v>
      </c>
      <c r="L3">
        <f>SUMIFS(Tabel1[NB INTER],Tabel1[EQUIPEMENT],K3,Tabel1[SEMAINE],I3,Tabel1[DUREE ARRET],"&lt;&gt;0")</f>
        <v>2</v>
      </c>
      <c r="M3">
        <f>SUMIFS(Tabel1[DUREE ARRET],Tabel1[EQUIPEMENT],K3,Tabel1[SEMAINE],I3,Tabel1[DUREE ARRET],"&lt;&gt;0")</f>
        <v>6</v>
      </c>
      <c r="N3" s="6" cm="1">
        <f t="array" ref="N3">INDEX('TO OUVERTURE HEURE'!$A$1:$D$13,MATCH(EXTRACTION!I3,'TO OUVERTURE HEURE'!$A$1:$A$13,0),J3+1)</f>
        <v>111.66666666666667</v>
      </c>
      <c r="O3" s="8">
        <f t="shared" ref="O3:O66" si="1">+IFERROR((N3-M3)/L3,"Err")</f>
        <v>52.833333333333336</v>
      </c>
    </row>
    <row r="4" spans="1:15" x14ac:dyDescent="0.25">
      <c r="A4" t="s">
        <v>4</v>
      </c>
      <c r="B4">
        <v>1</v>
      </c>
      <c r="C4">
        <v>1</v>
      </c>
      <c r="D4" s="1">
        <v>44936</v>
      </c>
      <c r="E4">
        <f t="shared" si="0"/>
        <v>2</v>
      </c>
      <c r="F4">
        <v>1</v>
      </c>
      <c r="I4">
        <v>1</v>
      </c>
      <c r="J4">
        <v>1</v>
      </c>
      <c r="K4" t="str">
        <v>machine 3</v>
      </c>
      <c r="L4">
        <f>SUMIFS(Tabel1[NB INTER],Tabel1[EQUIPEMENT],K4,Tabel1[SEMAINE],I4,Tabel1[DUREE ARRET],"&lt;&gt;0")</f>
        <v>1</v>
      </c>
      <c r="M4">
        <f>SUMIFS(Tabel1[DUREE ARRET],Tabel1[EQUIPEMENT],K4,Tabel1[SEMAINE],I4,Tabel1[DUREE ARRET],"&lt;&gt;0")</f>
        <v>5</v>
      </c>
      <c r="N4" s="6" cm="1">
        <f t="array" ref="N4">INDEX('TO OUVERTURE HEURE'!$A$1:$D$13,MATCH(EXTRACTION!I4,'TO OUVERTURE HEURE'!$A$1:$A$13,0),J4+1)</f>
        <v>111.66666666666667</v>
      </c>
      <c r="O4" s="8">
        <f t="shared" si="1"/>
        <v>106.66666666666667</v>
      </c>
    </row>
    <row r="5" spans="1:15" x14ac:dyDescent="0.25">
      <c r="A5" t="s">
        <v>8</v>
      </c>
      <c r="B5">
        <v>1</v>
      </c>
      <c r="C5">
        <v>1</v>
      </c>
      <c r="D5" s="1">
        <v>44941</v>
      </c>
      <c r="E5">
        <f t="shared" si="0"/>
        <v>2</v>
      </c>
      <c r="F5">
        <v>1</v>
      </c>
      <c r="I5">
        <v>2</v>
      </c>
      <c r="J5">
        <v>1</v>
      </c>
      <c r="K5" t="str">
        <v>machine 4</v>
      </c>
      <c r="L5">
        <f>SUMIFS(Tabel1[NB INTER],Tabel1[EQUIPEMENT],K5,Tabel1[SEMAINE],I5,Tabel1[DUREE ARRET],"&lt;&gt;0")</f>
        <v>2</v>
      </c>
      <c r="M5">
        <f>SUMIFS(Tabel1[DUREE ARRET],Tabel1[EQUIPEMENT],K5,Tabel1[SEMAINE],I5,Tabel1[DUREE ARRET],"&lt;&gt;0")</f>
        <v>4</v>
      </c>
      <c r="N5" s="6" cm="1">
        <f t="array" ref="N5">INDEX('TO OUVERTURE HEURE'!$A$1:$D$13,MATCH(EXTRACTION!I5,'TO OUVERTURE HEURE'!$A$1:$A$13,0),J5+1)</f>
        <v>109.66666666666667</v>
      </c>
      <c r="O5" s="8">
        <f t="shared" si="1"/>
        <v>52.833333333333336</v>
      </c>
    </row>
    <row r="6" spans="1:15" x14ac:dyDescent="0.25">
      <c r="A6" t="s">
        <v>9</v>
      </c>
      <c r="B6">
        <v>2</v>
      </c>
      <c r="C6">
        <v>1</v>
      </c>
      <c r="D6" s="1">
        <v>44942</v>
      </c>
      <c r="E6">
        <f t="shared" si="0"/>
        <v>3</v>
      </c>
      <c r="F6">
        <v>1</v>
      </c>
      <c r="I6">
        <v>2</v>
      </c>
      <c r="J6">
        <v>1</v>
      </c>
      <c r="K6" t="str">
        <v>machine 5</v>
      </c>
      <c r="L6">
        <f>SUMIFS(Tabel1[NB INTER],Tabel1[EQUIPEMENT],K6,Tabel1[SEMAINE],I6,Tabel1[DUREE ARRET],"&lt;&gt;0")</f>
        <v>1</v>
      </c>
      <c r="M6">
        <f>SUMIFS(Tabel1[DUREE ARRET],Tabel1[EQUIPEMENT],K6,Tabel1[SEMAINE],I6,Tabel1[DUREE ARRET],"&lt;&gt;0")</f>
        <v>1</v>
      </c>
      <c r="N6" s="6" cm="1">
        <f t="array" ref="N6">INDEX('TO OUVERTURE HEURE'!$A$1:$D$13,MATCH(EXTRACTION!I6,'TO OUVERTURE HEURE'!$A$1:$A$13,0),J6+1)</f>
        <v>109.66666666666667</v>
      </c>
      <c r="O6" s="8">
        <f t="shared" si="1"/>
        <v>108.66666666666667</v>
      </c>
    </row>
    <row r="7" spans="1:15" x14ac:dyDescent="0.25">
      <c r="A7" t="s">
        <v>1</v>
      </c>
      <c r="B7">
        <v>2</v>
      </c>
      <c r="C7">
        <v>1</v>
      </c>
      <c r="D7" s="1">
        <v>44933</v>
      </c>
      <c r="E7">
        <f t="shared" si="0"/>
        <v>1</v>
      </c>
      <c r="F7">
        <v>1</v>
      </c>
      <c r="I7">
        <v>2</v>
      </c>
      <c r="J7">
        <v>1</v>
      </c>
      <c r="K7" t="str">
        <v>machine 6</v>
      </c>
      <c r="L7">
        <f>SUMIFS(Tabel1[NB INTER],Tabel1[EQUIPEMENT],K7,Tabel1[SEMAINE],I7,Tabel1[DUREE ARRET],"&lt;&gt;0")</f>
        <v>0</v>
      </c>
      <c r="M7">
        <f>SUMIFS(Tabel1[DUREE ARRET],Tabel1[EQUIPEMENT],K7,Tabel1[SEMAINE],I7,Tabel1[DUREE ARRET],"&lt;&gt;0")</f>
        <v>0</v>
      </c>
      <c r="N7" s="6" cm="1">
        <f t="array" ref="N7">INDEX('TO OUVERTURE HEURE'!$A$1:$D$13,MATCH(EXTRACTION!I7,'TO OUVERTURE HEURE'!$A$1:$A$13,0),J7+1)</f>
        <v>109.66666666666667</v>
      </c>
      <c r="O7" s="8" t="str">
        <f t="shared" si="1"/>
        <v>Err</v>
      </c>
    </row>
    <row r="8" spans="1:15" x14ac:dyDescent="0.25">
      <c r="A8" t="s">
        <v>6</v>
      </c>
      <c r="B8">
        <v>2</v>
      </c>
      <c r="C8">
        <v>1</v>
      </c>
      <c r="D8" s="1">
        <v>44938</v>
      </c>
      <c r="E8">
        <f t="shared" si="0"/>
        <v>2</v>
      </c>
      <c r="F8">
        <v>1</v>
      </c>
      <c r="I8">
        <v>2</v>
      </c>
      <c r="J8">
        <v>1</v>
      </c>
      <c r="K8" t="str">
        <v>machine 7</v>
      </c>
      <c r="L8">
        <f>SUMIFS(Tabel1[NB INTER],Tabel1[EQUIPEMENT],K8,Tabel1[SEMAINE],I8,Tabel1[DUREE ARRET],"&lt;&gt;0")</f>
        <v>1</v>
      </c>
      <c r="M8">
        <f>SUMIFS(Tabel1[DUREE ARRET],Tabel1[EQUIPEMENT],K8,Tabel1[SEMAINE],I8,Tabel1[DUREE ARRET],"&lt;&gt;0")</f>
        <v>2</v>
      </c>
      <c r="N8" s="6" cm="1">
        <f t="array" ref="N8">INDEX('TO OUVERTURE HEURE'!$A$1:$D$13,MATCH(EXTRACTION!I8,'TO OUVERTURE HEURE'!$A$1:$A$13,0),J8+1)</f>
        <v>109.66666666666667</v>
      </c>
      <c r="O8" s="8">
        <f t="shared" si="1"/>
        <v>107.66666666666667</v>
      </c>
    </row>
    <row r="9" spans="1:15" x14ac:dyDescent="0.25">
      <c r="A9" t="s">
        <v>7</v>
      </c>
      <c r="B9">
        <v>2</v>
      </c>
      <c r="C9">
        <v>1</v>
      </c>
      <c r="D9" s="1">
        <v>44945</v>
      </c>
      <c r="E9">
        <f t="shared" si="0"/>
        <v>3</v>
      </c>
      <c r="F9">
        <v>1</v>
      </c>
      <c r="I9">
        <v>2</v>
      </c>
      <c r="J9">
        <v>1</v>
      </c>
      <c r="K9" t="str">
        <v>machine 8</v>
      </c>
      <c r="L9">
        <f>SUMIFS(Tabel1[NB INTER],Tabel1[EQUIPEMENT],K9,Tabel1[SEMAINE],I9,Tabel1[DUREE ARRET],"&lt;&gt;0")</f>
        <v>1</v>
      </c>
      <c r="M9">
        <f>SUMIFS(Tabel1[DUREE ARRET],Tabel1[EQUIPEMENT],K9,Tabel1[SEMAINE],I9,Tabel1[DUREE ARRET],"&lt;&gt;0")</f>
        <v>4</v>
      </c>
      <c r="N9" s="6" cm="1">
        <f t="array" ref="N9">INDEX('TO OUVERTURE HEURE'!$A$1:$D$13,MATCH(EXTRACTION!I9,'TO OUVERTURE HEURE'!$A$1:$A$13,0),J9+1)</f>
        <v>109.66666666666667</v>
      </c>
      <c r="O9" s="8">
        <f t="shared" si="1"/>
        <v>105.66666666666667</v>
      </c>
    </row>
    <row r="10" spans="1:15" x14ac:dyDescent="0.25">
      <c r="A10" t="s">
        <v>0</v>
      </c>
      <c r="B10">
        <v>3</v>
      </c>
      <c r="C10">
        <v>1</v>
      </c>
      <c r="D10" s="1">
        <v>44932</v>
      </c>
      <c r="E10">
        <f t="shared" si="0"/>
        <v>1</v>
      </c>
      <c r="F10">
        <v>1</v>
      </c>
      <c r="I10">
        <v>2</v>
      </c>
      <c r="J10">
        <v>1</v>
      </c>
      <c r="K10" t="str">
        <v>machine 9</v>
      </c>
      <c r="L10">
        <f>SUMIFS(Tabel1[NB INTER],Tabel1[EQUIPEMENT],K10,Tabel1[SEMAINE],I10,Tabel1[DUREE ARRET],"&lt;&gt;0")</f>
        <v>1</v>
      </c>
      <c r="M10">
        <f>SUMIFS(Tabel1[DUREE ARRET],Tabel1[EQUIPEMENT],K10,Tabel1[SEMAINE],I10,Tabel1[DUREE ARRET],"&lt;&gt;0")</f>
        <v>1</v>
      </c>
      <c r="N10" s="6" cm="1">
        <f t="array" ref="N10">INDEX('TO OUVERTURE HEURE'!$A$1:$D$13,MATCH(EXTRACTION!I10,'TO OUVERTURE HEURE'!$A$1:$A$13,0),J10+1)</f>
        <v>109.66666666666667</v>
      </c>
      <c r="O10" s="8">
        <f t="shared" si="1"/>
        <v>108.66666666666667</v>
      </c>
    </row>
    <row r="11" spans="1:15" x14ac:dyDescent="0.25">
      <c r="A11" t="s">
        <v>3</v>
      </c>
      <c r="B11">
        <v>3</v>
      </c>
      <c r="C11">
        <v>1</v>
      </c>
      <c r="D11" s="1">
        <v>44940</v>
      </c>
      <c r="E11">
        <f t="shared" si="0"/>
        <v>2</v>
      </c>
      <c r="F11">
        <v>1</v>
      </c>
      <c r="I11">
        <v>3</v>
      </c>
      <c r="J11">
        <v>1</v>
      </c>
      <c r="K11" t="str">
        <v>machine 10</v>
      </c>
      <c r="L11">
        <f>SUMIFS(Tabel1[NB INTER],Tabel1[EQUIPEMENT],K11,Tabel1[SEMAINE],I11,Tabel1[DUREE ARRET],"&lt;&gt;0")</f>
        <v>1</v>
      </c>
      <c r="M11">
        <f>SUMIFS(Tabel1[DUREE ARRET],Tabel1[EQUIPEMENT],K11,Tabel1[SEMAINE],I11,Tabel1[DUREE ARRET],"&lt;&gt;0")</f>
        <v>2</v>
      </c>
      <c r="N11" s="6" cm="1">
        <f t="array" ref="N11">INDEX('TO OUVERTURE HEURE'!$A$1:$D$13,MATCH(EXTRACTION!I11,'TO OUVERTURE HEURE'!$A$1:$A$13,0),J11+1)</f>
        <v>80</v>
      </c>
      <c r="O11" s="8">
        <f t="shared" si="1"/>
        <v>78</v>
      </c>
    </row>
    <row r="12" spans="1:15" x14ac:dyDescent="0.25">
      <c r="A12" t="s">
        <v>1</v>
      </c>
      <c r="B12">
        <v>4</v>
      </c>
      <c r="C12">
        <v>1</v>
      </c>
      <c r="D12" s="1">
        <v>44931.625</v>
      </c>
      <c r="E12">
        <f t="shared" si="0"/>
        <v>1</v>
      </c>
      <c r="F12">
        <v>1</v>
      </c>
      <c r="I12">
        <v>3</v>
      </c>
      <c r="J12">
        <v>1</v>
      </c>
      <c r="K12" t="str">
        <v>machine 11</v>
      </c>
      <c r="L12">
        <f>SUMIFS(Tabel1[NB INTER],Tabel1[EQUIPEMENT],K12,Tabel1[SEMAINE],I12,Tabel1[DUREE ARRET],"&lt;&gt;0")</f>
        <v>1</v>
      </c>
      <c r="M12">
        <f>SUMIFS(Tabel1[DUREE ARRET],Tabel1[EQUIPEMENT],K12,Tabel1[SEMAINE],I12,Tabel1[DUREE ARRET],"&lt;&gt;0")</f>
        <v>1</v>
      </c>
      <c r="N12" s="6" cm="1">
        <f t="array" ref="N12">INDEX('TO OUVERTURE HEURE'!$A$1:$D$13,MATCH(EXTRACTION!I12,'TO OUVERTURE HEURE'!$A$1:$A$13,0),J12+1)</f>
        <v>80</v>
      </c>
      <c r="O12" s="8">
        <f t="shared" si="1"/>
        <v>79</v>
      </c>
    </row>
    <row r="13" spans="1:15" x14ac:dyDescent="0.25">
      <c r="A13" t="s">
        <v>60</v>
      </c>
      <c r="B13">
        <v>4</v>
      </c>
      <c r="C13">
        <v>1</v>
      </c>
      <c r="D13" s="1">
        <v>44953</v>
      </c>
      <c r="E13">
        <f t="shared" si="0"/>
        <v>4</v>
      </c>
      <c r="F13">
        <v>1</v>
      </c>
      <c r="I13">
        <v>3</v>
      </c>
      <c r="J13">
        <v>1</v>
      </c>
      <c r="K13" t="str">
        <v>machine 12</v>
      </c>
      <c r="L13">
        <f>SUMIFS(Tabel1[NB INTER],Tabel1[EQUIPEMENT],K13,Tabel1[SEMAINE],I13,Tabel1[DUREE ARRET],"&lt;&gt;0")</f>
        <v>1</v>
      </c>
      <c r="M13">
        <f>SUMIFS(Tabel1[DUREE ARRET],Tabel1[EQUIPEMENT],K13,Tabel1[SEMAINE],I13,Tabel1[DUREE ARRET],"&lt;&gt;0")</f>
        <v>4</v>
      </c>
      <c r="N13" s="6" cm="1">
        <f t="array" ref="N13">INDEX('TO OUVERTURE HEURE'!$A$1:$D$13,MATCH(EXTRACTION!I13,'TO OUVERTURE HEURE'!$A$1:$A$13,0),J13+1)</f>
        <v>80</v>
      </c>
      <c r="O13" s="8">
        <f t="shared" si="1"/>
        <v>76</v>
      </c>
    </row>
    <row r="14" spans="1:15" x14ac:dyDescent="0.25">
      <c r="A14" t="s">
        <v>7</v>
      </c>
      <c r="B14">
        <v>4</v>
      </c>
      <c r="C14">
        <v>1</v>
      </c>
      <c r="D14" s="1">
        <v>44939</v>
      </c>
      <c r="E14">
        <f t="shared" si="0"/>
        <v>2</v>
      </c>
      <c r="F14">
        <v>1</v>
      </c>
      <c r="I14">
        <v>3</v>
      </c>
      <c r="J14">
        <v>1</v>
      </c>
      <c r="K14" t="str">
        <v>machine 13</v>
      </c>
      <c r="L14">
        <f>SUMIFS(Tabel1[NB INTER],Tabel1[EQUIPEMENT],K14,Tabel1[SEMAINE],I14,Tabel1[DUREE ARRET],"&lt;&gt;0")</f>
        <v>1</v>
      </c>
      <c r="M14">
        <f>SUMIFS(Tabel1[DUREE ARRET],Tabel1[EQUIPEMENT],K14,Tabel1[SEMAINE],I14,Tabel1[DUREE ARRET],"&lt;&gt;0")</f>
        <v>1</v>
      </c>
      <c r="N14" s="6" cm="1">
        <f t="array" ref="N14">INDEX('TO OUVERTURE HEURE'!$A$1:$D$13,MATCH(EXTRACTION!I14,'TO OUVERTURE HEURE'!$A$1:$A$13,0),J14+1)</f>
        <v>80</v>
      </c>
      <c r="O14" s="8">
        <f t="shared" si="1"/>
        <v>79</v>
      </c>
    </row>
    <row r="15" spans="1:15" x14ac:dyDescent="0.25">
      <c r="A15" t="s">
        <v>2</v>
      </c>
      <c r="B15">
        <v>5</v>
      </c>
      <c r="C15">
        <v>1</v>
      </c>
      <c r="D15" s="1">
        <v>44934</v>
      </c>
      <c r="E15">
        <f t="shared" si="0"/>
        <v>1</v>
      </c>
      <c r="F15">
        <v>1</v>
      </c>
      <c r="I15">
        <v>3</v>
      </c>
      <c r="J15">
        <v>1</v>
      </c>
      <c r="K15" t="str">
        <v>machine 14</v>
      </c>
      <c r="L15">
        <f>SUMIFS(Tabel1[NB INTER],Tabel1[EQUIPEMENT],K15,Tabel1[SEMAINE],I15,Tabel1[DUREE ARRET],"&lt;&gt;0")</f>
        <v>1</v>
      </c>
      <c r="M15">
        <f>SUMIFS(Tabel1[DUREE ARRET],Tabel1[EQUIPEMENT],K15,Tabel1[SEMAINE],I15,Tabel1[DUREE ARRET],"&lt;&gt;0")</f>
        <v>3</v>
      </c>
      <c r="N15" s="6" cm="1">
        <f t="array" ref="N15">INDEX('TO OUVERTURE HEURE'!$A$1:$D$13,MATCH(EXTRACTION!I15,'TO OUVERTURE HEURE'!$A$1:$A$13,0),J15+1)</f>
        <v>80</v>
      </c>
      <c r="O15" s="8">
        <f t="shared" si="1"/>
        <v>77</v>
      </c>
    </row>
    <row r="16" spans="1:15" x14ac:dyDescent="0.25">
      <c r="A16" t="s">
        <v>10</v>
      </c>
      <c r="B16">
        <v>1</v>
      </c>
      <c r="C16">
        <v>1</v>
      </c>
      <c r="D16" s="1">
        <v>44943</v>
      </c>
      <c r="E16">
        <f t="shared" si="0"/>
        <v>3</v>
      </c>
      <c r="F16">
        <v>1</v>
      </c>
      <c r="I16">
        <v>3</v>
      </c>
      <c r="J16">
        <v>1</v>
      </c>
      <c r="K16" t="str">
        <v>machine 15</v>
      </c>
      <c r="L16">
        <f>SUMIFS(Tabel1[NB INTER],Tabel1[EQUIPEMENT],K16,Tabel1[SEMAINE],I16,Tabel1[DUREE ARRET],"&lt;&gt;0")</f>
        <v>1</v>
      </c>
      <c r="M16">
        <f>SUMIFS(Tabel1[DUREE ARRET],Tabel1[EQUIPEMENT],K16,Tabel1[SEMAINE],I16,Tabel1[DUREE ARRET],"&lt;&gt;0")</f>
        <v>4</v>
      </c>
      <c r="N16" s="6" cm="1">
        <f t="array" ref="N16">INDEX('TO OUVERTURE HEURE'!$A$1:$D$13,MATCH(EXTRACTION!I16,'TO OUVERTURE HEURE'!$A$1:$A$13,0),J16+1)</f>
        <v>80</v>
      </c>
      <c r="O16" s="8">
        <f t="shared" si="1"/>
        <v>76</v>
      </c>
    </row>
    <row r="17" spans="1:15" x14ac:dyDescent="0.25">
      <c r="A17" t="s">
        <v>12</v>
      </c>
      <c r="B17">
        <v>1</v>
      </c>
      <c r="C17">
        <v>1</v>
      </c>
      <c r="D17" s="1">
        <v>44946</v>
      </c>
      <c r="E17">
        <f t="shared" si="0"/>
        <v>3</v>
      </c>
      <c r="F17">
        <v>1</v>
      </c>
      <c r="I17">
        <v>3</v>
      </c>
      <c r="J17">
        <v>1</v>
      </c>
      <c r="K17" t="str">
        <v>machine 8</v>
      </c>
      <c r="L17">
        <f>SUMIFS(Tabel1[NB INTER],Tabel1[EQUIPEMENT],K17,Tabel1[SEMAINE],I17,Tabel1[DUREE ARRET],"&lt;&gt;0")</f>
        <v>1</v>
      </c>
      <c r="M17">
        <f>SUMIFS(Tabel1[DUREE ARRET],Tabel1[EQUIPEMENT],K17,Tabel1[SEMAINE],I17,Tabel1[DUREE ARRET],"&lt;&gt;0")</f>
        <v>2</v>
      </c>
      <c r="N17" s="6" cm="1">
        <f t="array" ref="N17">INDEX('TO OUVERTURE HEURE'!$A$1:$D$13,MATCH(EXTRACTION!I17,'TO OUVERTURE HEURE'!$A$1:$A$13,0),J17+1)</f>
        <v>80</v>
      </c>
      <c r="O17" s="8">
        <f t="shared" si="1"/>
        <v>78</v>
      </c>
    </row>
    <row r="18" spans="1:15" x14ac:dyDescent="0.25">
      <c r="A18" t="s">
        <v>17</v>
      </c>
      <c r="B18">
        <v>1</v>
      </c>
      <c r="C18">
        <v>1</v>
      </c>
      <c r="D18" s="1">
        <v>44951</v>
      </c>
      <c r="E18">
        <f t="shared" si="0"/>
        <v>4</v>
      </c>
      <c r="F18">
        <v>1</v>
      </c>
      <c r="I18">
        <v>4</v>
      </c>
      <c r="J18">
        <v>1</v>
      </c>
      <c r="K18" t="str">
        <v>machine 16</v>
      </c>
      <c r="L18">
        <f>SUMIFS(Tabel1[NB INTER],Tabel1[EQUIPEMENT],K18,Tabel1[SEMAINE],I18,Tabel1[DUREE ARRET],"&lt;&gt;0")</f>
        <v>1</v>
      </c>
      <c r="M18">
        <f>SUMIFS(Tabel1[DUREE ARRET],Tabel1[EQUIPEMENT],K18,Tabel1[SEMAINE],I18,Tabel1[DUREE ARRET],"&lt;&gt;0")</f>
        <v>3</v>
      </c>
      <c r="N18" s="6" cm="1">
        <f t="array" ref="N18">INDEX('TO OUVERTURE HEURE'!$A$1:$D$13,MATCH(EXTRACTION!I18,'TO OUVERTURE HEURE'!$A$1:$A$13,0),J18+1)</f>
        <v>120</v>
      </c>
      <c r="O18" s="8">
        <f t="shared" si="1"/>
        <v>117</v>
      </c>
    </row>
    <row r="19" spans="1:15" x14ac:dyDescent="0.25">
      <c r="A19" t="s">
        <v>18</v>
      </c>
      <c r="B19">
        <v>1</v>
      </c>
      <c r="C19">
        <v>1</v>
      </c>
      <c r="D19" s="1">
        <v>44952</v>
      </c>
      <c r="E19">
        <f t="shared" si="0"/>
        <v>4</v>
      </c>
      <c r="F19">
        <v>1</v>
      </c>
      <c r="I19">
        <v>4</v>
      </c>
      <c r="J19">
        <v>1</v>
      </c>
      <c r="K19" t="str">
        <v>machine 17</v>
      </c>
      <c r="L19">
        <f>SUMIFS(Tabel1[NB INTER],Tabel1[EQUIPEMENT],K19,Tabel1[SEMAINE],I19,Tabel1[DUREE ARRET],"&lt;&gt;0")</f>
        <v>1</v>
      </c>
      <c r="M19">
        <f>SUMIFS(Tabel1[DUREE ARRET],Tabel1[EQUIPEMENT],K19,Tabel1[SEMAINE],I19,Tabel1[DUREE ARRET],"&lt;&gt;0")</f>
        <v>5</v>
      </c>
      <c r="N19" s="6" cm="1">
        <f t="array" ref="N19">INDEX('TO OUVERTURE HEURE'!$A$1:$D$13,MATCH(EXTRACTION!I19,'TO OUVERTURE HEURE'!$A$1:$A$13,0),J19+1)</f>
        <v>120</v>
      </c>
      <c r="O19" s="8">
        <f t="shared" si="1"/>
        <v>115</v>
      </c>
    </row>
    <row r="20" spans="1:15" x14ac:dyDescent="0.25">
      <c r="A20" t="s">
        <v>13</v>
      </c>
      <c r="B20">
        <v>3</v>
      </c>
      <c r="C20">
        <v>1</v>
      </c>
      <c r="D20" s="1">
        <v>44947</v>
      </c>
      <c r="E20">
        <f t="shared" si="0"/>
        <v>3</v>
      </c>
      <c r="F20">
        <v>1</v>
      </c>
      <c r="I20">
        <v>4</v>
      </c>
      <c r="J20">
        <v>1</v>
      </c>
      <c r="K20" t="str">
        <v>machine 18</v>
      </c>
      <c r="L20">
        <f>SUMIFS(Tabel1[NB INTER],Tabel1[EQUIPEMENT],K20,Tabel1[SEMAINE],I20,Tabel1[DUREE ARRET],"&lt;&gt;0")</f>
        <v>1</v>
      </c>
      <c r="M20">
        <f>SUMIFS(Tabel1[DUREE ARRET],Tabel1[EQUIPEMENT],K20,Tabel1[SEMAINE],I20,Tabel1[DUREE ARRET],"&lt;&gt;0")</f>
        <v>1</v>
      </c>
      <c r="N20" s="6" cm="1">
        <f t="array" ref="N20">INDEX('TO OUVERTURE HEURE'!$A$1:$D$13,MATCH(EXTRACTION!I20,'TO OUVERTURE HEURE'!$A$1:$A$13,0),J20+1)</f>
        <v>120</v>
      </c>
      <c r="O20" s="8">
        <f t="shared" si="1"/>
        <v>119</v>
      </c>
    </row>
    <row r="21" spans="1:15" x14ac:dyDescent="0.25">
      <c r="A21" t="s">
        <v>15</v>
      </c>
      <c r="B21">
        <v>3</v>
      </c>
      <c r="C21">
        <v>1</v>
      </c>
      <c r="D21" s="1">
        <v>44949</v>
      </c>
      <c r="E21">
        <f t="shared" si="0"/>
        <v>4</v>
      </c>
      <c r="F21">
        <v>1</v>
      </c>
      <c r="I21">
        <v>4</v>
      </c>
      <c r="J21">
        <v>1</v>
      </c>
      <c r="K21" t="str">
        <v>machine 19</v>
      </c>
      <c r="L21">
        <f>SUMIFS(Tabel1[NB INTER],Tabel1[EQUIPEMENT],K21,Tabel1[SEMAINE],I21,Tabel1[DUREE ARRET],"&lt;&gt;0")</f>
        <v>1</v>
      </c>
      <c r="M21">
        <f>SUMIFS(Tabel1[DUREE ARRET],Tabel1[EQUIPEMENT],K21,Tabel1[SEMAINE],I21,Tabel1[DUREE ARRET],"&lt;&gt;0")</f>
        <v>1</v>
      </c>
      <c r="N21" s="6" cm="1">
        <f t="array" ref="N21">INDEX('TO OUVERTURE HEURE'!$A$1:$D$13,MATCH(EXTRACTION!I21,'TO OUVERTURE HEURE'!$A$1:$A$13,0),J21+1)</f>
        <v>120</v>
      </c>
      <c r="O21" s="8">
        <f t="shared" si="1"/>
        <v>119</v>
      </c>
    </row>
    <row r="22" spans="1:15" x14ac:dyDescent="0.25">
      <c r="A22" t="s">
        <v>19</v>
      </c>
      <c r="B22">
        <v>3</v>
      </c>
      <c r="C22">
        <v>1</v>
      </c>
      <c r="D22" s="1">
        <v>44954</v>
      </c>
      <c r="E22">
        <f t="shared" si="0"/>
        <v>4</v>
      </c>
      <c r="F22">
        <v>1</v>
      </c>
      <c r="I22">
        <v>4</v>
      </c>
      <c r="J22">
        <v>1</v>
      </c>
      <c r="K22" t="str">
        <v>machine 20</v>
      </c>
      <c r="L22">
        <f>SUMIFS(Tabel1[NB INTER],Tabel1[EQUIPEMENT],K22,Tabel1[SEMAINE],I22,Tabel1[DUREE ARRET],"&lt;&gt;0")</f>
        <v>1</v>
      </c>
      <c r="M22">
        <f>SUMIFS(Tabel1[DUREE ARRET],Tabel1[EQUIPEMENT],K22,Tabel1[SEMAINE],I22,Tabel1[DUREE ARRET],"&lt;&gt;0")</f>
        <v>3</v>
      </c>
      <c r="N22" s="6" cm="1">
        <f t="array" ref="N22">INDEX('TO OUVERTURE HEURE'!$A$1:$D$13,MATCH(EXTRACTION!I22,'TO OUVERTURE HEURE'!$A$1:$A$13,0),J22+1)</f>
        <v>120</v>
      </c>
      <c r="O22" s="8">
        <f t="shared" si="1"/>
        <v>117</v>
      </c>
    </row>
    <row r="23" spans="1:15" x14ac:dyDescent="0.25">
      <c r="A23" t="s">
        <v>11</v>
      </c>
      <c r="B23">
        <v>4</v>
      </c>
      <c r="C23">
        <v>1</v>
      </c>
      <c r="D23" s="1">
        <v>44944</v>
      </c>
      <c r="E23">
        <f t="shared" si="0"/>
        <v>3</v>
      </c>
      <c r="F23">
        <v>1</v>
      </c>
      <c r="I23">
        <v>4</v>
      </c>
      <c r="J23">
        <v>1</v>
      </c>
      <c r="K23" t="str">
        <v xml:space="preserve">machine 7 </v>
      </c>
      <c r="L23">
        <f>SUMIFS(Tabel1[NB INTER],Tabel1[EQUIPEMENT],K23,Tabel1[SEMAINE],I23,Tabel1[DUREE ARRET],"&lt;&gt;0")</f>
        <v>1</v>
      </c>
      <c r="M23">
        <f>SUMIFS(Tabel1[DUREE ARRET],Tabel1[EQUIPEMENT],K23,Tabel1[SEMAINE],I23,Tabel1[DUREE ARRET],"&lt;&gt;0")</f>
        <v>4</v>
      </c>
      <c r="N23" s="6" cm="1">
        <f t="array" ref="N23">INDEX('TO OUVERTURE HEURE'!$A$1:$D$13,MATCH(EXTRACTION!I23,'TO OUVERTURE HEURE'!$A$1:$A$13,0),J23+1)</f>
        <v>120</v>
      </c>
      <c r="O23" s="8">
        <f t="shared" si="1"/>
        <v>116</v>
      </c>
    </row>
    <row r="24" spans="1:15" x14ac:dyDescent="0.25">
      <c r="A24" t="s">
        <v>14</v>
      </c>
      <c r="B24">
        <v>4</v>
      </c>
      <c r="C24">
        <v>1</v>
      </c>
      <c r="D24" s="1">
        <v>44948</v>
      </c>
      <c r="E24">
        <f t="shared" si="0"/>
        <v>3</v>
      </c>
      <c r="F24">
        <v>1</v>
      </c>
      <c r="I24">
        <v>4</v>
      </c>
      <c r="J24">
        <v>2</v>
      </c>
      <c r="K24" t="str">
        <v>machine 21</v>
      </c>
      <c r="L24">
        <f>SUMIFS(Tabel1[NB INTER],Tabel1[EQUIPEMENT],K24,Tabel1[SEMAINE],I24,Tabel1[DUREE ARRET],"&lt;&gt;0")</f>
        <v>1</v>
      </c>
      <c r="M24">
        <f>SUMIFS(Tabel1[DUREE ARRET],Tabel1[EQUIPEMENT],K24,Tabel1[SEMAINE],I24,Tabel1[DUREE ARRET],"&lt;&gt;0")</f>
        <v>2</v>
      </c>
      <c r="N24" s="6" cm="1">
        <f t="array" ref="N24">INDEX('TO OUVERTURE HEURE'!$A$1:$D$13,MATCH(EXTRACTION!I24,'TO OUVERTURE HEURE'!$A$1:$A$13,0),J24+1)</f>
        <v>112</v>
      </c>
      <c r="O24" s="8">
        <f t="shared" si="1"/>
        <v>110</v>
      </c>
    </row>
    <row r="25" spans="1:15" x14ac:dyDescent="0.25">
      <c r="A25" t="s">
        <v>16</v>
      </c>
      <c r="B25">
        <v>5</v>
      </c>
      <c r="C25">
        <v>1</v>
      </c>
      <c r="D25" s="1">
        <v>44950</v>
      </c>
      <c r="E25">
        <f t="shared" si="0"/>
        <v>4</v>
      </c>
      <c r="F25">
        <v>1</v>
      </c>
      <c r="I25">
        <v>5</v>
      </c>
      <c r="J25">
        <v>2</v>
      </c>
      <c r="K25" t="str">
        <v>machine 22</v>
      </c>
      <c r="L25">
        <f>SUMIFS(Tabel1[NB INTER],Tabel1[EQUIPEMENT],K25,Tabel1[SEMAINE],I25,Tabel1[DUREE ARRET],"&lt;&gt;0")</f>
        <v>1</v>
      </c>
      <c r="M25">
        <f>SUMIFS(Tabel1[DUREE ARRET],Tabel1[EQUIPEMENT],K25,Tabel1[SEMAINE],I25,Tabel1[DUREE ARRET],"&lt;&gt;0")</f>
        <v>3</v>
      </c>
      <c r="N25" s="6" cm="1">
        <f t="array" ref="N25">INDEX('TO OUVERTURE HEURE'!$A$1:$D$13,MATCH(EXTRACTION!I25,'TO OUVERTURE HEURE'!$A$1:$A$13,0),J25+1)</f>
        <v>120</v>
      </c>
      <c r="O25" s="8">
        <f t="shared" si="1"/>
        <v>117</v>
      </c>
    </row>
    <row r="26" spans="1:15" x14ac:dyDescent="0.25">
      <c r="A26" t="s">
        <v>24</v>
      </c>
      <c r="B26">
        <v>0</v>
      </c>
      <c r="C26">
        <v>1</v>
      </c>
      <c r="D26" s="1">
        <v>44959</v>
      </c>
      <c r="E26">
        <f t="shared" si="0"/>
        <v>5</v>
      </c>
      <c r="F26">
        <v>2</v>
      </c>
      <c r="I26">
        <v>5</v>
      </c>
      <c r="J26">
        <v>2</v>
      </c>
      <c r="K26" t="str">
        <v>machine 23</v>
      </c>
      <c r="L26">
        <f>SUMIFS(Tabel1[NB INTER],Tabel1[EQUIPEMENT],K26,Tabel1[SEMAINE],I26,Tabel1[DUREE ARRET],"&lt;&gt;0")</f>
        <v>1</v>
      </c>
      <c r="M26">
        <f>SUMIFS(Tabel1[DUREE ARRET],Tabel1[EQUIPEMENT],K26,Tabel1[SEMAINE],I26,Tabel1[DUREE ARRET],"&lt;&gt;0")</f>
        <v>4</v>
      </c>
      <c r="N26" s="6" cm="1">
        <f t="array" ref="N26">INDEX('TO OUVERTURE HEURE'!$A$1:$D$13,MATCH(EXTRACTION!I26,'TO OUVERTURE HEURE'!$A$1:$A$13,0),J26+1)</f>
        <v>120</v>
      </c>
      <c r="O26" s="8">
        <f t="shared" si="1"/>
        <v>116</v>
      </c>
    </row>
    <row r="27" spans="1:15" x14ac:dyDescent="0.25">
      <c r="A27" t="s">
        <v>25</v>
      </c>
      <c r="B27">
        <v>0</v>
      </c>
      <c r="C27">
        <v>1</v>
      </c>
      <c r="D27" s="1">
        <v>44960</v>
      </c>
      <c r="E27">
        <f t="shared" si="0"/>
        <v>5</v>
      </c>
      <c r="F27">
        <v>2</v>
      </c>
      <c r="I27">
        <v>5</v>
      </c>
      <c r="J27">
        <v>2</v>
      </c>
      <c r="K27" t="str">
        <v>machine 24</v>
      </c>
      <c r="L27">
        <f>SUMIFS(Tabel1[NB INTER],Tabel1[EQUIPEMENT],K27,Tabel1[SEMAINE],I27,Tabel1[DUREE ARRET],"&lt;&gt;0")</f>
        <v>1</v>
      </c>
      <c r="M27">
        <f>SUMIFS(Tabel1[DUREE ARRET],Tabel1[EQUIPEMENT],K27,Tabel1[SEMAINE],I27,Tabel1[DUREE ARRET],"&lt;&gt;0")</f>
        <v>2</v>
      </c>
      <c r="N27" s="6" cm="1">
        <f t="array" ref="N27">INDEX('TO OUVERTURE HEURE'!$A$1:$D$13,MATCH(EXTRACTION!I27,'TO OUVERTURE HEURE'!$A$1:$A$13,0),J27+1)</f>
        <v>120</v>
      </c>
      <c r="O27" s="8">
        <f t="shared" si="1"/>
        <v>118</v>
      </c>
    </row>
    <row r="28" spans="1:15" x14ac:dyDescent="0.25">
      <c r="A28" t="s">
        <v>26</v>
      </c>
      <c r="B28">
        <v>1</v>
      </c>
      <c r="C28">
        <v>1</v>
      </c>
      <c r="D28" s="1">
        <v>44961</v>
      </c>
      <c r="E28">
        <f t="shared" si="0"/>
        <v>5</v>
      </c>
      <c r="F28">
        <v>2</v>
      </c>
      <c r="I28">
        <v>5</v>
      </c>
      <c r="J28">
        <v>2</v>
      </c>
      <c r="K28" t="str">
        <v>machine 25</v>
      </c>
      <c r="L28">
        <f>SUMIFS(Tabel1[NB INTER],Tabel1[EQUIPEMENT],K28,Tabel1[SEMAINE],I28,Tabel1[DUREE ARRET],"&lt;&gt;0")</f>
        <v>0</v>
      </c>
      <c r="M28">
        <f>SUMIFS(Tabel1[DUREE ARRET],Tabel1[EQUIPEMENT],K28,Tabel1[SEMAINE],I28,Tabel1[DUREE ARRET],"&lt;&gt;0")</f>
        <v>0</v>
      </c>
      <c r="N28" s="6" cm="1">
        <f t="array" ref="N28">INDEX('TO OUVERTURE HEURE'!$A$1:$D$13,MATCH(EXTRACTION!I28,'TO OUVERTURE HEURE'!$A$1:$A$13,0),J28+1)</f>
        <v>120</v>
      </c>
      <c r="O28" s="8" t="str">
        <f t="shared" si="1"/>
        <v>Err</v>
      </c>
    </row>
    <row r="29" spans="1:15" x14ac:dyDescent="0.25">
      <c r="A29" t="s">
        <v>20</v>
      </c>
      <c r="B29">
        <v>2</v>
      </c>
      <c r="C29">
        <v>1</v>
      </c>
      <c r="D29" s="1">
        <v>44955</v>
      </c>
      <c r="E29">
        <f t="shared" si="0"/>
        <v>4</v>
      </c>
      <c r="F29">
        <v>2</v>
      </c>
      <c r="I29">
        <v>5</v>
      </c>
      <c r="J29">
        <v>2</v>
      </c>
      <c r="K29" t="str">
        <v>machine 26</v>
      </c>
      <c r="L29">
        <f>SUMIFS(Tabel1[NB INTER],Tabel1[EQUIPEMENT],K29,Tabel1[SEMAINE],I29,Tabel1[DUREE ARRET],"&lt;&gt;0")</f>
        <v>0</v>
      </c>
      <c r="M29">
        <f>SUMIFS(Tabel1[DUREE ARRET],Tabel1[EQUIPEMENT],K29,Tabel1[SEMAINE],I29,Tabel1[DUREE ARRET],"&lt;&gt;0")</f>
        <v>0</v>
      </c>
      <c r="N29" s="6" cm="1">
        <f t="array" ref="N29">INDEX('TO OUVERTURE HEURE'!$A$1:$D$13,MATCH(EXTRACTION!I29,'TO OUVERTURE HEURE'!$A$1:$A$13,0),J29+1)</f>
        <v>120</v>
      </c>
      <c r="O29" s="8" t="str">
        <f t="shared" si="1"/>
        <v>Err</v>
      </c>
    </row>
    <row r="30" spans="1:15" x14ac:dyDescent="0.25">
      <c r="A30" t="s">
        <v>23</v>
      </c>
      <c r="B30">
        <v>2</v>
      </c>
      <c r="C30">
        <v>1</v>
      </c>
      <c r="D30" s="1">
        <v>44958</v>
      </c>
      <c r="E30">
        <f t="shared" si="0"/>
        <v>5</v>
      </c>
      <c r="F30">
        <v>2</v>
      </c>
      <c r="I30">
        <v>5</v>
      </c>
      <c r="J30">
        <v>2</v>
      </c>
      <c r="K30" t="str">
        <v>machine 27</v>
      </c>
      <c r="L30">
        <f>SUMIFS(Tabel1[NB INTER],Tabel1[EQUIPEMENT],K30,Tabel1[SEMAINE],I30,Tabel1[DUREE ARRET],"&lt;&gt;0")</f>
        <v>1</v>
      </c>
      <c r="M30">
        <f>SUMIFS(Tabel1[DUREE ARRET],Tabel1[EQUIPEMENT],K30,Tabel1[SEMAINE],I30,Tabel1[DUREE ARRET],"&lt;&gt;0")</f>
        <v>1</v>
      </c>
      <c r="N30" s="6" cm="1">
        <f t="array" ref="N30">INDEX('TO OUVERTURE HEURE'!$A$1:$D$13,MATCH(EXTRACTION!I30,'TO OUVERTURE HEURE'!$A$1:$A$13,0),J30+1)</f>
        <v>120</v>
      </c>
      <c r="O30" s="8">
        <f t="shared" si="1"/>
        <v>119</v>
      </c>
    </row>
    <row r="31" spans="1:15" x14ac:dyDescent="0.25">
      <c r="A31" t="s">
        <v>21</v>
      </c>
      <c r="B31">
        <v>3</v>
      </c>
      <c r="C31">
        <v>1</v>
      </c>
      <c r="D31" s="1">
        <v>44956</v>
      </c>
      <c r="E31">
        <f t="shared" si="0"/>
        <v>5</v>
      </c>
      <c r="F31">
        <v>2</v>
      </c>
      <c r="I31">
        <v>5</v>
      </c>
      <c r="J31">
        <v>2</v>
      </c>
      <c r="K31" t="str">
        <v>machine 28</v>
      </c>
      <c r="L31">
        <f>SUMIFS(Tabel1[NB INTER],Tabel1[EQUIPEMENT],K31,Tabel1[SEMAINE],I31,Tabel1[DUREE ARRET],"&lt;&gt;0")</f>
        <v>1</v>
      </c>
      <c r="M31">
        <f>SUMIFS(Tabel1[DUREE ARRET],Tabel1[EQUIPEMENT],K31,Tabel1[SEMAINE],I31,Tabel1[DUREE ARRET],"&lt;&gt;0")</f>
        <v>4</v>
      </c>
      <c r="N31" s="6" cm="1">
        <f t="array" ref="N31">INDEX('TO OUVERTURE HEURE'!$A$1:$D$13,MATCH(EXTRACTION!I31,'TO OUVERTURE HEURE'!$A$1:$A$13,0),J31+1)</f>
        <v>120</v>
      </c>
      <c r="O31" s="8">
        <f t="shared" si="1"/>
        <v>116</v>
      </c>
    </row>
    <row r="32" spans="1:15" x14ac:dyDescent="0.25">
      <c r="A32" t="s">
        <v>22</v>
      </c>
      <c r="B32">
        <v>4</v>
      </c>
      <c r="C32">
        <v>1</v>
      </c>
      <c r="D32" s="1">
        <v>44957</v>
      </c>
      <c r="E32">
        <f t="shared" si="0"/>
        <v>5</v>
      </c>
      <c r="F32">
        <v>2</v>
      </c>
      <c r="I32">
        <v>6</v>
      </c>
      <c r="J32">
        <v>2</v>
      </c>
      <c r="K32" t="str">
        <v>machine 29</v>
      </c>
      <c r="L32">
        <f>SUMIFS(Tabel1[NB INTER],Tabel1[EQUIPEMENT],K32,Tabel1[SEMAINE],I32,Tabel1[DUREE ARRET],"&lt;&gt;0")</f>
        <v>1</v>
      </c>
      <c r="M32">
        <f>SUMIFS(Tabel1[DUREE ARRET],Tabel1[EQUIPEMENT],K32,Tabel1[SEMAINE],I32,Tabel1[DUREE ARRET],"&lt;&gt;0")</f>
        <v>5</v>
      </c>
      <c r="N32" s="6" cm="1">
        <f t="array" ref="N32">INDEX('TO OUVERTURE HEURE'!$A$1:$D$13,MATCH(EXTRACTION!I32,'TO OUVERTURE HEURE'!$A$1:$A$13,0),J32+1)</f>
        <v>120</v>
      </c>
      <c r="O32" s="8">
        <f t="shared" si="1"/>
        <v>115</v>
      </c>
    </row>
    <row r="33" spans="1:15" x14ac:dyDescent="0.25">
      <c r="A33" t="s">
        <v>27</v>
      </c>
      <c r="B33">
        <v>4</v>
      </c>
      <c r="C33">
        <v>1</v>
      </c>
      <c r="D33" s="1">
        <v>44962</v>
      </c>
      <c r="E33">
        <f t="shared" si="0"/>
        <v>5</v>
      </c>
      <c r="F33">
        <v>2</v>
      </c>
      <c r="I33">
        <v>6</v>
      </c>
      <c r="J33">
        <v>2</v>
      </c>
      <c r="K33" t="str">
        <v>machine 30</v>
      </c>
      <c r="L33">
        <f>SUMIFS(Tabel1[NB INTER],Tabel1[EQUIPEMENT],K33,Tabel1[SEMAINE],I33,Tabel1[DUREE ARRET],"&lt;&gt;0")</f>
        <v>1</v>
      </c>
      <c r="M33">
        <f>SUMIFS(Tabel1[DUREE ARRET],Tabel1[EQUIPEMENT],K33,Tabel1[SEMAINE],I33,Tabel1[DUREE ARRET],"&lt;&gt;0")</f>
        <v>3</v>
      </c>
      <c r="N33" s="6" cm="1">
        <f t="array" ref="N33">INDEX('TO OUVERTURE HEURE'!$A$1:$D$13,MATCH(EXTRACTION!I33,'TO OUVERTURE HEURE'!$A$1:$A$13,0),J33+1)</f>
        <v>120</v>
      </c>
      <c r="O33" s="8">
        <f t="shared" si="1"/>
        <v>117</v>
      </c>
    </row>
    <row r="34" spans="1:15" x14ac:dyDescent="0.25">
      <c r="A34" t="s">
        <v>28</v>
      </c>
      <c r="B34">
        <v>5</v>
      </c>
      <c r="C34">
        <v>1</v>
      </c>
      <c r="D34" s="1">
        <v>44963</v>
      </c>
      <c r="E34">
        <f t="shared" ref="E34:E65" si="2">+WEEKNUM(D34,21)</f>
        <v>6</v>
      </c>
      <c r="F34">
        <v>2</v>
      </c>
      <c r="I34">
        <v>6</v>
      </c>
      <c r="J34">
        <v>2</v>
      </c>
      <c r="K34" t="str">
        <v>machine 31</v>
      </c>
      <c r="L34">
        <f>SUMIFS(Tabel1[NB INTER],Tabel1[EQUIPEMENT],K34,Tabel1[SEMAINE],I34,Tabel1[DUREE ARRET],"&lt;&gt;0")</f>
        <v>1</v>
      </c>
      <c r="M34">
        <f>SUMIFS(Tabel1[DUREE ARRET],Tabel1[EQUIPEMENT],K34,Tabel1[SEMAINE],I34,Tabel1[DUREE ARRET],"&lt;&gt;0")</f>
        <v>3</v>
      </c>
      <c r="N34" s="6" cm="1">
        <f t="array" ref="N34">INDEX('TO OUVERTURE HEURE'!$A$1:$D$13,MATCH(EXTRACTION!I34,'TO OUVERTURE HEURE'!$A$1:$A$13,0),J34+1)</f>
        <v>120</v>
      </c>
      <c r="O34" s="8">
        <f t="shared" si="1"/>
        <v>117</v>
      </c>
    </row>
    <row r="35" spans="1:15" x14ac:dyDescent="0.25">
      <c r="A35" t="s">
        <v>37</v>
      </c>
      <c r="B35">
        <v>0</v>
      </c>
      <c r="C35">
        <v>1</v>
      </c>
      <c r="D35" s="1">
        <v>44973</v>
      </c>
      <c r="E35">
        <f t="shared" si="2"/>
        <v>7</v>
      </c>
      <c r="F35">
        <v>2</v>
      </c>
      <c r="I35">
        <v>6</v>
      </c>
      <c r="J35">
        <v>2</v>
      </c>
      <c r="K35" t="str">
        <v>machine 32</v>
      </c>
      <c r="L35">
        <f>SUMIFS(Tabel1[NB INTER],Tabel1[EQUIPEMENT],K35,Tabel1[SEMAINE],I35,Tabel1[DUREE ARRET],"&lt;&gt;0")</f>
        <v>1</v>
      </c>
      <c r="M35">
        <f>SUMIFS(Tabel1[DUREE ARRET],Tabel1[EQUIPEMENT],K35,Tabel1[SEMAINE],I35,Tabel1[DUREE ARRET],"&lt;&gt;0")</f>
        <v>4</v>
      </c>
      <c r="N35" s="6" cm="1">
        <f t="array" ref="N35">INDEX('TO OUVERTURE HEURE'!$A$1:$D$13,MATCH(EXTRACTION!I35,'TO OUVERTURE HEURE'!$A$1:$A$13,0),J35+1)</f>
        <v>120</v>
      </c>
      <c r="O35" s="8">
        <f t="shared" si="1"/>
        <v>116</v>
      </c>
    </row>
    <row r="36" spans="1:15" x14ac:dyDescent="0.25">
      <c r="A36" t="s">
        <v>38</v>
      </c>
      <c r="B36">
        <v>0</v>
      </c>
      <c r="C36">
        <v>1</v>
      </c>
      <c r="D36" s="1">
        <v>44974</v>
      </c>
      <c r="E36">
        <f t="shared" si="2"/>
        <v>7</v>
      </c>
      <c r="F36">
        <v>2</v>
      </c>
      <c r="I36">
        <v>6</v>
      </c>
      <c r="J36">
        <v>2</v>
      </c>
      <c r="K36" t="str">
        <v>machine 33</v>
      </c>
      <c r="L36">
        <f>SUMIFS(Tabel1[NB INTER],Tabel1[EQUIPEMENT],K36,Tabel1[SEMAINE],I36,Tabel1[DUREE ARRET],"&lt;&gt;0")</f>
        <v>1</v>
      </c>
      <c r="M36">
        <f>SUMIFS(Tabel1[DUREE ARRET],Tabel1[EQUIPEMENT],K36,Tabel1[SEMAINE],I36,Tabel1[DUREE ARRET],"&lt;&gt;0")</f>
        <v>5</v>
      </c>
      <c r="N36" s="6" cm="1">
        <f t="array" ref="N36">INDEX('TO OUVERTURE HEURE'!$A$1:$D$13,MATCH(EXTRACTION!I36,'TO OUVERTURE HEURE'!$A$1:$A$13,0),J36+1)</f>
        <v>120</v>
      </c>
      <c r="O36" s="8">
        <f t="shared" si="1"/>
        <v>115</v>
      </c>
    </row>
    <row r="37" spans="1:15" x14ac:dyDescent="0.25">
      <c r="A37" t="s">
        <v>33</v>
      </c>
      <c r="B37">
        <v>1</v>
      </c>
      <c r="C37">
        <v>1</v>
      </c>
      <c r="D37" s="1">
        <v>44969</v>
      </c>
      <c r="E37">
        <f t="shared" si="2"/>
        <v>6</v>
      </c>
      <c r="F37">
        <v>2</v>
      </c>
      <c r="I37">
        <v>6</v>
      </c>
      <c r="J37">
        <v>2</v>
      </c>
      <c r="K37" t="str">
        <v>machine 34</v>
      </c>
      <c r="L37">
        <f>SUMIFS(Tabel1[NB INTER],Tabel1[EQUIPEMENT],K37,Tabel1[SEMAINE],I37,Tabel1[DUREE ARRET],"&lt;&gt;0")</f>
        <v>1</v>
      </c>
      <c r="M37">
        <f>SUMIFS(Tabel1[DUREE ARRET],Tabel1[EQUIPEMENT],K37,Tabel1[SEMAINE],I37,Tabel1[DUREE ARRET],"&lt;&gt;0")</f>
        <v>1</v>
      </c>
      <c r="N37" s="6" cm="1">
        <f t="array" ref="N37">INDEX('TO OUVERTURE HEURE'!$A$1:$D$13,MATCH(EXTRACTION!I37,'TO OUVERTURE HEURE'!$A$1:$A$13,0),J37+1)</f>
        <v>120</v>
      </c>
      <c r="O37" s="8">
        <f t="shared" si="1"/>
        <v>119</v>
      </c>
    </row>
    <row r="38" spans="1:15" x14ac:dyDescent="0.25">
      <c r="A38" t="s">
        <v>29</v>
      </c>
      <c r="B38">
        <v>3</v>
      </c>
      <c r="C38">
        <v>1</v>
      </c>
      <c r="D38" s="1">
        <v>44964</v>
      </c>
      <c r="E38">
        <f t="shared" si="2"/>
        <v>6</v>
      </c>
      <c r="F38">
        <v>2</v>
      </c>
      <c r="I38">
        <v>6</v>
      </c>
      <c r="J38">
        <v>3</v>
      </c>
      <c r="K38" t="str">
        <v>machine 45</v>
      </c>
      <c r="L38">
        <f>SUMIFS(Tabel1[NB INTER],Tabel1[EQUIPEMENT],K38,Tabel1[SEMAINE],I38,Tabel1[DUREE ARRET],"&lt;&gt;0")</f>
        <v>0</v>
      </c>
      <c r="M38">
        <f>SUMIFS(Tabel1[DUREE ARRET],Tabel1[EQUIPEMENT],K38,Tabel1[SEMAINE],I38,Tabel1[DUREE ARRET],"&lt;&gt;0")</f>
        <v>0</v>
      </c>
      <c r="N38" s="6" cm="1">
        <f t="array" ref="N38">INDEX('TO OUVERTURE HEURE'!$A$1:$D$13,MATCH(EXTRACTION!I38,'TO OUVERTURE HEURE'!$A$1:$A$13,0),J38+1)</f>
        <v>80</v>
      </c>
      <c r="O38" s="8" t="str">
        <f t="shared" si="1"/>
        <v>Err</v>
      </c>
    </row>
    <row r="39" spans="1:15" x14ac:dyDescent="0.25">
      <c r="A39" t="s">
        <v>30</v>
      </c>
      <c r="B39">
        <v>3</v>
      </c>
      <c r="C39">
        <v>1</v>
      </c>
      <c r="D39" s="1">
        <v>44965</v>
      </c>
      <c r="E39">
        <f t="shared" si="2"/>
        <v>6</v>
      </c>
      <c r="F39">
        <v>2</v>
      </c>
      <c r="I39">
        <v>7</v>
      </c>
      <c r="J39">
        <v>2</v>
      </c>
      <c r="K39" t="str">
        <v>machine 35</v>
      </c>
      <c r="L39">
        <f>SUMIFS(Tabel1[NB INTER],Tabel1[EQUIPEMENT],K39,Tabel1[SEMAINE],I39,Tabel1[DUREE ARRET],"&lt;&gt;0")</f>
        <v>1</v>
      </c>
      <c r="M39">
        <f>SUMIFS(Tabel1[DUREE ARRET],Tabel1[EQUIPEMENT],K39,Tabel1[SEMAINE],I39,Tabel1[DUREE ARRET],"&lt;&gt;0")</f>
        <v>5</v>
      </c>
      <c r="N39" s="6" cm="1">
        <f t="array" ref="N39">INDEX('TO OUVERTURE HEURE'!$A$1:$D$13,MATCH(EXTRACTION!I39,'TO OUVERTURE HEURE'!$A$1:$A$13,0),J39+1)</f>
        <v>118</v>
      </c>
      <c r="O39" s="8">
        <f t="shared" si="1"/>
        <v>113</v>
      </c>
    </row>
    <row r="40" spans="1:15" x14ac:dyDescent="0.25">
      <c r="A40" t="s">
        <v>31</v>
      </c>
      <c r="B40">
        <v>4</v>
      </c>
      <c r="C40">
        <v>1</v>
      </c>
      <c r="D40" s="1">
        <v>44966</v>
      </c>
      <c r="E40">
        <f t="shared" si="2"/>
        <v>6</v>
      </c>
      <c r="F40">
        <v>2</v>
      </c>
      <c r="I40">
        <v>7</v>
      </c>
      <c r="J40">
        <v>2</v>
      </c>
      <c r="K40" t="str">
        <v>machine 36</v>
      </c>
      <c r="L40">
        <f>SUMIFS(Tabel1[NB INTER],Tabel1[EQUIPEMENT],K40,Tabel1[SEMAINE],I40,Tabel1[DUREE ARRET],"&lt;&gt;0")</f>
        <v>1</v>
      </c>
      <c r="M40">
        <f>SUMIFS(Tabel1[DUREE ARRET],Tabel1[EQUIPEMENT],K40,Tabel1[SEMAINE],I40,Tabel1[DUREE ARRET],"&lt;&gt;0")</f>
        <v>4</v>
      </c>
      <c r="N40" s="6" cm="1">
        <f t="array" ref="N40">INDEX('TO OUVERTURE HEURE'!$A$1:$D$13,MATCH(EXTRACTION!I40,'TO OUVERTURE HEURE'!$A$1:$A$13,0),J40+1)</f>
        <v>118</v>
      </c>
      <c r="O40" s="8">
        <f t="shared" si="1"/>
        <v>114</v>
      </c>
    </row>
    <row r="41" spans="1:15" x14ac:dyDescent="0.25">
      <c r="A41" t="s">
        <v>35</v>
      </c>
      <c r="B41">
        <v>4</v>
      </c>
      <c r="C41">
        <v>1</v>
      </c>
      <c r="D41" s="1">
        <v>44971</v>
      </c>
      <c r="E41">
        <f t="shared" si="2"/>
        <v>7</v>
      </c>
      <c r="F41">
        <v>2</v>
      </c>
      <c r="I41">
        <v>7</v>
      </c>
      <c r="J41">
        <v>2</v>
      </c>
      <c r="K41" t="str">
        <v>machine 37</v>
      </c>
      <c r="L41">
        <f>SUMIFS(Tabel1[NB INTER],Tabel1[EQUIPEMENT],K41,Tabel1[SEMAINE],I41,Tabel1[DUREE ARRET],"&lt;&gt;0")</f>
        <v>1</v>
      </c>
      <c r="M41">
        <f>SUMIFS(Tabel1[DUREE ARRET],Tabel1[EQUIPEMENT],K41,Tabel1[SEMAINE],I41,Tabel1[DUREE ARRET],"&lt;&gt;0")</f>
        <v>4</v>
      </c>
      <c r="N41" s="6" cm="1">
        <f t="array" ref="N41">INDEX('TO OUVERTURE HEURE'!$A$1:$D$13,MATCH(EXTRACTION!I41,'TO OUVERTURE HEURE'!$A$1:$A$13,0),J41+1)</f>
        <v>118</v>
      </c>
      <c r="O41" s="8">
        <f t="shared" si="1"/>
        <v>114</v>
      </c>
    </row>
    <row r="42" spans="1:15" x14ac:dyDescent="0.25">
      <c r="A42" t="s">
        <v>36</v>
      </c>
      <c r="B42">
        <v>4</v>
      </c>
      <c r="C42">
        <v>1</v>
      </c>
      <c r="D42" s="1">
        <v>44972</v>
      </c>
      <c r="E42">
        <f t="shared" si="2"/>
        <v>7</v>
      </c>
      <c r="F42">
        <v>2</v>
      </c>
      <c r="I42">
        <v>7</v>
      </c>
      <c r="J42">
        <v>2</v>
      </c>
      <c r="K42" t="str">
        <v>machine 38</v>
      </c>
      <c r="L42">
        <f>SUMIFS(Tabel1[NB INTER],Tabel1[EQUIPEMENT],K42,Tabel1[SEMAINE],I42,Tabel1[DUREE ARRET],"&lt;&gt;0")</f>
        <v>0</v>
      </c>
      <c r="M42">
        <f>SUMIFS(Tabel1[DUREE ARRET],Tabel1[EQUIPEMENT],K42,Tabel1[SEMAINE],I42,Tabel1[DUREE ARRET],"&lt;&gt;0")</f>
        <v>0</v>
      </c>
      <c r="N42" s="6" cm="1">
        <f t="array" ref="N42">INDEX('TO OUVERTURE HEURE'!$A$1:$D$13,MATCH(EXTRACTION!I42,'TO OUVERTURE HEURE'!$A$1:$A$13,0),J42+1)</f>
        <v>118</v>
      </c>
      <c r="O42" s="8" t="str">
        <f t="shared" si="1"/>
        <v>Err</v>
      </c>
    </row>
    <row r="43" spans="1:15" x14ac:dyDescent="0.25">
      <c r="A43" t="s">
        <v>32</v>
      </c>
      <c r="B43">
        <v>5</v>
      </c>
      <c r="C43">
        <v>1</v>
      </c>
      <c r="D43" s="1">
        <v>44968</v>
      </c>
      <c r="E43">
        <f t="shared" si="2"/>
        <v>6</v>
      </c>
      <c r="F43">
        <v>2</v>
      </c>
      <c r="I43">
        <v>7</v>
      </c>
      <c r="J43">
        <v>2</v>
      </c>
      <c r="K43" t="str">
        <v>machine 39</v>
      </c>
      <c r="L43">
        <f>SUMIFS(Tabel1[NB INTER],Tabel1[EQUIPEMENT],K43,Tabel1[SEMAINE],I43,Tabel1[DUREE ARRET],"&lt;&gt;0")</f>
        <v>0</v>
      </c>
      <c r="M43">
        <f>SUMIFS(Tabel1[DUREE ARRET],Tabel1[EQUIPEMENT],K43,Tabel1[SEMAINE],I43,Tabel1[DUREE ARRET],"&lt;&gt;0")</f>
        <v>0</v>
      </c>
      <c r="N43" s="6" cm="1">
        <f t="array" ref="N43">INDEX('TO OUVERTURE HEURE'!$A$1:$D$13,MATCH(EXTRACTION!I43,'TO OUVERTURE HEURE'!$A$1:$A$13,0),J43+1)</f>
        <v>118</v>
      </c>
      <c r="O43" s="8" t="str">
        <f t="shared" si="1"/>
        <v>Err</v>
      </c>
    </row>
    <row r="44" spans="1:15" x14ac:dyDescent="0.25">
      <c r="A44" t="s">
        <v>34</v>
      </c>
      <c r="B44">
        <v>5</v>
      </c>
      <c r="C44">
        <v>1</v>
      </c>
      <c r="D44" s="1">
        <v>44970</v>
      </c>
      <c r="E44">
        <f t="shared" si="2"/>
        <v>7</v>
      </c>
      <c r="F44">
        <v>2</v>
      </c>
      <c r="I44">
        <v>7</v>
      </c>
      <c r="J44">
        <v>3</v>
      </c>
      <c r="K44" t="str">
        <v>machine 40</v>
      </c>
      <c r="L44">
        <f>SUMIFS(Tabel1[NB INTER],Tabel1[EQUIPEMENT],K44,Tabel1[SEMAINE],I44,Tabel1[DUREE ARRET],"&lt;&gt;0")</f>
        <v>1</v>
      </c>
      <c r="M44">
        <f>SUMIFS(Tabel1[DUREE ARRET],Tabel1[EQUIPEMENT],K44,Tabel1[SEMAINE],I44,Tabel1[DUREE ARRET],"&lt;&gt;0")</f>
        <v>5</v>
      </c>
      <c r="N44" s="6" cm="1">
        <f t="array" ref="N44">INDEX('TO OUVERTURE HEURE'!$A$1:$D$13,MATCH(EXTRACTION!I44,'TO OUVERTURE HEURE'!$A$1:$A$13,0),J44+1)</f>
        <v>0</v>
      </c>
      <c r="O44" s="8">
        <f t="shared" si="1"/>
        <v>-5</v>
      </c>
    </row>
    <row r="45" spans="1:15" x14ac:dyDescent="0.25">
      <c r="A45" t="s">
        <v>59</v>
      </c>
      <c r="B45">
        <v>0</v>
      </c>
      <c r="C45">
        <v>1</v>
      </c>
      <c r="D45" s="1">
        <v>44998</v>
      </c>
      <c r="E45">
        <f t="shared" si="2"/>
        <v>11</v>
      </c>
      <c r="F45">
        <v>3</v>
      </c>
      <c r="I45">
        <v>7</v>
      </c>
      <c r="J45">
        <v>3</v>
      </c>
      <c r="K45" t="str">
        <v>machine 41</v>
      </c>
      <c r="L45">
        <f>SUMIFS(Tabel1[NB INTER],Tabel1[EQUIPEMENT],K45,Tabel1[SEMAINE],I45,Tabel1[DUREE ARRET],"&lt;&gt;0")</f>
        <v>1</v>
      </c>
      <c r="M45">
        <f>SUMIFS(Tabel1[DUREE ARRET],Tabel1[EQUIPEMENT],K45,Tabel1[SEMAINE],I45,Tabel1[DUREE ARRET],"&lt;&gt;0")</f>
        <v>2</v>
      </c>
      <c r="N45" s="6" cm="1">
        <f t="array" ref="N45">INDEX('TO OUVERTURE HEURE'!$A$1:$D$13,MATCH(EXTRACTION!I45,'TO OUVERTURE HEURE'!$A$1:$A$13,0),J45+1)</f>
        <v>0</v>
      </c>
      <c r="O45" s="8">
        <f t="shared" si="1"/>
        <v>-2</v>
      </c>
    </row>
    <row r="46" spans="1:15" x14ac:dyDescent="0.25">
      <c r="A46" t="s">
        <v>44</v>
      </c>
      <c r="B46">
        <v>0</v>
      </c>
      <c r="C46">
        <v>1</v>
      </c>
      <c r="D46" s="1">
        <v>44967</v>
      </c>
      <c r="E46">
        <f t="shared" si="2"/>
        <v>6</v>
      </c>
      <c r="F46">
        <v>3</v>
      </c>
      <c r="I46">
        <v>8</v>
      </c>
      <c r="J46">
        <v>3</v>
      </c>
      <c r="K46" t="str">
        <v>machine 42</v>
      </c>
      <c r="L46">
        <f>SUMIFS(Tabel1[NB INTER],Tabel1[EQUIPEMENT],K46,Tabel1[SEMAINE],I46,Tabel1[DUREE ARRET],"&lt;&gt;0")</f>
        <v>1</v>
      </c>
      <c r="M46">
        <f>SUMIFS(Tabel1[DUREE ARRET],Tabel1[EQUIPEMENT],K46,Tabel1[SEMAINE],I46,Tabel1[DUREE ARRET],"&lt;&gt;0")</f>
        <v>5</v>
      </c>
      <c r="N46" s="6" cm="1">
        <f t="array" ref="N46">INDEX('TO OUVERTURE HEURE'!$A$1:$D$13,MATCH(EXTRACTION!I46,'TO OUVERTURE HEURE'!$A$1:$A$13,0),J46+1)</f>
        <v>0</v>
      </c>
      <c r="O46" s="8">
        <f t="shared" si="1"/>
        <v>-5</v>
      </c>
    </row>
    <row r="47" spans="1:15" x14ac:dyDescent="0.25">
      <c r="A47" t="s">
        <v>44</v>
      </c>
      <c r="B47">
        <v>0</v>
      </c>
      <c r="C47">
        <v>1</v>
      </c>
      <c r="D47" s="1">
        <v>44980</v>
      </c>
      <c r="E47">
        <f t="shared" si="2"/>
        <v>8</v>
      </c>
      <c r="F47">
        <v>3</v>
      </c>
      <c r="I47">
        <v>8</v>
      </c>
      <c r="J47">
        <v>3</v>
      </c>
      <c r="K47" t="str">
        <v>machine 43</v>
      </c>
      <c r="L47">
        <f>SUMIFS(Tabel1[NB INTER],Tabel1[EQUIPEMENT],K47,Tabel1[SEMAINE],I47,Tabel1[DUREE ARRET],"&lt;&gt;0")</f>
        <v>1</v>
      </c>
      <c r="M47">
        <f>SUMIFS(Tabel1[DUREE ARRET],Tabel1[EQUIPEMENT],K47,Tabel1[SEMAINE],I47,Tabel1[DUREE ARRET],"&lt;&gt;0")</f>
        <v>4</v>
      </c>
      <c r="N47" s="6" cm="1">
        <f t="array" ref="N47">INDEX('TO OUVERTURE HEURE'!$A$1:$D$13,MATCH(EXTRACTION!I47,'TO OUVERTURE HEURE'!$A$1:$A$13,0),J47+1)</f>
        <v>0</v>
      </c>
      <c r="O47" s="8">
        <f t="shared" si="1"/>
        <v>-4</v>
      </c>
    </row>
    <row r="48" spans="1:15" x14ac:dyDescent="0.25">
      <c r="A48" t="s">
        <v>46</v>
      </c>
      <c r="B48">
        <v>0</v>
      </c>
      <c r="C48">
        <v>1</v>
      </c>
      <c r="D48" s="1">
        <v>44982</v>
      </c>
      <c r="E48">
        <f t="shared" si="2"/>
        <v>8</v>
      </c>
      <c r="F48">
        <v>3</v>
      </c>
      <c r="I48">
        <v>8</v>
      </c>
      <c r="J48">
        <v>3</v>
      </c>
      <c r="K48" t="str">
        <v>machine 44</v>
      </c>
      <c r="L48">
        <f>SUMIFS(Tabel1[NB INTER],Tabel1[EQUIPEMENT],K48,Tabel1[SEMAINE],I48,Tabel1[DUREE ARRET],"&lt;&gt;0")</f>
        <v>1</v>
      </c>
      <c r="M48">
        <f>SUMIFS(Tabel1[DUREE ARRET],Tabel1[EQUIPEMENT],K48,Tabel1[SEMAINE],I48,Tabel1[DUREE ARRET],"&lt;&gt;0")</f>
        <v>3</v>
      </c>
      <c r="N48" s="6" cm="1">
        <f t="array" ref="N48">INDEX('TO OUVERTURE HEURE'!$A$1:$D$13,MATCH(EXTRACTION!I48,'TO OUVERTURE HEURE'!$A$1:$A$13,0),J48+1)</f>
        <v>0</v>
      </c>
      <c r="O48" s="8">
        <f t="shared" si="1"/>
        <v>-3</v>
      </c>
    </row>
    <row r="49" spans="1:15" x14ac:dyDescent="0.25">
      <c r="A49" t="s">
        <v>44</v>
      </c>
      <c r="B49">
        <v>1</v>
      </c>
      <c r="C49">
        <v>1</v>
      </c>
      <c r="D49" s="1">
        <v>44990</v>
      </c>
      <c r="E49">
        <f t="shared" si="2"/>
        <v>9</v>
      </c>
      <c r="F49">
        <v>3</v>
      </c>
      <c r="I49">
        <v>8</v>
      </c>
      <c r="J49">
        <v>3</v>
      </c>
      <c r="K49" t="str">
        <v>machine 45</v>
      </c>
      <c r="L49">
        <f>SUMIFS(Tabel1[NB INTER],Tabel1[EQUIPEMENT],K49,Tabel1[SEMAINE],I49,Tabel1[DUREE ARRET],"&lt;&gt;0")</f>
        <v>0</v>
      </c>
      <c r="M49">
        <f>SUMIFS(Tabel1[DUREE ARRET],Tabel1[EQUIPEMENT],K49,Tabel1[SEMAINE],I49,Tabel1[DUREE ARRET],"&lt;&gt;0")</f>
        <v>0</v>
      </c>
      <c r="N49" s="6" cm="1">
        <f t="array" ref="N49">INDEX('TO OUVERTURE HEURE'!$A$1:$D$13,MATCH(EXTRACTION!I49,'TO OUVERTURE HEURE'!$A$1:$A$13,0),J49+1)</f>
        <v>0</v>
      </c>
      <c r="O49" s="8" t="str">
        <f t="shared" si="1"/>
        <v>Err</v>
      </c>
    </row>
    <row r="50" spans="1:15" x14ac:dyDescent="0.25">
      <c r="A50" t="s">
        <v>48</v>
      </c>
      <c r="B50">
        <v>1</v>
      </c>
      <c r="C50">
        <v>1</v>
      </c>
      <c r="D50" s="1">
        <v>44985</v>
      </c>
      <c r="E50">
        <f t="shared" si="2"/>
        <v>9</v>
      </c>
      <c r="F50">
        <v>3</v>
      </c>
      <c r="I50">
        <v>8</v>
      </c>
      <c r="J50">
        <v>3</v>
      </c>
      <c r="K50" t="str">
        <v>machine 46</v>
      </c>
      <c r="L50">
        <f>SUMIFS(Tabel1[NB INTER],Tabel1[EQUIPEMENT],K50,Tabel1[SEMAINE],I50,Tabel1[DUREE ARRET],"&lt;&gt;0")</f>
        <v>1</v>
      </c>
      <c r="M50">
        <f>SUMIFS(Tabel1[DUREE ARRET],Tabel1[EQUIPEMENT],K50,Tabel1[SEMAINE],I50,Tabel1[DUREE ARRET],"&lt;&gt;0")</f>
        <v>3</v>
      </c>
      <c r="N50" s="6" cm="1">
        <f t="array" ref="N50">INDEX('TO OUVERTURE HEURE'!$A$1:$D$13,MATCH(EXTRACTION!I50,'TO OUVERTURE HEURE'!$A$1:$A$13,0),J50+1)</f>
        <v>0</v>
      </c>
      <c r="O50" s="8">
        <f t="shared" si="1"/>
        <v>-3</v>
      </c>
    </row>
    <row r="51" spans="1:15" x14ac:dyDescent="0.25">
      <c r="A51" t="s">
        <v>40</v>
      </c>
      <c r="B51">
        <v>2</v>
      </c>
      <c r="C51">
        <v>1</v>
      </c>
      <c r="D51" s="1">
        <v>44976</v>
      </c>
      <c r="E51">
        <f t="shared" si="2"/>
        <v>7</v>
      </c>
      <c r="F51">
        <v>3</v>
      </c>
      <c r="I51">
        <v>8</v>
      </c>
      <c r="J51">
        <v>3</v>
      </c>
      <c r="K51" t="str">
        <v>machine 47</v>
      </c>
      <c r="L51">
        <f>SUMIFS(Tabel1[NB INTER],Tabel1[EQUIPEMENT],K51,Tabel1[SEMAINE],I51,Tabel1[DUREE ARRET],"&lt;&gt;0")</f>
        <v>1</v>
      </c>
      <c r="M51">
        <f>SUMIFS(Tabel1[DUREE ARRET],Tabel1[EQUIPEMENT],K51,Tabel1[SEMAINE],I51,Tabel1[DUREE ARRET],"&lt;&gt;0")</f>
        <v>2</v>
      </c>
      <c r="N51" s="6" cm="1">
        <f t="array" ref="N51">INDEX('TO OUVERTURE HEURE'!$A$1:$D$13,MATCH(EXTRACTION!I51,'TO OUVERTURE HEURE'!$A$1:$A$13,0),J51+1)</f>
        <v>0</v>
      </c>
      <c r="O51" s="8">
        <f t="shared" si="1"/>
        <v>-2</v>
      </c>
    </row>
    <row r="52" spans="1:15" x14ac:dyDescent="0.25">
      <c r="A52" t="s">
        <v>46</v>
      </c>
      <c r="B52">
        <v>2</v>
      </c>
      <c r="C52">
        <v>1</v>
      </c>
      <c r="D52" s="1">
        <v>44983</v>
      </c>
      <c r="E52">
        <f t="shared" si="2"/>
        <v>8</v>
      </c>
      <c r="F52">
        <v>3</v>
      </c>
      <c r="I52">
        <v>9</v>
      </c>
      <c r="J52">
        <v>3</v>
      </c>
      <c r="K52" t="str">
        <v>machine 45</v>
      </c>
      <c r="L52">
        <f>SUMIFS(Tabel1[NB INTER],Tabel1[EQUIPEMENT],K52,Tabel1[SEMAINE],I52,Tabel1[DUREE ARRET],"&lt;&gt;0")</f>
        <v>1</v>
      </c>
      <c r="M52">
        <f>SUMIFS(Tabel1[DUREE ARRET],Tabel1[EQUIPEMENT],K52,Tabel1[SEMAINE],I52,Tabel1[DUREE ARRET],"&lt;&gt;0")</f>
        <v>1</v>
      </c>
      <c r="N52" s="6" cm="1">
        <f t="array" ref="N52">INDEX('TO OUVERTURE HEURE'!$A$1:$D$13,MATCH(EXTRACTION!I52,'TO OUVERTURE HEURE'!$A$1:$A$13,0),J52+1)</f>
        <v>48</v>
      </c>
      <c r="O52" s="8">
        <f t="shared" si="1"/>
        <v>47</v>
      </c>
    </row>
    <row r="53" spans="1:15" x14ac:dyDescent="0.25">
      <c r="A53" t="s">
        <v>43</v>
      </c>
      <c r="B53">
        <v>3</v>
      </c>
      <c r="C53">
        <v>1</v>
      </c>
      <c r="D53" s="1">
        <v>44979</v>
      </c>
      <c r="E53">
        <f t="shared" si="2"/>
        <v>8</v>
      </c>
      <c r="F53">
        <v>3</v>
      </c>
      <c r="I53">
        <v>9</v>
      </c>
      <c r="J53">
        <v>3</v>
      </c>
      <c r="K53" t="str">
        <v>machine 48</v>
      </c>
      <c r="L53">
        <f>SUMIFS(Tabel1[NB INTER],Tabel1[EQUIPEMENT],K53,Tabel1[SEMAINE],I53,Tabel1[DUREE ARRET],"&lt;&gt;0")</f>
        <v>1</v>
      </c>
      <c r="M53">
        <f>SUMIFS(Tabel1[DUREE ARRET],Tabel1[EQUIPEMENT],K53,Tabel1[SEMAINE],I53,Tabel1[DUREE ARRET],"&lt;&gt;0")</f>
        <v>4</v>
      </c>
      <c r="N53" s="6" cm="1">
        <f t="array" ref="N53">INDEX('TO OUVERTURE HEURE'!$A$1:$D$13,MATCH(EXTRACTION!I53,'TO OUVERTURE HEURE'!$A$1:$A$13,0),J53+1)</f>
        <v>48</v>
      </c>
      <c r="O53" s="8">
        <f t="shared" si="1"/>
        <v>44</v>
      </c>
    </row>
    <row r="54" spans="1:15" x14ac:dyDescent="0.25">
      <c r="A54" t="s">
        <v>45</v>
      </c>
      <c r="B54">
        <v>3</v>
      </c>
      <c r="C54">
        <v>1</v>
      </c>
      <c r="D54" s="1">
        <v>44981</v>
      </c>
      <c r="E54">
        <f t="shared" si="2"/>
        <v>8</v>
      </c>
      <c r="F54">
        <v>3</v>
      </c>
      <c r="I54">
        <v>9</v>
      </c>
      <c r="J54">
        <v>3</v>
      </c>
      <c r="K54" t="str">
        <v>machine 49</v>
      </c>
      <c r="L54">
        <f>SUMIFS(Tabel1[NB INTER],Tabel1[EQUIPEMENT],K54,Tabel1[SEMAINE],I54,Tabel1[DUREE ARRET],"&lt;&gt;0")</f>
        <v>1</v>
      </c>
      <c r="M54">
        <f>SUMIFS(Tabel1[DUREE ARRET],Tabel1[EQUIPEMENT],K54,Tabel1[SEMAINE],I54,Tabel1[DUREE ARRET],"&lt;&gt;0")</f>
        <v>1</v>
      </c>
      <c r="N54" s="6" cm="1">
        <f t="array" ref="N54">INDEX('TO OUVERTURE HEURE'!$A$1:$D$13,MATCH(EXTRACTION!I54,'TO OUVERTURE HEURE'!$A$1:$A$13,0),J54+1)</f>
        <v>48</v>
      </c>
      <c r="O54" s="8">
        <f t="shared" si="1"/>
        <v>47</v>
      </c>
    </row>
    <row r="55" spans="1:15" x14ac:dyDescent="0.25">
      <c r="A55" t="s">
        <v>42</v>
      </c>
      <c r="B55">
        <v>4</v>
      </c>
      <c r="C55">
        <v>1</v>
      </c>
      <c r="D55" s="1">
        <v>44978</v>
      </c>
      <c r="E55">
        <f t="shared" si="2"/>
        <v>8</v>
      </c>
      <c r="F55">
        <v>3</v>
      </c>
      <c r="I55">
        <v>9</v>
      </c>
      <c r="J55">
        <v>3</v>
      </c>
      <c r="K55" t="str">
        <v>machine 50</v>
      </c>
      <c r="L55">
        <f>SUMIFS(Tabel1[NB INTER],Tabel1[EQUIPEMENT],K55,Tabel1[SEMAINE],I55,Tabel1[DUREE ARRET],"&lt;&gt;0")</f>
        <v>1</v>
      </c>
      <c r="M55">
        <f>SUMIFS(Tabel1[DUREE ARRET],Tabel1[EQUIPEMENT],K55,Tabel1[SEMAINE],I55,Tabel1[DUREE ARRET],"&lt;&gt;0")</f>
        <v>1</v>
      </c>
      <c r="N55" s="6" cm="1">
        <f t="array" ref="N55">INDEX('TO OUVERTURE HEURE'!$A$1:$D$13,MATCH(EXTRACTION!I55,'TO OUVERTURE HEURE'!$A$1:$A$13,0),J55+1)</f>
        <v>48</v>
      </c>
      <c r="O55" s="8">
        <f t="shared" si="1"/>
        <v>47</v>
      </c>
    </row>
    <row r="56" spans="1:15" x14ac:dyDescent="0.25">
      <c r="A56" t="s">
        <v>44</v>
      </c>
      <c r="B56">
        <v>4</v>
      </c>
      <c r="C56">
        <v>1</v>
      </c>
      <c r="D56" s="1">
        <v>44993</v>
      </c>
      <c r="E56">
        <f t="shared" si="2"/>
        <v>10</v>
      </c>
      <c r="F56">
        <v>3</v>
      </c>
      <c r="I56">
        <v>9</v>
      </c>
      <c r="J56">
        <v>3</v>
      </c>
      <c r="K56" t="str">
        <v>machine 51</v>
      </c>
      <c r="L56">
        <f>SUMIFS(Tabel1[NB INTER],Tabel1[EQUIPEMENT],K56,Tabel1[SEMAINE],I56,Tabel1[DUREE ARRET],"&lt;&gt;0")</f>
        <v>1</v>
      </c>
      <c r="M56">
        <f>SUMIFS(Tabel1[DUREE ARRET],Tabel1[EQUIPEMENT],K56,Tabel1[SEMAINE],I56,Tabel1[DUREE ARRET],"&lt;&gt;0")</f>
        <v>2</v>
      </c>
      <c r="N56" s="6" cm="1">
        <f t="array" ref="N56">INDEX('TO OUVERTURE HEURE'!$A$1:$D$13,MATCH(EXTRACTION!I56,'TO OUVERTURE HEURE'!$A$1:$A$13,0),J56+1)</f>
        <v>48</v>
      </c>
      <c r="O56" s="8">
        <f t="shared" si="1"/>
        <v>46</v>
      </c>
    </row>
    <row r="57" spans="1:15" x14ac:dyDescent="0.25">
      <c r="A57" t="s">
        <v>47</v>
      </c>
      <c r="B57">
        <v>4</v>
      </c>
      <c r="C57">
        <v>1</v>
      </c>
      <c r="D57" s="1">
        <v>44984</v>
      </c>
      <c r="E57">
        <f t="shared" si="2"/>
        <v>9</v>
      </c>
      <c r="F57">
        <v>3</v>
      </c>
      <c r="I57">
        <v>9</v>
      </c>
      <c r="J57">
        <v>3</v>
      </c>
      <c r="K57" t="str">
        <v>machine 52</v>
      </c>
      <c r="L57">
        <f>SUMIFS(Tabel1[NB INTER],Tabel1[EQUIPEMENT],K57,Tabel1[SEMAINE],I57,Tabel1[DUREE ARRET],"&lt;&gt;0")</f>
        <v>1</v>
      </c>
      <c r="M57">
        <f>SUMIFS(Tabel1[DUREE ARRET],Tabel1[EQUIPEMENT],K57,Tabel1[SEMAINE],I57,Tabel1[DUREE ARRET],"&lt;&gt;0")</f>
        <v>3</v>
      </c>
      <c r="N57" s="6" cm="1">
        <f t="array" ref="N57">INDEX('TO OUVERTURE HEURE'!$A$1:$D$13,MATCH(EXTRACTION!I57,'TO OUVERTURE HEURE'!$A$1:$A$13,0),J57+1)</f>
        <v>48</v>
      </c>
      <c r="O57" s="8">
        <f t="shared" si="1"/>
        <v>45</v>
      </c>
    </row>
    <row r="58" spans="1:15" x14ac:dyDescent="0.25">
      <c r="A58" t="s">
        <v>39</v>
      </c>
      <c r="B58">
        <v>5</v>
      </c>
      <c r="C58">
        <v>1</v>
      </c>
      <c r="D58" s="1">
        <v>44975</v>
      </c>
      <c r="E58">
        <f t="shared" si="2"/>
        <v>7</v>
      </c>
      <c r="F58">
        <v>3</v>
      </c>
      <c r="I58">
        <v>9</v>
      </c>
      <c r="J58">
        <v>3</v>
      </c>
      <c r="K58" t="str">
        <v>machine 53</v>
      </c>
      <c r="L58">
        <f>SUMIFS(Tabel1[NB INTER],Tabel1[EQUIPEMENT],K58,Tabel1[SEMAINE],I58,Tabel1[DUREE ARRET],"&lt;&gt;0")</f>
        <v>0</v>
      </c>
      <c r="M58">
        <f>SUMIFS(Tabel1[DUREE ARRET],Tabel1[EQUIPEMENT],K58,Tabel1[SEMAINE],I58,Tabel1[DUREE ARRET],"&lt;&gt;0")</f>
        <v>0</v>
      </c>
      <c r="N58" s="6" cm="1">
        <f t="array" ref="N58">INDEX('TO OUVERTURE HEURE'!$A$1:$D$13,MATCH(EXTRACTION!I58,'TO OUVERTURE HEURE'!$A$1:$A$13,0),J58+1)</f>
        <v>48</v>
      </c>
      <c r="O58" s="8" t="str">
        <f t="shared" si="1"/>
        <v>Err</v>
      </c>
    </row>
    <row r="59" spans="1:15" x14ac:dyDescent="0.25">
      <c r="A59" t="s">
        <v>41</v>
      </c>
      <c r="B59">
        <v>5</v>
      </c>
      <c r="C59">
        <v>1</v>
      </c>
      <c r="D59" s="1">
        <v>44977</v>
      </c>
      <c r="E59">
        <f t="shared" si="2"/>
        <v>8</v>
      </c>
      <c r="F59">
        <v>3</v>
      </c>
      <c r="I59">
        <v>10</v>
      </c>
      <c r="J59">
        <v>3</v>
      </c>
      <c r="K59" t="str">
        <v>machine 45</v>
      </c>
      <c r="L59">
        <f>SUMIFS(Tabel1[NB INTER],Tabel1[EQUIPEMENT],K59,Tabel1[SEMAINE],I59,Tabel1[DUREE ARRET],"&lt;&gt;0")</f>
        <v>1</v>
      </c>
      <c r="M59">
        <f>SUMIFS(Tabel1[DUREE ARRET],Tabel1[EQUIPEMENT],K59,Tabel1[SEMAINE],I59,Tabel1[DUREE ARRET],"&lt;&gt;0")</f>
        <v>4</v>
      </c>
      <c r="N59" s="6" cm="1">
        <f t="array" ref="N59">INDEX('TO OUVERTURE HEURE'!$A$1:$D$13,MATCH(EXTRACTION!I59,'TO OUVERTURE HEURE'!$A$1:$A$13,0),J59+1)</f>
        <v>80</v>
      </c>
      <c r="O59" s="8">
        <f t="shared" si="1"/>
        <v>76</v>
      </c>
    </row>
    <row r="60" spans="1:15" x14ac:dyDescent="0.25">
      <c r="A60" t="s">
        <v>52</v>
      </c>
      <c r="B60">
        <v>0</v>
      </c>
      <c r="C60">
        <v>1</v>
      </c>
      <c r="D60" s="1">
        <v>44989</v>
      </c>
      <c r="E60">
        <f t="shared" si="2"/>
        <v>9</v>
      </c>
      <c r="F60">
        <v>3</v>
      </c>
      <c r="I60">
        <v>10</v>
      </c>
      <c r="J60">
        <v>3</v>
      </c>
      <c r="K60" t="str">
        <v>machine 54</v>
      </c>
      <c r="L60">
        <f>SUMIFS(Tabel1[NB INTER],Tabel1[EQUIPEMENT],K60,Tabel1[SEMAINE],I60,Tabel1[DUREE ARRET],"&lt;&gt;0")</f>
        <v>1</v>
      </c>
      <c r="M60">
        <f>SUMIFS(Tabel1[DUREE ARRET],Tabel1[EQUIPEMENT],K60,Tabel1[SEMAINE],I60,Tabel1[DUREE ARRET],"&lt;&gt;0")</f>
        <v>3</v>
      </c>
      <c r="N60" s="6" cm="1">
        <f t="array" ref="N60">INDEX('TO OUVERTURE HEURE'!$A$1:$D$13,MATCH(EXTRACTION!I60,'TO OUVERTURE HEURE'!$A$1:$A$13,0),J60+1)</f>
        <v>80</v>
      </c>
      <c r="O60" s="8">
        <f t="shared" si="1"/>
        <v>77</v>
      </c>
    </row>
    <row r="61" spans="1:15" x14ac:dyDescent="0.25">
      <c r="A61" t="s">
        <v>58</v>
      </c>
      <c r="B61">
        <v>0</v>
      </c>
      <c r="C61">
        <v>1</v>
      </c>
      <c r="D61" s="1">
        <v>44997</v>
      </c>
      <c r="E61">
        <f t="shared" si="2"/>
        <v>10</v>
      </c>
      <c r="F61">
        <v>3</v>
      </c>
      <c r="I61">
        <v>10</v>
      </c>
      <c r="J61">
        <v>3</v>
      </c>
      <c r="K61" t="str">
        <v>machine 55</v>
      </c>
      <c r="L61">
        <f>SUMIFS(Tabel1[NB INTER],Tabel1[EQUIPEMENT],K61,Tabel1[SEMAINE],I61,Tabel1[DUREE ARRET],"&lt;&gt;0")</f>
        <v>1</v>
      </c>
      <c r="M61">
        <f>SUMIFS(Tabel1[DUREE ARRET],Tabel1[EQUIPEMENT],K61,Tabel1[SEMAINE],I61,Tabel1[DUREE ARRET],"&lt;&gt;0")</f>
        <v>1</v>
      </c>
      <c r="N61" s="6" cm="1">
        <f t="array" ref="N61">INDEX('TO OUVERTURE HEURE'!$A$1:$D$13,MATCH(EXTRACTION!I61,'TO OUVERTURE HEURE'!$A$1:$A$13,0),J61+1)</f>
        <v>80</v>
      </c>
      <c r="O61" s="8">
        <f t="shared" si="1"/>
        <v>79</v>
      </c>
    </row>
    <row r="62" spans="1:15" x14ac:dyDescent="0.25">
      <c r="A62" t="s">
        <v>49</v>
      </c>
      <c r="B62">
        <v>1</v>
      </c>
      <c r="C62">
        <v>1</v>
      </c>
      <c r="D62" s="1">
        <v>44986</v>
      </c>
      <c r="E62">
        <f t="shared" si="2"/>
        <v>9</v>
      </c>
      <c r="F62">
        <v>3</v>
      </c>
      <c r="I62">
        <v>10</v>
      </c>
      <c r="J62">
        <v>3</v>
      </c>
      <c r="K62" t="str">
        <v>machine 56</v>
      </c>
      <c r="L62">
        <f>SUMIFS(Tabel1[NB INTER],Tabel1[EQUIPEMENT],K62,Tabel1[SEMAINE],I62,Tabel1[DUREE ARRET],"&lt;&gt;0")</f>
        <v>1</v>
      </c>
      <c r="M62">
        <f>SUMIFS(Tabel1[DUREE ARRET],Tabel1[EQUIPEMENT],K62,Tabel1[SEMAINE],I62,Tabel1[DUREE ARRET],"&lt;&gt;0")</f>
        <v>3</v>
      </c>
      <c r="N62" s="6" cm="1">
        <f t="array" ref="N62">INDEX('TO OUVERTURE HEURE'!$A$1:$D$13,MATCH(EXTRACTION!I62,'TO OUVERTURE HEURE'!$A$1:$A$13,0),J62+1)</f>
        <v>80</v>
      </c>
      <c r="O62" s="8">
        <f t="shared" si="1"/>
        <v>77</v>
      </c>
    </row>
    <row r="63" spans="1:15" x14ac:dyDescent="0.25">
      <c r="A63" t="s">
        <v>54</v>
      </c>
      <c r="B63">
        <v>1</v>
      </c>
      <c r="C63">
        <v>1</v>
      </c>
      <c r="D63" s="1">
        <v>44992</v>
      </c>
      <c r="E63">
        <f t="shared" si="2"/>
        <v>10</v>
      </c>
      <c r="F63">
        <v>3</v>
      </c>
      <c r="I63">
        <v>10</v>
      </c>
      <c r="J63">
        <v>3</v>
      </c>
      <c r="K63" t="str">
        <v>machine 57</v>
      </c>
      <c r="L63">
        <f>SUMIFS(Tabel1[NB INTER],Tabel1[EQUIPEMENT],K63,Tabel1[SEMAINE],I63,Tabel1[DUREE ARRET],"&lt;&gt;0")</f>
        <v>1</v>
      </c>
      <c r="M63">
        <f>SUMIFS(Tabel1[DUREE ARRET],Tabel1[EQUIPEMENT],K63,Tabel1[SEMAINE],I63,Tabel1[DUREE ARRET],"&lt;&gt;0")</f>
        <v>4</v>
      </c>
      <c r="N63" s="6" cm="1">
        <f t="array" ref="N63">INDEX('TO OUVERTURE HEURE'!$A$1:$D$13,MATCH(EXTRACTION!I63,'TO OUVERTURE HEURE'!$A$1:$A$13,0),J63+1)</f>
        <v>80</v>
      </c>
      <c r="O63" s="8">
        <f t="shared" si="1"/>
        <v>76</v>
      </c>
    </row>
    <row r="64" spans="1:15" x14ac:dyDescent="0.25">
      <c r="A64" t="s">
        <v>50</v>
      </c>
      <c r="B64">
        <v>2</v>
      </c>
      <c r="C64">
        <v>1</v>
      </c>
      <c r="D64" s="1">
        <v>44987</v>
      </c>
      <c r="E64">
        <f t="shared" si="2"/>
        <v>9</v>
      </c>
      <c r="F64">
        <v>3</v>
      </c>
      <c r="I64">
        <v>10</v>
      </c>
      <c r="J64">
        <v>3</v>
      </c>
      <c r="K64" t="str">
        <v>machine 58</v>
      </c>
      <c r="L64">
        <f>SUMIFS(Tabel1[NB INTER],Tabel1[EQUIPEMENT],K64,Tabel1[SEMAINE],I64,Tabel1[DUREE ARRET],"&lt;&gt;0")</f>
        <v>1</v>
      </c>
      <c r="M64">
        <f>SUMIFS(Tabel1[DUREE ARRET],Tabel1[EQUIPEMENT],K64,Tabel1[SEMAINE],I64,Tabel1[DUREE ARRET],"&lt;&gt;0")</f>
        <v>5</v>
      </c>
      <c r="N64" s="6" cm="1">
        <f t="array" ref="N64">INDEX('TO OUVERTURE HEURE'!$A$1:$D$13,MATCH(EXTRACTION!I64,'TO OUVERTURE HEURE'!$A$1:$A$13,0),J64+1)</f>
        <v>80</v>
      </c>
      <c r="O64" s="8">
        <f t="shared" si="1"/>
        <v>75</v>
      </c>
    </row>
    <row r="65" spans="1:15" x14ac:dyDescent="0.25">
      <c r="A65" t="s">
        <v>51</v>
      </c>
      <c r="B65">
        <v>3</v>
      </c>
      <c r="C65">
        <v>1</v>
      </c>
      <c r="D65" s="1">
        <v>44988</v>
      </c>
      <c r="E65">
        <f t="shared" si="2"/>
        <v>9</v>
      </c>
      <c r="F65">
        <v>3</v>
      </c>
      <c r="I65">
        <v>10</v>
      </c>
      <c r="J65">
        <v>3</v>
      </c>
      <c r="K65" t="str">
        <v>machine 59</v>
      </c>
      <c r="L65">
        <f>SUMIFS(Tabel1[NB INTER],Tabel1[EQUIPEMENT],K65,Tabel1[SEMAINE],I65,Tabel1[DUREE ARRET],"&lt;&gt;0")</f>
        <v>0</v>
      </c>
      <c r="M65">
        <f>SUMIFS(Tabel1[DUREE ARRET],Tabel1[EQUIPEMENT],K65,Tabel1[SEMAINE],I65,Tabel1[DUREE ARRET],"&lt;&gt;0")</f>
        <v>0</v>
      </c>
      <c r="N65" s="6" cm="1">
        <f t="array" ref="N65">INDEX('TO OUVERTURE HEURE'!$A$1:$D$13,MATCH(EXTRACTION!I65,'TO OUVERTURE HEURE'!$A$1:$A$13,0),J65+1)</f>
        <v>80</v>
      </c>
      <c r="O65" s="8" t="str">
        <f t="shared" si="1"/>
        <v>Err</v>
      </c>
    </row>
    <row r="66" spans="1:15" x14ac:dyDescent="0.25">
      <c r="A66" t="s">
        <v>53</v>
      </c>
      <c r="B66">
        <v>3</v>
      </c>
      <c r="C66">
        <v>1</v>
      </c>
      <c r="D66" s="1">
        <v>44991</v>
      </c>
      <c r="E66">
        <f t="shared" ref="E66:E97" si="3">+WEEKNUM(D66,21)</f>
        <v>10</v>
      </c>
      <c r="F66">
        <v>3</v>
      </c>
      <c r="I66">
        <v>11</v>
      </c>
      <c r="J66">
        <v>3</v>
      </c>
      <c r="K66" t="str">
        <v>machine 60</v>
      </c>
      <c r="L66">
        <f>SUMIFS(Tabel1[NB INTER],Tabel1[EQUIPEMENT],K66,Tabel1[SEMAINE],I66,Tabel1[DUREE ARRET],"&lt;&gt;0")</f>
        <v>0</v>
      </c>
      <c r="M66">
        <f>SUMIFS(Tabel1[DUREE ARRET],Tabel1[EQUIPEMENT],K66,Tabel1[SEMAINE],I66,Tabel1[DUREE ARRET],"&lt;&gt;0")</f>
        <v>0</v>
      </c>
      <c r="N66" s="6" cm="1">
        <f t="array" ref="N66">INDEX('TO OUVERTURE HEURE'!$A$1:$D$13,MATCH(EXTRACTION!I66,'TO OUVERTURE HEURE'!$A$1:$A$13,0),J66+1)</f>
        <v>0</v>
      </c>
      <c r="O66" s="8" t="str">
        <f t="shared" si="1"/>
        <v>Err</v>
      </c>
    </row>
    <row r="67" spans="1:15" x14ac:dyDescent="0.25">
      <c r="A67" t="s">
        <v>55</v>
      </c>
      <c r="B67">
        <v>3</v>
      </c>
      <c r="C67">
        <v>1</v>
      </c>
      <c r="D67" s="1">
        <v>44994</v>
      </c>
      <c r="E67">
        <f t="shared" si="3"/>
        <v>10</v>
      </c>
      <c r="F67">
        <v>3</v>
      </c>
      <c r="L67">
        <f>SUMIFS(Tabel1[NB INTER],Tabel1[EQUIPEMENT],K67,Tabel1[SEMAINE],I67,Tabel1[DUREE ARRET],"&lt;&gt;0")</f>
        <v>0</v>
      </c>
      <c r="M67">
        <f>SUMIFS(Tabel1[DUREE ARRET],Tabel1[EQUIPEMENT],K67,Tabel1[SEMAINE],I67,Tabel1[DUREE ARRET],"&lt;&gt;0")</f>
        <v>0</v>
      </c>
      <c r="N67" s="6" t="e" cm="1">
        <f t="array" ref="N67">INDEX('TO OUVERTURE HEURE'!$A$1:$D$13,MATCH(EXTRACTION!I67,'TO OUVERTURE HEURE'!$A$1:$A$13,0),J67+1)</f>
        <v>#N/A</v>
      </c>
      <c r="O67" s="8" t="str">
        <f t="shared" ref="O67:O100" si="4">+IFERROR((N67-M67)/L67,"Err")</f>
        <v>Err</v>
      </c>
    </row>
    <row r="68" spans="1:15" x14ac:dyDescent="0.25">
      <c r="A68" t="s">
        <v>56</v>
      </c>
      <c r="B68">
        <v>4</v>
      </c>
      <c r="C68">
        <v>1</v>
      </c>
      <c r="D68" s="1">
        <v>44995</v>
      </c>
      <c r="E68">
        <f t="shared" si="3"/>
        <v>10</v>
      </c>
      <c r="F68">
        <v>3</v>
      </c>
      <c r="L68">
        <f>SUMIFS(Tabel1[NB INTER],Tabel1[EQUIPEMENT],K68,Tabel1[SEMAINE],I68,Tabel1[DUREE ARRET],"&lt;&gt;0")</f>
        <v>0</v>
      </c>
      <c r="M68">
        <f>SUMIFS(Tabel1[DUREE ARRET],Tabel1[EQUIPEMENT],K68,Tabel1[SEMAINE],I68,Tabel1[DUREE ARRET],"&lt;&gt;0")</f>
        <v>0</v>
      </c>
      <c r="N68" s="6" t="e" cm="1">
        <f t="array" ref="N68">INDEX('TO OUVERTURE HEURE'!$A$1:$D$13,MATCH(EXTRACTION!I68,'TO OUVERTURE HEURE'!$A$1:$A$13,0),J68+1)</f>
        <v>#N/A</v>
      </c>
      <c r="O68" s="8" t="str">
        <f t="shared" si="4"/>
        <v>Err</v>
      </c>
    </row>
    <row r="69" spans="1:15" x14ac:dyDescent="0.25">
      <c r="A69" t="s">
        <v>57</v>
      </c>
      <c r="B69">
        <v>5</v>
      </c>
      <c r="C69">
        <v>1</v>
      </c>
      <c r="D69" s="1">
        <v>44996</v>
      </c>
      <c r="E69">
        <f t="shared" si="3"/>
        <v>10</v>
      </c>
      <c r="F69">
        <v>3</v>
      </c>
      <c r="L69">
        <f>SUMIFS(Tabel1[NB INTER],Tabel1[EQUIPEMENT],K69,Tabel1[SEMAINE],I69,Tabel1[DUREE ARRET],"&lt;&gt;0")</f>
        <v>0</v>
      </c>
      <c r="M69">
        <f>SUMIFS(Tabel1[DUREE ARRET],Tabel1[EQUIPEMENT],K69,Tabel1[SEMAINE],I69,Tabel1[DUREE ARRET],"&lt;&gt;0")</f>
        <v>0</v>
      </c>
      <c r="N69" s="6" t="e" cm="1">
        <f t="array" ref="N69">INDEX('TO OUVERTURE HEURE'!$A$1:$D$13,MATCH(EXTRACTION!I69,'TO OUVERTURE HEURE'!$A$1:$A$13,0),J69+1)</f>
        <v>#N/A</v>
      </c>
      <c r="O69" s="8" t="str">
        <f t="shared" si="4"/>
        <v>Err</v>
      </c>
    </row>
    <row r="70" spans="1:15" x14ac:dyDescent="0.25">
      <c r="L70">
        <f>SUMIFS(Tabel1[NB INTER],Tabel1[EQUIPEMENT],K70,Tabel1[SEMAINE],I70,Tabel1[DUREE ARRET],"&lt;&gt;0")</f>
        <v>0</v>
      </c>
      <c r="M70">
        <f>SUMIFS(Tabel1[DUREE ARRET],Tabel1[EQUIPEMENT],K70,Tabel1[SEMAINE],I70,Tabel1[DUREE ARRET],"&lt;&gt;0")</f>
        <v>0</v>
      </c>
      <c r="N70" s="6" t="e" cm="1">
        <f t="array" ref="N70">INDEX('TO OUVERTURE HEURE'!$A$1:$D$13,MATCH(EXTRACTION!I70,'TO OUVERTURE HEURE'!$A$1:$A$13,0),J70+1)</f>
        <v>#N/A</v>
      </c>
      <c r="O70" s="8" t="str">
        <f t="shared" si="4"/>
        <v>Err</v>
      </c>
    </row>
    <row r="71" spans="1:15" x14ac:dyDescent="0.25">
      <c r="L71">
        <f>SUMIFS(Tabel1[NB INTER],Tabel1[EQUIPEMENT],K71,Tabel1[SEMAINE],I71,Tabel1[DUREE ARRET],"&lt;&gt;0")</f>
        <v>0</v>
      </c>
      <c r="M71">
        <f>SUMIFS(Tabel1[DUREE ARRET],Tabel1[EQUIPEMENT],K71,Tabel1[SEMAINE],I71,Tabel1[DUREE ARRET],"&lt;&gt;0")</f>
        <v>0</v>
      </c>
      <c r="N71" s="6" t="e" cm="1">
        <f t="array" ref="N71">INDEX('TO OUVERTURE HEURE'!$A$1:$D$13,MATCH(EXTRACTION!I71,'TO OUVERTURE HEURE'!$A$1:$A$13,0),J71+1)</f>
        <v>#N/A</v>
      </c>
      <c r="O71" s="8" t="str">
        <f t="shared" si="4"/>
        <v>Err</v>
      </c>
    </row>
    <row r="72" spans="1:15" x14ac:dyDescent="0.25">
      <c r="L72">
        <f>SUMIFS(Tabel1[NB INTER],Tabel1[EQUIPEMENT],K72,Tabel1[SEMAINE],I72,Tabel1[DUREE ARRET],"&lt;&gt;0")</f>
        <v>0</v>
      </c>
      <c r="M72">
        <f>SUMIFS(Tabel1[DUREE ARRET],Tabel1[EQUIPEMENT],K72,Tabel1[SEMAINE],I72,Tabel1[DUREE ARRET],"&lt;&gt;0")</f>
        <v>0</v>
      </c>
      <c r="N72" s="6" t="e" cm="1">
        <f t="array" ref="N72">INDEX('TO OUVERTURE HEURE'!$A$1:$D$13,MATCH(EXTRACTION!I72,'TO OUVERTURE HEURE'!$A$1:$A$13,0),J72+1)</f>
        <v>#N/A</v>
      </c>
      <c r="O72" s="8" t="str">
        <f t="shared" si="4"/>
        <v>Err</v>
      </c>
    </row>
    <row r="73" spans="1:15" x14ac:dyDescent="0.25">
      <c r="L73">
        <f>SUMIFS(Tabel1[NB INTER],Tabel1[EQUIPEMENT],K73,Tabel1[SEMAINE],I73,Tabel1[DUREE ARRET],"&lt;&gt;0")</f>
        <v>0</v>
      </c>
      <c r="M73">
        <f>SUMIFS(Tabel1[DUREE ARRET],Tabel1[EQUIPEMENT],K73,Tabel1[SEMAINE],I73,Tabel1[DUREE ARRET],"&lt;&gt;0")</f>
        <v>0</v>
      </c>
      <c r="N73" s="6" t="e" cm="1">
        <f t="array" ref="N73">INDEX('TO OUVERTURE HEURE'!$A$1:$D$13,MATCH(EXTRACTION!I73,'TO OUVERTURE HEURE'!$A$1:$A$13,0),J73+1)</f>
        <v>#N/A</v>
      </c>
      <c r="O73" s="8" t="str">
        <f t="shared" si="4"/>
        <v>Err</v>
      </c>
    </row>
    <row r="74" spans="1:15" x14ac:dyDescent="0.25">
      <c r="L74">
        <f>SUMIFS(Tabel1[NB INTER],Tabel1[EQUIPEMENT],K74,Tabel1[SEMAINE],I74,Tabel1[DUREE ARRET],"&lt;&gt;0")</f>
        <v>0</v>
      </c>
      <c r="M74">
        <f>SUMIFS(Tabel1[DUREE ARRET],Tabel1[EQUIPEMENT],K74,Tabel1[SEMAINE],I74,Tabel1[DUREE ARRET],"&lt;&gt;0")</f>
        <v>0</v>
      </c>
      <c r="N74" s="6" t="e" cm="1">
        <f t="array" ref="N74">INDEX('TO OUVERTURE HEURE'!$A$1:$D$13,MATCH(EXTRACTION!I74,'TO OUVERTURE HEURE'!$A$1:$A$13,0),J74+1)</f>
        <v>#N/A</v>
      </c>
      <c r="O74" s="8" t="str">
        <f t="shared" si="4"/>
        <v>Err</v>
      </c>
    </row>
    <row r="75" spans="1:15" x14ac:dyDescent="0.25">
      <c r="L75">
        <f>SUMIFS(Tabel1[NB INTER],Tabel1[EQUIPEMENT],K75,Tabel1[SEMAINE],I75,Tabel1[DUREE ARRET],"&lt;&gt;0")</f>
        <v>0</v>
      </c>
      <c r="M75">
        <f>SUMIFS(Tabel1[DUREE ARRET],Tabel1[EQUIPEMENT],K75,Tabel1[SEMAINE],I75,Tabel1[DUREE ARRET],"&lt;&gt;0")</f>
        <v>0</v>
      </c>
      <c r="N75" s="6" t="e" cm="1">
        <f t="array" ref="N75">INDEX('TO OUVERTURE HEURE'!$A$1:$D$13,MATCH(EXTRACTION!I75,'TO OUVERTURE HEURE'!$A$1:$A$13,0),J75+1)</f>
        <v>#N/A</v>
      </c>
      <c r="O75" s="8" t="str">
        <f t="shared" si="4"/>
        <v>Err</v>
      </c>
    </row>
    <row r="76" spans="1:15" x14ac:dyDescent="0.25">
      <c r="L76">
        <f>SUMIFS(Tabel1[NB INTER],Tabel1[EQUIPEMENT],K76,Tabel1[SEMAINE],I76,Tabel1[DUREE ARRET],"&lt;&gt;0")</f>
        <v>0</v>
      </c>
      <c r="M76">
        <f>SUMIFS(Tabel1[DUREE ARRET],Tabel1[EQUIPEMENT],K76,Tabel1[SEMAINE],I76,Tabel1[DUREE ARRET],"&lt;&gt;0")</f>
        <v>0</v>
      </c>
      <c r="N76" s="6" t="e" cm="1">
        <f t="array" ref="N76">INDEX('TO OUVERTURE HEURE'!$A$1:$D$13,MATCH(EXTRACTION!I76,'TO OUVERTURE HEURE'!$A$1:$A$13,0),J76+1)</f>
        <v>#N/A</v>
      </c>
      <c r="O76" s="8" t="str">
        <f t="shared" si="4"/>
        <v>Err</v>
      </c>
    </row>
    <row r="77" spans="1:15" x14ac:dyDescent="0.25">
      <c r="L77">
        <f>SUMIFS(Tabel1[NB INTER],Tabel1[EQUIPEMENT],K77,Tabel1[SEMAINE],I77,Tabel1[DUREE ARRET],"&lt;&gt;0")</f>
        <v>0</v>
      </c>
      <c r="M77">
        <f>SUMIFS(Tabel1[DUREE ARRET],Tabel1[EQUIPEMENT],K77,Tabel1[SEMAINE],I77,Tabel1[DUREE ARRET],"&lt;&gt;0")</f>
        <v>0</v>
      </c>
      <c r="N77" s="6" t="e" cm="1">
        <f t="array" ref="N77">INDEX('TO OUVERTURE HEURE'!$A$1:$D$13,MATCH(EXTRACTION!I77,'TO OUVERTURE HEURE'!$A$1:$A$13,0),J77+1)</f>
        <v>#N/A</v>
      </c>
      <c r="O77" s="8" t="str">
        <f t="shared" si="4"/>
        <v>Err</v>
      </c>
    </row>
    <row r="78" spans="1:15" x14ac:dyDescent="0.25">
      <c r="L78">
        <f>SUMIFS(Tabel1[NB INTER],Tabel1[EQUIPEMENT],K78,Tabel1[SEMAINE],I78,Tabel1[DUREE ARRET],"&lt;&gt;0")</f>
        <v>0</v>
      </c>
      <c r="M78">
        <f>SUMIFS(Tabel1[DUREE ARRET],Tabel1[EQUIPEMENT],K78,Tabel1[SEMAINE],I78,Tabel1[DUREE ARRET],"&lt;&gt;0")</f>
        <v>0</v>
      </c>
      <c r="N78" s="6" t="e" cm="1">
        <f t="array" ref="N78">INDEX('TO OUVERTURE HEURE'!$A$1:$D$13,MATCH(EXTRACTION!I78,'TO OUVERTURE HEURE'!$A$1:$A$13,0),J78+1)</f>
        <v>#N/A</v>
      </c>
      <c r="O78" s="8" t="str">
        <f t="shared" si="4"/>
        <v>Err</v>
      </c>
    </row>
    <row r="79" spans="1:15" x14ac:dyDescent="0.25">
      <c r="L79">
        <f>SUMIFS(Tabel1[NB INTER],Tabel1[EQUIPEMENT],K79,Tabel1[SEMAINE],I79,Tabel1[DUREE ARRET],"&lt;&gt;0")</f>
        <v>0</v>
      </c>
      <c r="M79">
        <f>SUMIFS(Tabel1[DUREE ARRET],Tabel1[EQUIPEMENT],K79,Tabel1[SEMAINE],I79,Tabel1[DUREE ARRET],"&lt;&gt;0")</f>
        <v>0</v>
      </c>
      <c r="N79" s="6" t="e" cm="1">
        <f t="array" ref="N79">INDEX('TO OUVERTURE HEURE'!$A$1:$D$13,MATCH(EXTRACTION!I79,'TO OUVERTURE HEURE'!$A$1:$A$13,0),J79+1)</f>
        <v>#N/A</v>
      </c>
      <c r="O79" s="8" t="str">
        <f t="shared" si="4"/>
        <v>Err</v>
      </c>
    </row>
    <row r="80" spans="1:15" x14ac:dyDescent="0.25">
      <c r="L80">
        <f>SUMIFS(Tabel1[NB INTER],Tabel1[EQUIPEMENT],K80,Tabel1[SEMAINE],I80,Tabel1[DUREE ARRET],"&lt;&gt;0")</f>
        <v>0</v>
      </c>
      <c r="M80">
        <f>SUMIFS(Tabel1[DUREE ARRET],Tabel1[EQUIPEMENT],K80,Tabel1[SEMAINE],I80,Tabel1[DUREE ARRET],"&lt;&gt;0")</f>
        <v>0</v>
      </c>
      <c r="N80" s="6" t="e" cm="1">
        <f t="array" ref="N80">INDEX('TO OUVERTURE HEURE'!$A$1:$D$13,MATCH(EXTRACTION!I80,'TO OUVERTURE HEURE'!$A$1:$A$13,0),J80+1)</f>
        <v>#N/A</v>
      </c>
      <c r="O80" s="8" t="str">
        <f t="shared" si="4"/>
        <v>Err</v>
      </c>
    </row>
    <row r="81" spans="12:15" x14ac:dyDescent="0.25">
      <c r="L81">
        <f>SUMIFS(Tabel1[NB INTER],Tabel1[EQUIPEMENT],K81,Tabel1[SEMAINE],I81,Tabel1[DUREE ARRET],"&lt;&gt;0")</f>
        <v>0</v>
      </c>
      <c r="M81">
        <f>SUMIFS(Tabel1[DUREE ARRET],Tabel1[EQUIPEMENT],K81,Tabel1[SEMAINE],I81,Tabel1[DUREE ARRET],"&lt;&gt;0")</f>
        <v>0</v>
      </c>
      <c r="N81" s="6" t="e" cm="1">
        <f t="array" ref="N81">INDEX('TO OUVERTURE HEURE'!$A$1:$D$13,MATCH(EXTRACTION!I81,'TO OUVERTURE HEURE'!$A$1:$A$13,0),J81+1)</f>
        <v>#N/A</v>
      </c>
      <c r="O81" s="8" t="str">
        <f t="shared" si="4"/>
        <v>Err</v>
      </c>
    </row>
    <row r="82" spans="12:15" x14ac:dyDescent="0.25">
      <c r="L82">
        <f>SUMIFS(Tabel1[NB INTER],Tabel1[EQUIPEMENT],K82,Tabel1[SEMAINE],I82,Tabel1[DUREE ARRET],"&lt;&gt;0")</f>
        <v>0</v>
      </c>
      <c r="M82">
        <f>SUMIFS(Tabel1[DUREE ARRET],Tabel1[EQUIPEMENT],K82,Tabel1[SEMAINE],I82,Tabel1[DUREE ARRET],"&lt;&gt;0")</f>
        <v>0</v>
      </c>
      <c r="N82" s="6" t="e" cm="1">
        <f t="array" ref="N82">INDEX('TO OUVERTURE HEURE'!$A$1:$D$13,MATCH(EXTRACTION!I82,'TO OUVERTURE HEURE'!$A$1:$A$13,0),J82+1)</f>
        <v>#N/A</v>
      </c>
      <c r="O82" s="8" t="str">
        <f t="shared" si="4"/>
        <v>Err</v>
      </c>
    </row>
    <row r="83" spans="12:15" x14ac:dyDescent="0.25">
      <c r="L83">
        <f>SUMIFS(Tabel1[NB INTER],Tabel1[EQUIPEMENT],K83,Tabel1[SEMAINE],I83,Tabel1[DUREE ARRET],"&lt;&gt;0")</f>
        <v>0</v>
      </c>
      <c r="M83">
        <f>SUMIFS(Tabel1[DUREE ARRET],Tabel1[EQUIPEMENT],K83,Tabel1[SEMAINE],I83,Tabel1[DUREE ARRET],"&lt;&gt;0")</f>
        <v>0</v>
      </c>
      <c r="N83" s="6" t="e" cm="1">
        <f t="array" ref="N83">INDEX('TO OUVERTURE HEURE'!$A$1:$D$13,MATCH(EXTRACTION!I83,'TO OUVERTURE HEURE'!$A$1:$A$13,0),J83+1)</f>
        <v>#N/A</v>
      </c>
      <c r="O83" s="8" t="str">
        <f t="shared" si="4"/>
        <v>Err</v>
      </c>
    </row>
    <row r="84" spans="12:15" x14ac:dyDescent="0.25">
      <c r="L84">
        <f>SUMIFS(Tabel1[NB INTER],Tabel1[EQUIPEMENT],K84,Tabel1[SEMAINE],I84,Tabel1[DUREE ARRET],"&lt;&gt;0")</f>
        <v>0</v>
      </c>
      <c r="M84">
        <f>SUMIFS(Tabel1[DUREE ARRET],Tabel1[EQUIPEMENT],K84,Tabel1[SEMAINE],I84,Tabel1[DUREE ARRET],"&lt;&gt;0")</f>
        <v>0</v>
      </c>
      <c r="N84" s="6" t="e" cm="1">
        <f t="array" ref="N84">INDEX('TO OUVERTURE HEURE'!$A$1:$D$13,MATCH(EXTRACTION!I84,'TO OUVERTURE HEURE'!$A$1:$A$13,0),J84+1)</f>
        <v>#N/A</v>
      </c>
      <c r="O84" s="8" t="str">
        <f t="shared" si="4"/>
        <v>Err</v>
      </c>
    </row>
    <row r="85" spans="12:15" x14ac:dyDescent="0.25">
      <c r="L85">
        <f>SUMIFS(Tabel1[NB INTER],Tabel1[EQUIPEMENT],K85,Tabel1[SEMAINE],I85,Tabel1[DUREE ARRET],"&lt;&gt;0")</f>
        <v>0</v>
      </c>
      <c r="M85">
        <f>SUMIFS(Tabel1[DUREE ARRET],Tabel1[EQUIPEMENT],K85,Tabel1[SEMAINE],I85,Tabel1[DUREE ARRET],"&lt;&gt;0")</f>
        <v>0</v>
      </c>
      <c r="N85" s="6" t="e" cm="1">
        <f t="array" ref="N85">INDEX('TO OUVERTURE HEURE'!$A$1:$D$13,MATCH(EXTRACTION!I85,'TO OUVERTURE HEURE'!$A$1:$A$13,0),J85+1)</f>
        <v>#N/A</v>
      </c>
      <c r="O85" s="8" t="str">
        <f t="shared" si="4"/>
        <v>Err</v>
      </c>
    </row>
    <row r="86" spans="12:15" x14ac:dyDescent="0.25">
      <c r="L86">
        <f>SUMIFS(Tabel1[NB INTER],Tabel1[EQUIPEMENT],K86,Tabel1[SEMAINE],I86,Tabel1[DUREE ARRET],"&lt;&gt;0")</f>
        <v>0</v>
      </c>
      <c r="M86">
        <f>SUMIFS(Tabel1[DUREE ARRET],Tabel1[EQUIPEMENT],K86,Tabel1[SEMAINE],I86,Tabel1[DUREE ARRET],"&lt;&gt;0")</f>
        <v>0</v>
      </c>
      <c r="N86" s="6" t="e" cm="1">
        <f t="array" ref="N86">INDEX('TO OUVERTURE HEURE'!$A$1:$D$13,MATCH(EXTRACTION!I86,'TO OUVERTURE HEURE'!$A$1:$A$13,0),J86+1)</f>
        <v>#N/A</v>
      </c>
      <c r="O86" s="8" t="str">
        <f t="shared" si="4"/>
        <v>Err</v>
      </c>
    </row>
    <row r="87" spans="12:15" x14ac:dyDescent="0.25">
      <c r="L87">
        <f>SUMIFS(Tabel1[NB INTER],Tabel1[EQUIPEMENT],K87,Tabel1[SEMAINE],I87,Tabel1[DUREE ARRET],"&lt;&gt;0")</f>
        <v>0</v>
      </c>
      <c r="M87">
        <f>SUMIFS(Tabel1[DUREE ARRET],Tabel1[EQUIPEMENT],K87,Tabel1[SEMAINE],I87,Tabel1[DUREE ARRET],"&lt;&gt;0")</f>
        <v>0</v>
      </c>
      <c r="N87" s="6" t="e" cm="1">
        <f t="array" ref="N87">INDEX('TO OUVERTURE HEURE'!$A$1:$D$13,MATCH(EXTRACTION!I87,'TO OUVERTURE HEURE'!$A$1:$A$13,0),J87+1)</f>
        <v>#N/A</v>
      </c>
      <c r="O87" s="8" t="str">
        <f t="shared" si="4"/>
        <v>Err</v>
      </c>
    </row>
    <row r="88" spans="12:15" x14ac:dyDescent="0.25">
      <c r="L88">
        <f>SUMIFS(Tabel1[NB INTER],Tabel1[EQUIPEMENT],K88,Tabel1[SEMAINE],I88,Tabel1[DUREE ARRET],"&lt;&gt;0")</f>
        <v>0</v>
      </c>
      <c r="M88">
        <f>SUMIFS(Tabel1[DUREE ARRET],Tabel1[EQUIPEMENT],K88,Tabel1[SEMAINE],I88,Tabel1[DUREE ARRET],"&lt;&gt;0")</f>
        <v>0</v>
      </c>
      <c r="N88" s="6" t="e" cm="1">
        <f t="array" ref="N88">INDEX('TO OUVERTURE HEURE'!$A$1:$D$13,MATCH(EXTRACTION!I88,'TO OUVERTURE HEURE'!$A$1:$A$13,0),J88+1)</f>
        <v>#N/A</v>
      </c>
      <c r="O88" s="8" t="str">
        <f t="shared" si="4"/>
        <v>Err</v>
      </c>
    </row>
    <row r="89" spans="12:15" x14ac:dyDescent="0.25">
      <c r="L89">
        <f>SUMIFS(Tabel1[NB INTER],Tabel1[EQUIPEMENT],K89,Tabel1[SEMAINE],I89,Tabel1[DUREE ARRET],"&lt;&gt;0")</f>
        <v>0</v>
      </c>
      <c r="M89">
        <f>SUMIFS(Tabel1[DUREE ARRET],Tabel1[EQUIPEMENT],K89,Tabel1[SEMAINE],I89,Tabel1[DUREE ARRET],"&lt;&gt;0")</f>
        <v>0</v>
      </c>
      <c r="N89" s="6" t="e" cm="1">
        <f t="array" ref="N89">INDEX('TO OUVERTURE HEURE'!$A$1:$D$13,MATCH(EXTRACTION!I89,'TO OUVERTURE HEURE'!$A$1:$A$13,0),J89+1)</f>
        <v>#N/A</v>
      </c>
      <c r="O89" s="8" t="str">
        <f t="shared" si="4"/>
        <v>Err</v>
      </c>
    </row>
    <row r="90" spans="12:15" x14ac:dyDescent="0.25">
      <c r="L90">
        <f>SUMIFS(Tabel1[NB INTER],Tabel1[EQUIPEMENT],K90,Tabel1[SEMAINE],I90,Tabel1[DUREE ARRET],"&lt;&gt;0")</f>
        <v>0</v>
      </c>
      <c r="M90">
        <f>SUMIFS(Tabel1[DUREE ARRET],Tabel1[EQUIPEMENT],K90,Tabel1[SEMAINE],I90,Tabel1[DUREE ARRET],"&lt;&gt;0")</f>
        <v>0</v>
      </c>
      <c r="N90" s="6" t="e" cm="1">
        <f t="array" ref="N90">INDEX('TO OUVERTURE HEURE'!$A$1:$D$13,MATCH(EXTRACTION!I90,'TO OUVERTURE HEURE'!$A$1:$A$13,0),J90+1)</f>
        <v>#N/A</v>
      </c>
      <c r="O90" s="8" t="str">
        <f t="shared" si="4"/>
        <v>Err</v>
      </c>
    </row>
    <row r="91" spans="12:15" x14ac:dyDescent="0.25">
      <c r="L91">
        <f>SUMIFS(Tabel1[NB INTER],Tabel1[EQUIPEMENT],K91,Tabel1[SEMAINE],I91,Tabel1[DUREE ARRET],"&lt;&gt;0")</f>
        <v>0</v>
      </c>
      <c r="M91">
        <f>SUMIFS(Tabel1[DUREE ARRET],Tabel1[EQUIPEMENT],K91,Tabel1[SEMAINE],I91,Tabel1[DUREE ARRET],"&lt;&gt;0")</f>
        <v>0</v>
      </c>
      <c r="N91" s="6" t="e" cm="1">
        <f t="array" ref="N91">INDEX('TO OUVERTURE HEURE'!$A$1:$D$13,MATCH(EXTRACTION!I91,'TO OUVERTURE HEURE'!$A$1:$A$13,0),J91+1)</f>
        <v>#N/A</v>
      </c>
      <c r="O91" s="8" t="str">
        <f t="shared" si="4"/>
        <v>Err</v>
      </c>
    </row>
    <row r="92" spans="12:15" x14ac:dyDescent="0.25">
      <c r="L92">
        <f>SUMIFS(Tabel1[NB INTER],Tabel1[EQUIPEMENT],K92,Tabel1[SEMAINE],I92,Tabel1[DUREE ARRET],"&lt;&gt;0")</f>
        <v>0</v>
      </c>
      <c r="M92">
        <f>SUMIFS(Tabel1[DUREE ARRET],Tabel1[EQUIPEMENT],K92,Tabel1[SEMAINE],I92,Tabel1[DUREE ARRET],"&lt;&gt;0")</f>
        <v>0</v>
      </c>
      <c r="N92" s="6" t="e" cm="1">
        <f t="array" ref="N92">INDEX('TO OUVERTURE HEURE'!$A$1:$D$13,MATCH(EXTRACTION!I92,'TO OUVERTURE HEURE'!$A$1:$A$13,0),J92+1)</f>
        <v>#N/A</v>
      </c>
      <c r="O92" s="8" t="str">
        <f t="shared" si="4"/>
        <v>Err</v>
      </c>
    </row>
    <row r="93" spans="12:15" x14ac:dyDescent="0.25">
      <c r="L93">
        <f>SUMIFS(Tabel1[NB INTER],Tabel1[EQUIPEMENT],K93,Tabel1[SEMAINE],I93,Tabel1[DUREE ARRET],"&lt;&gt;0")</f>
        <v>0</v>
      </c>
      <c r="M93">
        <f>SUMIFS(Tabel1[DUREE ARRET],Tabel1[EQUIPEMENT],K93,Tabel1[SEMAINE],I93,Tabel1[DUREE ARRET],"&lt;&gt;0")</f>
        <v>0</v>
      </c>
      <c r="N93" s="6" t="e" cm="1">
        <f t="array" ref="N93">INDEX('TO OUVERTURE HEURE'!$A$1:$D$13,MATCH(EXTRACTION!I93,'TO OUVERTURE HEURE'!$A$1:$A$13,0),J93+1)</f>
        <v>#N/A</v>
      </c>
      <c r="O93" s="8" t="str">
        <f t="shared" si="4"/>
        <v>Err</v>
      </c>
    </row>
    <row r="94" spans="12:15" x14ac:dyDescent="0.25">
      <c r="L94">
        <f>SUMIFS(Tabel1[NB INTER],Tabel1[EQUIPEMENT],K94,Tabel1[SEMAINE],I94,Tabel1[DUREE ARRET],"&lt;&gt;0")</f>
        <v>0</v>
      </c>
      <c r="M94">
        <f>SUMIFS(Tabel1[DUREE ARRET],Tabel1[EQUIPEMENT],K94,Tabel1[SEMAINE],I94,Tabel1[DUREE ARRET],"&lt;&gt;0")</f>
        <v>0</v>
      </c>
      <c r="N94" s="6" t="e" cm="1">
        <f t="array" ref="N94">INDEX('TO OUVERTURE HEURE'!$A$1:$D$13,MATCH(EXTRACTION!I94,'TO OUVERTURE HEURE'!$A$1:$A$13,0),J94+1)</f>
        <v>#N/A</v>
      </c>
      <c r="O94" s="8" t="str">
        <f t="shared" si="4"/>
        <v>Err</v>
      </c>
    </row>
    <row r="95" spans="12:15" x14ac:dyDescent="0.25">
      <c r="L95">
        <f>SUMIFS(Tabel1[NB INTER],Tabel1[EQUIPEMENT],K95,Tabel1[SEMAINE],I95,Tabel1[DUREE ARRET],"&lt;&gt;0")</f>
        <v>0</v>
      </c>
      <c r="M95">
        <f>SUMIFS(Tabel1[DUREE ARRET],Tabel1[EQUIPEMENT],K95,Tabel1[SEMAINE],I95,Tabel1[DUREE ARRET],"&lt;&gt;0")</f>
        <v>0</v>
      </c>
      <c r="N95" s="6" t="e" cm="1">
        <f t="array" ref="N95">INDEX('TO OUVERTURE HEURE'!$A$1:$D$13,MATCH(EXTRACTION!I95,'TO OUVERTURE HEURE'!$A$1:$A$13,0),J95+1)</f>
        <v>#N/A</v>
      </c>
      <c r="O95" s="8" t="str">
        <f t="shared" si="4"/>
        <v>Err</v>
      </c>
    </row>
    <row r="96" spans="12:15" x14ac:dyDescent="0.25">
      <c r="L96">
        <f>SUMIFS(Tabel1[NB INTER],Tabel1[EQUIPEMENT],K96,Tabel1[SEMAINE],I96,Tabel1[DUREE ARRET],"&lt;&gt;0")</f>
        <v>0</v>
      </c>
      <c r="M96">
        <f>SUMIFS(Tabel1[DUREE ARRET],Tabel1[EQUIPEMENT],K96,Tabel1[SEMAINE],I96,Tabel1[DUREE ARRET],"&lt;&gt;0")</f>
        <v>0</v>
      </c>
      <c r="N96" s="6" t="e" cm="1">
        <f t="array" ref="N96">INDEX('TO OUVERTURE HEURE'!$A$1:$D$13,MATCH(EXTRACTION!I96,'TO OUVERTURE HEURE'!$A$1:$A$13,0),J96+1)</f>
        <v>#N/A</v>
      </c>
      <c r="O96" s="8" t="str">
        <f t="shared" si="4"/>
        <v>Err</v>
      </c>
    </row>
    <row r="97" spans="12:15" x14ac:dyDescent="0.25">
      <c r="L97">
        <f>SUMIFS(Tabel1[NB INTER],Tabel1[EQUIPEMENT],K97,Tabel1[SEMAINE],I97,Tabel1[DUREE ARRET],"&lt;&gt;0")</f>
        <v>0</v>
      </c>
      <c r="M97">
        <f>SUMIFS(Tabel1[DUREE ARRET],Tabel1[EQUIPEMENT],K97,Tabel1[SEMAINE],I97,Tabel1[DUREE ARRET],"&lt;&gt;0")</f>
        <v>0</v>
      </c>
      <c r="N97" s="6" t="e" cm="1">
        <f t="array" ref="N97">INDEX('TO OUVERTURE HEURE'!$A$1:$D$13,MATCH(EXTRACTION!I97,'TO OUVERTURE HEURE'!$A$1:$A$13,0),J97+1)</f>
        <v>#N/A</v>
      </c>
      <c r="O97" s="8" t="str">
        <f t="shared" si="4"/>
        <v>Err</v>
      </c>
    </row>
    <row r="98" spans="12:15" x14ac:dyDescent="0.25">
      <c r="L98">
        <f>SUMIFS(Tabel1[NB INTER],Tabel1[EQUIPEMENT],K98,Tabel1[SEMAINE],I98,Tabel1[DUREE ARRET],"&lt;&gt;0")</f>
        <v>0</v>
      </c>
      <c r="M98">
        <f>SUMIFS(Tabel1[DUREE ARRET],Tabel1[EQUIPEMENT],K98,Tabel1[SEMAINE],I98,Tabel1[DUREE ARRET],"&lt;&gt;0")</f>
        <v>0</v>
      </c>
      <c r="N98" s="6" t="e" cm="1">
        <f t="array" ref="N98">INDEX('TO OUVERTURE HEURE'!$A$1:$D$13,MATCH(EXTRACTION!I98,'TO OUVERTURE HEURE'!$A$1:$A$13,0),J98+1)</f>
        <v>#N/A</v>
      </c>
      <c r="O98" s="8" t="str">
        <f t="shared" si="4"/>
        <v>Err</v>
      </c>
    </row>
    <row r="99" spans="12:15" x14ac:dyDescent="0.25">
      <c r="L99">
        <f>SUMIFS(Tabel1[NB INTER],Tabel1[EQUIPEMENT],K99,Tabel1[SEMAINE],I99,Tabel1[DUREE ARRET],"&lt;&gt;0")</f>
        <v>0</v>
      </c>
      <c r="M99">
        <f>SUMIFS(Tabel1[DUREE ARRET],Tabel1[EQUIPEMENT],K99,Tabel1[SEMAINE],I99,Tabel1[DUREE ARRET],"&lt;&gt;0")</f>
        <v>0</v>
      </c>
      <c r="N99" s="6" t="e" cm="1">
        <f t="array" ref="N99">INDEX('TO OUVERTURE HEURE'!$A$1:$D$13,MATCH(EXTRACTION!I99,'TO OUVERTURE HEURE'!$A$1:$A$13,0),J99+1)</f>
        <v>#N/A</v>
      </c>
      <c r="O99" s="8" t="str">
        <f t="shared" si="4"/>
        <v>Err</v>
      </c>
    </row>
    <row r="100" spans="12:15" x14ac:dyDescent="0.25">
      <c r="L100">
        <f>SUMIFS(Tabel1[NB INTER],Tabel1[EQUIPEMENT],K100,Tabel1[SEMAINE],I100,Tabel1[DUREE ARRET],"&lt;&gt;0")</f>
        <v>0</v>
      </c>
      <c r="M100">
        <f>SUMIFS(Tabel1[DUREE ARRET],Tabel1[EQUIPEMENT],K100,Tabel1[SEMAINE],I100,Tabel1[DUREE ARRET],"&lt;&gt;0")</f>
        <v>0</v>
      </c>
      <c r="N100" s="6" t="e" cm="1">
        <f t="array" ref="N100">INDEX('TO OUVERTURE HEURE'!$A$1:$D$13,MATCH(EXTRACTION!I100,'TO OUVERTURE HEURE'!$A$1:$A$13,0),J100+1)</f>
        <v>#N/A</v>
      </c>
      <c r="O100" s="8" t="str">
        <f t="shared" si="4"/>
        <v>Err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C342B-A00E-4E4E-8845-64B4C7C2FD92}">
  <sheetPr codeName="Blad2"/>
  <dimension ref="A1:F13"/>
  <sheetViews>
    <sheetView workbookViewId="0">
      <selection activeCell="B5" sqref="B5"/>
    </sheetView>
  </sheetViews>
  <sheetFormatPr defaultColWidth="11.42578125" defaultRowHeight="15" x14ac:dyDescent="0.25"/>
  <cols>
    <col min="2" max="2" width="13.7109375" bestFit="1" customWidth="1"/>
    <col min="3" max="4" width="14.85546875" bestFit="1" customWidth="1"/>
  </cols>
  <sheetData>
    <row r="1" spans="1:6" x14ac:dyDescent="0.25">
      <c r="A1" t="s">
        <v>70</v>
      </c>
      <c r="B1" s="2" t="s">
        <v>67</v>
      </c>
      <c r="C1" s="2" t="s">
        <v>68</v>
      </c>
      <c r="D1" s="2" t="s">
        <v>69</v>
      </c>
    </row>
    <row r="2" spans="1:6" x14ac:dyDescent="0.25">
      <c r="A2">
        <v>1</v>
      </c>
      <c r="B2">
        <v>111.66666666666667</v>
      </c>
      <c r="C2">
        <v>112</v>
      </c>
      <c r="D2">
        <v>56</v>
      </c>
    </row>
    <row r="3" spans="1:6" x14ac:dyDescent="0.25">
      <c r="A3">
        <v>2</v>
      </c>
      <c r="B3">
        <v>109.66666666666667</v>
      </c>
      <c r="C3">
        <v>96</v>
      </c>
      <c r="D3">
        <v>32</v>
      </c>
    </row>
    <row r="4" spans="1:6" x14ac:dyDescent="0.25">
      <c r="A4">
        <v>3</v>
      </c>
      <c r="B4">
        <v>80</v>
      </c>
      <c r="C4">
        <v>99</v>
      </c>
      <c r="D4">
        <v>44</v>
      </c>
    </row>
    <row r="5" spans="1:6" x14ac:dyDescent="0.25">
      <c r="A5">
        <v>4</v>
      </c>
      <c r="B5">
        <v>120</v>
      </c>
      <c r="C5">
        <v>112</v>
      </c>
      <c r="D5">
        <v>101.75</v>
      </c>
    </row>
    <row r="6" spans="1:6" x14ac:dyDescent="0.25">
      <c r="A6">
        <v>5</v>
      </c>
      <c r="B6">
        <v>119</v>
      </c>
      <c r="C6">
        <v>120</v>
      </c>
      <c r="D6">
        <v>73</v>
      </c>
      <c r="F6" t="s">
        <v>71</v>
      </c>
    </row>
    <row r="7" spans="1:6" x14ac:dyDescent="0.25">
      <c r="A7">
        <v>6</v>
      </c>
      <c r="B7">
        <v>120</v>
      </c>
      <c r="C7">
        <v>120</v>
      </c>
      <c r="D7">
        <v>80</v>
      </c>
    </row>
    <row r="8" spans="1:6" x14ac:dyDescent="0.25">
      <c r="A8">
        <v>7</v>
      </c>
      <c r="B8">
        <v>118</v>
      </c>
      <c r="C8">
        <v>118</v>
      </c>
      <c r="D8">
        <v>0</v>
      </c>
    </row>
    <row r="9" spans="1:6" x14ac:dyDescent="0.25">
      <c r="A9">
        <v>8</v>
      </c>
      <c r="B9">
        <v>0</v>
      </c>
      <c r="C9">
        <v>0</v>
      </c>
      <c r="D9">
        <v>0</v>
      </c>
    </row>
    <row r="10" spans="1:6" x14ac:dyDescent="0.25">
      <c r="A10">
        <v>9</v>
      </c>
      <c r="B10">
        <v>76</v>
      </c>
      <c r="C10">
        <v>84</v>
      </c>
      <c r="D10">
        <v>48</v>
      </c>
    </row>
    <row r="11" spans="1:6" x14ac:dyDescent="0.25">
      <c r="A11">
        <v>10</v>
      </c>
      <c r="B11">
        <v>120</v>
      </c>
      <c r="C11">
        <v>120</v>
      </c>
      <c r="D11">
        <v>80</v>
      </c>
    </row>
    <row r="12" spans="1:6" x14ac:dyDescent="0.25">
      <c r="A12">
        <v>11</v>
      </c>
      <c r="B12">
        <v>120</v>
      </c>
      <c r="C12">
        <v>120</v>
      </c>
      <c r="D12">
        <v>0</v>
      </c>
    </row>
    <row r="13" spans="1:6" x14ac:dyDescent="0.25">
      <c r="A13">
        <v>12</v>
      </c>
      <c r="B13">
        <v>0</v>
      </c>
      <c r="C13">
        <v>0</v>
      </c>
      <c r="D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EXTRACTION</vt:lpstr>
      <vt:lpstr>TO OUVERTURE HEURE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Luc</dc:creator>
  <cp:lastModifiedBy>BSA</cp:lastModifiedBy>
  <dcterms:created xsi:type="dcterms:W3CDTF">2023-03-06T08:32:51Z</dcterms:created>
  <dcterms:modified xsi:type="dcterms:W3CDTF">2023-03-06T11:43:41Z</dcterms:modified>
</cp:coreProperties>
</file>