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8F06563-D7AC-4740-94F0-0EB07B133729}" xr6:coauthVersionLast="47" xr6:coauthVersionMax="47" xr10:uidLastSave="{00000000-0000-0000-0000-000000000000}"/>
  <bookViews>
    <workbookView xWindow="0" yWindow="0" windowWidth="28800" windowHeight="16200" activeTab="1" xr2:uid="{EA18CBDA-A2C2-48A3-9D99-A5568EA25360}"/>
  </bookViews>
  <sheets>
    <sheet name="Table 1" sheetId="1" r:id="rId1"/>
    <sheet name="Table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11" i="2"/>
  <c r="G2" i="2" a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2" i="1" a="1"/>
  <c r="F2" i="1" s="1"/>
  <c r="E2" i="1"/>
  <c r="E3" i="1"/>
  <c r="E4" i="1"/>
  <c r="E5" i="1"/>
  <c r="E6" i="1"/>
  <c r="E7" i="1"/>
  <c r="E8" i="1"/>
  <c r="L7" i="2" l="1" a="1"/>
  <c r="L7" i="2" s="1"/>
  <c r="L13" i="2" a="1"/>
  <c r="L13" i="2" s="1"/>
  <c r="L6" i="2" a="1"/>
  <c r="L6" i="2" s="1"/>
  <c r="L8" i="2" a="1"/>
  <c r="L8" i="2" s="1"/>
  <c r="L12" i="2" a="1"/>
  <c r="L12" i="2" s="1"/>
  <c r="L10" i="2" a="1"/>
  <c r="L10" i="2" s="1"/>
  <c r="L11" i="2" a="1"/>
  <c r="L11" i="2" s="1"/>
  <c r="L9" i="2" a="1"/>
  <c r="L9" i="2" s="1"/>
  <c r="D1" i="2"/>
  <c r="H5" i="2" a="1"/>
  <c r="H5" i="2" s="1"/>
  <c r="H6" i="2" a="1"/>
  <c r="H6" i="2" s="1"/>
  <c r="H10" i="2" a="1"/>
  <c r="H10" i="2" s="1"/>
  <c r="H9" i="2" a="1"/>
  <c r="H9" i="2" s="1"/>
  <c r="H13" i="2" a="1"/>
  <c r="H13" i="2" s="1"/>
  <c r="H7" i="2" a="1"/>
  <c r="H7" i="2" s="1"/>
  <c r="H11" i="2" a="1"/>
  <c r="H11" i="2" s="1"/>
  <c r="H12" i="2" a="1"/>
  <c r="H12" i="2" s="1"/>
  <c r="H8" i="2" a="1"/>
  <c r="H8" i="2" s="1"/>
  <c r="G2" i="2"/>
  <c r="H2" i="2" s="1" a="1"/>
  <c r="H2" i="2" s="1"/>
  <c r="H3" i="2" a="1"/>
  <c r="H3" i="2" s="1"/>
  <c r="H4" i="2" a="1"/>
  <c r="H4" i="2" s="1"/>
  <c r="L5" i="2" l="1"/>
  <c r="H1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<sst xmlns="http://schemas.openxmlformats.org/spreadsheetml/2006/main" count="55" uniqueCount="23">
  <si>
    <t>jour/mois/année</t>
  </si>
  <si>
    <t>Heure de début</t>
  </si>
  <si>
    <t>Heure de fin</t>
  </si>
  <si>
    <t>Numéro de produit</t>
  </si>
  <si>
    <t xml:space="preserve">02.03.2023 </t>
  </si>
  <si>
    <t xml:space="preserve">03.03.2023 </t>
  </si>
  <si>
    <t>04.03.2024</t>
  </si>
  <si>
    <t>05.03.2024</t>
  </si>
  <si>
    <t>06.03.2025</t>
  </si>
  <si>
    <t>Heure de production</t>
  </si>
  <si>
    <t>08.03.2026</t>
  </si>
  <si>
    <t>09.03.2026</t>
  </si>
  <si>
    <t>Numéro de produit2</t>
  </si>
  <si>
    <t>Machine</t>
  </si>
  <si>
    <t>Totaal</t>
  </si>
  <si>
    <t>Baroute78</t>
  </si>
  <si>
    <t>Somme Top-5</t>
  </si>
  <si>
    <t>Somme Top6-10</t>
  </si>
  <si>
    <t>Somme Top11-15</t>
  </si>
  <si>
    <t>Somme Top16-20</t>
  </si>
  <si>
    <t>Somme Top21-25</t>
  </si>
  <si>
    <t>&gt;&gt;&gt;&gt;&gt;&gt;&gt;&gt;&gt;&gt;&gt;&gt;&gt;&gt;&gt;&gt;&gt;&gt;&gt;&gt;&gt;&gt;&gt;&gt;&gt;&gt;&gt;&gt;&gt;&gt;&gt;&gt;&gt;&gt;&gt;&gt;&gt;&gt;&gt;&gt;&gt;&gt;</t>
  </si>
  <si>
    <t>&gt;&gt;&gt;&gt;&gt;&gt;&gt;&gt;&gt;&gt;&gt;&gt;&gt;&gt;&gt;&gt;&gt;&gt;&gt;&gt;&gt;&gt;&gt;&gt;&gt;&gt;&gt;&gt;&gt;&gt;&gt;&gt;&gt;&gt;&gt;&gt;&gt;&gt;&gt;&gt;&gt;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</si>
</sst>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;@"/>
    <numFmt numFmtId="165" formatCode="[$-F400]h:mm:ss\ AM/P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double">
        <color theme="4"/>
      </top>
      <bottom style="thin">
        <color theme="4" tint="0.39997558519241921"/>
      </bottom>
      <diagonal/>
    </border>
    <border>
      <left/>
      <right/>
      <top style="double">
        <color theme="4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double">
        <color theme="4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21" fontId="0" fillId="0" borderId="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1" fontId="0" fillId="0" borderId="0" xfId="0" applyNumberFormat="1"/>
    <xf numFmtId="2" fontId="0" fillId="0" borderId="2" xfId="0" applyNumberFormat="1" applyBorder="1" applyAlignment="1">
      <alignment horizontal="center" vertical="center"/>
    </xf>
    <xf numFmtId="3" fontId="0" fillId="2" borderId="0" xfId="0" applyNumberFormat="1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3" fontId="0" fillId="0" borderId="0" xfId="0" applyNumberFormat="1" applyAlignment="1">
      <alignment horizontal="right"/>
    </xf>
    <xf numFmtId="3" fontId="0" fillId="3" borderId="0" xfId="0" applyNumberFormat="1" applyFill="1" applyAlignment="1">
      <alignment horizontal="right"/>
    </xf>
    <xf numFmtId="0" fontId="0" fillId="3" borderId="0" xfId="0" applyFill="1"/>
    <xf numFmtId="2" fontId="0" fillId="0" borderId="1" xfId="0" applyNumberForma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2" fontId="0" fillId="0" borderId="2" xfId="0" applyNumberFormat="1" applyFill="1" applyBorder="1" applyAlignment="1">
      <alignment horizontal="center" vertical="center"/>
    </xf>
    <xf numFmtId="164" fontId="0" fillId="0" borderId="2" xfId="0" applyNumberFormat="1" applyFill="1" applyBorder="1" applyAlignment="1">
      <alignment horizontal="center" vertical="center"/>
    </xf>
    <xf numFmtId="3" fontId="2" fillId="0" borderId="5" xfId="0" applyNumberFormat="1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3" fontId="0" fillId="0" borderId="2" xfId="0" applyNumberFormat="1" applyFill="1" applyBorder="1" applyAlignment="1">
      <alignment horizontal="center" vertical="center"/>
    </xf>
    <xf numFmtId="3" fontId="0" fillId="0" borderId="0" xfId="0" applyNumberFormat="1"/>
    <xf numFmtId="3" fontId="0" fillId="2" borderId="0" xfId="0" applyNumberFormat="1" applyFill="1"/>
  </cellXfs>
  <cellStyles count="1">
    <cellStyle name="Standaard" xfId="0" builtinId="0"/>
  </cellStyles>
  <dxfs count="19">
    <dxf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64" formatCode="hh:mm:ss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hh:mm:ss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3" formatCode="#,##0"/>
      <fill>
        <patternFill patternType="solid">
          <fgColor indexed="64"/>
          <bgColor rgb="FF92D050"/>
        </patternFill>
      </fill>
      <alignment horizont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65" formatCode="[$-F400]h:mm:ss\ AM/P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ABBA729-AFB9-4868-A871-2D6FC649F844}" name="TBL_1" displayName="TBL_1" ref="A1:F8" totalsRowShown="0" headerRowDxfId="18" dataDxfId="17">
  <autoFilter ref="A1:F8" xr:uid="{CABBA729-AFB9-4868-A871-2D6FC649F844}"/>
  <tableColumns count="6">
    <tableColumn id="1" xr3:uid="{26799947-2378-42C3-A8EF-A815BF23A022}" name="jour/mois/année" dataDxfId="16"/>
    <tableColumn id="6" xr3:uid="{AE449E1F-4251-4832-B4E2-0492FA894B4B}" name="Machine" dataDxfId="15"/>
    <tableColumn id="2" xr3:uid="{944A0324-606B-4C12-97E7-F7E13AB8D20A}" name="Heure de début" dataDxfId="14"/>
    <tableColumn id="3" xr3:uid="{62D1CA95-4CDE-42A1-9017-1981D546CF8A}" name="Heure de fin" dataDxfId="13"/>
    <tableColumn id="4" xr3:uid="{F0CF7907-5CD5-4943-B00D-1D9D9DB92A7A}" name="Numéro de produit" dataDxfId="12">
      <calculatedColumnFormula>IFERROR(IF(AND(VLOOKUP($A2,'Table 2'!$A:$C,2,0)&gt;=VALUE($C2),VLOOKUP($A2,'Table 2'!$A:$C,2,0)&lt;=VALUE($D2)),VLOOKUP($A2,'Table 2'!$A:$D,3,0),0),0)</calculatedColumnFormula>
    </tableColumn>
    <tableColumn id="5" xr3:uid="{F410E412-1613-464F-9B7D-8BD13FC6C9C0}" name="Numéro de produit2" dataDxfId="11">
      <calculatedColumnFormula array="1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23D1F23-9DF9-4228-9EEB-D587AA65F7C9}" name="TBL_2" displayName="TBL_2" ref="A2:D32" headerRowDxfId="10" dataDxfId="9" tableBorderDxfId="8">
  <autoFilter ref="A2:D32" xr:uid="{523D1F23-9DF9-4228-9EEB-D587AA65F7C9}"/>
  <tableColumns count="4">
    <tableColumn id="1" xr3:uid="{47201C3D-A6EA-42CD-A364-583384A74DB7}" name="jour/mois/année" dataDxfId="7" totalsRowDxfId="1"/>
    <tableColumn id="4" xr3:uid="{EE070EE5-4DE6-47FF-B066-17E79BF13A6E}" name="Machine" dataDxfId="6" totalsRowDxfId="2"/>
    <tableColumn id="2" xr3:uid="{B5A850F8-919A-44CC-B404-4F1260E52460}" name="Heure de production" dataDxfId="5" totalsRowDxfId="3"/>
    <tableColumn id="3" xr3:uid="{E23D8698-0051-4545-92F4-B19813DBA19E}" name="Numéro de produit" dataDxfId="0" totalsRow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36EE4-37F4-4BC4-9A7F-EBD794A2DBBC}">
  <sheetPr codeName="Blad1"/>
  <dimension ref="A1:G8"/>
  <sheetViews>
    <sheetView zoomScale="112" workbookViewId="0">
      <selection activeCell="F3" sqref="F3"/>
    </sheetView>
  </sheetViews>
  <sheetFormatPr defaultColWidth="11.42578125" defaultRowHeight="15" x14ac:dyDescent="0.25"/>
  <cols>
    <col min="1" max="2" width="18.28515625" style="1" customWidth="1"/>
    <col min="3" max="3" width="17" style="15" customWidth="1"/>
    <col min="4" max="4" width="14.140625" style="15" customWidth="1"/>
    <col min="5" max="5" width="20.140625" style="1" customWidth="1"/>
    <col min="6" max="6" width="21.140625" style="5" customWidth="1"/>
  </cols>
  <sheetData>
    <row r="1" spans="1:7" x14ac:dyDescent="0.25">
      <c r="A1" s="1" t="s">
        <v>0</v>
      </c>
      <c r="B1" s="1" t="s">
        <v>13</v>
      </c>
      <c r="C1" s="15" t="s">
        <v>1</v>
      </c>
      <c r="D1" s="15" t="s">
        <v>2</v>
      </c>
      <c r="E1" s="1" t="s">
        <v>3</v>
      </c>
      <c r="F1" s="2" t="s">
        <v>12</v>
      </c>
    </row>
    <row r="2" spans="1:7" x14ac:dyDescent="0.25">
      <c r="A2" s="3" t="s">
        <v>4</v>
      </c>
      <c r="B2" s="3">
        <v>1</v>
      </c>
      <c r="C2" s="16">
        <v>0.52834490740740747</v>
      </c>
      <c r="D2" s="16">
        <v>0.59986111111111107</v>
      </c>
      <c r="E2" s="3">
        <f>IFERROR(IF(AND(VLOOKUP($A2,'Table 2'!$A:$C,2,0)&gt;=VALUE($C2),VLOOKUP($A2,'Table 2'!$A:$C,2,0)&lt;=VALUE($D2)),VLOOKUP($A2,'Table 2'!$A:$D,3,0),0),0)</f>
        <v>0</v>
      </c>
      <c r="F2" s="10" cm="1">
        <f t="array" ref="F2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25468</v>
      </c>
      <c r="G2" s="4"/>
    </row>
    <row r="3" spans="1:7" x14ac:dyDescent="0.25">
      <c r="A3" s="3" t="s">
        <v>4</v>
      </c>
      <c r="B3" s="3">
        <v>2</v>
      </c>
      <c r="C3" s="16">
        <v>0.79166666666666663</v>
      </c>
      <c r="D3" s="16">
        <v>0.875</v>
      </c>
      <c r="E3" s="3">
        <f>IFERROR(IF(AND(VLOOKUP($A3,'Table 2'!$A:$C,2,0)&gt;=VALUE($C3),VLOOKUP($A3,'Table 2'!$A:$C,2,0)&lt;=VALUE($D3)),VLOOKUP($A3,'Table 2'!$A:$D,3,0),0),0)</f>
        <v>0</v>
      </c>
      <c r="F3" s="10" t="str" cm="1">
        <f t="array" ref="F3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  <c r="G3" s="14"/>
    </row>
    <row r="4" spans="1:7" x14ac:dyDescent="0.25">
      <c r="A4" s="3" t="s">
        <v>5</v>
      </c>
      <c r="B4" s="3">
        <v>3</v>
      </c>
      <c r="C4" s="16">
        <v>0.51216435185185183</v>
      </c>
      <c r="D4" s="16">
        <v>0.57563657407407409</v>
      </c>
      <c r="E4" s="3">
        <f>IFERROR(IF(AND(VLOOKUP($A4,'Table 2'!$A:$C,2,0)&gt;=VALUE($C4),VLOOKUP($A4,'Table 2'!$A:$C,2,0)&lt;=VALUE($D4)),VLOOKUP($A4,'Table 2'!$A:$D,3,0),0),0)</f>
        <v>0</v>
      </c>
      <c r="F4" s="10" t="str" cm="1">
        <f t="array" ref="F4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5" spans="1:7" x14ac:dyDescent="0.25">
      <c r="A5" s="3" t="s">
        <v>6</v>
      </c>
      <c r="B5" s="3">
        <v>1</v>
      </c>
      <c r="C5" s="16">
        <v>0.47690972222222222</v>
      </c>
      <c r="D5" s="16">
        <v>0.51609953703703704</v>
      </c>
      <c r="E5" s="3">
        <f>IFERROR(IF(AND(VLOOKUP($A5,'Table 2'!$A:$C,2,0)&gt;=VALUE($C5),VLOOKUP($A5,'Table 2'!$A:$C,2,0)&lt;=VALUE($D5)),VLOOKUP($A5,'Table 2'!$A:$D,3,0),0),0)</f>
        <v>0</v>
      </c>
      <c r="F5" s="10" t="str" cm="1">
        <f t="array" ref="F5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6" spans="1:7" x14ac:dyDescent="0.25">
      <c r="A6" s="3" t="s">
        <v>7</v>
      </c>
      <c r="B6" s="3">
        <v>2</v>
      </c>
      <c r="C6" s="16">
        <v>0.43982638888888892</v>
      </c>
      <c r="D6" s="16">
        <v>0.4919675925925926</v>
      </c>
      <c r="E6" s="3">
        <f>IFERROR(IF(AND(VLOOKUP($A6,'Table 2'!$A:$C,2,0)&gt;=VALUE($C6),VLOOKUP($A6,'Table 2'!$A:$C,2,0)&lt;=VALUE($D6)),VLOOKUP($A6,'Table 2'!$A:$D,3,0),0),0)</f>
        <v>0</v>
      </c>
      <c r="F6" s="10" t="str" cm="1">
        <f t="array" ref="F6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7" spans="1:7" x14ac:dyDescent="0.25">
      <c r="A7" s="3" t="s">
        <v>8</v>
      </c>
      <c r="B7" s="3">
        <v>3</v>
      </c>
      <c r="C7" s="16">
        <v>0.43625000000000003</v>
      </c>
      <c r="D7" s="16">
        <v>0.50513888888888892</v>
      </c>
      <c r="E7" s="3">
        <f>IFERROR(IF(AND(VLOOKUP($A7,'Table 2'!$A:$C,2,0)&gt;=VALUE($C7),VLOOKUP($A7,'Table 2'!$A:$C,2,0)&lt;=VALUE($D7)),VLOOKUP($A7,'Table 2'!$A:$D,3,0),0),0)</f>
        <v>0</v>
      </c>
      <c r="F7" s="10" t="str" cm="1">
        <f t="array" ref="F7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  <row r="8" spans="1:7" x14ac:dyDescent="0.25">
      <c r="A8" s="3" t="s">
        <v>10</v>
      </c>
      <c r="B8" s="3">
        <v>1</v>
      </c>
      <c r="C8" s="16">
        <v>0.47791666666666671</v>
      </c>
      <c r="D8" s="16">
        <v>0.50515046296296295</v>
      </c>
      <c r="E8" s="3">
        <f>IFERROR(IF(AND(VLOOKUP($A8,'Table 2'!$A:$C,2,0)&gt;=VALUE($C8),VLOOKUP($A8,'Table 2'!$A:$C,2,0)&lt;=VALUE($D8)),VLOOKUP($A8,'Table 2'!$A:$D,3,0),0),0)</f>
        <v>0</v>
      </c>
      <c r="F8" s="10" t="str" cm="1">
        <f t="array" ref="F8">IFERROR(INDEX('Table 2'!D:D,_xlfn.AGGREGATE(14,3,ROW(TBL_2[Numéro de produit])/
(
(TBL_2[jour/mois/année]=TBL_1[[#This Row],[jour/mois/année]])*
(TBL_1[[#This Row],[Heure de début]]&lt;=TBL_2[Heure de production])*
(TBL_2[Heure de production]&lt;=TBL_1[[#This Row],[Heure de fin]])*
(TBL_2[Machine]=TBL_1[[#This Row],[Machine]])
),1)),"erreur")</f>
        <v>erreur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B415D-A84D-4F9B-AB78-13F8766F5737}">
  <sheetPr codeName="Blad2"/>
  <dimension ref="A1:L32"/>
  <sheetViews>
    <sheetView tabSelected="1" workbookViewId="0">
      <selection activeCell="H1" sqref="H1"/>
    </sheetView>
  </sheetViews>
  <sheetFormatPr defaultColWidth="11.42578125" defaultRowHeight="15" x14ac:dyDescent="0.25"/>
  <cols>
    <col min="1" max="2" width="18.28515625" style="6" customWidth="1"/>
    <col min="3" max="3" width="21.42578125" style="11" customWidth="1"/>
    <col min="4" max="4" width="20.140625" style="2" customWidth="1"/>
    <col min="8" max="8" width="11.42578125" style="19"/>
    <col min="11" max="11" width="16.28515625" bestFit="1" customWidth="1"/>
    <col min="12" max="12" width="13.28515625" style="30" bestFit="1" customWidth="1"/>
    <col min="13" max="13" width="15.28515625" bestFit="1" customWidth="1"/>
    <col min="14" max="15" width="16.28515625" bestFit="1" customWidth="1"/>
  </cols>
  <sheetData>
    <row r="1" spans="1:12" ht="15.75" thickTop="1" x14ac:dyDescent="0.25">
      <c r="A1" s="17" t="s">
        <v>14</v>
      </c>
      <c r="B1" s="18"/>
      <c r="C1" s="18"/>
      <c r="D1" s="26">
        <f ca="1">SUBTOTAL(109,TBL_2[Numéro de produit])</f>
        <v>1587564</v>
      </c>
      <c r="E1" t="s">
        <v>22</v>
      </c>
      <c r="H1" s="19">
        <f ca="1">SUM(H2:H11)</f>
        <v>1587564</v>
      </c>
    </row>
    <row r="2" spans="1:12" x14ac:dyDescent="0.25">
      <c r="A2" s="6" t="s">
        <v>0</v>
      </c>
      <c r="B2" s="6" t="s">
        <v>13</v>
      </c>
      <c r="C2" s="11" t="s">
        <v>9</v>
      </c>
      <c r="D2" s="2" t="s">
        <v>3</v>
      </c>
      <c r="G2" s="21" cm="1">
        <f t="array" ref="G2:G5">_xlfn.UNIQUE(TBL_2[Machine])</f>
        <v>1</v>
      </c>
      <c r="H2" s="20" cm="1">
        <f t="array" aca="1" ref="H2" ca="1">IF(G2&lt;&gt;"",SUM(_xlfn.AGGREGATE(15,6,TBL_2[Numéro de produit]/(TBL_2[Machine]=G2),_xlfn.SEQUENCE(COUNTIF(TBL_2[Machine],G2)))),"-")</f>
        <v>146371</v>
      </c>
    </row>
    <row r="3" spans="1:12" x14ac:dyDescent="0.25">
      <c r="A3" s="7" t="s">
        <v>4</v>
      </c>
      <c r="B3" s="3">
        <v>1</v>
      </c>
      <c r="C3" s="12">
        <v>0.5</v>
      </c>
      <c r="D3" s="27">
        <v>1</v>
      </c>
      <c r="G3">
        <v>3</v>
      </c>
      <c r="H3" s="20" cm="1">
        <f t="array" aca="1" ref="H3" ca="1">IF(G3&lt;&gt;"",SUM(_xlfn.AGGREGATE(15,6,TBL_2[Numéro de produit]/(TBL_2[Machine]=G3),_xlfn.SEQUENCE(COUNTIF(TBL_2[Machine],G3)))),"-")</f>
        <v>285656</v>
      </c>
    </row>
    <row r="4" spans="1:12" x14ac:dyDescent="0.25">
      <c r="A4" s="7" t="s">
        <v>4</v>
      </c>
      <c r="B4" s="3">
        <v>1</v>
      </c>
      <c r="C4" s="12">
        <v>0.54223379629629631</v>
      </c>
      <c r="D4" s="27">
        <v>25468</v>
      </c>
      <c r="E4" s="8"/>
      <c r="G4">
        <v>2</v>
      </c>
      <c r="H4" s="20" cm="1">
        <f t="array" aca="1" ref="H4" ca="1">IF(G4&lt;&gt;"",SUM(_xlfn.AGGREGATE(15,6,TBL_2[Numéro de produit]/(TBL_2[Machine]=G4),_xlfn.SEQUENCE(COUNTIF(TBL_2[Machine],G4)))),"-")</f>
        <v>36494</v>
      </c>
    </row>
    <row r="5" spans="1:12" x14ac:dyDescent="0.25">
      <c r="A5" s="7" t="s">
        <v>4</v>
      </c>
      <c r="B5" s="3">
        <v>3</v>
      </c>
      <c r="C5" s="12">
        <v>0.83333333333333337</v>
      </c>
      <c r="D5" s="27">
        <v>123456</v>
      </c>
      <c r="E5" s="8"/>
      <c r="G5" t="str">
        <v>Baroute78</v>
      </c>
      <c r="H5" s="20" cm="1">
        <f t="array" aca="1" ref="H5" ca="1">IF(G5&lt;&gt;"",SUM(_xlfn.AGGREGATE(15,6,TBL_2[Numéro de produit]/(TBL_2[Machine]=G5),_xlfn.SEQUENCE(COUNTIF(TBL_2[Machine],G5)))),"-")</f>
        <v>1119043</v>
      </c>
      <c r="I5" t="s">
        <v>21</v>
      </c>
      <c r="L5" s="30">
        <f ca="1">SUM(L6:L13)</f>
        <v>1119043</v>
      </c>
    </row>
    <row r="6" spans="1:12" x14ac:dyDescent="0.25">
      <c r="A6" s="7" t="s">
        <v>5</v>
      </c>
      <c r="B6" s="3">
        <v>1</v>
      </c>
      <c r="C6" s="12">
        <v>0.51285879629629627</v>
      </c>
      <c r="D6" s="27">
        <v>68415</v>
      </c>
      <c r="H6" s="20" t="str" cm="1">
        <f t="array" ref="H6">IF(G6&lt;&gt;"",SUM(_xlfn.AGGREGATE(15,6,TBL_2[Numéro de produit]/(TBL_2[Machine]=G6),_xlfn.SEQUENCE(COUNTIF(TBL_2[Machine],G6)))),"-")</f>
        <v>-</v>
      </c>
      <c r="J6">
        <v>1</v>
      </c>
      <c r="K6" t="s">
        <v>16</v>
      </c>
      <c r="L6" s="31" cm="1">
        <f t="array" aca="1" ref="L6" ca="1">IF($G$5&lt;&gt;"",SUM(IFERROR(_xlfn.AGGREGATE(14,6,TBL_2[Numéro de produit]/(TBL_2[Machine]=$G$5),_xlfn.SEQUENCE(5,,J6)),0)),"-")</f>
        <v>420420</v>
      </c>
    </row>
    <row r="7" spans="1:12" x14ac:dyDescent="0.25">
      <c r="A7" s="7" t="s">
        <v>6</v>
      </c>
      <c r="B7" s="3">
        <v>2</v>
      </c>
      <c r="C7" s="12">
        <v>0.49079861111111112</v>
      </c>
      <c r="D7" s="27">
        <v>36494</v>
      </c>
      <c r="H7" s="20" t="str" cm="1">
        <f t="array" ref="H7">IF(G7&lt;&gt;"",SUM(_xlfn.AGGREGATE(15,6,TBL_2[Numéro de produit]/(TBL_2[Machine]=G7),_xlfn.SEQUENCE(COUNTIF(TBL_2[Machine],G7)))),"-")</f>
        <v>-</v>
      </c>
      <c r="J7">
        <v>6</v>
      </c>
      <c r="K7" t="s">
        <v>17</v>
      </c>
      <c r="L7" s="31" cm="1">
        <f t="array" aca="1" ref="L7" ca="1">IF($G$5&lt;&gt;"",SUM(IFERROR(_xlfn.AGGREGATE(14,6,TBL_2[Numéro de produit]/(TBL_2[Machine]=$G$5),_xlfn.SEQUENCE(5,,J7)),0)),"-")</f>
        <v>314917</v>
      </c>
    </row>
    <row r="8" spans="1:12" x14ac:dyDescent="0.25">
      <c r="A8" s="7" t="s">
        <v>7</v>
      </c>
      <c r="B8" s="3">
        <v>3</v>
      </c>
      <c r="C8" s="12">
        <v>0.44815972222222222</v>
      </c>
      <c r="D8" s="27">
        <v>67529</v>
      </c>
      <c r="H8" s="20" t="str" cm="1">
        <f t="array" ref="H8">IF(G8&lt;&gt;"",SUM(_xlfn.AGGREGATE(15,6,TBL_2[Numéro de produit]/(TBL_2[Machine]=G8),_xlfn.SEQUENCE(COUNTIF(TBL_2[Machine],G8)))),"-")</f>
        <v>-</v>
      </c>
      <c r="J8">
        <v>11</v>
      </c>
      <c r="K8" t="s">
        <v>18</v>
      </c>
      <c r="L8" s="31" cm="1">
        <f t="array" aca="1" ref="L8" ca="1">IF($G$5&lt;&gt;"",SUM(IFERROR(_xlfn.AGGREGATE(14,6,TBL_2[Numéro de produit]/(TBL_2[Machine]=$G$5),_xlfn.SEQUENCE(5,,J8)),0)),"-")</f>
        <v>223869</v>
      </c>
    </row>
    <row r="9" spans="1:12" x14ac:dyDescent="0.25">
      <c r="A9" s="7" t="s">
        <v>8</v>
      </c>
      <c r="B9" s="3">
        <v>1</v>
      </c>
      <c r="C9" s="12">
        <v>0.44319444444444445</v>
      </c>
      <c r="D9" s="27">
        <v>52487</v>
      </c>
      <c r="H9" s="20" t="str" cm="1">
        <f t="array" ref="H9">IF(G9&lt;&gt;"",SUM(_xlfn.AGGREGATE(15,6,TBL_2[Numéro de produit]/(TBL_2[Machine]=G9),_xlfn.SEQUENCE(COUNTIF(TBL_2[Machine],G9)))),"-")</f>
        <v>-</v>
      </c>
      <c r="J9">
        <v>16</v>
      </c>
      <c r="K9" t="s">
        <v>19</v>
      </c>
      <c r="L9" s="31" cm="1">
        <f t="array" aca="1" ref="L9" ca="1">IF($G$5&lt;&gt;"",SUM(IFERROR(_xlfn.AGGREGATE(14,6,TBL_2[Numéro de produit]/(TBL_2[Machine]=$G$5),_xlfn.SEQUENCE(5,,J9)),0)),"-")</f>
        <v>134037</v>
      </c>
    </row>
    <row r="10" spans="1:12" x14ac:dyDescent="0.25">
      <c r="A10" s="9" t="s">
        <v>11</v>
      </c>
      <c r="B10" s="3">
        <v>3</v>
      </c>
      <c r="C10" s="13">
        <v>0.47791666666666699</v>
      </c>
      <c r="D10" s="28">
        <v>94671</v>
      </c>
      <c r="E10" s="3"/>
      <c r="H10" s="20" t="str" cm="1">
        <f t="array" ref="H10">IF(G10&lt;&gt;"",SUM(_xlfn.AGGREGATE(15,6,TBL_2[Numéro de produit]/(TBL_2[Machine]=G10),_xlfn.SEQUENCE(COUNTIF(TBL_2[Machine],G10)))),"-")</f>
        <v>-</v>
      </c>
      <c r="J10">
        <v>21</v>
      </c>
      <c r="K10" t="s">
        <v>20</v>
      </c>
      <c r="L10" s="31" cm="1">
        <f t="array" aca="1" ref="L10" ca="1">IF($G$5&lt;&gt;"",SUM(IFERROR(_xlfn.AGGREGATE(14,6,TBL_2[Numéro de produit]/(TBL_2[Machine]=$G$5),_xlfn.SEQUENCE(5,,J10)),0)),"-")</f>
        <v>25800</v>
      </c>
    </row>
    <row r="11" spans="1:12" x14ac:dyDescent="0.25">
      <c r="A11" s="24"/>
      <c r="B11" s="9" t="s">
        <v>15</v>
      </c>
      <c r="C11" s="25"/>
      <c r="D11" s="29">
        <f ca="1">RANDBETWEEN(10000,99999)</f>
        <v>70587</v>
      </c>
      <c r="H11" s="20" t="str" cm="1">
        <f t="array" ref="H11">IF(G11&lt;&gt;"",SUM(_xlfn.AGGREGATE(15,6,TBL_2[Numéro de produit]/(TBL_2[Machine]=G11),_xlfn.SEQUENCE(COUNTIF(TBL_2[Machine],G11)))),"-")</f>
        <v>-</v>
      </c>
      <c r="J11">
        <v>26</v>
      </c>
      <c r="L11" s="31" cm="1">
        <f t="array" aca="1" ref="L11" ca="1">IF($G$5&lt;&gt;"",SUM(IFERROR(_xlfn.AGGREGATE(14,6,TBL_2[Numéro de produit]/(TBL_2[Machine]=$G$5),_xlfn.SEQUENCE(5,,J11)),0)),"-")</f>
        <v>0</v>
      </c>
    </row>
    <row r="12" spans="1:12" x14ac:dyDescent="0.25">
      <c r="A12" s="22"/>
      <c r="B12" s="9" t="s">
        <v>15</v>
      </c>
      <c r="C12" s="23"/>
      <c r="D12" s="29">
        <f t="shared" ref="D12:D32" ca="1" si="0">RANDBETWEEN(10000,99999)</f>
        <v>47768</v>
      </c>
      <c r="H12" s="20" t="str" cm="1">
        <f t="array" ref="H12">IF(G12&lt;&gt;"",SUM(_xlfn.AGGREGATE(15,6,TBL_2[Numéro de produit]/(TBL_2[Machine]=G12),_xlfn.SEQUENCE(COUNTIF(TBL_2[Machine],G12)))),"-")</f>
        <v>-</v>
      </c>
      <c r="J12">
        <v>31</v>
      </c>
      <c r="L12" s="31" cm="1">
        <f t="array" aca="1" ref="L12" ca="1">IF($G$5&lt;&gt;"",SUM(IFERROR(_xlfn.AGGREGATE(14,6,TBL_2[Numéro de produit]/(TBL_2[Machine]=$G$5),_xlfn.SEQUENCE(5,,J12)),0)),"-")</f>
        <v>0</v>
      </c>
    </row>
    <row r="13" spans="1:12" x14ac:dyDescent="0.25">
      <c r="A13" s="22"/>
      <c r="B13" s="9" t="s">
        <v>15</v>
      </c>
      <c r="C13" s="23"/>
      <c r="D13" s="29">
        <f t="shared" ca="1" si="0"/>
        <v>68887</v>
      </c>
      <c r="H13" s="20" t="str" cm="1">
        <f t="array" ref="H13">IF(G13&lt;&gt;"",SUM(_xlfn.AGGREGATE(15,6,TBL_2[Numéro de produit]/(TBL_2[Machine]=G13),_xlfn.SEQUENCE(COUNTIF(TBL_2[Machine],G13)))),"-")</f>
        <v>-</v>
      </c>
      <c r="J13">
        <v>36</v>
      </c>
      <c r="L13" s="31" cm="1">
        <f t="array" aca="1" ref="L13" ca="1">IF($G$5&lt;&gt;"",SUM(IFERROR(_xlfn.AGGREGATE(14,6,TBL_2[Numéro de produit]/(TBL_2[Machine]=$G$5),_xlfn.SEQUENCE(5,,J13)),0)),"-")</f>
        <v>0</v>
      </c>
    </row>
    <row r="14" spans="1:12" x14ac:dyDescent="0.25">
      <c r="A14" s="22"/>
      <c r="B14" s="9" t="s">
        <v>15</v>
      </c>
      <c r="C14" s="23"/>
      <c r="D14" s="29">
        <f t="shared" ca="1" si="0"/>
        <v>78681</v>
      </c>
    </row>
    <row r="15" spans="1:12" x14ac:dyDescent="0.25">
      <c r="A15" s="22"/>
      <c r="B15" s="9" t="s">
        <v>15</v>
      </c>
      <c r="C15" s="23"/>
      <c r="D15" s="29">
        <f t="shared" ca="1" si="0"/>
        <v>25060</v>
      </c>
    </row>
    <row r="16" spans="1:12" x14ac:dyDescent="0.25">
      <c r="A16" s="22"/>
      <c r="B16" s="9" t="s">
        <v>15</v>
      </c>
      <c r="C16" s="23"/>
      <c r="D16" s="29">
        <f t="shared" ca="1" si="0"/>
        <v>87705</v>
      </c>
    </row>
    <row r="17" spans="1:4" x14ac:dyDescent="0.25">
      <c r="A17" s="22"/>
      <c r="B17" s="9" t="s">
        <v>15</v>
      </c>
      <c r="C17" s="23"/>
      <c r="D17" s="29">
        <f t="shared" ca="1" si="0"/>
        <v>57800</v>
      </c>
    </row>
    <row r="18" spans="1:4" x14ac:dyDescent="0.25">
      <c r="A18" s="22"/>
      <c r="B18" s="9" t="s">
        <v>15</v>
      </c>
      <c r="C18" s="23"/>
      <c r="D18" s="29">
        <f t="shared" ca="1" si="0"/>
        <v>70862</v>
      </c>
    </row>
    <row r="19" spans="1:4" x14ac:dyDescent="0.25">
      <c r="A19" s="22"/>
      <c r="B19" s="9" t="s">
        <v>15</v>
      </c>
      <c r="C19" s="23"/>
      <c r="D19" s="29">
        <f t="shared" ca="1" si="0"/>
        <v>36985</v>
      </c>
    </row>
    <row r="20" spans="1:4" x14ac:dyDescent="0.25">
      <c r="A20" s="22"/>
      <c r="B20" s="9" t="s">
        <v>15</v>
      </c>
      <c r="C20" s="23"/>
      <c r="D20" s="29">
        <f t="shared" ca="1" si="0"/>
        <v>91830</v>
      </c>
    </row>
    <row r="21" spans="1:4" x14ac:dyDescent="0.25">
      <c r="A21" s="22"/>
      <c r="B21" s="9" t="s">
        <v>15</v>
      </c>
      <c r="C21" s="23"/>
      <c r="D21" s="29">
        <f t="shared" ca="1" si="0"/>
        <v>31358</v>
      </c>
    </row>
    <row r="22" spans="1:4" x14ac:dyDescent="0.25">
      <c r="A22" s="22"/>
      <c r="B22" s="9" t="s">
        <v>15</v>
      </c>
      <c r="C22" s="23"/>
      <c r="D22" s="29">
        <f t="shared" ca="1" si="0"/>
        <v>26872</v>
      </c>
    </row>
    <row r="23" spans="1:4" x14ac:dyDescent="0.25">
      <c r="A23" s="22"/>
      <c r="B23" s="9" t="s">
        <v>15</v>
      </c>
      <c r="C23" s="23"/>
      <c r="D23" s="29">
        <f t="shared" ca="1" si="0"/>
        <v>91342</v>
      </c>
    </row>
    <row r="24" spans="1:4" x14ac:dyDescent="0.25">
      <c r="A24" s="22"/>
      <c r="B24" s="9" t="s">
        <v>15</v>
      </c>
      <c r="C24" s="23"/>
      <c r="D24" s="29">
        <f t="shared" ca="1" si="0"/>
        <v>13525</v>
      </c>
    </row>
    <row r="25" spans="1:4" x14ac:dyDescent="0.25">
      <c r="A25" s="22"/>
      <c r="B25" s="9" t="s">
        <v>15</v>
      </c>
      <c r="C25" s="23"/>
      <c r="D25" s="29">
        <f t="shared" ca="1" si="0"/>
        <v>12275</v>
      </c>
    </row>
    <row r="26" spans="1:4" x14ac:dyDescent="0.25">
      <c r="A26" s="22"/>
      <c r="B26" s="9" t="s">
        <v>15</v>
      </c>
      <c r="C26" s="23"/>
      <c r="D26" s="29">
        <f t="shared" ca="1" si="0"/>
        <v>21186</v>
      </c>
    </row>
    <row r="27" spans="1:4" x14ac:dyDescent="0.25">
      <c r="A27" s="22"/>
      <c r="B27" s="9" t="s">
        <v>15</v>
      </c>
      <c r="C27" s="23"/>
      <c r="D27" s="29">
        <f t="shared" ca="1" si="0"/>
        <v>51523</v>
      </c>
    </row>
    <row r="28" spans="1:4" x14ac:dyDescent="0.25">
      <c r="A28" s="22"/>
      <c r="B28" s="9" t="s">
        <v>15</v>
      </c>
      <c r="C28" s="23"/>
      <c r="D28" s="29">
        <f t="shared" ca="1" si="0"/>
        <v>29561</v>
      </c>
    </row>
    <row r="29" spans="1:4" x14ac:dyDescent="0.25">
      <c r="A29" s="22"/>
      <c r="B29" s="9" t="s">
        <v>15</v>
      </c>
      <c r="C29" s="23"/>
      <c r="D29" s="29">
        <f t="shared" ca="1" si="0"/>
        <v>58703</v>
      </c>
    </row>
    <row r="30" spans="1:4" x14ac:dyDescent="0.25">
      <c r="A30" s="22"/>
      <c r="B30" s="9" t="s">
        <v>15</v>
      </c>
      <c r="C30" s="23"/>
      <c r="D30" s="29">
        <f t="shared" ca="1" si="0"/>
        <v>43263</v>
      </c>
    </row>
    <row r="31" spans="1:4" x14ac:dyDescent="0.25">
      <c r="A31" s="22"/>
      <c r="B31" s="9" t="s">
        <v>15</v>
      </c>
      <c r="C31" s="23"/>
      <c r="D31" s="29">
        <f t="shared" ca="1" si="0"/>
        <v>44330</v>
      </c>
    </row>
    <row r="32" spans="1:4" x14ac:dyDescent="0.25">
      <c r="A32" s="22"/>
      <c r="B32" s="9" t="s">
        <v>15</v>
      </c>
      <c r="C32" s="23"/>
      <c r="D32" s="29">
        <f t="shared" ca="1" si="0"/>
        <v>58940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Table 1</vt:lpstr>
      <vt:lpstr>Table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Annen</dc:creator>
  <cp:lastModifiedBy>BSA</cp:lastModifiedBy>
  <dcterms:created xsi:type="dcterms:W3CDTF">2023-03-03T15:42:54Z</dcterms:created>
  <dcterms:modified xsi:type="dcterms:W3CDTF">2023-03-04T09:17:44Z</dcterms:modified>
</cp:coreProperties>
</file>