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B14361F-E253-485B-B8C0-2D3FA658DABC}" xr6:coauthVersionLast="47" xr6:coauthVersionMax="47" xr10:uidLastSave="{00000000-0000-0000-0000-000000000000}"/>
  <bookViews>
    <workbookView xWindow="0" yWindow="0" windowWidth="28800" windowHeight="16200" xr2:uid="{DFE3F4D3-6819-4B2C-AC86-C91F9DA2BC3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1" l="1" a="1"/>
  <c r="M3" i="1" s="1"/>
  <c r="M4" i="1" a="1"/>
  <c r="M4" i="1"/>
  <c r="M5" i="1" a="1"/>
  <c r="M5" i="1" s="1"/>
  <c r="M6" i="1" a="1"/>
  <c r="M6" i="1"/>
  <c r="M7" i="1" a="1"/>
  <c r="M7" i="1" s="1"/>
  <c r="M8" i="1" a="1"/>
  <c r="M8" i="1"/>
  <c r="M9" i="1" a="1"/>
  <c r="M9" i="1" s="1"/>
  <c r="M10" i="1" a="1"/>
  <c r="M10" i="1"/>
  <c r="M11" i="1" a="1"/>
  <c r="M11" i="1" s="1"/>
  <c r="M12" i="1" a="1"/>
  <c r="M12" i="1"/>
  <c r="M13" i="1" a="1"/>
  <c r="M13" i="1" s="1"/>
  <c r="M14" i="1" a="1"/>
  <c r="M14" i="1"/>
  <c r="L3" i="1"/>
  <c r="N4" i="1" a="1"/>
  <c r="N4" i="1"/>
  <c r="O4" i="1" s="1" a="1"/>
  <c r="O4" i="1" s="1"/>
  <c r="N5" i="1" a="1"/>
  <c r="N5" i="1" s="1"/>
  <c r="O5" i="1" s="1" a="1"/>
  <c r="O5" i="1" s="1"/>
  <c r="N6" i="1" a="1"/>
  <c r="N6" i="1"/>
  <c r="O6" i="1" s="1" a="1"/>
  <c r="O6" i="1" s="1"/>
  <c r="N7" i="1" a="1"/>
  <c r="N7" i="1" s="1"/>
  <c r="O7" i="1" s="1" a="1"/>
  <c r="O7" i="1" s="1"/>
  <c r="N8" i="1" a="1"/>
  <c r="N8" i="1" s="1"/>
  <c r="O8" i="1" s="1" a="1"/>
  <c r="O8" i="1" s="1"/>
  <c r="N9" i="1" a="1"/>
  <c r="N9" i="1" s="1"/>
  <c r="O9" i="1" s="1" a="1"/>
  <c r="O9" i="1" s="1"/>
  <c r="N10" i="1" a="1"/>
  <c r="N10" i="1" s="1"/>
  <c r="O10" i="1" s="1" a="1"/>
  <c r="O10" i="1" s="1"/>
  <c r="N11" i="1" a="1"/>
  <c r="N11" i="1" s="1"/>
  <c r="O11" i="1" s="1" a="1"/>
  <c r="O11" i="1" s="1"/>
  <c r="N12" i="1" a="1"/>
  <c r="N12" i="1"/>
  <c r="N13" i="1" a="1"/>
  <c r="N13" i="1" s="1"/>
  <c r="N14" i="1" a="1"/>
  <c r="N14" i="1"/>
  <c r="O12" i="1" a="1"/>
  <c r="O12" i="1" s="1"/>
  <c r="O13" i="1" a="1"/>
  <c r="O13" i="1" s="1"/>
  <c r="O14" i="1" a="1"/>
  <c r="O14" i="1" s="1"/>
  <c r="D41" i="1"/>
  <c r="D42" i="1" s="1"/>
  <c r="D32" i="1"/>
  <c r="D33" i="1" s="1"/>
  <c r="D34" i="1" s="1"/>
  <c r="D35" i="1" s="1"/>
  <c r="D36" i="1" s="1"/>
  <c r="D31" i="1"/>
  <c r="J6" i="1"/>
  <c r="E4" i="1" s="1"/>
  <c r="F4" i="1" s="1"/>
  <c r="G4" i="1" s="1"/>
  <c r="N3" i="1" l="1" a="1"/>
  <c r="N3" i="1" s="1"/>
  <c r="O3" i="1" s="1" a="1"/>
  <c r="O3" i="1" s="1"/>
  <c r="E31" i="1"/>
  <c r="F31" i="1" s="1"/>
  <c r="G31" i="1" s="1"/>
  <c r="D43" i="1"/>
  <c r="E43" i="1" s="1"/>
  <c r="F43" i="1" s="1"/>
  <c r="G43" i="1" s="1"/>
  <c r="E38" i="1"/>
  <c r="F38" i="1" s="1"/>
  <c r="G38" i="1" s="1"/>
  <c r="E34" i="1"/>
  <c r="F34" i="1" s="1"/>
  <c r="G34" i="1" s="1"/>
  <c r="E30" i="1"/>
  <c r="F30" i="1" s="1"/>
  <c r="G30" i="1" s="1"/>
  <c r="E29" i="1"/>
  <c r="F29" i="1" s="1"/>
  <c r="G29" i="1" s="1"/>
  <c r="J7" i="1"/>
  <c r="E11" i="1"/>
  <c r="F11" i="1" s="1"/>
  <c r="G11" i="1" s="1"/>
  <c r="E26" i="1"/>
  <c r="F26" i="1" s="1"/>
  <c r="G26" i="1" s="1"/>
  <c r="E22" i="1"/>
  <c r="F22" i="1" s="1"/>
  <c r="G22" i="1" s="1"/>
  <c r="E18" i="1"/>
  <c r="F18" i="1" s="1"/>
  <c r="G18" i="1" s="1"/>
  <c r="E14" i="1"/>
  <c r="F14" i="1" s="1"/>
  <c r="G14" i="1" s="1"/>
  <c r="E10" i="1"/>
  <c r="F10" i="1" s="1"/>
  <c r="G10" i="1" s="1"/>
  <c r="E6" i="1"/>
  <c r="F6" i="1" s="1"/>
  <c r="G6" i="1" s="1"/>
  <c r="E27" i="1"/>
  <c r="F27" i="1" s="1"/>
  <c r="G27" i="1" s="1"/>
  <c r="E23" i="1"/>
  <c r="F23" i="1" s="1"/>
  <c r="G23" i="1" s="1"/>
  <c r="E19" i="1"/>
  <c r="E15" i="1"/>
  <c r="F15" i="1" s="1"/>
  <c r="G15" i="1" s="1"/>
  <c r="E7" i="1"/>
  <c r="F7" i="1" s="1"/>
  <c r="G7" i="1" s="1"/>
  <c r="E3" i="1"/>
  <c r="E25" i="1"/>
  <c r="E21" i="1"/>
  <c r="F21" i="1" s="1"/>
  <c r="G21" i="1" s="1"/>
  <c r="E17" i="1"/>
  <c r="F17" i="1" s="1"/>
  <c r="G17" i="1" s="1"/>
  <c r="E13" i="1"/>
  <c r="E9" i="1"/>
  <c r="F9" i="1" s="1"/>
  <c r="G9" i="1" s="1"/>
  <c r="E5" i="1"/>
  <c r="F5" i="1" s="1"/>
  <c r="G5" i="1" s="1"/>
  <c r="E28" i="1"/>
  <c r="F28" i="1" s="1"/>
  <c r="G28" i="1" s="1"/>
  <c r="E24" i="1"/>
  <c r="F24" i="1" s="1"/>
  <c r="G24" i="1" s="1"/>
  <c r="E20" i="1"/>
  <c r="F20" i="1" s="1"/>
  <c r="G20" i="1" s="1"/>
  <c r="E16" i="1"/>
  <c r="F16" i="1" s="1"/>
  <c r="G16" i="1" s="1"/>
  <c r="E12" i="1"/>
  <c r="F12" i="1" s="1"/>
  <c r="G12" i="1" s="1"/>
  <c r="E8" i="1"/>
  <c r="F8" i="1" s="1"/>
  <c r="G8" i="1" s="1"/>
  <c r="E33" i="1" l="1"/>
  <c r="F33" i="1" s="1"/>
  <c r="G33" i="1" s="1"/>
  <c r="E36" i="1"/>
  <c r="F36" i="1" s="1"/>
  <c r="G36" i="1" s="1"/>
  <c r="E42" i="1"/>
  <c r="F42" i="1" s="1"/>
  <c r="G42" i="1" s="1"/>
  <c r="E39" i="1"/>
  <c r="F39" i="1" s="1"/>
  <c r="G39" i="1" s="1"/>
  <c r="E40" i="1"/>
  <c r="F40" i="1" s="1"/>
  <c r="G40" i="1" s="1"/>
  <c r="E41" i="1"/>
  <c r="F41" i="1" s="1"/>
  <c r="G41" i="1" s="1"/>
  <c r="E37" i="1"/>
  <c r="F37" i="1" s="1"/>
  <c r="G37" i="1" s="1"/>
  <c r="E35" i="1"/>
  <c r="F35" i="1" s="1"/>
  <c r="G35" i="1" s="1"/>
  <c r="E32" i="1"/>
  <c r="F32" i="1" s="1"/>
  <c r="G32" i="1" s="1"/>
  <c r="F25" i="1"/>
  <c r="G25" i="1" s="1"/>
  <c r="F13" i="1"/>
  <c r="G13" i="1" s="1"/>
  <c r="F3" i="1"/>
  <c r="G3" i="1" s="1"/>
  <c r="F19" i="1"/>
  <c r="G19" i="1" s="1"/>
  <c r="L8" i="1" l="1"/>
  <c r="L4" i="1"/>
  <c r="L14" i="1"/>
  <c r="L9" i="1"/>
  <c r="L11" i="1"/>
  <c r="L10" i="1"/>
  <c r="L5" i="1"/>
  <c r="L7" i="1"/>
  <c r="L13" i="1"/>
  <c r="L6" i="1"/>
  <c r="L1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<sst xmlns="http://schemas.openxmlformats.org/spreadsheetml/2006/main" count="95" uniqueCount="93">
  <si>
    <t>nom</t>
  </si>
  <si>
    <t>prénom</t>
  </si>
  <si>
    <t>date de naissance</t>
  </si>
  <si>
    <t>A</t>
  </si>
  <si>
    <t>ANNE</t>
  </si>
  <si>
    <t>B</t>
  </si>
  <si>
    <t>STEPHANE</t>
  </si>
  <si>
    <t>C</t>
  </si>
  <si>
    <t>YOHAN</t>
  </si>
  <si>
    <t>D</t>
  </si>
  <si>
    <t>JULIE</t>
  </si>
  <si>
    <t>E</t>
  </si>
  <si>
    <t>JEROME</t>
  </si>
  <si>
    <t>F</t>
  </si>
  <si>
    <t>ANAIG</t>
  </si>
  <si>
    <t>G</t>
  </si>
  <si>
    <t>ANTHONY</t>
  </si>
  <si>
    <t>H</t>
  </si>
  <si>
    <t>NATHALIE</t>
  </si>
  <si>
    <t>I</t>
  </si>
  <si>
    <t>MAXENCE</t>
  </si>
  <si>
    <t>J</t>
  </si>
  <si>
    <t>MELANIE</t>
  </si>
  <si>
    <t>K</t>
  </si>
  <si>
    <t>CYRIL</t>
  </si>
  <si>
    <t>L</t>
  </si>
  <si>
    <t>ROMAIN</t>
  </si>
  <si>
    <t>M</t>
  </si>
  <si>
    <t>MICKAEL</t>
  </si>
  <si>
    <t>N</t>
  </si>
  <si>
    <t>ALEXANDRE</t>
  </si>
  <si>
    <t>O</t>
  </si>
  <si>
    <t>SANDRA</t>
  </si>
  <si>
    <t>P</t>
  </si>
  <si>
    <t>CHRISTOPHE</t>
  </si>
  <si>
    <t>Q</t>
  </si>
  <si>
    <t>AURELIE</t>
  </si>
  <si>
    <t>R</t>
  </si>
  <si>
    <t>RICARDO</t>
  </si>
  <si>
    <t>S</t>
  </si>
  <si>
    <t>GIANNI</t>
  </si>
  <si>
    <t>T</t>
  </si>
  <si>
    <t>U</t>
  </si>
  <si>
    <t>ELODIE</t>
  </si>
  <si>
    <t>V</t>
  </si>
  <si>
    <t>MATHIEU</t>
  </si>
  <si>
    <t>W</t>
  </si>
  <si>
    <t>X</t>
  </si>
  <si>
    <t>THOMAS</t>
  </si>
  <si>
    <t>Y</t>
  </si>
  <si>
    <t>NICOLAS</t>
  </si>
  <si>
    <t>Z</t>
  </si>
  <si>
    <t>JEREMY</t>
  </si>
  <si>
    <t>semaine à extraire</t>
  </si>
  <si>
    <t>Année</t>
  </si>
  <si>
    <t>nom &amp; prénom</t>
  </si>
  <si>
    <t>date</t>
  </si>
  <si>
    <t>début de la semaine</t>
  </si>
  <si>
    <t>anniversaire la plus proche selon cellule J1</t>
  </si>
  <si>
    <t>Liste
ligne</t>
  </si>
  <si>
    <t>ISO
semaine</t>
  </si>
  <si>
    <t>XXX</t>
  </si>
  <si>
    <t>YYY</t>
  </si>
  <si>
    <t>nom01</t>
  </si>
  <si>
    <t>prénom01</t>
  </si>
  <si>
    <t>nom02</t>
  </si>
  <si>
    <t>prénom02</t>
  </si>
  <si>
    <t>nom03</t>
  </si>
  <si>
    <t>prénom03</t>
  </si>
  <si>
    <t>nom04</t>
  </si>
  <si>
    <t>prénom04</t>
  </si>
  <si>
    <t>nom05</t>
  </si>
  <si>
    <t>prénom05</t>
  </si>
  <si>
    <t>nom06</t>
  </si>
  <si>
    <t>prénom06</t>
  </si>
  <si>
    <t>nom07</t>
  </si>
  <si>
    <t>prénom07</t>
  </si>
  <si>
    <t>nom08</t>
  </si>
  <si>
    <t>prénom08</t>
  </si>
  <si>
    <t>nom09</t>
  </si>
  <si>
    <t>prénom09</t>
  </si>
  <si>
    <t>nom10</t>
  </si>
  <si>
    <t>prénom10</t>
  </si>
  <si>
    <t>nom11</t>
  </si>
  <si>
    <t>prénom11</t>
  </si>
  <si>
    <t>nom12</t>
  </si>
  <si>
    <t>prénom12</t>
  </si>
  <si>
    <t>nom13</t>
  </si>
  <si>
    <t>prénom13</t>
  </si>
  <si>
    <t>nom14</t>
  </si>
  <si>
    <t>prénom14</t>
  </si>
  <si>
    <t>aux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</si>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</sst>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d/mm/yyyy"/>
    <numFmt numFmtId="165" formatCode="ddd\ dd/mm/yyyy"/>
    <numFmt numFmtId="166" formatCode="ddd\ dd/mm/yy"/>
  </numFmts>
  <fonts count="7" x14ac:knownFonts="1">
    <font>
      <sz val="11"/>
      <color rgb="FF000000"/>
      <name val="Calibri"/>
      <family val="2"/>
      <charset val="1"/>
    </font>
    <font>
      <sz val="10"/>
      <color rgb="FF1F497D"/>
      <name val="Calibri"/>
      <family val="2"/>
    </font>
    <font>
      <sz val="11"/>
      <color rgb="FF000000"/>
      <name val="Verdana"/>
      <family val="2"/>
    </font>
    <font>
      <sz val="8"/>
      <name val="Calibri"/>
      <family val="2"/>
      <charset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i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6337778862885"/>
        <bgColor indexed="64"/>
      </patternFill>
    </fill>
  </fills>
  <borders count="7">
    <border>
      <left/>
      <right/>
      <top/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64" fontId="1" fillId="0" borderId="0" xfId="0" applyNumberFormat="1" applyFont="1" applyAlignment="1">
      <alignment horizontal="left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2" borderId="1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right" vertical="center"/>
    </xf>
    <xf numFmtId="1" fontId="5" fillId="2" borderId="4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/>
    <xf numFmtId="165" fontId="4" fillId="3" borderId="6" xfId="0" applyNumberFormat="1" applyFont="1" applyFill="1" applyBorder="1"/>
    <xf numFmtId="0" fontId="4" fillId="0" borderId="0" xfId="0" applyFont="1" applyAlignment="1">
      <alignment horizontal="center"/>
    </xf>
    <xf numFmtId="1" fontId="0" fillId="0" borderId="0" xfId="0" applyNumberFormat="1" applyAlignment="1">
      <alignment horizontal="center" vertical="center" wrapText="1"/>
    </xf>
    <xf numFmtId="1" fontId="2" fillId="0" borderId="0" xfId="0" applyNumberFormat="1" applyFont="1" applyAlignment="1">
      <alignment horizontal="center"/>
    </xf>
    <xf numFmtId="0" fontId="0" fillId="0" borderId="0" xfId="0" applyFill="1" applyAlignment="1">
      <alignment horizontal="left" vertical="center"/>
    </xf>
    <xf numFmtId="164" fontId="1" fillId="0" borderId="0" xfId="0" applyNumberFormat="1" applyFont="1" applyFill="1" applyAlignment="1">
      <alignment horizontal="left" vertical="center" wrapText="1"/>
    </xf>
    <xf numFmtId="14" fontId="0" fillId="0" borderId="0" xfId="0" applyNumberFormat="1" applyFill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1" fontId="2" fillId="0" borderId="0" xfId="0" applyNumberFormat="1" applyFont="1" applyFill="1" applyAlignment="1">
      <alignment horizontal="center"/>
    </xf>
    <xf numFmtId="1" fontId="0" fillId="0" borderId="0" xfId="0" applyNumberFormat="1" applyFill="1" applyAlignment="1">
      <alignment horizontal="center" vertical="center" wrapText="1"/>
    </xf>
    <xf numFmtId="2" fontId="2" fillId="0" borderId="0" xfId="0" applyNumberFormat="1" applyFont="1" applyFill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165" fontId="6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center"/>
    </xf>
    <xf numFmtId="165" fontId="6" fillId="0" borderId="0" xfId="0" applyNumberFormat="1" applyFont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165" fontId="6" fillId="0" borderId="0" xfId="0" applyNumberFormat="1" applyFont="1" applyFill="1" applyBorder="1" applyAlignment="1">
      <alignment horizontal="center"/>
    </xf>
    <xf numFmtId="14" fontId="0" fillId="2" borderId="0" xfId="0" applyNumberForma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/>
  </cellXfs>
  <cellStyles count="1">
    <cellStyle name="Standaard" xfId="0" builtinId="0"/>
  </cellStyles>
  <dxfs count="26">
    <dxf>
      <font>
        <b/>
        <i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/>
        <i/>
      </font>
      <numFmt numFmtId="165" formatCode="ddd\ dd/mm/yyyy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/>
        <i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F497D"/>
        <name val="Calibri"/>
        <family val="2"/>
        <scheme val="none"/>
      </font>
      <numFmt numFmtId="164" formatCode="[$-40C]dd/mm/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numFmt numFmtId="19" formatCode="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ddd\ dd/mm/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Verdana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>
          <bgColor rgb="FFFFFF00"/>
        </patternFill>
      </fill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name val="Verdana"/>
        <family val="2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6" formatCode="ddd\ dd/mm/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F497D"/>
        <name val="Calibri"/>
        <family val="2"/>
        <scheme val="none"/>
      </font>
      <numFmt numFmtId="164" formatCode="[$-40C]dd/mm/yyyy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E24993-B38E-4C09-81DE-F0BF921BC443}" name="Tabel1" displayName="Tabel1" ref="B2:G43" headerRowDxfId="25" dataDxfId="24">
  <tableColumns count="6">
    <tableColumn id="1" xr3:uid="{08C3751A-759F-4738-A101-429CEC8FD435}" name="nom" dataDxfId="23" totalsRowDxfId="11"/>
    <tableColumn id="2" xr3:uid="{66800DBE-A6E4-4888-B91F-9895FA529900}" name="prénom" dataDxfId="22" totalsRowDxfId="12"/>
    <tableColumn id="3" xr3:uid="{858B47D7-FF18-4E47-9B07-601048FA961A}" name="date de naissance" totalsRowFunction="custom" dataDxfId="21" totalsRowDxfId="13">
      <totalsRowFormula>+D30-1</totalsRowFormula>
    </tableColumn>
    <tableColumn id="4" xr3:uid="{03F7CB8A-9844-4B75-837F-767F92748127}" name="anniversaire la plus proche selon cellule J1" dataDxfId="20" totalsRowDxfId="14">
      <calculatedColumnFormula>EDATE(D3,ROUND(($J$6-D3)/365,0)*12)</calculatedColumnFormula>
    </tableColumn>
    <tableColumn id="8" xr3:uid="{A8BEEF89-3AE9-46D0-8BDA-5CA36563FE9B}" name="ISO_x000a_semaine" dataDxfId="19" totalsRowDxfId="15">
      <calculatedColumnFormula>_xlfn.ISOWEEKNUM(E3)</calculatedColumnFormula>
    </tableColumn>
    <tableColumn id="5" xr3:uid="{2CD4A480-B13D-4E74-B9A0-BAFAEC345C0D}" name="aux" dataDxfId="7">
      <calculatedColumnFormula>IF($J$4=F3,E3-$J$6+ROW()/100,"-")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3E2503-467F-493B-930A-3F855008D9B3}" name="Tabel2" displayName="Tabel2" ref="L2:O14" totalsRowShown="0" headerRowDxfId="18" dataDxfId="17" tableBorderDxfId="4">
  <tableColumns count="4">
    <tableColumn id="1" xr3:uid="{6E7F45F9-A963-42A6-B4EC-639693A64324}" name="Liste_x000a_ligne" dataDxfId="3">
      <calculatedColumnFormula>IF(COUNT(Tabel1[aux])&gt;=ROW()-ROW(Tabel1[[#Headers],[aux]]),MOD(_xlfn.AGGREGATE(15,6,Tabel1[aux],ROW()-ROW(Tabel2[[#Headers],[Liste
ligne]]))*100,100)-ROW(Tabel2[[#Headers],[Liste
ligne]]),"-")</calculatedColumnFormula>
    </tableColumn>
    <tableColumn id="2" xr3:uid="{EC864883-8492-4FF9-9B7D-B1B66AA4EB28}" name="nom &amp; prénom" dataDxfId="2">
      <calculatedColumnFormula array="1">IF(ISNUMBER(Tabel2[[#This Row],[Liste
ligne]]),INDEX(Tabel1[nom],Tabel2[[#This Row],[Liste
ligne]]) &amp;", " &amp; INDEX(Tabel1[prénom],
Tabel2[[#This Row],[Liste
ligne]]),"-")</calculatedColumnFormula>
    </tableColumn>
    <tableColumn id="3" xr3:uid="{BBE29E87-FB2A-4872-85CE-E21E61CC7EE0}" name="date" dataDxfId="1">
      <calculatedColumnFormula array="1">IF(ISNUMBER(Tabel2[[#This Row],[Liste
ligne]]),INDEX(Tabel1[anniversaire la plus proche selon cellule J1],Tabel2[[#This Row],[Liste
ligne]]),"-")</calculatedColumnFormula>
    </tableColumn>
    <tableColumn id="4" xr3:uid="{0A87DB24-968E-4B32-94C6-0B38356E0274}" name="age" dataDxfId="0">
      <calculatedColumnFormula array="1">IF(ISNUMBER(Tabel2[[#This Row],[Liste
ligne]]),ROUND((Tabel2[[#This Row],[date]]-INDEX(Tabel1[date de naissance],Tabel2[[#This Row],[Liste
ligne]]))/365,0),"-")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DC915-B4B3-4EE7-9461-38F112D2D80B}">
  <dimension ref="B2:O62"/>
  <sheetViews>
    <sheetView tabSelected="1" topLeftCell="A19" workbookViewId="0">
      <selection activeCell="M22" sqref="M22:M23"/>
    </sheetView>
  </sheetViews>
  <sheetFormatPr defaultColWidth="11.42578125" defaultRowHeight="15" x14ac:dyDescent="0.25"/>
  <cols>
    <col min="2" max="2" width="7.28515625" style="2" bestFit="1" customWidth="1"/>
    <col min="3" max="3" width="10.7109375" style="2" bestFit="1" customWidth="1"/>
    <col min="4" max="4" width="14.140625" style="3" bestFit="1" customWidth="1"/>
    <col min="5" max="5" width="19.140625" style="8" bestFit="1" customWidth="1"/>
    <col min="6" max="6" width="14.42578125" style="8" bestFit="1" customWidth="1"/>
    <col min="7" max="7" width="6.28515625" style="8" bestFit="1" customWidth="1"/>
    <col min="8" max="8" width="6.28515625" customWidth="1"/>
    <col min="9" max="9" width="22.85546875" style="10" bestFit="1" customWidth="1"/>
    <col min="10" max="10" width="16.5703125" style="10" bestFit="1" customWidth="1"/>
    <col min="11" max="11" width="5.140625" customWidth="1"/>
    <col min="12" max="12" width="6.7109375" style="6" customWidth="1"/>
    <col min="13" max="13" width="26.42578125" style="6" customWidth="1"/>
    <col min="14" max="14" width="17.85546875" style="6" customWidth="1"/>
    <col min="15" max="15" width="11.42578125" style="39"/>
  </cols>
  <sheetData>
    <row r="2" spans="2:15" s="1" customFormat="1" ht="45.75" thickBot="1" x14ac:dyDescent="0.3">
      <c r="B2" s="1" t="s">
        <v>0</v>
      </c>
      <c r="C2" s="1" t="s">
        <v>1</v>
      </c>
      <c r="D2" s="1" t="s">
        <v>2</v>
      </c>
      <c r="E2" s="7" t="s">
        <v>58</v>
      </c>
      <c r="F2" s="18" t="s">
        <v>60</v>
      </c>
      <c r="G2" s="25" t="s">
        <v>91</v>
      </c>
      <c r="I2" s="9"/>
      <c r="J2" s="9"/>
      <c r="L2" s="27" t="s">
        <v>59</v>
      </c>
      <c r="M2" s="28" t="s">
        <v>55</v>
      </c>
      <c r="N2" s="29" t="s">
        <v>56</v>
      </c>
      <c r="O2" s="37" t="s">
        <v>92</v>
      </c>
    </row>
    <row r="3" spans="2:15" ht="15.75" thickTop="1" x14ac:dyDescent="0.25">
      <c r="B3" s="2" t="s">
        <v>25</v>
      </c>
      <c r="C3" s="4" t="s">
        <v>26</v>
      </c>
      <c r="D3" s="5">
        <v>41644</v>
      </c>
      <c r="E3" s="8">
        <f t="shared" ref="E3:E29" si="0">EDATE(D3,ROUND(($J$6-D3)/365,0)*12)</f>
        <v>44931</v>
      </c>
      <c r="F3" s="19">
        <f t="shared" ref="F3:F29" si="1">_xlfn.ISOWEEKNUM(E3)</f>
        <v>1</v>
      </c>
      <c r="G3" s="26" t="str">
        <f t="shared" ref="G3:G43" si="2">IF($J$4=F3,E3-$J$6+ROW()/100,"-")</f>
        <v>-</v>
      </c>
      <c r="I3" s="13" t="s">
        <v>54</v>
      </c>
      <c r="J3" s="14">
        <v>2023</v>
      </c>
      <c r="L3" s="30">
        <f>IF(COUNT(Tabel1[aux])&gt;=ROW()-ROW(Tabel1[[#Headers],[aux]]),MOD(_xlfn.AGGREGATE(15,6,Tabel1[aux],ROW()-ROW(Tabel2[[#Headers],[Liste
ligne]]))*100,100)-ROW(Tabel2[[#Headers],[Liste
ligne]]),"-")</f>
        <v>39</v>
      </c>
      <c r="M3" s="31" t="str" cm="1">
        <f t="array" ref="M3">IF(ISNUMBER(Tabel2[[#This Row],[Liste
ligne]]),INDEX(Tabel1[nom],Tabel2[[#This Row],[Liste
ligne]]) &amp;", " &amp; INDEX(Tabel1[prénom],
Tabel2[[#This Row],[Liste
ligne]]),"-")</f>
        <v>nom12, prénom12</v>
      </c>
      <c r="N3" s="32" cm="1">
        <f t="array" ref="N3">IF(ISNUMBER(Tabel2[[#This Row],[Liste
ligne]]),INDEX(Tabel1[anniversaire la plus proche selon cellule J1],Tabel2[[#This Row],[Liste
ligne]]),"-")</f>
        <v>44984</v>
      </c>
      <c r="O3" s="38" cm="1">
        <f t="array" ref="O3">IF(ISNUMBER(Tabel2[[#This Row],[Liste
ligne]]),ROUND((Tabel2[[#This Row],[date]]-INDEX(Tabel1[date de naissance],Tabel2[[#This Row],[Liste
ligne]]))/365,0),"-")</f>
        <v>15</v>
      </c>
    </row>
    <row r="4" spans="2:15" ht="15.75" thickBot="1" x14ac:dyDescent="0.3">
      <c r="B4" s="2" t="s">
        <v>46</v>
      </c>
      <c r="C4" s="4" t="s">
        <v>26</v>
      </c>
      <c r="D4" s="5">
        <v>42012</v>
      </c>
      <c r="E4" s="8">
        <f t="shared" si="0"/>
        <v>44934</v>
      </c>
      <c r="F4" s="19">
        <f t="shared" si="1"/>
        <v>1</v>
      </c>
      <c r="G4" s="26" t="str">
        <f t="shared" si="2"/>
        <v>-</v>
      </c>
      <c r="I4" s="11" t="s">
        <v>53</v>
      </c>
      <c r="J4" s="12">
        <v>9</v>
      </c>
      <c r="L4" s="30">
        <f>IF(COUNT(Tabel1[aux])&gt;=ROW()-ROW(Tabel1[[#Headers],[aux]]),MOD(_xlfn.AGGREGATE(15,6,Tabel1[aux],ROW()-ROW(Tabel2[[#Headers],[Liste
ligne]]))*100,100)-ROW(Tabel2[[#Headers],[Liste
ligne]]),"-")</f>
        <v>35</v>
      </c>
      <c r="M4" s="31" t="str" cm="1">
        <f t="array" ref="M4">IF(ISNUMBER(Tabel2[[#This Row],[Liste
ligne]]),INDEX(Tabel1[nom],Tabel2[[#This Row],[Liste
ligne]]) &amp;", " &amp; INDEX(Tabel1[prénom],
Tabel2[[#This Row],[Liste
ligne]]),"-")</f>
        <v>nom08, prénom08</v>
      </c>
      <c r="N4" s="32" cm="1">
        <f t="array" ref="N4">IF(ISNUMBER(Tabel2[[#This Row],[Liste
ligne]]),INDEX(Tabel1[anniversaire la plus proche selon cellule J1],Tabel2[[#This Row],[Liste
ligne]]),"-")</f>
        <v>44985</v>
      </c>
      <c r="O4" s="38" cm="1">
        <f t="array" ref="O4">IF(ISNUMBER(Tabel2[[#This Row],[Liste
ligne]]),ROUND((Tabel2[[#This Row],[date]]-INDEX(Tabel1[date de naissance],Tabel2[[#This Row],[Liste
ligne]]))/365,0),"-")</f>
        <v>18</v>
      </c>
    </row>
    <row r="5" spans="2:15" ht="16.5" thickTop="1" thickBot="1" x14ac:dyDescent="0.3">
      <c r="B5" s="2" t="s">
        <v>27</v>
      </c>
      <c r="C5" s="4" t="s">
        <v>28</v>
      </c>
      <c r="D5" s="5">
        <v>41648</v>
      </c>
      <c r="E5" s="8">
        <f t="shared" si="0"/>
        <v>44935</v>
      </c>
      <c r="F5" s="19">
        <f t="shared" si="1"/>
        <v>2</v>
      </c>
      <c r="G5" s="26" t="str">
        <f t="shared" si="2"/>
        <v>-</v>
      </c>
      <c r="L5" s="30">
        <f>IF(COUNT(Tabel1[aux])&gt;=ROW()-ROW(Tabel1[[#Headers],[aux]]),MOD(_xlfn.AGGREGATE(15,6,Tabel1[aux],ROW()-ROW(Tabel2[[#Headers],[Liste
ligne]]))*100,100)-ROW(Tabel2[[#Headers],[Liste
ligne]]),"-")</f>
        <v>36</v>
      </c>
      <c r="M5" s="31" t="str" cm="1">
        <f t="array" ref="M5">IF(ISNUMBER(Tabel2[[#This Row],[Liste
ligne]]),INDEX(Tabel1[nom],Tabel2[[#This Row],[Liste
ligne]]) &amp;", " &amp; INDEX(Tabel1[prénom],
Tabel2[[#This Row],[Liste
ligne]]),"-")</f>
        <v>nom09, prénom09</v>
      </c>
      <c r="N5" s="32" cm="1">
        <f t="array" ref="N5">IF(ISNUMBER(Tabel2[[#This Row],[Liste
ligne]]),INDEX(Tabel1[anniversaire la plus proche selon cellule J1],Tabel2[[#This Row],[Liste
ligne]]),"-")</f>
        <v>44985</v>
      </c>
      <c r="O5" s="38" cm="1">
        <f t="array" ref="O5">IF(ISNUMBER(Tabel2[[#This Row],[Liste
ligne]]),ROUND((Tabel2[[#This Row],[date]]-INDEX(Tabel1[date de naissance],Tabel2[[#This Row],[Liste
ligne]]))/365,0),"-")</f>
        <v>23</v>
      </c>
    </row>
    <row r="6" spans="2:15" ht="16.5" thickTop="1" thickBot="1" x14ac:dyDescent="0.3">
      <c r="B6" s="2" t="s">
        <v>29</v>
      </c>
      <c r="C6" s="4" t="s">
        <v>30</v>
      </c>
      <c r="D6" s="5">
        <v>41650</v>
      </c>
      <c r="E6" s="8">
        <f t="shared" si="0"/>
        <v>44937</v>
      </c>
      <c r="F6" s="19">
        <f t="shared" si="1"/>
        <v>2</v>
      </c>
      <c r="G6" s="26" t="str">
        <f t="shared" si="2"/>
        <v>-</v>
      </c>
      <c r="I6" s="15" t="s">
        <v>57</v>
      </c>
      <c r="J6" s="16">
        <f>-WEEKDAY(DATE(J3,1,4),2)+1+(J4-1)*7+DATE(J3,1,4)</f>
        <v>44984</v>
      </c>
      <c r="L6" s="30">
        <f>IF(COUNT(Tabel1[aux])&gt;=ROW()-ROW(Tabel1[[#Headers],[aux]]),MOD(_xlfn.AGGREGATE(15,6,Tabel1[aux],ROW()-ROW(Tabel2[[#Headers],[Liste
ligne]]))*100,100)-ROW(Tabel2[[#Headers],[Liste
ligne]]),"-")</f>
        <v>37</v>
      </c>
      <c r="M6" s="31" t="str" cm="1">
        <f t="array" ref="M6">IF(ISNUMBER(Tabel2[[#This Row],[Liste
ligne]]),INDEX(Tabel1[nom],Tabel2[[#This Row],[Liste
ligne]]) &amp;", " &amp; INDEX(Tabel1[prénom],
Tabel2[[#This Row],[Liste
ligne]]),"-")</f>
        <v>nom10, prénom10</v>
      </c>
      <c r="N6" s="32" cm="1">
        <f t="array" ref="N6">IF(ISNUMBER(Tabel2[[#This Row],[Liste
ligne]]),INDEX(Tabel1[anniversaire la plus proche selon cellule J1],Tabel2[[#This Row],[Liste
ligne]]),"-")</f>
        <v>44985</v>
      </c>
      <c r="O6" s="38" cm="1">
        <f t="array" ref="O6">IF(ISNUMBER(Tabel2[[#This Row],[Liste
ligne]]),ROUND((Tabel2[[#This Row],[date]]-INDEX(Tabel1[date de naissance],Tabel2[[#This Row],[Liste
ligne]]))/365,0),"-")</f>
        <v>19</v>
      </c>
    </row>
    <row r="7" spans="2:15" ht="15.75" thickTop="1" x14ac:dyDescent="0.25">
      <c r="B7" s="2" t="s">
        <v>3</v>
      </c>
      <c r="C7" s="4" t="s">
        <v>4</v>
      </c>
      <c r="D7" s="5">
        <v>40959</v>
      </c>
      <c r="E7" s="8">
        <f t="shared" si="0"/>
        <v>44977</v>
      </c>
      <c r="F7" s="19">
        <f t="shared" si="1"/>
        <v>8</v>
      </c>
      <c r="G7" s="26" t="str">
        <f t="shared" si="2"/>
        <v>-</v>
      </c>
      <c r="J7" s="17">
        <f>_xlfn.ISOWEEKNUM(J6)</f>
        <v>9</v>
      </c>
      <c r="L7" s="30">
        <f>IF(COUNT(Tabel1[aux])&gt;=ROW()-ROW(Tabel1[[#Headers],[aux]]),MOD(_xlfn.AGGREGATE(15,6,Tabel1[aux],ROW()-ROW(Tabel2[[#Headers],[Liste
ligne]]))*100,100)-ROW(Tabel2[[#Headers],[Liste
ligne]]),"-")</f>
        <v>38</v>
      </c>
      <c r="M7" s="31" t="str" cm="1">
        <f t="array" ref="M7">IF(ISNUMBER(Tabel2[[#This Row],[Liste
ligne]]),INDEX(Tabel1[nom],Tabel2[[#This Row],[Liste
ligne]]) &amp;", " &amp; INDEX(Tabel1[prénom],
Tabel2[[#This Row],[Liste
ligne]]),"-")</f>
        <v>nom11, prénom11</v>
      </c>
      <c r="N7" s="32" cm="1">
        <f t="array" ref="N7">IF(ISNUMBER(Tabel2[[#This Row],[Liste
ligne]]),INDEX(Tabel1[anniversaire la plus proche selon cellule J1],Tabel2[[#This Row],[Liste
ligne]]),"-")</f>
        <v>44985</v>
      </c>
      <c r="O7" s="38" cm="1">
        <f t="array" ref="O7">IF(ISNUMBER(Tabel2[[#This Row],[Liste
ligne]]),ROUND((Tabel2[[#This Row],[date]]-INDEX(Tabel1[date de naissance],Tabel2[[#This Row],[Liste
ligne]]))/365,0),"-")</f>
        <v>16</v>
      </c>
    </row>
    <row r="8" spans="2:15" x14ac:dyDescent="0.25">
      <c r="B8" s="2" t="s">
        <v>31</v>
      </c>
      <c r="C8" s="4" t="s">
        <v>32</v>
      </c>
      <c r="D8" s="5">
        <v>41690</v>
      </c>
      <c r="E8" s="8">
        <f t="shared" si="0"/>
        <v>44977</v>
      </c>
      <c r="F8" s="19">
        <f t="shared" si="1"/>
        <v>8</v>
      </c>
      <c r="G8" s="26" t="str">
        <f t="shared" si="2"/>
        <v>-</v>
      </c>
      <c r="L8" s="30">
        <f>IF(COUNT(Tabel1[aux])&gt;=ROW()-ROW(Tabel1[[#Headers],[aux]]),MOD(_xlfn.AGGREGATE(15,6,Tabel1[aux],ROW()-ROW(Tabel2[[#Headers],[Liste
ligne]]))*100,100)-ROW(Tabel2[[#Headers],[Liste
ligne]]),"-")</f>
        <v>34</v>
      </c>
      <c r="M8" s="31" t="str" cm="1">
        <f t="array" ref="M8">IF(ISNUMBER(Tabel2[[#This Row],[Liste
ligne]]),INDEX(Tabel1[nom],Tabel2[[#This Row],[Liste
ligne]]) &amp;", " &amp; INDEX(Tabel1[prénom],
Tabel2[[#This Row],[Liste
ligne]]),"-")</f>
        <v>nom07, prénom07</v>
      </c>
      <c r="N8" s="32" cm="1">
        <f t="array" ref="N8">IF(ISNUMBER(Tabel2[[#This Row],[Liste
ligne]]),INDEX(Tabel1[anniversaire la plus proche selon cellule J1],Tabel2[[#This Row],[Liste
ligne]]),"-")</f>
        <v>44986</v>
      </c>
      <c r="O8" s="38" cm="1">
        <f t="array" ref="O8">IF(ISNUMBER(Tabel2[[#This Row],[Liste
ligne]]),ROUND((Tabel2[[#This Row],[date]]-INDEX(Tabel1[date de naissance],Tabel2[[#This Row],[Liste
ligne]]))/365,0),"-")</f>
        <v>17</v>
      </c>
    </row>
    <row r="9" spans="2:15" x14ac:dyDescent="0.25">
      <c r="B9" s="2" t="s">
        <v>5</v>
      </c>
      <c r="C9" s="4" t="s">
        <v>6</v>
      </c>
      <c r="D9" s="5">
        <v>40963</v>
      </c>
      <c r="E9" s="8">
        <f t="shared" si="0"/>
        <v>44981</v>
      </c>
      <c r="F9" s="19">
        <f t="shared" si="1"/>
        <v>8</v>
      </c>
      <c r="G9" s="26" t="str">
        <f t="shared" si="2"/>
        <v>-</v>
      </c>
      <c r="L9" s="30">
        <f>IF(COUNT(Tabel1[aux])&gt;=ROW()-ROW(Tabel1[[#Headers],[aux]]),MOD(_xlfn.AGGREGATE(15,6,Tabel1[aux],ROW()-ROW(Tabel2[[#Headers],[Liste
ligne]]))*100,100)-ROW(Tabel2[[#Headers],[Liste
ligne]]),"-")</f>
        <v>33</v>
      </c>
      <c r="M9" s="31" t="str" cm="1">
        <f t="array" ref="M9">IF(ISNUMBER(Tabel2[[#This Row],[Liste
ligne]]),INDEX(Tabel1[nom],Tabel2[[#This Row],[Liste
ligne]]) &amp;", " &amp; INDEX(Tabel1[prénom],
Tabel2[[#This Row],[Liste
ligne]]),"-")</f>
        <v>nom06, prénom06</v>
      </c>
      <c r="N9" s="32" cm="1">
        <f t="array" ref="N9">IF(ISNUMBER(Tabel2[[#This Row],[Liste
ligne]]),INDEX(Tabel1[anniversaire la plus proche selon cellule J1],Tabel2[[#This Row],[Liste
ligne]]),"-")</f>
        <v>44987</v>
      </c>
      <c r="O9" s="38" cm="1">
        <f t="array" ref="O9">IF(ISNUMBER(Tabel2[[#This Row],[Liste
ligne]]),ROUND((Tabel2[[#This Row],[date]]-INDEX(Tabel1[date de naissance],Tabel2[[#This Row],[Liste
ligne]]))/365,0),"-")</f>
        <v>18</v>
      </c>
    </row>
    <row r="10" spans="2:15" x14ac:dyDescent="0.25">
      <c r="B10" s="2" t="s">
        <v>7</v>
      </c>
      <c r="C10" s="4" t="s">
        <v>8</v>
      </c>
      <c r="D10" s="5">
        <v>41367</v>
      </c>
      <c r="E10" s="8">
        <f t="shared" si="0"/>
        <v>45019</v>
      </c>
      <c r="F10" s="19">
        <f t="shared" si="1"/>
        <v>14</v>
      </c>
      <c r="G10" s="26" t="str">
        <f t="shared" si="2"/>
        <v>-</v>
      </c>
      <c r="L10" s="33">
        <f>IF(COUNT(Tabel1[aux])&gt;=ROW()-ROW(Tabel1[[#Headers],[aux]]),MOD(_xlfn.AGGREGATE(15,6,Tabel1[aux],ROW()-ROW(Tabel2[[#Headers],[Liste
ligne]]))*100,100)-ROW(Tabel2[[#Headers],[Liste
ligne]]),"-")</f>
        <v>32</v>
      </c>
      <c r="M10" s="34" t="str" cm="1">
        <f t="array" ref="M10">IF(ISNUMBER(Tabel2[[#This Row],[Liste
ligne]]),INDEX(Tabel1[nom],Tabel2[[#This Row],[Liste
ligne]]) &amp;", " &amp; INDEX(Tabel1[prénom],
Tabel2[[#This Row],[Liste
ligne]]),"-")</f>
        <v>nom05, prénom05</v>
      </c>
      <c r="N10" s="35" cm="1">
        <f t="array" ref="N10">IF(ISNUMBER(Tabel2[[#This Row],[Liste
ligne]]),INDEX(Tabel1[anniversaire la plus proche selon cellule J1],Tabel2[[#This Row],[Liste
ligne]]),"-")</f>
        <v>44988</v>
      </c>
      <c r="O10" s="38" cm="1">
        <f t="array" ref="O10">IF(ISNUMBER(Tabel2[[#This Row],[Liste
ligne]]),ROUND((Tabel2[[#This Row],[date]]-INDEX(Tabel1[date de naissance],Tabel2[[#This Row],[Liste
ligne]]))/365,0),"-")</f>
        <v>19</v>
      </c>
    </row>
    <row r="11" spans="2:15" x14ac:dyDescent="0.25">
      <c r="B11" s="2" t="s">
        <v>47</v>
      </c>
      <c r="C11" s="4" t="s">
        <v>48</v>
      </c>
      <c r="D11" s="5">
        <v>42114</v>
      </c>
      <c r="E11" s="8">
        <f t="shared" si="0"/>
        <v>45036</v>
      </c>
      <c r="F11" s="19">
        <f t="shared" si="1"/>
        <v>16</v>
      </c>
      <c r="G11" s="26" t="str">
        <f t="shared" si="2"/>
        <v>-</v>
      </c>
      <c r="L11" s="33">
        <f>IF(COUNT(Tabel1[aux])&gt;=ROW()-ROW(Tabel1[[#Headers],[aux]]),MOD(_xlfn.AGGREGATE(15,6,Tabel1[aux],ROW()-ROW(Tabel2[[#Headers],[Liste
ligne]]))*100,100)-ROW(Tabel2[[#Headers],[Liste
ligne]]),"-")</f>
        <v>31</v>
      </c>
      <c r="M11" s="34" t="str" cm="1">
        <f t="array" ref="M11">IF(ISNUMBER(Tabel2[[#This Row],[Liste
ligne]]),INDEX(Tabel1[nom],Tabel2[[#This Row],[Liste
ligne]]) &amp;", " &amp; INDEX(Tabel1[prénom],
Tabel2[[#This Row],[Liste
ligne]]),"-")</f>
        <v>nom04, prénom04</v>
      </c>
      <c r="N11" s="35" cm="1">
        <f t="array" ref="N11">IF(ISNUMBER(Tabel2[[#This Row],[Liste
ligne]]),INDEX(Tabel1[anniversaire la plus proche selon cellule J1],Tabel2[[#This Row],[Liste
ligne]]),"-")</f>
        <v>44989</v>
      </c>
      <c r="O11" s="38" cm="1">
        <f t="array" ref="O11">IF(ISNUMBER(Tabel2[[#This Row],[Liste
ligne]]),ROUND((Tabel2[[#This Row],[date]]-INDEX(Tabel1[date de naissance],Tabel2[[#This Row],[Liste
ligne]]))/365,0),"-")</f>
        <v>20</v>
      </c>
    </row>
    <row r="12" spans="2:15" x14ac:dyDescent="0.25">
      <c r="B12" s="2" t="s">
        <v>33</v>
      </c>
      <c r="C12" s="4" t="s">
        <v>34</v>
      </c>
      <c r="D12" s="5">
        <v>41761</v>
      </c>
      <c r="E12" s="8">
        <f t="shared" si="0"/>
        <v>45048</v>
      </c>
      <c r="F12" s="19">
        <f t="shared" si="1"/>
        <v>18</v>
      </c>
      <c r="G12" s="26" t="str">
        <f t="shared" si="2"/>
        <v>-</v>
      </c>
      <c r="L12" s="30">
        <f>IF(COUNT(Tabel1[aux])&gt;=ROW()-ROW(Tabel1[[#Headers],[aux]]),MOD(_xlfn.AGGREGATE(15,6,Tabel1[aux],ROW()-ROW(Tabel2[[#Headers],[Liste
ligne]]))*100,100)-ROW(Tabel2[[#Headers],[Liste
ligne]]),"-")</f>
        <v>30</v>
      </c>
      <c r="M12" s="31" t="str" cm="1">
        <f t="array" ref="M12">IF(ISNUMBER(Tabel2[[#This Row],[Liste
ligne]]),INDEX(Tabel1[nom],Tabel2[[#This Row],[Liste
ligne]]) &amp;", " &amp; INDEX(Tabel1[prénom],
Tabel2[[#This Row],[Liste
ligne]]),"-")</f>
        <v>nom03, prénom03</v>
      </c>
      <c r="N12" s="32" cm="1">
        <f t="array" ref="N12">IF(ISNUMBER(Tabel2[[#This Row],[Liste
ligne]]),INDEX(Tabel1[anniversaire la plus proche selon cellule J1],Tabel2[[#This Row],[Liste
ligne]]),"-")</f>
        <v>44990</v>
      </c>
      <c r="O12" s="38" cm="1">
        <f t="array" ref="O12">IF(ISNUMBER(Tabel2[[#This Row],[Liste
ligne]]),ROUND((Tabel2[[#This Row],[date]]-INDEX(Tabel1[date de naissance],Tabel2[[#This Row],[Liste
ligne]]))/365,0),"-")</f>
        <v>21</v>
      </c>
    </row>
    <row r="13" spans="2:15" x14ac:dyDescent="0.25">
      <c r="B13" s="2" t="s">
        <v>35</v>
      </c>
      <c r="C13" s="4" t="s">
        <v>36</v>
      </c>
      <c r="D13" s="5">
        <v>41785</v>
      </c>
      <c r="E13" s="8">
        <f t="shared" si="0"/>
        <v>45072</v>
      </c>
      <c r="F13" s="19">
        <f t="shared" si="1"/>
        <v>21</v>
      </c>
      <c r="G13" s="26" t="str">
        <f t="shared" si="2"/>
        <v>-</v>
      </c>
      <c r="L13" s="30" t="str">
        <f>IF(COUNT(Tabel1[aux])&gt;=ROW()-ROW(Tabel1[[#Headers],[aux]]),MOD(_xlfn.AGGREGATE(15,6,Tabel1[aux],ROW()-ROW(Tabel2[[#Headers],[Liste
ligne]]))*100,100)-ROW(Tabel2[[#Headers],[Liste
ligne]]),"-")</f>
        <v>-</v>
      </c>
      <c r="M13" s="31" t="str" cm="1">
        <f t="array" ref="M13">IF(ISNUMBER(Tabel2[[#This Row],[Liste
ligne]]),INDEX(Tabel1[nom],Tabel2[[#This Row],[Liste
ligne]]) &amp;", " &amp; INDEX(Tabel1[prénom],
Tabel2[[#This Row],[Liste
ligne]]),"-")</f>
        <v>-</v>
      </c>
      <c r="N13" s="32" t="str" cm="1">
        <f t="array" ref="N13">IF(ISNUMBER(Tabel2[[#This Row],[Liste
ligne]]),INDEX(Tabel1[anniversaire la plus proche selon cellule J1],Tabel2[[#This Row],[Liste
ligne]]),"-")</f>
        <v>-</v>
      </c>
      <c r="O13" s="38" t="str" cm="1">
        <f t="array" ref="O13">IF(ISNUMBER(Tabel2[[#This Row],[Liste
ligne]]),ROUND((Tabel2[[#This Row],[date]]-INDEX(Tabel1[date de naissance],Tabel2[[#This Row],[Liste
ligne]]))/365,0),"-")</f>
        <v>-</v>
      </c>
    </row>
    <row r="14" spans="2:15" x14ac:dyDescent="0.25">
      <c r="B14" s="2" t="s">
        <v>9</v>
      </c>
      <c r="C14" s="4" t="s">
        <v>10</v>
      </c>
      <c r="D14" s="5">
        <v>41429</v>
      </c>
      <c r="E14" s="8">
        <f t="shared" si="0"/>
        <v>45081</v>
      </c>
      <c r="F14" s="19">
        <f t="shared" si="1"/>
        <v>22</v>
      </c>
      <c r="G14" s="26" t="str">
        <f t="shared" si="2"/>
        <v>-</v>
      </c>
      <c r="L14" s="30" t="str">
        <f>IF(COUNT(Tabel1[aux])&gt;=ROW()-ROW(Tabel1[[#Headers],[aux]]),MOD(_xlfn.AGGREGATE(15,6,Tabel1[aux],ROW()-ROW(Tabel2[[#Headers],[Liste
ligne]]))*100,100)-ROW(Tabel2[[#Headers],[Liste
ligne]]),"-")</f>
        <v>-</v>
      </c>
      <c r="M14" s="31" t="str" cm="1">
        <f t="array" ref="M14">IF(ISNUMBER(Tabel2[[#This Row],[Liste
ligne]]),INDEX(Tabel1[nom],Tabel2[[#This Row],[Liste
ligne]]) &amp;", " &amp; INDEX(Tabel1[prénom],
Tabel2[[#This Row],[Liste
ligne]]),"-")</f>
        <v>-</v>
      </c>
      <c r="N14" s="32" t="str" cm="1">
        <f t="array" ref="N14">IF(ISNUMBER(Tabel2[[#This Row],[Liste
ligne]]),INDEX(Tabel1[anniversaire la plus proche selon cellule J1],Tabel2[[#This Row],[Liste
ligne]]),"-")</f>
        <v>-</v>
      </c>
      <c r="O14" s="38" t="str" cm="1">
        <f t="array" ref="O14">IF(ISNUMBER(Tabel2[[#This Row],[Liste
ligne]]),ROUND((Tabel2[[#This Row],[date]]-INDEX(Tabel1[date de naissance],Tabel2[[#This Row],[Liste
ligne]]))/365,0),"-")</f>
        <v>-</v>
      </c>
    </row>
    <row r="15" spans="2:15" x14ac:dyDescent="0.25">
      <c r="B15" s="2" t="s">
        <v>37</v>
      </c>
      <c r="C15" s="4" t="s">
        <v>38</v>
      </c>
      <c r="D15" s="5">
        <v>41809</v>
      </c>
      <c r="E15" s="8">
        <f t="shared" si="0"/>
        <v>45096</v>
      </c>
      <c r="F15" s="19">
        <f t="shared" si="1"/>
        <v>25</v>
      </c>
      <c r="G15" s="26" t="str">
        <f t="shared" si="2"/>
        <v>-</v>
      </c>
    </row>
    <row r="16" spans="2:15" x14ac:dyDescent="0.25">
      <c r="B16" s="2" t="s">
        <v>49</v>
      </c>
      <c r="C16" s="4" t="s">
        <v>50</v>
      </c>
      <c r="D16" s="5">
        <v>42178</v>
      </c>
      <c r="E16" s="8">
        <f t="shared" si="0"/>
        <v>45100</v>
      </c>
      <c r="F16" s="19">
        <f t="shared" si="1"/>
        <v>25</v>
      </c>
      <c r="G16" s="26" t="str">
        <f t="shared" si="2"/>
        <v>-</v>
      </c>
    </row>
    <row r="17" spans="2:7" x14ac:dyDescent="0.25">
      <c r="B17" s="2" t="s">
        <v>51</v>
      </c>
      <c r="C17" s="4" t="s">
        <v>52</v>
      </c>
      <c r="D17" s="5">
        <v>42181</v>
      </c>
      <c r="E17" s="8">
        <f t="shared" si="0"/>
        <v>45103</v>
      </c>
      <c r="F17" s="19">
        <f t="shared" si="1"/>
        <v>26</v>
      </c>
      <c r="G17" s="26" t="str">
        <f t="shared" si="2"/>
        <v>-</v>
      </c>
    </row>
    <row r="18" spans="2:7" x14ac:dyDescent="0.25">
      <c r="B18" s="2" t="s">
        <v>39</v>
      </c>
      <c r="C18" s="4" t="s">
        <v>40</v>
      </c>
      <c r="D18" s="5">
        <v>41829</v>
      </c>
      <c r="E18" s="8">
        <f t="shared" si="0"/>
        <v>45116</v>
      </c>
      <c r="F18" s="19">
        <f t="shared" si="1"/>
        <v>27</v>
      </c>
      <c r="G18" s="26" t="str">
        <f t="shared" si="2"/>
        <v>-</v>
      </c>
    </row>
    <row r="19" spans="2:7" x14ac:dyDescent="0.25">
      <c r="B19" s="2" t="s">
        <v>41</v>
      </c>
      <c r="C19" s="4" t="s">
        <v>28</v>
      </c>
      <c r="D19" s="5">
        <v>41843</v>
      </c>
      <c r="E19" s="8">
        <f t="shared" si="0"/>
        <v>45130</v>
      </c>
      <c r="F19" s="19">
        <f t="shared" si="1"/>
        <v>29</v>
      </c>
      <c r="G19" s="26" t="str">
        <f t="shared" si="2"/>
        <v>-</v>
      </c>
    </row>
    <row r="20" spans="2:7" x14ac:dyDescent="0.25">
      <c r="B20" s="2" t="s">
        <v>11</v>
      </c>
      <c r="C20" s="4" t="s">
        <v>12</v>
      </c>
      <c r="D20" s="5">
        <v>41488</v>
      </c>
      <c r="E20" s="8">
        <f t="shared" si="0"/>
        <v>45140</v>
      </c>
      <c r="F20" s="19">
        <f t="shared" si="1"/>
        <v>31</v>
      </c>
      <c r="G20" s="26" t="str">
        <f t="shared" si="2"/>
        <v>-</v>
      </c>
    </row>
    <row r="21" spans="2:7" x14ac:dyDescent="0.25">
      <c r="B21" s="2" t="s">
        <v>13</v>
      </c>
      <c r="C21" s="4" t="s">
        <v>14</v>
      </c>
      <c r="D21" s="5">
        <v>41490</v>
      </c>
      <c r="E21" s="8">
        <f t="shared" si="0"/>
        <v>45142</v>
      </c>
      <c r="F21" s="19">
        <f t="shared" si="1"/>
        <v>31</v>
      </c>
      <c r="G21" s="26" t="str">
        <f t="shared" si="2"/>
        <v>-</v>
      </c>
    </row>
    <row r="22" spans="2:7" x14ac:dyDescent="0.25">
      <c r="B22" s="2" t="s">
        <v>15</v>
      </c>
      <c r="C22" s="4" t="s">
        <v>16</v>
      </c>
      <c r="D22" s="5">
        <v>41501</v>
      </c>
      <c r="E22" s="8">
        <f t="shared" si="0"/>
        <v>45153</v>
      </c>
      <c r="F22" s="19">
        <f t="shared" si="1"/>
        <v>33</v>
      </c>
      <c r="G22" s="26" t="str">
        <f t="shared" si="2"/>
        <v>-</v>
      </c>
    </row>
    <row r="23" spans="2:7" x14ac:dyDescent="0.25">
      <c r="B23" s="2" t="s">
        <v>42</v>
      </c>
      <c r="C23" s="4" t="s">
        <v>43</v>
      </c>
      <c r="D23" s="5">
        <v>41904</v>
      </c>
      <c r="E23" s="8">
        <f t="shared" si="0"/>
        <v>44826</v>
      </c>
      <c r="F23" s="19">
        <f t="shared" si="1"/>
        <v>38</v>
      </c>
      <c r="G23" s="26" t="str">
        <f t="shared" si="2"/>
        <v>-</v>
      </c>
    </row>
    <row r="24" spans="2:7" x14ac:dyDescent="0.25">
      <c r="B24" s="2" t="s">
        <v>17</v>
      </c>
      <c r="C24" s="4" t="s">
        <v>18</v>
      </c>
      <c r="D24" s="5">
        <v>41565</v>
      </c>
      <c r="E24" s="8">
        <f t="shared" si="0"/>
        <v>44852</v>
      </c>
      <c r="F24" s="19">
        <f t="shared" si="1"/>
        <v>42</v>
      </c>
      <c r="G24" s="26" t="str">
        <f t="shared" si="2"/>
        <v>-</v>
      </c>
    </row>
    <row r="25" spans="2:7" x14ac:dyDescent="0.25">
      <c r="B25" s="2" t="s">
        <v>44</v>
      </c>
      <c r="C25" s="4" t="s">
        <v>45</v>
      </c>
      <c r="D25" s="5">
        <v>41955</v>
      </c>
      <c r="E25" s="8">
        <f t="shared" si="0"/>
        <v>44877</v>
      </c>
      <c r="F25" s="19">
        <f t="shared" si="1"/>
        <v>45</v>
      </c>
      <c r="G25" s="26" t="str">
        <f t="shared" si="2"/>
        <v>-</v>
      </c>
    </row>
    <row r="26" spans="2:7" x14ac:dyDescent="0.25">
      <c r="B26" s="2" t="s">
        <v>19</v>
      </c>
      <c r="C26" s="4" t="s">
        <v>20</v>
      </c>
      <c r="D26" s="5">
        <v>41610</v>
      </c>
      <c r="E26" s="8">
        <f t="shared" si="0"/>
        <v>44897</v>
      </c>
      <c r="F26" s="19">
        <f t="shared" si="1"/>
        <v>48</v>
      </c>
      <c r="G26" s="26" t="str">
        <f t="shared" si="2"/>
        <v>-</v>
      </c>
    </row>
    <row r="27" spans="2:7" x14ac:dyDescent="0.25">
      <c r="B27" s="2" t="s">
        <v>21</v>
      </c>
      <c r="C27" s="4" t="s">
        <v>22</v>
      </c>
      <c r="D27" s="5">
        <v>41613</v>
      </c>
      <c r="E27" s="8">
        <f t="shared" si="0"/>
        <v>44900</v>
      </c>
      <c r="F27" s="19">
        <f t="shared" si="1"/>
        <v>49</v>
      </c>
      <c r="G27" s="26" t="str">
        <f t="shared" si="2"/>
        <v>-</v>
      </c>
    </row>
    <row r="28" spans="2:7" x14ac:dyDescent="0.25">
      <c r="B28" s="2" t="s">
        <v>23</v>
      </c>
      <c r="C28" s="4" t="s">
        <v>24</v>
      </c>
      <c r="D28" s="5">
        <v>41629</v>
      </c>
      <c r="E28" s="8">
        <f t="shared" si="0"/>
        <v>44916</v>
      </c>
      <c r="F28" s="19">
        <f t="shared" si="1"/>
        <v>51</v>
      </c>
      <c r="G28" s="26" t="str">
        <f t="shared" si="2"/>
        <v>-</v>
      </c>
    </row>
    <row r="29" spans="2:7" x14ac:dyDescent="0.25">
      <c r="B29" s="2" t="s">
        <v>61</v>
      </c>
      <c r="C29" s="4" t="s">
        <v>62</v>
      </c>
      <c r="D29" s="5">
        <v>36891</v>
      </c>
      <c r="E29" s="8">
        <f t="shared" si="0"/>
        <v>44926</v>
      </c>
      <c r="F29" s="19">
        <f t="shared" si="1"/>
        <v>52</v>
      </c>
      <c r="G29" s="26" t="str">
        <f t="shared" si="2"/>
        <v>-</v>
      </c>
    </row>
    <row r="30" spans="2:7" x14ac:dyDescent="0.25">
      <c r="B30" s="20" t="s">
        <v>63</v>
      </c>
      <c r="C30" s="21" t="s">
        <v>64</v>
      </c>
      <c r="D30" s="22">
        <v>36592</v>
      </c>
      <c r="E30" s="23">
        <f>EDATE(D30,ROUND(($J$6-D30)/365,0)*12)</f>
        <v>44992</v>
      </c>
      <c r="F30" s="24">
        <f>_xlfn.ISOWEEKNUM(E30)</f>
        <v>10</v>
      </c>
      <c r="G30" s="26" t="str">
        <f t="shared" si="2"/>
        <v>-</v>
      </c>
    </row>
    <row r="31" spans="2:7" x14ac:dyDescent="0.25">
      <c r="B31" s="20" t="s">
        <v>65</v>
      </c>
      <c r="C31" s="21" t="s">
        <v>66</v>
      </c>
      <c r="D31" s="22">
        <f>EDATE(+D30-1,12)</f>
        <v>36956</v>
      </c>
      <c r="E31" s="23">
        <f>EDATE(D31,ROUND(($J$6-D31)/365,0)*12)</f>
        <v>44991</v>
      </c>
      <c r="F31" s="24">
        <f>_xlfn.ISOWEEKNUM(E31)</f>
        <v>10</v>
      </c>
      <c r="G31" s="26" t="str">
        <f t="shared" si="2"/>
        <v>-</v>
      </c>
    </row>
    <row r="32" spans="2:7" x14ac:dyDescent="0.25">
      <c r="B32" s="20" t="s">
        <v>67</v>
      </c>
      <c r="C32" s="21" t="s">
        <v>68</v>
      </c>
      <c r="D32" s="22">
        <f t="shared" ref="D32:D42" si="3">EDATE(+D31-1,12)</f>
        <v>37320</v>
      </c>
      <c r="E32" s="23">
        <f t="shared" ref="E32:E38" si="4">EDATE(D32,ROUND(($J$6-D32)/365,0)*12)</f>
        <v>44990</v>
      </c>
      <c r="F32" s="24">
        <f t="shared" ref="F32:F38" si="5">_xlfn.ISOWEEKNUM(E32)</f>
        <v>9</v>
      </c>
      <c r="G32" s="26">
        <f t="shared" si="2"/>
        <v>6.32</v>
      </c>
    </row>
    <row r="33" spans="2:7" x14ac:dyDescent="0.25">
      <c r="B33" s="20" t="s">
        <v>69</v>
      </c>
      <c r="C33" s="21" t="s">
        <v>70</v>
      </c>
      <c r="D33" s="22">
        <f t="shared" si="3"/>
        <v>37684</v>
      </c>
      <c r="E33" s="23">
        <f t="shared" si="4"/>
        <v>44989</v>
      </c>
      <c r="F33" s="24">
        <f t="shared" si="5"/>
        <v>9</v>
      </c>
      <c r="G33" s="26">
        <f t="shared" si="2"/>
        <v>5.33</v>
      </c>
    </row>
    <row r="34" spans="2:7" x14ac:dyDescent="0.25">
      <c r="B34" s="20" t="s">
        <v>71</v>
      </c>
      <c r="C34" s="21" t="s">
        <v>72</v>
      </c>
      <c r="D34" s="22">
        <f t="shared" si="3"/>
        <v>38049</v>
      </c>
      <c r="E34" s="23">
        <f t="shared" si="4"/>
        <v>44988</v>
      </c>
      <c r="F34" s="24">
        <f t="shared" si="5"/>
        <v>9</v>
      </c>
      <c r="G34" s="26">
        <f t="shared" si="2"/>
        <v>4.34</v>
      </c>
    </row>
    <row r="35" spans="2:7" x14ac:dyDescent="0.25">
      <c r="B35" s="20" t="s">
        <v>73</v>
      </c>
      <c r="C35" s="21" t="s">
        <v>74</v>
      </c>
      <c r="D35" s="22">
        <f t="shared" si="3"/>
        <v>38413</v>
      </c>
      <c r="E35" s="23">
        <f t="shared" si="4"/>
        <v>44987</v>
      </c>
      <c r="F35" s="24">
        <f t="shared" si="5"/>
        <v>9</v>
      </c>
      <c r="G35" s="26">
        <f t="shared" si="2"/>
        <v>3.35</v>
      </c>
    </row>
    <row r="36" spans="2:7" x14ac:dyDescent="0.25">
      <c r="B36" s="20" t="s">
        <v>75</v>
      </c>
      <c r="C36" s="21" t="s">
        <v>76</v>
      </c>
      <c r="D36" s="22">
        <f t="shared" si="3"/>
        <v>38777</v>
      </c>
      <c r="E36" s="23">
        <f t="shared" si="4"/>
        <v>44986</v>
      </c>
      <c r="F36" s="24">
        <f t="shared" si="5"/>
        <v>9</v>
      </c>
      <c r="G36" s="26">
        <f t="shared" si="2"/>
        <v>2.36</v>
      </c>
    </row>
    <row r="37" spans="2:7" x14ac:dyDescent="0.25">
      <c r="B37" s="20" t="s">
        <v>77</v>
      </c>
      <c r="C37" s="21" t="s">
        <v>78</v>
      </c>
      <c r="D37" s="22">
        <v>38411</v>
      </c>
      <c r="E37" s="23">
        <f t="shared" si="4"/>
        <v>44985</v>
      </c>
      <c r="F37" s="24">
        <f t="shared" si="5"/>
        <v>9</v>
      </c>
      <c r="G37" s="26">
        <f t="shared" si="2"/>
        <v>1.37</v>
      </c>
    </row>
    <row r="38" spans="2:7" x14ac:dyDescent="0.25">
      <c r="B38" s="20" t="s">
        <v>79</v>
      </c>
      <c r="C38" s="21" t="s">
        <v>80</v>
      </c>
      <c r="D38" s="36">
        <v>36585</v>
      </c>
      <c r="E38" s="23">
        <f t="shared" si="4"/>
        <v>44985</v>
      </c>
      <c r="F38" s="24">
        <f t="shared" si="5"/>
        <v>9</v>
      </c>
      <c r="G38" s="26">
        <f t="shared" si="2"/>
        <v>1.38</v>
      </c>
    </row>
    <row r="39" spans="2:7" x14ac:dyDescent="0.25">
      <c r="B39" s="20" t="s">
        <v>81</v>
      </c>
      <c r="C39" s="21" t="s">
        <v>82</v>
      </c>
      <c r="D39" s="36">
        <v>38046</v>
      </c>
      <c r="E39" s="23">
        <f t="shared" ref="E39:E43" si="6">EDATE(D39,ROUND(($J$6-D39)/365,0)*12)</f>
        <v>44985</v>
      </c>
      <c r="F39" s="24">
        <f t="shared" ref="F39:F43" si="7">_xlfn.ISOWEEKNUM(E39)</f>
        <v>9</v>
      </c>
      <c r="G39" s="26">
        <f t="shared" si="2"/>
        <v>1.3900000000000001</v>
      </c>
    </row>
    <row r="40" spans="2:7" x14ac:dyDescent="0.25">
      <c r="B40" s="20" t="s">
        <v>83</v>
      </c>
      <c r="C40" s="21" t="s">
        <v>84</v>
      </c>
      <c r="D40" s="22">
        <v>39141</v>
      </c>
      <c r="E40" s="23">
        <f t="shared" si="6"/>
        <v>44985</v>
      </c>
      <c r="F40" s="24">
        <f t="shared" si="7"/>
        <v>9</v>
      </c>
      <c r="G40" s="26">
        <f t="shared" si="2"/>
        <v>1.4</v>
      </c>
    </row>
    <row r="41" spans="2:7" x14ac:dyDescent="0.25">
      <c r="B41" s="20" t="s">
        <v>85</v>
      </c>
      <c r="C41" s="21" t="s">
        <v>86</v>
      </c>
      <c r="D41" s="22">
        <f t="shared" si="3"/>
        <v>39505</v>
      </c>
      <c r="E41" s="23">
        <f t="shared" si="6"/>
        <v>44984</v>
      </c>
      <c r="F41" s="24">
        <f t="shared" si="7"/>
        <v>9</v>
      </c>
      <c r="G41" s="26">
        <f t="shared" si="2"/>
        <v>0.41</v>
      </c>
    </row>
    <row r="42" spans="2:7" x14ac:dyDescent="0.25">
      <c r="B42" s="20" t="s">
        <v>87</v>
      </c>
      <c r="C42" s="21" t="s">
        <v>88</v>
      </c>
      <c r="D42" s="22">
        <f t="shared" si="3"/>
        <v>39870</v>
      </c>
      <c r="E42" s="23">
        <f t="shared" si="6"/>
        <v>44983</v>
      </c>
      <c r="F42" s="24">
        <f t="shared" si="7"/>
        <v>8</v>
      </c>
      <c r="G42" s="26" t="str">
        <f t="shared" si="2"/>
        <v>-</v>
      </c>
    </row>
    <row r="43" spans="2:7" x14ac:dyDescent="0.25">
      <c r="B43" s="20" t="s">
        <v>89</v>
      </c>
      <c r="C43" s="21" t="s">
        <v>90</v>
      </c>
      <c r="D43" s="22">
        <f t="shared" ref="D32:D43" si="8">+D42-1</f>
        <v>39869</v>
      </c>
      <c r="E43" s="23">
        <f t="shared" si="6"/>
        <v>44982</v>
      </c>
      <c r="F43" s="24">
        <f t="shared" si="7"/>
        <v>8</v>
      </c>
      <c r="G43" s="26" t="str">
        <f t="shared" si="2"/>
        <v>-</v>
      </c>
    </row>
    <row r="44" spans="2:7" x14ac:dyDescent="0.25">
      <c r="C44" s="4"/>
      <c r="D44" s="5"/>
    </row>
    <row r="45" spans="2:7" x14ac:dyDescent="0.25">
      <c r="C45" s="4"/>
      <c r="D45" s="5"/>
    </row>
    <row r="46" spans="2:7" x14ac:dyDescent="0.25">
      <c r="C46" s="4"/>
    </row>
    <row r="47" spans="2:7" x14ac:dyDescent="0.25">
      <c r="C47" s="4"/>
    </row>
    <row r="48" spans="2:7" x14ac:dyDescent="0.25">
      <c r="C48" s="4"/>
    </row>
    <row r="49" spans="3:3" x14ac:dyDescent="0.25">
      <c r="C49" s="4"/>
    </row>
    <row r="50" spans="3:3" x14ac:dyDescent="0.25">
      <c r="C50" s="4"/>
    </row>
    <row r="51" spans="3:3" x14ac:dyDescent="0.25">
      <c r="C51" s="4"/>
    </row>
    <row r="52" spans="3:3" x14ac:dyDescent="0.25">
      <c r="C52" s="4"/>
    </row>
    <row r="53" spans="3:3" x14ac:dyDescent="0.25">
      <c r="C53" s="4"/>
    </row>
    <row r="54" spans="3:3" x14ac:dyDescent="0.25">
      <c r="C54" s="4"/>
    </row>
    <row r="55" spans="3:3" x14ac:dyDescent="0.25">
      <c r="C55" s="4"/>
    </row>
    <row r="56" spans="3:3" x14ac:dyDescent="0.25">
      <c r="C56" s="4"/>
    </row>
    <row r="57" spans="3:3" x14ac:dyDescent="0.25">
      <c r="C57" s="4"/>
    </row>
    <row r="58" spans="3:3" x14ac:dyDescent="0.25">
      <c r="C58" s="4"/>
    </row>
    <row r="59" spans="3:3" x14ac:dyDescent="0.25">
      <c r="C59" s="4"/>
    </row>
    <row r="60" spans="3:3" x14ac:dyDescent="0.25">
      <c r="C60" s="4"/>
    </row>
    <row r="61" spans="3:3" x14ac:dyDescent="0.25">
      <c r="C61" s="4"/>
    </row>
    <row r="62" spans="3:3" x14ac:dyDescent="0.25">
      <c r="C62" s="4"/>
    </row>
  </sheetData>
  <sortState xmlns:xlrd2="http://schemas.microsoft.com/office/spreadsheetml/2017/richdata2" ref="B3:F28">
    <sortCondition ref="E3:E28"/>
  </sortState>
  <phoneticPr fontId="3" type="noConversion"/>
  <conditionalFormatting sqref="C3:C43">
    <cfRule type="expression" dxfId="6" priority="2">
      <formula>"NO.SEMAINE.ISO(DATE(ANNEE(AUJOURDHUI());MOIS(C2);JOUR(C2)))=NO.SEMAINE.ISO(AUJOURDHUI())"</formula>
    </cfRule>
  </conditionalFormatting>
  <conditionalFormatting sqref="J3">
    <cfRule type="expression" dxfId="5" priority="1">
      <formula>YEAR(TODAY())&lt;&gt;$J$3</formula>
    </cfRule>
  </conditionalFormatting>
  <dataValidations count="2">
    <dataValidation type="whole" allowBlank="1" showInputMessage="1" showErrorMessage="1" promptTitle="Quelle semaine" prompt="Integer entre 1-53" sqref="J4" xr:uid="{A5227759-AD93-4B25-B6DB-2B050A9DFDF5}">
      <formula1>1</formula1>
      <formula2>53</formula2>
    </dataValidation>
    <dataValidation type="whole" allowBlank="1" showInputMessage="1" showErrorMessage="1" promptTitle="Quelle année" prompt="un integer entre 2020-2030" sqref="J3" xr:uid="{9A58B5A2-6897-4072-BB69-39C650E4839D}">
      <formula1>2020</formula1>
      <formula2>2030</formula2>
    </dataValidation>
  </dataValidations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</dc:creator>
  <cp:lastModifiedBy>BSA</cp:lastModifiedBy>
  <dcterms:created xsi:type="dcterms:W3CDTF">2023-02-23T11:28:24Z</dcterms:created>
  <dcterms:modified xsi:type="dcterms:W3CDTF">2023-02-24T14:56:10Z</dcterms:modified>
</cp:coreProperties>
</file>