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 defaultThemeVersion="124226"/>
  <xr:revisionPtr revIDLastSave="0" documentId="13_ncr:1_{83A26D8F-0B45-4319-8E08-7A8FDE9B9C62}" xr6:coauthVersionLast="47" xr6:coauthVersionMax="47" xr10:uidLastSave="{00000000-0000-0000-0000-000000000000}"/>
  <bookViews>
    <workbookView xWindow="0" yWindow="0" windowWidth="28800" windowHeight="16200" tabRatio="885" xr2:uid="{00000000-000D-0000-FFFF-FFFF00000000}"/>
  </bookViews>
  <sheets>
    <sheet name="Actif-Passif-Encours" sheetId="1" r:id="rId1"/>
  </sheets>
  <definedNames>
    <definedName name="_xlnm._FilterDatabase" localSheetId="0" hidden="1">'Actif-Passif-Encours'!$A$7:$ET$18</definedName>
    <definedName name="_xlnm.Print_Area" localSheetId="0">'Actif-Passif-Encours'!$A$3:$AA$17</definedName>
    <definedName name="_xlnm.Print_Titles" localSheetId="0">'Actif-Passif-Encours'!$3:$6</definedName>
    <definedName name="Lignes_Vides">'Actif-Passif-Encours'!$D$22</definedName>
  </definedNames>
  <calcPr calcId="191029" fullPrecision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0" i="1" l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A20" i="1"/>
  <c r="CW20" i="1"/>
  <c r="CX20" i="1" s="1"/>
  <c r="CU20" i="1"/>
  <c r="CT20" i="1"/>
  <c r="CR20" i="1"/>
  <c r="CQ20" i="1"/>
  <c r="CO20" i="1"/>
  <c r="CN20" i="1"/>
  <c r="CK20" i="1"/>
  <c r="CJ20" i="1"/>
  <c r="CI20" i="1"/>
  <c r="CG20" i="1"/>
  <c r="CF20" i="1"/>
  <c r="CE20" i="1"/>
  <c r="CD20" i="1"/>
  <c r="CB20" i="1"/>
  <c r="CA20" i="1"/>
  <c r="BU20" i="1"/>
  <c r="BT20" i="1"/>
  <c r="BR20" i="1"/>
  <c r="BQ20" i="1"/>
  <c r="BP20" i="1"/>
  <c r="BO20" i="1"/>
  <c r="BM20" i="1"/>
  <c r="BL20" i="1"/>
  <c r="BK20" i="1"/>
  <c r="BJ20" i="1"/>
  <c r="BH20" i="1"/>
  <c r="BG20" i="1"/>
  <c r="AW20" i="1"/>
  <c r="AU20" i="1"/>
  <c r="AT20" i="1"/>
  <c r="AS20" i="1"/>
  <c r="AR20" i="1"/>
  <c r="AP20" i="1"/>
  <c r="AO20" i="1"/>
  <c r="AN20" i="1"/>
  <c r="AM20" i="1"/>
  <c r="AK20" i="1"/>
  <c r="AJ20" i="1"/>
  <c r="AI20" i="1"/>
  <c r="AH20" i="1"/>
  <c r="AF20" i="1"/>
  <c r="AE20" i="1"/>
  <c r="AD20" i="1"/>
  <c r="AC20" i="1"/>
  <c r="AB20" i="1"/>
  <c r="AA20" i="1"/>
  <c r="Z20" i="1"/>
  <c r="Y20" i="1"/>
  <c r="X20" i="1"/>
  <c r="W20" i="1"/>
  <c r="V20" i="1"/>
  <c r="T20" i="1"/>
  <c r="S20" i="1"/>
  <c r="B20" i="1"/>
  <c r="CL20" i="1" l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CW19" i="1"/>
  <c r="CN19" i="1"/>
  <c r="CO19" i="1"/>
  <c r="CF19" i="1"/>
  <c r="CG19" i="1"/>
  <c r="CA19" i="1"/>
  <c r="CB19" i="1"/>
  <c r="BL19" i="1"/>
  <c r="BM19" i="1"/>
  <c r="BP19" i="1"/>
  <c r="BQ19" i="1"/>
  <c r="BR19" i="1"/>
  <c r="BG19" i="1"/>
  <c r="BH19" i="1"/>
  <c r="AT19" i="1"/>
  <c r="AU19" i="1"/>
  <c r="AO19" i="1"/>
  <c r="AP19" i="1"/>
  <c r="AJ19" i="1"/>
  <c r="AK19" i="1"/>
  <c r="V19" i="1"/>
  <c r="Y19" i="1"/>
  <c r="Z19" i="1"/>
  <c r="AB19" i="1"/>
  <c r="AC19" i="1"/>
  <c r="AE19" i="1"/>
  <c r="AF19" i="1"/>
  <c r="S19" i="1"/>
  <c r="T19" i="1"/>
  <c r="B19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CW18" i="1"/>
  <c r="CN18" i="1"/>
  <c r="CO18" i="1"/>
  <c r="CF18" i="1"/>
  <c r="CG18" i="1"/>
  <c r="CA18" i="1"/>
  <c r="CB18" i="1"/>
  <c r="BL18" i="1"/>
  <c r="BM18" i="1"/>
  <c r="BQ18" i="1"/>
  <c r="BR18" i="1"/>
  <c r="BG18" i="1"/>
  <c r="BH18" i="1"/>
  <c r="AT18" i="1"/>
  <c r="AU18" i="1"/>
  <c r="AO18" i="1"/>
  <c r="AP18" i="1"/>
  <c r="AJ18" i="1"/>
  <c r="AK18" i="1"/>
  <c r="V18" i="1"/>
  <c r="Y18" i="1"/>
  <c r="Z18" i="1"/>
  <c r="AB18" i="1"/>
  <c r="AC18" i="1"/>
  <c r="AE18" i="1"/>
  <c r="AF18" i="1"/>
  <c r="S18" i="1"/>
  <c r="T18" i="1"/>
  <c r="BP18" i="1" l="1"/>
  <c r="EN18" i="1"/>
  <c r="EM18" i="1"/>
  <c r="X19" i="1"/>
  <c r="AI19" i="1"/>
  <c r="AN19" i="1"/>
  <c r="AS19" i="1"/>
  <c r="BK19" i="1"/>
  <c r="BU19" i="1"/>
  <c r="CE19" i="1"/>
  <c r="CJ19" i="1"/>
  <c r="CR19" i="1"/>
  <c r="X18" i="1"/>
  <c r="AI18" i="1"/>
  <c r="AN18" i="1"/>
  <c r="AS18" i="1"/>
  <c r="BK18" i="1"/>
  <c r="BU18" i="1"/>
  <c r="CE18" i="1"/>
  <c r="CJ18" i="1"/>
  <c r="CR18" i="1"/>
  <c r="DA19" i="1"/>
  <c r="DA18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N11" i="1" l="1"/>
  <c r="EN10" i="1"/>
  <c r="EM10" i="1"/>
  <c r="EN12" i="1"/>
  <c r="EM12" i="1"/>
  <c r="EM11" i="1"/>
  <c r="EN14" i="1"/>
  <c r="EN13" i="1"/>
  <c r="EM15" i="1"/>
  <c r="EM13" i="1"/>
  <c r="EM16" i="1"/>
  <c r="EN17" i="1"/>
  <c r="EN16" i="1"/>
  <c r="EN15" i="1"/>
  <c r="EM17" i="1"/>
  <c r="EM14" i="1"/>
  <c r="CF10" i="1" l="1"/>
  <c r="CG10" i="1"/>
  <c r="CF11" i="1"/>
  <c r="CG11" i="1"/>
  <c r="CF12" i="1"/>
  <c r="CG12" i="1"/>
  <c r="CF13" i="1"/>
  <c r="CG13" i="1"/>
  <c r="CF14" i="1"/>
  <c r="CG14" i="1"/>
  <c r="CF15" i="1"/>
  <c r="CG15" i="1"/>
  <c r="CF16" i="1"/>
  <c r="CG16" i="1"/>
  <c r="CF17" i="1"/>
  <c r="CG17" i="1"/>
  <c r="CG9" i="1"/>
  <c r="CF9" i="1"/>
  <c r="CI18" i="1" l="1"/>
  <c r="CI19" i="1"/>
  <c r="CJ16" i="1"/>
  <c r="CJ14" i="1"/>
  <c r="CJ9" i="1"/>
  <c r="CJ12" i="1"/>
  <c r="CJ17" i="1"/>
  <c r="CJ13" i="1"/>
  <c r="CJ15" i="1"/>
  <c r="CJ11" i="1"/>
  <c r="CI11" i="1"/>
  <c r="CI13" i="1"/>
  <c r="CI15" i="1"/>
  <c r="CI17" i="1"/>
  <c r="CI10" i="1"/>
  <c r="CI12" i="1"/>
  <c r="CI14" i="1"/>
  <c r="CI16" i="1"/>
  <c r="CJ10" i="1"/>
  <c r="CI9" i="1"/>
  <c r="CR8" i="1" l="1"/>
  <c r="CQ8" i="1"/>
  <c r="CO10" i="1"/>
  <c r="CO11" i="1"/>
  <c r="CO12" i="1"/>
  <c r="CO13" i="1"/>
  <c r="CO14" i="1"/>
  <c r="CO15" i="1"/>
  <c r="CO16" i="1"/>
  <c r="CO17" i="1"/>
  <c r="CO9" i="1"/>
  <c r="CN10" i="1" l="1"/>
  <c r="CN11" i="1"/>
  <c r="CR11" i="1" s="1"/>
  <c r="CN12" i="1"/>
  <c r="CR12" i="1" s="1"/>
  <c r="CN13" i="1"/>
  <c r="CR13" i="1" s="1"/>
  <c r="CN14" i="1"/>
  <c r="CR14" i="1" s="1"/>
  <c r="CN15" i="1"/>
  <c r="CR15" i="1" s="1"/>
  <c r="CN16" i="1"/>
  <c r="CR16" i="1" s="1"/>
  <c r="CN17" i="1"/>
  <c r="CR17" i="1" s="1"/>
  <c r="CN9" i="1"/>
  <c r="CQ18" i="1" l="1"/>
  <c r="CQ19" i="1"/>
  <c r="CR10" i="1"/>
  <c r="CR9" i="1"/>
  <c r="CQ13" i="1"/>
  <c r="CQ12" i="1"/>
  <c r="CQ9" i="1"/>
  <c r="CQ11" i="1"/>
  <c r="CQ10" i="1"/>
  <c r="CQ17" i="1"/>
  <c r="CQ14" i="1"/>
  <c r="CQ16" i="1"/>
  <c r="CQ15" i="1"/>
  <c r="CW10" i="1"/>
  <c r="CW11" i="1"/>
  <c r="CW12" i="1"/>
  <c r="CW13" i="1"/>
  <c r="CW14" i="1"/>
  <c r="CW15" i="1"/>
  <c r="CW16" i="1"/>
  <c r="CW17" i="1"/>
  <c r="CW9" i="1"/>
  <c r="CA10" i="1"/>
  <c r="CB10" i="1"/>
  <c r="CA11" i="1"/>
  <c r="CB11" i="1"/>
  <c r="CA12" i="1"/>
  <c r="CB12" i="1"/>
  <c r="CA13" i="1"/>
  <c r="CB13" i="1"/>
  <c r="CA14" i="1"/>
  <c r="CB14" i="1"/>
  <c r="CA15" i="1"/>
  <c r="CB15" i="1"/>
  <c r="CA16" i="1"/>
  <c r="CB16" i="1"/>
  <c r="CA17" i="1"/>
  <c r="CB17" i="1"/>
  <c r="CB9" i="1"/>
  <c r="CA9" i="1"/>
  <c r="CD18" i="1" l="1"/>
  <c r="CD19" i="1"/>
  <c r="CE16" i="1"/>
  <c r="CE12" i="1"/>
  <c r="CE9" i="1"/>
  <c r="CD9" i="1"/>
  <c r="CD11" i="1"/>
  <c r="CD13" i="1"/>
  <c r="CD15" i="1"/>
  <c r="CD17" i="1"/>
  <c r="CE10" i="1"/>
  <c r="CD10" i="1"/>
  <c r="CD12" i="1"/>
  <c r="CD14" i="1"/>
  <c r="CD16" i="1"/>
  <c r="CE14" i="1"/>
  <c r="CE15" i="1"/>
  <c r="CE11" i="1"/>
  <c r="CE17" i="1"/>
  <c r="CE13" i="1"/>
  <c r="CX9" i="1" l="1"/>
  <c r="CX10" i="1" l="1"/>
  <c r="CX11" i="1" s="1"/>
  <c r="CX12" i="1" s="1"/>
  <c r="CX13" i="1" s="1"/>
  <c r="CX14" i="1" s="1"/>
  <c r="CX15" i="1" s="1"/>
  <c r="CX16" i="1" s="1"/>
  <c r="CX17" i="1" s="1"/>
  <c r="CX18" i="1" s="1"/>
  <c r="CX19" i="1" s="1"/>
  <c r="CK8" i="1" l="1"/>
  <c r="B4" i="1" l="1"/>
  <c r="B5" i="1" l="1"/>
  <c r="B8" i="1" l="1"/>
  <c r="A9" i="1" l="1"/>
  <c r="B9" i="1" l="1"/>
  <c r="A10" i="1"/>
  <c r="B10" i="1" l="1"/>
  <c r="A11" i="1"/>
  <c r="A12" i="1" l="1"/>
  <c r="B11" i="1"/>
  <c r="A13" i="1" l="1"/>
  <c r="A14" i="1" s="1"/>
  <c r="A15" i="1" s="1"/>
  <c r="A16" i="1" s="1"/>
  <c r="A17" i="1" s="1"/>
  <c r="A18" i="1" s="1"/>
  <c r="A19" i="1" s="1"/>
  <c r="B12" i="1"/>
  <c r="B18" i="1" l="1"/>
  <c r="B13" i="1"/>
  <c r="B14" i="1"/>
  <c r="B15" i="1" l="1"/>
  <c r="B16" i="1" l="1"/>
  <c r="EI9" i="1"/>
  <c r="EJ9" i="1"/>
  <c r="EJ8" i="1"/>
  <c r="EI8" i="1"/>
  <c r="B17" i="1" l="1"/>
  <c r="D22" i="1" s="1" a="1"/>
  <c r="D22" i="1" s="1"/>
  <c r="BL10" i="1" l="1"/>
  <c r="BM10" i="1"/>
  <c r="BL11" i="1"/>
  <c r="BM11" i="1"/>
  <c r="BL12" i="1"/>
  <c r="BM12" i="1"/>
  <c r="BL13" i="1"/>
  <c r="BM13" i="1"/>
  <c r="BL14" i="1"/>
  <c r="BM14" i="1"/>
  <c r="BL15" i="1"/>
  <c r="BM15" i="1"/>
  <c r="BL16" i="1"/>
  <c r="BM16" i="1"/>
  <c r="BL17" i="1"/>
  <c r="BM17" i="1"/>
  <c r="BM9" i="1"/>
  <c r="BL9" i="1"/>
  <c r="BO18" i="1" l="1"/>
  <c r="BO19" i="1"/>
  <c r="BP14" i="1"/>
  <c r="BP16" i="1"/>
  <c r="BP15" i="1"/>
  <c r="BP11" i="1"/>
  <c r="BO9" i="1"/>
  <c r="BP12" i="1"/>
  <c r="BP13" i="1"/>
  <c r="BP17" i="1"/>
  <c r="BO11" i="1"/>
  <c r="BO13" i="1"/>
  <c r="BO15" i="1"/>
  <c r="BO17" i="1"/>
  <c r="BO10" i="1"/>
  <c r="BO12" i="1"/>
  <c r="BO14" i="1"/>
  <c r="BO16" i="1"/>
  <c r="BP10" i="1"/>
  <c r="BP9" i="1"/>
  <c r="BQ10" i="1" l="1"/>
  <c r="BR10" i="1"/>
  <c r="BQ11" i="1"/>
  <c r="BR11" i="1"/>
  <c r="BQ12" i="1"/>
  <c r="BR12" i="1"/>
  <c r="BQ13" i="1"/>
  <c r="BR13" i="1"/>
  <c r="BQ14" i="1"/>
  <c r="BR14" i="1"/>
  <c r="BQ15" i="1"/>
  <c r="BR15" i="1"/>
  <c r="BQ16" i="1"/>
  <c r="BR16" i="1"/>
  <c r="BQ17" i="1"/>
  <c r="BR17" i="1"/>
  <c r="BG10" i="1"/>
  <c r="BH10" i="1"/>
  <c r="BG11" i="1"/>
  <c r="BH11" i="1"/>
  <c r="BG12" i="1"/>
  <c r="BH12" i="1"/>
  <c r="BG13" i="1"/>
  <c r="BH13" i="1"/>
  <c r="BG14" i="1"/>
  <c r="BH14" i="1"/>
  <c r="BG15" i="1"/>
  <c r="BH15" i="1"/>
  <c r="BG16" i="1"/>
  <c r="BH16" i="1"/>
  <c r="BG17" i="1"/>
  <c r="BH17" i="1"/>
  <c r="AT10" i="1"/>
  <c r="AU10" i="1"/>
  <c r="AT11" i="1"/>
  <c r="AU11" i="1"/>
  <c r="AT12" i="1"/>
  <c r="AU12" i="1"/>
  <c r="AT13" i="1"/>
  <c r="AU13" i="1"/>
  <c r="AT14" i="1"/>
  <c r="AU14" i="1"/>
  <c r="AT15" i="1"/>
  <c r="AU15" i="1"/>
  <c r="AT16" i="1"/>
  <c r="AU16" i="1"/>
  <c r="AT17" i="1"/>
  <c r="AU17" i="1"/>
  <c r="AO10" i="1"/>
  <c r="AP10" i="1"/>
  <c r="AO11" i="1"/>
  <c r="AP11" i="1"/>
  <c r="AO12" i="1"/>
  <c r="AP12" i="1"/>
  <c r="AO13" i="1"/>
  <c r="AP13" i="1"/>
  <c r="AO14" i="1"/>
  <c r="AP14" i="1"/>
  <c r="AO15" i="1"/>
  <c r="AP15" i="1"/>
  <c r="AO16" i="1"/>
  <c r="AP16" i="1"/>
  <c r="AO17" i="1"/>
  <c r="AP17" i="1"/>
  <c r="AJ10" i="1"/>
  <c r="AK10" i="1"/>
  <c r="AJ11" i="1"/>
  <c r="AK11" i="1"/>
  <c r="AJ12" i="1"/>
  <c r="AK12" i="1"/>
  <c r="AJ13" i="1"/>
  <c r="AK13" i="1"/>
  <c r="AJ14" i="1"/>
  <c r="AK14" i="1"/>
  <c r="AJ15" i="1"/>
  <c r="AK15" i="1"/>
  <c r="AJ16" i="1"/>
  <c r="AK16" i="1"/>
  <c r="AJ17" i="1"/>
  <c r="AK17" i="1"/>
  <c r="AE10" i="1"/>
  <c r="AF10" i="1"/>
  <c r="AE11" i="1"/>
  <c r="AF11" i="1"/>
  <c r="AE12" i="1"/>
  <c r="AF12" i="1"/>
  <c r="AE13" i="1"/>
  <c r="AF13" i="1"/>
  <c r="AE14" i="1"/>
  <c r="AF14" i="1"/>
  <c r="AE15" i="1"/>
  <c r="AF15" i="1"/>
  <c r="AE16" i="1"/>
  <c r="AF16" i="1"/>
  <c r="AE17" i="1"/>
  <c r="AF17" i="1"/>
  <c r="AB10" i="1"/>
  <c r="AC10" i="1"/>
  <c r="AB11" i="1"/>
  <c r="AC11" i="1"/>
  <c r="AB12" i="1"/>
  <c r="AC12" i="1"/>
  <c r="AB13" i="1"/>
  <c r="AC13" i="1"/>
  <c r="AB14" i="1"/>
  <c r="AC14" i="1"/>
  <c r="AB15" i="1"/>
  <c r="AC15" i="1"/>
  <c r="AB16" i="1"/>
  <c r="AC16" i="1"/>
  <c r="AB17" i="1"/>
  <c r="AC17" i="1"/>
  <c r="Y10" i="1"/>
  <c r="Z10" i="1"/>
  <c r="Y11" i="1"/>
  <c r="Z11" i="1"/>
  <c r="Y12" i="1"/>
  <c r="Z12" i="1"/>
  <c r="Y13" i="1"/>
  <c r="Z13" i="1"/>
  <c r="Y14" i="1"/>
  <c r="Z14" i="1"/>
  <c r="Y15" i="1"/>
  <c r="Z15" i="1"/>
  <c r="Y16" i="1"/>
  <c r="Z16" i="1"/>
  <c r="Y17" i="1"/>
  <c r="Z17" i="1"/>
  <c r="V9" i="1"/>
  <c r="V10" i="1"/>
  <c r="V11" i="1"/>
  <c r="V12" i="1"/>
  <c r="V13" i="1"/>
  <c r="V14" i="1"/>
  <c r="V15" i="1"/>
  <c r="V16" i="1"/>
  <c r="V17" i="1"/>
  <c r="S10" i="1"/>
  <c r="T10" i="1"/>
  <c r="S11" i="1"/>
  <c r="T11" i="1"/>
  <c r="S12" i="1"/>
  <c r="T12" i="1"/>
  <c r="S13" i="1"/>
  <c r="T13" i="1"/>
  <c r="S14" i="1"/>
  <c r="T14" i="1"/>
  <c r="S15" i="1"/>
  <c r="T15" i="1"/>
  <c r="S16" i="1"/>
  <c r="T16" i="1"/>
  <c r="S17" i="1"/>
  <c r="T17" i="1"/>
  <c r="X17" i="1" l="1"/>
  <c r="X11" i="1"/>
  <c r="X10" i="1"/>
  <c r="BU16" i="1"/>
  <c r="BU12" i="1"/>
  <c r="AS12" i="1"/>
  <c r="X14" i="1"/>
  <c r="AS15" i="1"/>
  <c r="AN16" i="1"/>
  <c r="AN12" i="1"/>
  <c r="AS13" i="1"/>
  <c r="AN17" i="1"/>
  <c r="AN13" i="1"/>
  <c r="AN14" i="1"/>
  <c r="AN10" i="1"/>
  <c r="BK14" i="1"/>
  <c r="BK16" i="1"/>
  <c r="BU14" i="1"/>
  <c r="AI15" i="1"/>
  <c r="AI11" i="1"/>
  <c r="AI16" i="1"/>
  <c r="AI12" i="1"/>
  <c r="AI17" i="1"/>
  <c r="AI13" i="1"/>
  <c r="AN15" i="1"/>
  <c r="AN11" i="1"/>
  <c r="AS16" i="1"/>
  <c r="AS17" i="1"/>
  <c r="AS11" i="1"/>
  <c r="BK17" i="1"/>
  <c r="BU13" i="1"/>
  <c r="BK12" i="1"/>
  <c r="BU11" i="1"/>
  <c r="X13" i="1"/>
  <c r="AI14" i="1"/>
  <c r="AI10" i="1"/>
  <c r="AS10" i="1"/>
  <c r="AS14" i="1"/>
  <c r="BK11" i="1"/>
  <c r="BK13" i="1"/>
  <c r="BK15" i="1"/>
  <c r="BK10" i="1"/>
  <c r="BU15" i="1"/>
  <c r="BU17" i="1"/>
  <c r="BU10" i="1"/>
  <c r="X15" i="1"/>
  <c r="X16" i="1"/>
  <c r="X12" i="1"/>
  <c r="EG9" i="1"/>
  <c r="EH9" i="1"/>
  <c r="EK9" i="1"/>
  <c r="EL9" i="1"/>
  <c r="EA9" i="1"/>
  <c r="EB9" i="1"/>
  <c r="EC9" i="1"/>
  <c r="ED9" i="1"/>
  <c r="EE9" i="1"/>
  <c r="EF9" i="1"/>
  <c r="DT9" i="1"/>
  <c r="DU9" i="1"/>
  <c r="DV9" i="1"/>
  <c r="DW9" i="1"/>
  <c r="DX9" i="1"/>
  <c r="DY9" i="1"/>
  <c r="DZ9" i="1"/>
  <c r="DP9" i="1"/>
  <c r="DI9" i="1"/>
  <c r="DJ9" i="1"/>
  <c r="DK9" i="1"/>
  <c r="DL9" i="1"/>
  <c r="DD9" i="1"/>
  <c r="DE9" i="1"/>
  <c r="DF9" i="1"/>
  <c r="DG9" i="1"/>
  <c r="DH9" i="1"/>
  <c r="DC9" i="1"/>
  <c r="DN9" i="1"/>
  <c r="DS9" i="1"/>
  <c r="DR9" i="1"/>
  <c r="DQ9" i="1"/>
  <c r="DM9" i="1"/>
  <c r="DO9" i="1"/>
  <c r="EL8" i="1"/>
  <c r="EK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A12" i="1" l="1"/>
  <c r="DA10" i="1"/>
  <c r="DA17" i="1"/>
  <c r="DA13" i="1"/>
  <c r="DA15" i="1"/>
  <c r="DA9" i="1"/>
  <c r="DA11" i="1"/>
  <c r="DA16" i="1"/>
  <c r="DA14" i="1"/>
  <c r="AC9" i="1"/>
  <c r="AB9" i="1"/>
  <c r="AD8" i="1"/>
  <c r="BR9" i="1"/>
  <c r="BQ9" i="1"/>
  <c r="BH9" i="1"/>
  <c r="BG9" i="1"/>
  <c r="AU9" i="1"/>
  <c r="AT9" i="1"/>
  <c r="AP9" i="1"/>
  <c r="AO9" i="1"/>
  <c r="AK9" i="1"/>
  <c r="AJ9" i="1"/>
  <c r="AF9" i="1"/>
  <c r="AE9" i="1"/>
  <c r="Z9" i="1"/>
  <c r="Y9" i="1"/>
  <c r="T9" i="1"/>
  <c r="S9" i="1"/>
  <c r="W19" i="1" s="1"/>
  <c r="AA18" i="1" l="1"/>
  <c r="AA19" i="1"/>
  <c r="AH18" i="1"/>
  <c r="AH19" i="1"/>
  <c r="AM18" i="1"/>
  <c r="AM19" i="1"/>
  <c r="AR18" i="1"/>
  <c r="AR19" i="1"/>
  <c r="AW18" i="1"/>
  <c r="AW19" i="1"/>
  <c r="BJ18" i="1"/>
  <c r="BJ19" i="1"/>
  <c r="BT18" i="1"/>
  <c r="BT19" i="1"/>
  <c r="AD18" i="1"/>
  <c r="AD19" i="1"/>
  <c r="W18" i="1"/>
  <c r="X9" i="1"/>
  <c r="AM10" i="1"/>
  <c r="AM12" i="1"/>
  <c r="AM14" i="1"/>
  <c r="AM16" i="1"/>
  <c r="AM17" i="1"/>
  <c r="AM11" i="1"/>
  <c r="AM13" i="1"/>
  <c r="AM15" i="1"/>
  <c r="BJ15" i="1"/>
  <c r="BJ17" i="1"/>
  <c r="BJ10" i="1"/>
  <c r="BJ12" i="1"/>
  <c r="BJ11" i="1"/>
  <c r="BJ14" i="1"/>
  <c r="BJ13" i="1"/>
  <c r="BJ16" i="1"/>
  <c r="AD17" i="1"/>
  <c r="AD11" i="1"/>
  <c r="AD16" i="1"/>
  <c r="AD15" i="1"/>
  <c r="AD10" i="1"/>
  <c r="AD14" i="1"/>
  <c r="AD12" i="1"/>
  <c r="AD13" i="1"/>
  <c r="AR11" i="1"/>
  <c r="AR13" i="1"/>
  <c r="AR15" i="1"/>
  <c r="AR17" i="1"/>
  <c r="AR12" i="1"/>
  <c r="AR14" i="1"/>
  <c r="AR16" i="1"/>
  <c r="AR10" i="1"/>
  <c r="AH10" i="1"/>
  <c r="AH12" i="1"/>
  <c r="AH14" i="1"/>
  <c r="AH16" i="1"/>
  <c r="AH17" i="1"/>
  <c r="AH11" i="1"/>
  <c r="AH13" i="1"/>
  <c r="AH15" i="1"/>
  <c r="AW11" i="1"/>
  <c r="AW13" i="1"/>
  <c r="AW15" i="1"/>
  <c r="AW17" i="1"/>
  <c r="AW10" i="1"/>
  <c r="AW14" i="1"/>
  <c r="AW16" i="1"/>
  <c r="AW12" i="1"/>
  <c r="BT14" i="1"/>
  <c r="BT16" i="1"/>
  <c r="BT15" i="1"/>
  <c r="BT17" i="1"/>
  <c r="BT11" i="1"/>
  <c r="BT12" i="1"/>
  <c r="BT10" i="1"/>
  <c r="BT13" i="1"/>
  <c r="AA17" i="1"/>
  <c r="AA11" i="1"/>
  <c r="AA16" i="1"/>
  <c r="AA12" i="1"/>
  <c r="AA10" i="1"/>
  <c r="AA15" i="1"/>
  <c r="AA14" i="1"/>
  <c r="AA13" i="1"/>
  <c r="W12" i="1"/>
  <c r="W9" i="1"/>
  <c r="W17" i="1"/>
  <c r="W14" i="1"/>
  <c r="W15" i="1"/>
  <c r="W11" i="1"/>
  <c r="W13" i="1"/>
  <c r="W16" i="1"/>
  <c r="W10" i="1"/>
  <c r="AD9" i="1"/>
  <c r="BU9" i="1"/>
  <c r="BK9" i="1"/>
  <c r="BJ9" i="1"/>
  <c r="AW9" i="1"/>
  <c r="BT9" i="1"/>
  <c r="AD4" i="1" l="1"/>
  <c r="V8" i="1"/>
  <c r="AG4" i="1" l="1"/>
  <c r="DA8" i="1"/>
  <c r="EN9" i="1"/>
  <c r="EM9" i="1"/>
  <c r="EO18" i="1" l="1"/>
  <c r="CK18" i="1" s="1"/>
  <c r="CL18" i="1" s="1"/>
  <c r="CT18" i="1" s="1"/>
  <c r="EO19" i="1"/>
  <c r="CK19" i="1" s="1"/>
  <c r="CL19" i="1" s="1"/>
  <c r="CT19" i="1" s="1"/>
  <c r="CU19" i="1" s="1"/>
  <c r="EO10" i="1"/>
  <c r="CK10" i="1" s="1"/>
  <c r="CL10" i="1" s="1"/>
  <c r="EO12" i="1"/>
  <c r="CK12" i="1" s="1"/>
  <c r="CL12" i="1" s="1"/>
  <c r="EO11" i="1"/>
  <c r="CK11" i="1" s="1"/>
  <c r="CL11" i="1" s="1"/>
  <c r="EO13" i="1"/>
  <c r="CK13" i="1" s="1"/>
  <c r="CL13" i="1" s="1"/>
  <c r="EO16" i="1"/>
  <c r="CK16" i="1" s="1"/>
  <c r="CL16" i="1" s="1"/>
  <c r="EO15" i="1"/>
  <c r="CK15" i="1" s="1"/>
  <c r="CL15" i="1" s="1"/>
  <c r="EO17" i="1"/>
  <c r="CK17" i="1" s="1"/>
  <c r="CL17" i="1" s="1"/>
  <c r="EO14" i="1"/>
  <c r="CK14" i="1" s="1"/>
  <c r="CL14" i="1" s="1"/>
  <c r="EO9" i="1"/>
  <c r="CK9" i="1" s="1"/>
  <c r="CT16" i="1" l="1"/>
  <c r="CT11" i="1"/>
  <c r="CT15" i="1"/>
  <c r="CT14" i="1"/>
  <c r="CT12" i="1"/>
  <c r="CT17" i="1"/>
  <c r="CT10" i="1"/>
  <c r="CT13" i="1"/>
  <c r="AS9" i="1" l="1"/>
  <c r="AS8" i="1"/>
  <c r="AN9" i="1" l="1"/>
  <c r="AN8" i="1"/>
  <c r="AA9" i="1"/>
  <c r="AA8" i="1"/>
  <c r="AI9" i="1" l="1"/>
  <c r="AI8" i="1"/>
  <c r="AH8" i="1"/>
  <c r="X8" i="1"/>
  <c r="AA4" i="1" l="1"/>
  <c r="AR9" i="1"/>
  <c r="AM9" i="1"/>
  <c r="AH9" i="1"/>
  <c r="AR8" i="1"/>
  <c r="AM8" i="1"/>
  <c r="W8" i="1"/>
  <c r="CL9" i="1" l="1"/>
  <c r="CT9" i="1" s="1"/>
  <c r="CL8" i="1"/>
  <c r="CT8" i="1" l="1"/>
  <c r="CU18" i="1" s="1"/>
  <c r="CU16" i="1" l="1"/>
  <c r="CU14" i="1"/>
  <c r="CU9" i="1"/>
  <c r="CU11" i="1"/>
  <c r="CU15" i="1"/>
  <c r="CU10" i="1"/>
  <c r="CU13" i="1"/>
  <c r="CU17" i="1"/>
  <c r="CU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<sst xmlns="http://schemas.openxmlformats.org/spreadsheetml/2006/main" count="217" uniqueCount="113">
  <si>
    <t>Date</t>
  </si>
  <si>
    <t>Crédit</t>
  </si>
  <si>
    <t>Débit</t>
  </si>
  <si>
    <t>Solde</t>
  </si>
  <si>
    <t>PEL</t>
  </si>
  <si>
    <t>Solde
Général</t>
  </si>
  <si>
    <t>Master</t>
  </si>
  <si>
    <t>C</t>
  </si>
  <si>
    <t>Armand</t>
  </si>
  <si>
    <t>Actifs</t>
  </si>
  <si>
    <t>Client</t>
  </si>
  <si>
    <t>Solde
réèl</t>
  </si>
  <si>
    <t>Non
rapproché</t>
  </si>
  <si>
    <t>Dominique</t>
  </si>
  <si>
    <t>Banque</t>
  </si>
  <si>
    <t>GCAD</t>
  </si>
  <si>
    <t>Com°</t>
  </si>
  <si>
    <t>Bridier</t>
  </si>
  <si>
    <t>LDD</t>
  </si>
  <si>
    <t>Choristes Symphonia</t>
  </si>
  <si>
    <t>Alimentat°</t>
  </si>
  <si>
    <t>Cadeaux</t>
  </si>
  <si>
    <t>ProBTP</t>
  </si>
  <si>
    <t>Date livraison prévue
            ou
R si marchandise reçue</t>
  </si>
  <si>
    <t>D</t>
  </si>
  <si>
    <t>CIDS</t>
  </si>
  <si>
    <t>Choristes Marennes</t>
  </si>
  <si>
    <t>Solde instantanné</t>
  </si>
  <si>
    <t>Compte</t>
  </si>
  <si>
    <t>Montant à ventiler</t>
  </si>
  <si>
    <t>ESP</t>
  </si>
  <si>
    <t>BforB</t>
  </si>
  <si>
    <t>CC</t>
  </si>
  <si>
    <t>LivA</t>
  </si>
  <si>
    <t>DT</t>
  </si>
  <si>
    <t>CT</t>
  </si>
  <si>
    <t>Opérations</t>
  </si>
  <si>
    <t>Comptes</t>
  </si>
  <si>
    <t>Budgets</t>
  </si>
  <si>
    <t>Débiteurs pour "Encours"</t>
  </si>
  <si>
    <t>Gestion des Encours
(pour remboursement)</t>
  </si>
  <si>
    <t>Beaux-Parents</t>
  </si>
  <si>
    <t>Bruno</t>
  </si>
  <si>
    <t>FDJ</t>
  </si>
  <si>
    <t xml:space="preserve">Solde réèl : </t>
  </si>
  <si>
    <t>EC</t>
  </si>
  <si>
    <t>AV</t>
  </si>
  <si>
    <t xml:space="preserve">Solde : </t>
  </si>
  <si>
    <t>Nombres saisies</t>
  </si>
  <si>
    <t>A dédoubler (O/N)</t>
  </si>
  <si>
    <t>Type de saisie (M/A)</t>
  </si>
  <si>
    <t>A Ventiler</t>
  </si>
  <si>
    <t>Affectation des Encours</t>
  </si>
  <si>
    <t>Encours (Clients)</t>
  </si>
  <si>
    <t>ECC</t>
  </si>
  <si>
    <t>Concerne :
- Personne physique
            ou
- Personne morale : Organisme, Entreprise, Commerce, Banque, …</t>
  </si>
  <si>
    <t>Synthèse</t>
  </si>
  <si>
    <t>Ligne Fin de mois/an (M/A)</t>
  </si>
  <si>
    <t>Ecart
Général
p/r au
1er janvier
de
l'année</t>
  </si>
  <si>
    <t>Assurances</t>
  </si>
  <si>
    <t>PEA-E</t>
  </si>
  <si>
    <t>PEA-T</t>
  </si>
  <si>
    <t>Garantie sur achat</t>
  </si>
  <si>
    <t xml:space="preserve">    5442</t>
  </si>
  <si>
    <t>C=Crédit - D=Débit
T=Transféré - R=Relevé</t>
  </si>
  <si>
    <t>N° col BDD pour RECHERCHEV du Solde général auto &gt;</t>
  </si>
  <si>
    <t xml:space="preserve">Solde Banque GSM →  </t>
  </si>
  <si>
    <r>
      <t>↑ Solde Général Inst
↓  +/-Values PEA-T (</t>
    </r>
    <r>
      <rPr>
        <b/>
        <sz val="11"/>
        <color rgb="FF0000FF"/>
        <rFont val="Arial"/>
        <family val="2"/>
      </rPr>
      <t>€)</t>
    </r>
  </si>
  <si>
    <t>Prix d'achat</t>
  </si>
  <si>
    <t>Prix de vente</t>
  </si>
  <si>
    <t>VCJ (à la clôture)</t>
  </si>
  <si>
    <t xml:space="preserve">Solde Réèl Instantané (sans/avec ECC) : </t>
  </si>
  <si>
    <t>← SB GSM - SRB
↓ SRI ECC - SB GSM</t>
  </si>
  <si>
    <t>Domaine 2</t>
  </si>
  <si>
    <t>Consommat°</t>
  </si>
  <si>
    <t>Abonnement</t>
  </si>
  <si>
    <t>Carburant</t>
  </si>
  <si>
    <t>Postes Dépenses/Recettes</t>
  </si>
  <si>
    <t>VFM</t>
  </si>
  <si>
    <t>% Mois précédent</t>
  </si>
  <si>
    <t>Caravane</t>
  </si>
  <si>
    <t>Date livraison dépassée</t>
  </si>
  <si>
    <t>Epargne cumulée</t>
  </si>
  <si>
    <t>Du jour</t>
  </si>
  <si>
    <t>Cumulée</t>
  </si>
  <si>
    <t>J</t>
  </si>
  <si>
    <t>Z10</t>
  </si>
  <si>
    <t>G</t>
  </si>
  <si>
    <t>Gagné Rejoué
(GR)</t>
  </si>
  <si>
    <t>Joué
(J)</t>
  </si>
  <si>
    <t>Gagné
(G)</t>
  </si>
  <si>
    <t>P</t>
  </si>
  <si>
    <t>GR</t>
  </si>
  <si>
    <t xml:space="preserve">↑ SRI ECC - SRB Total
↓  +/-Values PEA-T (%)
</t>
  </si>
  <si>
    <t>Domaine 1</t>
  </si>
  <si>
    <t>Total
Actifs</t>
  </si>
  <si>
    <t>Solde Absolu Fin de Mois (sans/avec ECC) : 
Représente la capacité d'épargne du mois</t>
  </si>
  <si>
    <t>LEP</t>
  </si>
  <si>
    <t>A recouvrer
Colonne EG</t>
  </si>
  <si>
    <t>Non rapproché</t>
  </si>
  <si>
    <t>EMP</t>
  </si>
  <si>
    <t>Crédit
(Remboursé)</t>
  </si>
  <si>
    <t>Débit
(Dû)</t>
  </si>
  <si>
    <t>Solde
(Reste dû)</t>
  </si>
  <si>
    <t>AssVie</t>
  </si>
  <si>
    <t>XXXX</t>
  </si>
  <si>
    <t>Gagné Non Rejoué
(GNR)
Prélevé</t>
  </si>
  <si>
    <t>Crédit
sur site
(CS)</t>
  </si>
  <si>
    <r>
      <t xml:space="preserve">Résultat global
</t>
    </r>
    <r>
      <rPr>
        <b/>
        <sz val="8"/>
        <color theme="1"/>
        <rFont val="Calibri"/>
        <family val="2"/>
        <scheme val="minor"/>
      </rPr>
      <t>(CS+G) -
(J+GR+GNR)</t>
    </r>
  </si>
  <si>
    <t>A mettre au point &gt;&gt;&gt;</t>
  </si>
  <si>
    <t xml:space="preserve"> =&gt; (Ceci Permet de ne rajouter que les lignes manquantes par rapport au besoin exprimé)</t>
  </si>
  <si>
    <t>La procédure du bouton "Ajouter avec barre de progression" est dans le code UserForm (avec la boucle For Next de Sébastien Mathier)</t>
  </si>
  <si>
    <t>Ligne(s) vide(s) : Sans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</si>
</sst>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164" formatCode="dd/mm/yy;@"/>
    <numFmt numFmtId="165" formatCode="#,##0.00\ &quot;€&quot;"/>
    <numFmt numFmtId="166" formatCode="0_ ;[Red]\-0\ 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Arial"/>
      <family val="2"/>
    </font>
    <font>
      <b/>
      <sz val="16"/>
      <color rgb="FF0000FF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1"/>
      <color rgb="FF0000FF"/>
      <name val="Arial"/>
      <family val="2"/>
    </font>
    <font>
      <b/>
      <sz val="19"/>
      <name val="Calibri"/>
      <family val="2"/>
      <scheme val="minor"/>
    </font>
    <font>
      <b/>
      <sz val="18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8"/>
      <color rgb="FFFF0000"/>
      <name val="Calibri"/>
      <family val="2"/>
    </font>
    <font>
      <sz val="20"/>
      <color rgb="FFFF0000"/>
      <name val="Calibri"/>
      <family val="2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4"/>
      <color rgb="FF00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9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8" fontId="0" fillId="0" borderId="0" xfId="0" applyNumberFormat="1" applyAlignment="1">
      <alignment vertical="center" wrapText="1"/>
    </xf>
    <xf numFmtId="165" fontId="0" fillId="3" borderId="0" xfId="0" applyNumberForma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8" fontId="0" fillId="3" borderId="4" xfId="0" applyNumberForma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8" fontId="0" fillId="2" borderId="1" xfId="0" applyNumberForma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8" fontId="0" fillId="2" borderId="7" xfId="0" applyNumberFormat="1" applyFill="1" applyBorder="1" applyAlignment="1">
      <alignment vertical="center" wrapText="1"/>
    </xf>
    <xf numFmtId="164" fontId="0" fillId="3" borderId="14" xfId="0" applyNumberForma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65" fontId="0" fillId="3" borderId="14" xfId="0" applyNumberFormat="1" applyFill="1" applyBorder="1" applyAlignment="1">
      <alignment vertical="center" wrapText="1"/>
    </xf>
    <xf numFmtId="165" fontId="0" fillId="3" borderId="14" xfId="0" applyNumberFormat="1" applyFill="1" applyBorder="1" applyAlignment="1">
      <alignment horizontal="right" vertical="center" wrapText="1"/>
    </xf>
    <xf numFmtId="8" fontId="0" fillId="3" borderId="14" xfId="0" applyNumberFormat="1" applyFill="1" applyBorder="1" applyAlignment="1">
      <alignment vertical="center" wrapText="1"/>
    </xf>
    <xf numFmtId="8" fontId="0" fillId="3" borderId="14" xfId="0" applyNumberFormat="1" applyFill="1" applyBorder="1" applyAlignment="1">
      <alignment horizontal="center" vertical="center" wrapText="1"/>
    </xf>
    <xf numFmtId="8" fontId="0" fillId="3" borderId="19" xfId="0" applyNumberFormat="1" applyFill="1" applyBorder="1" applyAlignment="1">
      <alignment vertical="center" wrapText="1"/>
    </xf>
    <xf numFmtId="8" fontId="0" fillId="3" borderId="18" xfId="0" applyNumberFormat="1" applyFill="1" applyBorder="1" applyAlignment="1">
      <alignment vertical="center" wrapText="1"/>
    </xf>
    <xf numFmtId="165" fontId="0" fillId="3" borderId="15" xfId="0" applyNumberFormat="1" applyFill="1" applyBorder="1" applyAlignment="1">
      <alignment vertical="center" wrapText="1"/>
    </xf>
    <xf numFmtId="8" fontId="0" fillId="3" borderId="17" xfId="0" applyNumberForma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8" fontId="0" fillId="2" borderId="5" xfId="0" applyNumberFormat="1" applyFill="1" applyBorder="1" applyAlignment="1">
      <alignment vertical="center" wrapText="1"/>
    </xf>
    <xf numFmtId="165" fontId="5" fillId="0" borderId="5" xfId="0" applyNumberFormat="1" applyFont="1" applyBorder="1" applyAlignment="1">
      <alignment horizontal="right"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2" borderId="11" xfId="0" applyNumberFormat="1" applyFill="1" applyBorder="1" applyAlignment="1">
      <alignment vertical="center" wrapText="1"/>
    </xf>
    <xf numFmtId="8" fontId="0" fillId="2" borderId="3" xfId="0" applyNumberFormat="1" applyFill="1" applyBorder="1" applyAlignment="1">
      <alignment vertical="center" wrapText="1"/>
    </xf>
    <xf numFmtId="165" fontId="2" fillId="0" borderId="1" xfId="0" applyNumberFormat="1" applyFont="1" applyBorder="1" applyAlignment="1">
      <alignment horizontal="right" vertical="center" wrapText="1"/>
    </xf>
    <xf numFmtId="8" fontId="5" fillId="0" borderId="1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8" fontId="0" fillId="0" borderId="1" xfId="0" applyNumberForma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8" fontId="0" fillId="0" borderId="5" xfId="0" applyNumberFormat="1" applyBorder="1" applyAlignment="1">
      <alignment vertical="center" wrapText="1"/>
    </xf>
    <xf numFmtId="8" fontId="0" fillId="0" borderId="7" xfId="0" applyNumberFormat="1" applyBorder="1" applyAlignment="1">
      <alignment horizontal="center" vertical="center" wrapText="1"/>
    </xf>
    <xf numFmtId="8" fontId="0" fillId="0" borderId="20" xfId="0" applyNumberForma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8" fontId="0" fillId="0" borderId="0" xfId="0" applyNumberFormat="1" applyAlignment="1">
      <alignment horizontal="center" vertical="center" wrapText="1"/>
    </xf>
    <xf numFmtId="8" fontId="0" fillId="0" borderId="7" xfId="0" applyNumberFormat="1" applyBorder="1" applyAlignment="1">
      <alignment vertical="center" wrapText="1"/>
    </xf>
    <xf numFmtId="165" fontId="0" fillId="0" borderId="0" xfId="0" applyNumberFormat="1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8" fontId="2" fillId="0" borderId="0" xfId="0" applyNumberFormat="1" applyFont="1" applyAlignment="1">
      <alignment vertical="center" wrapText="1"/>
    </xf>
    <xf numFmtId="8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65" fontId="2" fillId="3" borderId="0" xfId="0" applyNumberFormat="1" applyFont="1" applyFill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8" fontId="0" fillId="0" borderId="4" xfId="0" applyNumberFormat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8" fontId="5" fillId="2" borderId="7" xfId="0" applyNumberFormat="1" applyFont="1" applyFill="1" applyBorder="1" applyAlignment="1">
      <alignment vertical="center" wrapText="1"/>
    </xf>
    <xf numFmtId="164" fontId="5" fillId="3" borderId="14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8" fontId="5" fillId="2" borderId="1" xfId="0" applyNumberFormat="1" applyFont="1" applyFill="1" applyBorder="1" applyAlignment="1">
      <alignment vertical="center" wrapText="1"/>
    </xf>
    <xf numFmtId="8" fontId="0" fillId="2" borderId="20" xfId="0" applyNumberForma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8" fontId="10" fillId="0" borderId="1" xfId="0" applyNumberFormat="1" applyFont="1" applyBorder="1" applyAlignment="1">
      <alignment horizontal="center" vertical="center" wrapText="1"/>
    </xf>
    <xf numFmtId="8" fontId="5" fillId="3" borderId="19" xfId="0" applyNumberFormat="1" applyFont="1" applyFill="1" applyBorder="1" applyAlignment="1">
      <alignment vertical="center" wrapText="1"/>
    </xf>
    <xf numFmtId="8" fontId="5" fillId="0" borderId="7" xfId="0" applyNumberFormat="1" applyFont="1" applyBorder="1" applyAlignment="1">
      <alignment vertical="center" wrapText="1"/>
    </xf>
    <xf numFmtId="8" fontId="5" fillId="0" borderId="5" xfId="0" applyNumberFormat="1" applyFont="1" applyBorder="1" applyAlignment="1">
      <alignment vertical="center" wrapText="1"/>
    </xf>
    <xf numFmtId="8" fontId="5" fillId="0" borderId="0" xfId="0" applyNumberFormat="1" applyFont="1" applyAlignment="1">
      <alignment vertical="center" wrapText="1"/>
    </xf>
    <xf numFmtId="165" fontId="0" fillId="3" borderId="1" xfId="0" applyNumberForma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8" fontId="1" fillId="0" borderId="1" xfId="0" applyNumberFormat="1" applyFont="1" applyBorder="1" applyAlignment="1">
      <alignment horizontal="center" vertical="center" wrapText="1"/>
    </xf>
    <xf numFmtId="165" fontId="5" fillId="3" borderId="0" xfId="0" applyNumberFormat="1" applyFont="1" applyFill="1" applyAlignment="1">
      <alignment vertical="center" wrapText="1"/>
    </xf>
    <xf numFmtId="165" fontId="5" fillId="0" borderId="0" xfId="0" applyNumberFormat="1" applyFont="1" applyAlignment="1">
      <alignment vertical="center" wrapText="1"/>
    </xf>
    <xf numFmtId="165" fontId="0" fillId="3" borderId="2" xfId="0" applyNumberFormat="1" applyFill="1" applyBorder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165" fontId="0" fillId="3" borderId="3" xfId="0" applyNumberForma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8" fontId="7" fillId="0" borderId="4" xfId="0" applyNumberFormat="1" applyFont="1" applyBorder="1" applyAlignment="1">
      <alignment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8" fontId="7" fillId="0" borderId="5" xfId="0" applyNumberFormat="1" applyFont="1" applyBorder="1" applyAlignment="1">
      <alignment vertical="center" wrapText="1"/>
    </xf>
    <xf numFmtId="8" fontId="7" fillId="0" borderId="5" xfId="0" applyNumberFormat="1" applyFont="1" applyBorder="1" applyAlignment="1">
      <alignment horizontal="center" vertical="center" wrapText="1"/>
    </xf>
    <xf numFmtId="165" fontId="7" fillId="0" borderId="9" xfId="0" applyNumberFormat="1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8" fontId="0" fillId="0" borderId="11" xfId="0" applyNumberFormat="1" applyBorder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5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9" fontId="5" fillId="3" borderId="20" xfId="0" applyNumberFormat="1" applyFont="1" applyFill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165" fontId="11" fillId="0" borderId="5" xfId="0" applyNumberFormat="1" applyFont="1" applyBorder="1" applyAlignment="1">
      <alignment vertical="center" wrapText="1"/>
    </xf>
    <xf numFmtId="8" fontId="5" fillId="2" borderId="11" xfId="0" applyNumberFormat="1" applyFont="1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8" fontId="5" fillId="2" borderId="13" xfId="0" applyNumberFormat="1" applyFont="1" applyFill="1" applyBorder="1" applyAlignment="1">
      <alignment vertical="center" wrapText="1"/>
    </xf>
    <xf numFmtId="7" fontId="2" fillId="0" borderId="0" xfId="0" applyNumberFormat="1" applyFont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8" fontId="4" fillId="0" borderId="2" xfId="0" applyNumberFormat="1" applyFont="1" applyBorder="1" applyAlignment="1">
      <alignment horizontal="center" vertical="center" wrapText="1"/>
    </xf>
    <xf numFmtId="8" fontId="4" fillId="0" borderId="6" xfId="0" applyNumberFormat="1" applyFont="1" applyBorder="1" applyAlignment="1">
      <alignment horizontal="center" vertical="center" wrapText="1"/>
    </xf>
    <xf numFmtId="8" fontId="4" fillId="0" borderId="2" xfId="0" applyNumberFormat="1" applyFont="1" applyBorder="1" applyAlignment="1">
      <alignment vertical="center" wrapText="1"/>
    </xf>
    <xf numFmtId="8" fontId="4" fillId="0" borderId="6" xfId="0" applyNumberFormat="1" applyFont="1" applyBorder="1" applyAlignment="1">
      <alignment vertical="center" wrapText="1"/>
    </xf>
    <xf numFmtId="8" fontId="4" fillId="0" borderId="3" xfId="0" applyNumberFormat="1" applyFont="1" applyBorder="1" applyAlignment="1">
      <alignment vertical="center" wrapText="1"/>
    </xf>
    <xf numFmtId="8" fontId="0" fillId="3" borderId="19" xfId="0" applyNumberFormat="1" applyFill="1" applyBorder="1" applyAlignment="1">
      <alignment horizontal="center" vertical="center" wrapText="1"/>
    </xf>
    <xf numFmtId="8" fontId="5" fillId="0" borderId="13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5" fillId="3" borderId="7" xfId="0" quotePrefix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8" fontId="10" fillId="0" borderId="6" xfId="0" applyNumberFormat="1" applyFont="1" applyBorder="1" applyAlignment="1">
      <alignment horizontal="left" vertical="center" wrapText="1"/>
    </xf>
    <xf numFmtId="8" fontId="5" fillId="3" borderId="14" xfId="0" applyNumberFormat="1" applyFont="1" applyFill="1" applyBorder="1" applyAlignment="1">
      <alignment vertical="center" wrapText="1"/>
    </xf>
    <xf numFmtId="7" fontId="5" fillId="0" borderId="0" xfId="0" applyNumberFormat="1" applyFont="1" applyAlignment="1">
      <alignment horizontal="center" vertical="center" wrapText="1"/>
    </xf>
    <xf numFmtId="8" fontId="10" fillId="4" borderId="1" xfId="0" applyNumberFormat="1" applyFont="1" applyFill="1" applyBorder="1" applyAlignment="1">
      <alignment horizontal="center" vertical="center" wrapText="1"/>
    </xf>
    <xf numFmtId="8" fontId="10" fillId="0" borderId="6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165" fontId="5" fillId="7" borderId="1" xfId="0" applyNumberFormat="1" applyFont="1" applyFill="1" applyBorder="1" applyAlignment="1">
      <alignment vertical="center" wrapText="1"/>
    </xf>
    <xf numFmtId="165" fontId="0" fillId="7" borderId="1" xfId="0" applyNumberForma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vertical="center" wrapText="1"/>
    </xf>
    <xf numFmtId="8" fontId="5" fillId="2" borderId="20" xfId="0" applyNumberFormat="1" applyFont="1" applyFill="1" applyBorder="1" applyAlignment="1">
      <alignment vertical="center" wrapText="1"/>
    </xf>
    <xf numFmtId="8" fontId="0" fillId="2" borderId="13" xfId="0" applyNumberFormat="1" applyFill="1" applyBorder="1" applyAlignment="1">
      <alignment vertical="center" wrapText="1"/>
    </xf>
    <xf numFmtId="0" fontId="0" fillId="5" borderId="0" xfId="0" applyFill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7" borderId="1" xfId="0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5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10" xfId="0" quotePrefix="1" applyFont="1" applyBorder="1" applyAlignment="1">
      <alignment vertical="center" wrapText="1"/>
    </xf>
    <xf numFmtId="8" fontId="5" fillId="2" borderId="7" xfId="0" applyNumberFormat="1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horizontal="right" vertical="center" wrapText="1"/>
    </xf>
    <xf numFmtId="8" fontId="4" fillId="0" borderId="1" xfId="0" applyNumberFormat="1" applyFont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8" fontId="0" fillId="2" borderId="16" xfId="0" applyNumberFormat="1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8" fontId="0" fillId="3" borderId="0" xfId="0" applyNumberFormat="1" applyFill="1" applyAlignment="1">
      <alignment vertical="center" wrapText="1"/>
    </xf>
    <xf numFmtId="165" fontId="1" fillId="5" borderId="3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165" fontId="0" fillId="3" borderId="4" xfId="0" applyNumberFormat="1" applyFill="1" applyBorder="1" applyAlignment="1">
      <alignment vertical="center" wrapText="1"/>
    </xf>
    <xf numFmtId="165" fontId="0" fillId="0" borderId="0" xfId="0" applyNumberFormat="1" applyAlignment="1">
      <alignment horizontal="center" vertical="center" wrapText="1"/>
    </xf>
    <xf numFmtId="0" fontId="1" fillId="5" borderId="2" xfId="0" applyFont="1" applyFill="1" applyBorder="1" applyAlignment="1">
      <alignment horizontal="right" vertical="center" wrapText="1"/>
    </xf>
    <xf numFmtId="8" fontId="1" fillId="0" borderId="22" xfId="0" applyNumberFormat="1" applyFont="1" applyBorder="1" applyAlignment="1">
      <alignment horizontal="center" vertical="center" wrapText="1"/>
    </xf>
    <xf numFmtId="8" fontId="5" fillId="0" borderId="22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5" borderId="6" xfId="0" quotePrefix="1" applyFont="1" applyFill="1" applyBorder="1" applyAlignment="1">
      <alignment vertical="center" wrapText="1"/>
    </xf>
    <xf numFmtId="0" fontId="1" fillId="5" borderId="3" xfId="0" quotePrefix="1" applyFont="1" applyFill="1" applyBorder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8" fontId="5" fillId="0" borderId="24" xfId="0" applyNumberFormat="1" applyFont="1" applyBorder="1" applyAlignment="1">
      <alignment vertical="center" wrapText="1"/>
    </xf>
    <xf numFmtId="8" fontId="0" fillId="0" borderId="25" xfId="0" applyNumberFormat="1" applyBorder="1" applyAlignment="1">
      <alignment vertical="center" wrapText="1"/>
    </xf>
    <xf numFmtId="0" fontId="12" fillId="3" borderId="27" xfId="0" applyFont="1" applyFill="1" applyBorder="1" applyAlignment="1">
      <alignment horizontal="center" vertical="center" wrapText="1"/>
    </xf>
    <xf numFmtId="166" fontId="21" fillId="7" borderId="28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166" fontId="9" fillId="0" borderId="4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vertical="center" wrapText="1"/>
    </xf>
    <xf numFmtId="8" fontId="0" fillId="2" borderId="26" xfId="0" applyNumberFormat="1" applyFill="1" applyBorder="1" applyAlignment="1">
      <alignment vertical="center" wrapText="1"/>
    </xf>
    <xf numFmtId="165" fontId="0" fillId="3" borderId="7" xfId="0" applyNumberFormat="1" applyFill="1" applyBorder="1" applyAlignment="1">
      <alignment vertical="center" wrapText="1"/>
    </xf>
    <xf numFmtId="0" fontId="7" fillId="0" borderId="28" xfId="0" applyFont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40" fontId="5" fillId="0" borderId="0" xfId="0" applyNumberFormat="1" applyFont="1" applyAlignment="1">
      <alignment vertical="center" wrapText="1"/>
    </xf>
    <xf numFmtId="40" fontId="5" fillId="2" borderId="26" xfId="0" applyNumberFormat="1" applyFont="1" applyFill="1" applyBorder="1" applyAlignment="1">
      <alignment vertical="center" wrapText="1"/>
    </xf>
    <xf numFmtId="165" fontId="5" fillId="2" borderId="30" xfId="0" applyNumberFormat="1" applyFont="1" applyFill="1" applyBorder="1" applyAlignment="1">
      <alignment vertical="center" wrapText="1"/>
    </xf>
    <xf numFmtId="8" fontId="5" fillId="0" borderId="32" xfId="0" applyNumberFormat="1" applyFont="1" applyBorder="1" applyAlignment="1">
      <alignment vertical="center" wrapText="1"/>
    </xf>
    <xf numFmtId="6" fontId="22" fillId="7" borderId="1" xfId="0" quotePrefix="1" applyNumberFormat="1" applyFont="1" applyFill="1" applyBorder="1" applyAlignment="1">
      <alignment horizontal="center" vertical="center" wrapText="1"/>
    </xf>
    <xf numFmtId="8" fontId="1" fillId="0" borderId="32" xfId="0" applyNumberFormat="1" applyFont="1" applyBorder="1" applyAlignment="1">
      <alignment horizontal="center" vertical="center" wrapText="1"/>
    </xf>
    <xf numFmtId="8" fontId="4" fillId="0" borderId="31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8" fontId="22" fillId="5" borderId="6" xfId="0" applyNumberFormat="1" applyFont="1" applyFill="1" applyBorder="1" applyAlignment="1">
      <alignment horizontal="left" vertical="center" wrapText="1"/>
    </xf>
    <xf numFmtId="8" fontId="22" fillId="4" borderId="1" xfId="0" quotePrefix="1" applyNumberFormat="1" applyFont="1" applyFill="1" applyBorder="1" applyAlignment="1">
      <alignment horizontal="left" vertical="center" wrapText="1"/>
    </xf>
    <xf numFmtId="8" fontId="22" fillId="7" borderId="7" xfId="0" applyNumberFormat="1" applyFont="1" applyFill="1" applyBorder="1" applyAlignment="1">
      <alignment horizontal="left" vertical="center" wrapText="1"/>
    </xf>
    <xf numFmtId="0" fontId="10" fillId="0" borderId="5" xfId="0" applyFont="1" applyBorder="1" applyAlignment="1">
      <alignment textRotation="90" wrapText="1"/>
    </xf>
    <xf numFmtId="0" fontId="10" fillId="0" borderId="7" xfId="0" applyFont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right" vertical="center" wrapText="1"/>
    </xf>
    <xf numFmtId="8" fontId="1" fillId="4" borderId="3" xfId="0" applyNumberFormat="1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right" vertical="center" wrapText="1"/>
    </xf>
    <xf numFmtId="40" fontId="5" fillId="2" borderId="33" xfId="0" applyNumberFormat="1" applyFont="1" applyFill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8" fontId="0" fillId="0" borderId="35" xfId="0" applyNumberFormat="1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49" fontId="5" fillId="0" borderId="35" xfId="0" applyNumberFormat="1" applyFont="1" applyBorder="1" applyAlignment="1">
      <alignment horizontal="center" vertical="center" wrapText="1"/>
    </xf>
    <xf numFmtId="49" fontId="5" fillId="3" borderId="35" xfId="0" applyNumberFormat="1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center" vertical="center" wrapText="1"/>
    </xf>
    <xf numFmtId="165" fontId="0" fillId="3" borderId="34" xfId="0" applyNumberFormat="1" applyFill="1" applyBorder="1" applyAlignment="1">
      <alignment vertical="center" wrapText="1"/>
    </xf>
    <xf numFmtId="8" fontId="0" fillId="2" borderId="36" xfId="0" applyNumberFormat="1" applyFill="1" applyBorder="1" applyAlignment="1">
      <alignment vertical="center" wrapText="1"/>
    </xf>
    <xf numFmtId="165" fontId="0" fillId="0" borderId="20" xfId="0" applyNumberForma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vertical="center" wrapText="1"/>
    </xf>
    <xf numFmtId="165" fontId="0" fillId="3" borderId="34" xfId="0" applyNumberFormat="1" applyFill="1" applyBorder="1" applyAlignment="1">
      <alignment horizontal="center" vertical="center" wrapText="1"/>
    </xf>
    <xf numFmtId="165" fontId="7" fillId="0" borderId="9" xfId="0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6" fontId="25" fillId="4" borderId="1" xfId="0" quotePrefix="1" applyNumberFormat="1" applyFont="1" applyFill="1" applyBorder="1" applyAlignment="1">
      <alignment horizontal="center" vertical="center" wrapText="1"/>
    </xf>
    <xf numFmtId="166" fontId="25" fillId="4" borderId="12" xfId="0" applyNumberFormat="1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8" fontId="0" fillId="2" borderId="38" xfId="0" applyNumberFormat="1" applyFill="1" applyBorder="1" applyAlignment="1">
      <alignment vertical="center" wrapText="1"/>
    </xf>
    <xf numFmtId="0" fontId="16" fillId="0" borderId="38" xfId="0" applyFont="1" applyBorder="1" applyAlignment="1">
      <alignment horizontal="center" vertical="center" wrapText="1"/>
    </xf>
    <xf numFmtId="164" fontId="5" fillId="0" borderId="38" xfId="0" applyNumberFormat="1" applyFont="1" applyBorder="1" applyAlignment="1">
      <alignment horizontal="center" vertical="center" wrapText="1"/>
    </xf>
    <xf numFmtId="0" fontId="5" fillId="0" borderId="38" xfId="0" applyFont="1" applyBorder="1" applyAlignment="1">
      <alignment horizontal="left" vertical="center" wrapText="1"/>
    </xf>
    <xf numFmtId="165" fontId="5" fillId="0" borderId="38" xfId="0" applyNumberFormat="1" applyFont="1" applyBorder="1" applyAlignment="1">
      <alignment vertical="center" wrapText="1"/>
    </xf>
    <xf numFmtId="8" fontId="5" fillId="2" borderId="38" xfId="0" applyNumberFormat="1" applyFont="1" applyFill="1" applyBorder="1" applyAlignment="1">
      <alignment horizontal="center" vertical="center" wrapText="1"/>
    </xf>
    <xf numFmtId="8" fontId="5" fillId="2" borderId="38" xfId="0" applyNumberFormat="1" applyFont="1" applyFill="1" applyBorder="1" applyAlignment="1">
      <alignment vertical="center" wrapText="1"/>
    </xf>
    <xf numFmtId="8" fontId="0" fillId="0" borderId="38" xfId="0" applyNumberFormat="1" applyBorder="1" applyAlignment="1">
      <alignment horizontal="center" vertical="center" wrapText="1"/>
    </xf>
    <xf numFmtId="40" fontId="5" fillId="2" borderId="38" xfId="0" applyNumberFormat="1" applyFont="1" applyFill="1" applyBorder="1" applyAlignment="1">
      <alignment vertical="center" wrapText="1"/>
    </xf>
    <xf numFmtId="8" fontId="0" fillId="0" borderId="38" xfId="0" applyNumberFormat="1" applyBorder="1" applyAlignment="1">
      <alignment vertical="center" wrapText="1"/>
    </xf>
    <xf numFmtId="165" fontId="5" fillId="2" borderId="38" xfId="0" applyNumberFormat="1" applyFont="1" applyFill="1" applyBorder="1" applyAlignment="1">
      <alignment vertical="center" wrapText="1"/>
    </xf>
    <xf numFmtId="0" fontId="10" fillId="0" borderId="38" xfId="0" applyFont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165" fontId="5" fillId="2" borderId="7" xfId="0" applyNumberFormat="1" applyFont="1" applyFill="1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165" fontId="5" fillId="7" borderId="7" xfId="0" applyNumberFormat="1" applyFont="1" applyFill="1" applyBorder="1" applyAlignment="1">
      <alignment vertical="center" wrapText="1"/>
    </xf>
    <xf numFmtId="165" fontId="0" fillId="7" borderId="7" xfId="0" applyNumberFormat="1" applyFill="1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8" fontId="5" fillId="2" borderId="39" xfId="0" applyNumberFormat="1" applyFont="1" applyFill="1" applyBorder="1" applyAlignment="1">
      <alignment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8" fontId="0" fillId="2" borderId="39" xfId="0" applyNumberFormat="1" applyFill="1" applyBorder="1" applyAlignment="1">
      <alignment vertical="center" wrapText="1"/>
    </xf>
    <xf numFmtId="8" fontId="0" fillId="0" borderId="39" xfId="0" applyNumberFormat="1" applyBorder="1" applyAlignment="1">
      <alignment horizontal="center" vertical="center" wrapText="1"/>
    </xf>
    <xf numFmtId="8" fontId="0" fillId="0" borderId="39" xfId="0" applyNumberFormat="1" applyBorder="1" applyAlignment="1">
      <alignment vertical="center" wrapText="1"/>
    </xf>
    <xf numFmtId="8" fontId="5" fillId="0" borderId="39" xfId="0" applyNumberFormat="1" applyFont="1" applyBorder="1" applyAlignment="1">
      <alignment vertical="center" wrapText="1"/>
    </xf>
    <xf numFmtId="8" fontId="0" fillId="2" borderId="40" xfId="0" applyNumberFormat="1" applyFill="1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165" fontId="5" fillId="7" borderId="40" xfId="0" applyNumberFormat="1" applyFont="1" applyFill="1" applyBorder="1" applyAlignment="1">
      <alignment vertical="center" wrapText="1"/>
    </xf>
    <xf numFmtId="165" fontId="0" fillId="7" borderId="40" xfId="0" applyNumberFormat="1" applyFill="1" applyBorder="1" applyAlignment="1">
      <alignment vertical="center" wrapText="1"/>
    </xf>
    <xf numFmtId="0" fontId="10" fillId="0" borderId="38" xfId="0" applyFont="1" applyBorder="1" applyAlignment="1">
      <alignment horizontal="center" vertical="center" wrapText="1"/>
    </xf>
    <xf numFmtId="0" fontId="0" fillId="0" borderId="38" xfId="0" applyBorder="1" applyAlignment="1">
      <alignment horizontal="left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29" fillId="0" borderId="38" xfId="0" applyFont="1" applyBorder="1" applyAlignment="1">
      <alignment horizontal="righ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7" fontId="2" fillId="0" borderId="0" xfId="0" applyNumberFormat="1" applyFont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5" fontId="1" fillId="6" borderId="2" xfId="0" applyNumberFormat="1" applyFont="1" applyFill="1" applyBorder="1" applyAlignment="1">
      <alignment horizontal="center" vertical="center" wrapText="1"/>
    </xf>
    <xf numFmtId="165" fontId="1" fillId="6" borderId="3" xfId="0" applyNumberFormat="1" applyFont="1" applyFill="1" applyBorder="1" applyAlignment="1">
      <alignment horizontal="center" vertical="center" wrapText="1"/>
    </xf>
    <xf numFmtId="165" fontId="1" fillId="6" borderId="1" xfId="0" applyNumberFormat="1" applyFont="1" applyFill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right" vertical="center" wrapText="1"/>
    </xf>
    <xf numFmtId="0" fontId="1" fillId="5" borderId="6" xfId="0" applyFont="1" applyFill="1" applyBorder="1" applyAlignment="1">
      <alignment horizontal="right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40" fontId="24" fillId="0" borderId="30" xfId="0" applyNumberFormat="1" applyFont="1" applyBorder="1" applyAlignment="1">
      <alignment horizontal="center" vertical="center" wrapText="1"/>
    </xf>
    <xf numFmtId="8" fontId="4" fillId="0" borderId="2" xfId="0" applyNumberFormat="1" applyFont="1" applyBorder="1" applyAlignment="1">
      <alignment horizontal="center" vertical="center" wrapText="1"/>
    </xf>
    <xf numFmtId="8" fontId="4" fillId="0" borderId="6" xfId="0" applyNumberFormat="1" applyFont="1" applyBorder="1" applyAlignment="1">
      <alignment horizontal="center" vertical="center" wrapText="1"/>
    </xf>
    <xf numFmtId="8" fontId="4" fillId="0" borderId="12" xfId="0" applyNumberFormat="1" applyFont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8" fontId="1" fillId="5" borderId="1" xfId="0" applyNumberFormat="1" applyFont="1" applyFill="1" applyBorder="1" applyAlignment="1">
      <alignment horizontal="center" vertical="center" wrapText="1"/>
    </xf>
    <xf numFmtId="8" fontId="1" fillId="5" borderId="5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right" vertical="center" wrapText="1"/>
    </xf>
    <xf numFmtId="166" fontId="13" fillId="0" borderId="4" xfId="0" quotePrefix="1" applyNumberFormat="1" applyFont="1" applyBorder="1" applyAlignment="1">
      <alignment horizontal="center" vertical="top" wrapText="1"/>
    </xf>
    <xf numFmtId="166" fontId="13" fillId="0" borderId="5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textRotation="90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166" fontId="13" fillId="0" borderId="8" xfId="0" quotePrefix="1" applyNumberFormat="1" applyFont="1" applyBorder="1" applyAlignment="1">
      <alignment horizontal="center" vertical="top" wrapText="1"/>
    </xf>
    <xf numFmtId="166" fontId="13" fillId="0" borderId="9" xfId="0" applyNumberFormat="1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textRotation="90" wrapText="1"/>
    </xf>
    <xf numFmtId="0" fontId="10" fillId="0" borderId="4" xfId="0" applyFont="1" applyBorder="1" applyAlignment="1">
      <alignment horizontal="center" textRotation="90" wrapText="1"/>
    </xf>
    <xf numFmtId="0" fontId="10" fillId="0" borderId="5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8" xfId="0" applyFont="1" applyBorder="1" applyAlignment="1">
      <alignment textRotation="90" wrapText="1"/>
    </xf>
    <xf numFmtId="0" fontId="1" fillId="0" borderId="21" xfId="0" applyFont="1" applyBorder="1" applyAlignment="1">
      <alignment textRotation="90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1" fillId="4" borderId="6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1" xfId="0" quotePrefix="1" applyFont="1" applyBorder="1" applyAlignment="1">
      <alignment horizontal="left" vertical="center" wrapText="1"/>
    </xf>
    <xf numFmtId="0" fontId="5" fillId="0" borderId="10" xfId="0" quotePrefix="1" applyFont="1" applyBorder="1" applyAlignment="1">
      <alignment horizontal="left" vertical="center" wrapText="1"/>
    </xf>
    <xf numFmtId="8" fontId="22" fillId="5" borderId="2" xfId="0" applyNumberFormat="1" applyFont="1" applyFill="1" applyBorder="1" applyAlignment="1">
      <alignment horizontal="center" vertical="center" wrapText="1"/>
    </xf>
    <xf numFmtId="8" fontId="22" fillId="5" borderId="6" xfId="0" applyNumberFormat="1" applyFont="1" applyFill="1" applyBorder="1" applyAlignment="1">
      <alignment horizontal="center" vertical="center" wrapText="1"/>
    </xf>
    <xf numFmtId="8" fontId="22" fillId="5" borderId="3" xfId="0" applyNumberFormat="1" applyFont="1" applyFill="1" applyBorder="1" applyAlignment="1">
      <alignment horizontal="center" vertical="center" wrapText="1"/>
    </xf>
    <xf numFmtId="8" fontId="22" fillId="5" borderId="26" xfId="0" applyNumberFormat="1" applyFont="1" applyFill="1" applyBorder="1" applyAlignment="1">
      <alignment horizontal="center" vertical="center" wrapText="1"/>
    </xf>
    <xf numFmtId="8" fontId="22" fillId="5" borderId="31" xfId="0" applyNumberFormat="1" applyFont="1" applyFill="1" applyBorder="1" applyAlignment="1">
      <alignment horizontal="center" vertical="center" wrapText="1"/>
    </xf>
    <xf numFmtId="8" fontId="22" fillId="4" borderId="26" xfId="0" applyNumberFormat="1" applyFont="1" applyFill="1" applyBorder="1" applyAlignment="1">
      <alignment horizontal="center" vertical="center" wrapText="1"/>
    </xf>
    <xf numFmtId="8" fontId="22" fillId="4" borderId="28" xfId="0" applyNumberFormat="1" applyFont="1" applyFill="1" applyBorder="1" applyAlignment="1">
      <alignment horizontal="center" vertical="center" wrapText="1"/>
    </xf>
    <xf numFmtId="1" fontId="23" fillId="4" borderId="26" xfId="0" applyNumberFormat="1" applyFont="1" applyFill="1" applyBorder="1" applyAlignment="1">
      <alignment horizontal="center" vertical="center" wrapText="1"/>
    </xf>
    <xf numFmtId="1" fontId="23" fillId="4" borderId="6" xfId="0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textRotation="90" wrapText="1"/>
    </xf>
    <xf numFmtId="0" fontId="10" fillId="5" borderId="4" xfId="0" applyFont="1" applyFill="1" applyBorder="1" applyAlignment="1">
      <alignment horizontal="center" textRotation="90" wrapText="1"/>
    </xf>
    <xf numFmtId="0" fontId="10" fillId="5" borderId="5" xfId="0" applyFont="1" applyFill="1" applyBorder="1" applyAlignment="1">
      <alignment horizontal="center" textRotation="90" wrapText="1"/>
    </xf>
    <xf numFmtId="164" fontId="10" fillId="0" borderId="7" xfId="0" applyNumberFormat="1" applyFont="1" applyBorder="1" applyAlignment="1">
      <alignment horizontal="center" textRotation="90" wrapText="1"/>
    </xf>
    <xf numFmtId="164" fontId="10" fillId="0" borderId="4" xfId="0" applyNumberFormat="1" applyFont="1" applyBorder="1" applyAlignment="1">
      <alignment horizontal="center" textRotation="90" wrapText="1"/>
    </xf>
    <xf numFmtId="164" fontId="10" fillId="0" borderId="5" xfId="0" applyNumberFormat="1" applyFont="1" applyBorder="1" applyAlignment="1">
      <alignment horizontal="center" textRotation="90" wrapText="1"/>
    </xf>
    <xf numFmtId="0" fontId="10" fillId="0" borderId="29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6" xfId="0" quotePrefix="1" applyFont="1" applyFill="1" applyBorder="1" applyAlignment="1">
      <alignment horizontal="center" vertical="center" wrapText="1"/>
    </xf>
    <xf numFmtId="0" fontId="3" fillId="5" borderId="3" xfId="0" quotePrefix="1" applyFont="1" applyFill="1" applyBorder="1" applyAlignment="1">
      <alignment horizontal="center" vertical="center" wrapText="1"/>
    </xf>
    <xf numFmtId="8" fontId="3" fillId="5" borderId="16" xfId="0" applyNumberFormat="1" applyFont="1" applyFill="1" applyBorder="1" applyAlignment="1">
      <alignment horizontal="center" vertical="center" wrapText="1"/>
    </xf>
    <xf numFmtId="8" fontId="3" fillId="5" borderId="13" xfId="0" applyNumberFormat="1" applyFont="1" applyFill="1" applyBorder="1" applyAlignment="1">
      <alignment horizontal="center" vertical="center" wrapText="1"/>
    </xf>
    <xf numFmtId="165" fontId="22" fillId="5" borderId="29" xfId="0" applyNumberFormat="1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right" vertical="center" wrapText="1"/>
    </xf>
    <xf numFmtId="0" fontId="1" fillId="5" borderId="10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right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28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8" fontId="22" fillId="4" borderId="2" xfId="0" applyNumberFormat="1" applyFont="1" applyFill="1" applyBorder="1" applyAlignment="1">
      <alignment horizontal="center" vertical="center" wrapText="1"/>
    </xf>
    <xf numFmtId="8" fontId="22" fillId="4" borderId="3" xfId="0" applyNumberFormat="1" applyFont="1" applyFill="1" applyBorder="1" applyAlignment="1">
      <alignment horizontal="center" vertical="center" wrapText="1"/>
    </xf>
    <xf numFmtId="10" fontId="22" fillId="4" borderId="2" xfId="0" applyNumberFormat="1" applyFont="1" applyFill="1" applyBorder="1" applyAlignment="1">
      <alignment horizontal="center" vertical="center" wrapText="1"/>
    </xf>
    <xf numFmtId="10" fontId="22" fillId="4" borderId="6" xfId="0" applyNumberFormat="1" applyFont="1" applyFill="1" applyBorder="1" applyAlignment="1">
      <alignment horizontal="center" vertical="center" wrapText="1"/>
    </xf>
    <xf numFmtId="0" fontId="30" fillId="0" borderId="2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23" xfId="0" applyBorder="1" applyAlignment="1">
      <alignment horizontal="center" vertical="center" wrapText="1"/>
    </xf>
    <xf numFmtId="40" fontId="24" fillId="3" borderId="30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8" fontId="10" fillId="5" borderId="2" xfId="0" applyNumberFormat="1" applyFont="1" applyFill="1" applyBorder="1" applyAlignment="1">
      <alignment horizontal="center" vertical="center" wrapText="1"/>
    </xf>
    <xf numFmtId="8" fontId="10" fillId="5" borderId="6" xfId="0" applyNumberFormat="1" applyFont="1" applyFill="1" applyBorder="1" applyAlignment="1">
      <alignment horizontal="center" vertical="center" wrapText="1"/>
    </xf>
    <xf numFmtId="8" fontId="10" fillId="5" borderId="3" xfId="0" applyNumberFormat="1" applyFont="1" applyFill="1" applyBorder="1" applyAlignment="1">
      <alignment horizontal="center" vertical="center" wrapText="1"/>
    </xf>
    <xf numFmtId="8" fontId="1" fillId="4" borderId="6" xfId="0" applyNumberFormat="1" applyFont="1" applyFill="1" applyBorder="1" applyAlignment="1">
      <alignment horizontal="left" vertical="center" wrapText="1"/>
    </xf>
    <xf numFmtId="165" fontId="24" fillId="0" borderId="30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5" fontId="10" fillId="0" borderId="7" xfId="0" applyNumberFormat="1" applyFont="1" applyBorder="1" applyAlignment="1">
      <alignment horizontal="center" textRotation="90" wrapText="1"/>
    </xf>
    <xf numFmtId="165" fontId="10" fillId="0" borderId="4" xfId="0" applyNumberFormat="1" applyFont="1" applyBorder="1" applyAlignment="1">
      <alignment horizontal="center" textRotation="90" wrapText="1"/>
    </xf>
    <xf numFmtId="165" fontId="10" fillId="0" borderId="5" xfId="0" applyNumberFormat="1" applyFont="1" applyBorder="1" applyAlignment="1">
      <alignment horizontal="center" textRotation="90" wrapText="1"/>
    </xf>
    <xf numFmtId="165" fontId="22" fillId="4" borderId="2" xfId="0" applyNumberFormat="1" applyFont="1" applyFill="1" applyBorder="1" applyAlignment="1">
      <alignment horizontal="center" vertical="center" wrapText="1"/>
    </xf>
    <xf numFmtId="165" fontId="22" fillId="4" borderId="6" xfId="0" applyNumberFormat="1" applyFont="1" applyFill="1" applyBorder="1" applyAlignment="1">
      <alignment horizontal="center" vertical="center" wrapText="1"/>
    </xf>
    <xf numFmtId="165" fontId="22" fillId="4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1">
    <cellStyle name="Standaard" xfId="0" builtinId="0"/>
  </cellStyles>
  <dxfs count="21"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FF0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00B05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DBE5F1"/>
      <color rgb="FFCCFFFF"/>
      <color rgb="FFCCFFCC"/>
      <color rgb="FFFFCCFF"/>
      <color rgb="FF00FF00"/>
      <color rgb="FFFDB3F4"/>
      <color rgb="FF99FF66"/>
      <color rgb="FFFFCC99"/>
      <color rgb="FF5DFC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3457575</xdr:colOff>
          <xdr:row>5</xdr:row>
          <xdr:rowOff>257175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Bas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4</xdr:row>
          <xdr:rowOff>9525</xdr:rowOff>
        </xdr:from>
        <xdr:to>
          <xdr:col>5</xdr:col>
          <xdr:colOff>1704975</xdr:colOff>
          <xdr:row>5</xdr:row>
          <xdr:rowOff>238125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Ajouter Ligne sans Barre de progression</a:t>
              </a:r>
              <a:endParaRPr lang="nl-BE" sz="2000" b="0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nl-BE" sz="2000" b="0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5</xdr:row>
          <xdr:rowOff>247650</xdr:rowOff>
        </xdr:from>
        <xdr:to>
          <xdr:col>5</xdr:col>
          <xdr:colOff>1704975</xdr:colOff>
          <xdr:row>5</xdr:row>
          <xdr:rowOff>923925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Haut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1743075</xdr:colOff>
          <xdr:row>4</xdr:row>
          <xdr:rowOff>19050</xdr:rowOff>
        </xdr:from>
        <xdr:to>
          <xdr:col>5</xdr:col>
          <xdr:colOff>3429000</xdr:colOff>
          <xdr:row>5</xdr:row>
          <xdr:rowOff>247650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nl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3448050</xdr:colOff>
          <xdr:row>4</xdr:row>
          <xdr:rowOff>19050</xdr:rowOff>
        </xdr:from>
        <xdr:to>
          <xdr:col>5</xdr:col>
          <xdr:colOff>5133975</xdr:colOff>
          <xdr:row>5</xdr:row>
          <xdr:rowOff>247650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1733550</xdr:colOff>
          <xdr:row>5</xdr:row>
          <xdr:rowOff>257175</xdr:rowOff>
        </xdr:from>
        <xdr:to>
          <xdr:col>5</xdr:col>
          <xdr:colOff>3419475</xdr:colOff>
          <xdr:row>6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Listes choix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2</xdr:row>
          <xdr:rowOff>295275</xdr:rowOff>
        </xdr:from>
        <xdr:to>
          <xdr:col>5</xdr:col>
          <xdr:colOff>3771900</xdr:colOff>
          <xdr:row>4</xdr:row>
          <xdr:rowOff>66675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Ajouter Lignes avec barre de progression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U44"/>
  <sheetViews>
    <sheetView showGridLines="0" showZeros="0" tabSelected="1" zoomScale="73" zoomScaleNormal="73" zoomScaleSheetLayoutView="75" workbookViewId="0">
      <pane xSplit="18" ySplit="7" topLeftCell="S9" activePane="bottomRight" state="frozenSplit"/>
      <selection pane="topRight" activeCell="BX3" sqref="BX1:BX1048576"/>
      <selection pane="bottomLeft" activeCell="A1795" sqref="A1795"/>
      <selection pane="bottomRight" activeCell="A19" sqref="A19:A20"/>
    </sheetView>
  </sheetViews>
  <sheetFormatPr defaultColWidth="11.5703125" defaultRowHeight="15" x14ac:dyDescent="0.25"/>
  <cols>
    <col min="1" max="1" width="8.42578125" style="42" bestFit="1" customWidth="1"/>
    <col min="2" max="2" width="6.28515625" style="168" customWidth="1"/>
    <col min="3" max="3" width="3.42578125" style="7" customWidth="1"/>
    <col min="4" max="4" width="10.28515625" style="46" customWidth="1"/>
    <col min="5" max="5" width="44.28515625" style="160" customWidth="1"/>
    <col min="6" max="6" width="60" style="160" customWidth="1"/>
    <col min="7" max="7" width="5" style="42" customWidth="1"/>
    <col min="8" max="8" width="7.42578125" style="37" customWidth="1"/>
    <col min="9" max="9" width="11" style="45" customWidth="1"/>
    <col min="10" max="10" width="7.7109375" style="37" customWidth="1"/>
    <col min="11" max="11" width="3.85546875" style="37" customWidth="1"/>
    <col min="12" max="12" width="10.85546875" style="61" customWidth="1"/>
    <col min="13" max="13" width="3.85546875" style="37" customWidth="1"/>
    <col min="14" max="14" width="14.28515625" style="37" customWidth="1"/>
    <col min="15" max="15" width="5.85546875" style="37" customWidth="1"/>
    <col min="16" max="16" width="13" style="37" customWidth="1"/>
    <col min="17" max="17" width="12.85546875" style="37" customWidth="1"/>
    <col min="18" max="18" width="2.5703125" style="37" customWidth="1"/>
    <col min="19" max="19" width="11.140625" style="45" customWidth="1"/>
    <col min="20" max="20" width="11.140625" style="47" customWidth="1"/>
    <col min="21" max="21" width="5" style="37" customWidth="1"/>
    <col min="22" max="22" width="5.42578125" style="37" customWidth="1"/>
    <col min="23" max="24" width="11.140625" style="42" customWidth="1"/>
    <col min="25" max="27" width="12.28515625" style="4" customWidth="1"/>
    <col min="28" max="30" width="12.28515625" style="71" customWidth="1"/>
    <col min="31" max="32" width="11.140625" style="42" customWidth="1"/>
    <col min="33" max="33" width="2.7109375" style="42" customWidth="1"/>
    <col min="34" max="35" width="12.28515625" style="42" customWidth="1"/>
    <col min="36" max="37" width="12.28515625" style="4" customWidth="1"/>
    <col min="38" max="38" width="2.7109375" style="43" customWidth="1"/>
    <col min="39" max="42" width="12.28515625" style="4" customWidth="1"/>
    <col min="43" max="43" width="2.7109375" style="43" customWidth="1"/>
    <col min="44" max="47" width="12.28515625" style="4" customWidth="1"/>
    <col min="48" max="48" width="2.7109375" style="4" customWidth="1"/>
    <col min="49" max="55" width="12.28515625" style="4" customWidth="1"/>
    <col min="56" max="56" width="12.140625" style="4" customWidth="1"/>
    <col min="57" max="60" width="12.28515625" style="4" customWidth="1"/>
    <col min="61" max="61" width="2.7109375" style="4" customWidth="1"/>
    <col min="62" max="65" width="12.28515625" style="4" customWidth="1"/>
    <col min="66" max="66" width="2.5703125" style="4" customWidth="1"/>
    <col min="67" max="68" width="12.28515625" style="4" customWidth="1"/>
    <col min="69" max="69" width="12.28515625" style="71" customWidth="1"/>
    <col min="70" max="70" width="12.28515625" style="4" customWidth="1"/>
    <col min="71" max="71" width="2.5703125" style="43" customWidth="1"/>
    <col min="72" max="75" width="12.28515625" style="4" customWidth="1"/>
    <col min="76" max="76" width="2.5703125" style="4" customWidth="1"/>
    <col min="77" max="80" width="12.28515625" style="4" customWidth="1"/>
    <col min="81" max="81" width="2.7109375" style="4" customWidth="1"/>
    <col min="82" max="85" width="12.28515625" style="4" customWidth="1"/>
    <col min="86" max="86" width="2.7109375" style="4" customWidth="1"/>
    <col min="87" max="89" width="12.28515625" style="4" customWidth="1"/>
    <col min="90" max="90" width="12.28515625" style="3" customWidth="1"/>
    <col min="91" max="91" width="1.28515625" style="3" customWidth="1"/>
    <col min="92" max="93" width="12.28515625" style="45" customWidth="1"/>
    <col min="94" max="94" width="2.7109375" style="180" customWidth="1"/>
    <col min="95" max="96" width="12.28515625" style="45" customWidth="1"/>
    <col min="97" max="97" width="1.28515625" style="5" customWidth="1"/>
    <col min="98" max="99" width="12.28515625" style="3" customWidth="1"/>
    <col min="100" max="100" width="1.7109375" style="3" customWidth="1"/>
    <col min="101" max="101" width="10.7109375" style="203" customWidth="1"/>
    <col min="102" max="102" width="10.7109375" style="77" customWidth="1"/>
    <col min="103" max="103" width="1.7109375" style="3" customWidth="1"/>
    <col min="104" max="106" width="3.42578125" style="42" customWidth="1"/>
    <col min="107" max="125" width="9.85546875" style="77" customWidth="1"/>
    <col min="126" max="145" width="9.85546875" style="45" customWidth="1"/>
    <col min="146" max="146" width="3.85546875" style="3" customWidth="1"/>
    <col min="147" max="147" width="11.5703125" style="3" customWidth="1"/>
    <col min="148" max="148" width="12.7109375" style="42" customWidth="1"/>
    <col min="149" max="149" width="11.5703125" style="42"/>
    <col min="150" max="150" width="19.5703125" style="42" customWidth="1"/>
    <col min="151" max="151" width="11.5703125" style="97"/>
    <col min="152" max="16384" width="11.5703125" style="3"/>
  </cols>
  <sheetData>
    <row r="1" spans="1:151" x14ac:dyDescent="0.25">
      <c r="D1" s="380" t="s">
        <v>65</v>
      </c>
      <c r="E1" s="380"/>
      <c r="F1" s="187">
        <v>1</v>
      </c>
      <c r="G1" s="187">
        <v>2</v>
      </c>
      <c r="H1" s="187">
        <v>3</v>
      </c>
      <c r="I1" s="187">
        <v>4</v>
      </c>
      <c r="J1" s="187">
        <v>5</v>
      </c>
      <c r="K1" s="187">
        <v>6</v>
      </c>
      <c r="L1" s="187">
        <v>7</v>
      </c>
      <c r="M1" s="187">
        <v>8</v>
      </c>
      <c r="N1" s="187">
        <v>9</v>
      </c>
      <c r="O1" s="187">
        <v>10</v>
      </c>
      <c r="P1" s="187">
        <v>11</v>
      </c>
      <c r="Q1" s="187">
        <v>12</v>
      </c>
      <c r="R1" s="187">
        <v>13</v>
      </c>
      <c r="S1" s="187">
        <v>14</v>
      </c>
      <c r="T1" s="187">
        <v>15</v>
      </c>
      <c r="U1" s="187">
        <v>16</v>
      </c>
      <c r="V1" s="187">
        <v>17</v>
      </c>
      <c r="W1" s="187">
        <v>18</v>
      </c>
      <c r="X1" s="187">
        <v>19</v>
      </c>
      <c r="Y1" s="187">
        <v>20</v>
      </c>
      <c r="Z1" s="187">
        <v>21</v>
      </c>
      <c r="AA1" s="187">
        <v>22</v>
      </c>
      <c r="AB1" s="187">
        <v>23</v>
      </c>
      <c r="AC1" s="187">
        <v>24</v>
      </c>
      <c r="AD1" s="187">
        <v>25</v>
      </c>
      <c r="AE1" s="187">
        <v>26</v>
      </c>
      <c r="AF1" s="187">
        <v>27</v>
      </c>
      <c r="AG1" s="187">
        <v>28</v>
      </c>
      <c r="AH1" s="187">
        <v>29</v>
      </c>
      <c r="AI1" s="187">
        <v>30</v>
      </c>
      <c r="AJ1" s="187">
        <v>31</v>
      </c>
      <c r="AK1" s="187">
        <v>32</v>
      </c>
      <c r="AL1" s="187">
        <v>33</v>
      </c>
      <c r="AM1" s="187">
        <v>34</v>
      </c>
      <c r="AN1" s="187">
        <v>35</v>
      </c>
      <c r="AO1" s="187">
        <v>36</v>
      </c>
      <c r="AP1" s="187">
        <v>37</v>
      </c>
      <c r="AQ1" s="187">
        <v>38</v>
      </c>
      <c r="AR1" s="187">
        <v>39</v>
      </c>
      <c r="AS1" s="187">
        <v>40</v>
      </c>
      <c r="AT1" s="187">
        <v>41</v>
      </c>
      <c r="AU1" s="187">
        <v>42</v>
      </c>
      <c r="AV1" s="187">
        <v>43</v>
      </c>
      <c r="AW1" s="187">
        <v>44</v>
      </c>
      <c r="AX1" s="187">
        <v>45</v>
      </c>
      <c r="AY1" s="187">
        <v>46</v>
      </c>
      <c r="AZ1" s="187">
        <v>47</v>
      </c>
      <c r="BA1" s="187">
        <v>48</v>
      </c>
      <c r="BB1" s="187">
        <v>49</v>
      </c>
      <c r="BC1" s="187">
        <v>50</v>
      </c>
      <c r="BD1" s="240">
        <v>51</v>
      </c>
      <c r="BE1" s="187">
        <v>52</v>
      </c>
      <c r="BF1" s="187">
        <v>53</v>
      </c>
      <c r="BG1" s="187">
        <v>54</v>
      </c>
      <c r="BH1" s="187">
        <v>55</v>
      </c>
      <c r="BI1" s="187">
        <v>56</v>
      </c>
      <c r="BJ1" s="187">
        <v>57</v>
      </c>
      <c r="BK1" s="187">
        <v>58</v>
      </c>
      <c r="BL1" s="187">
        <v>59</v>
      </c>
      <c r="BM1" s="187">
        <v>60</v>
      </c>
      <c r="BN1" s="187">
        <v>61</v>
      </c>
      <c r="BO1" s="187">
        <v>62</v>
      </c>
      <c r="BP1" s="187">
        <v>63</v>
      </c>
      <c r="BQ1" s="187">
        <v>64</v>
      </c>
      <c r="BR1" s="187">
        <v>65</v>
      </c>
      <c r="BS1" s="187">
        <v>66</v>
      </c>
      <c r="BT1" s="187">
        <v>67</v>
      </c>
      <c r="BU1" s="187">
        <v>68</v>
      </c>
      <c r="BV1" s="187">
        <v>69</v>
      </c>
      <c r="BW1" s="187">
        <v>70</v>
      </c>
      <c r="BX1" s="187">
        <v>71</v>
      </c>
      <c r="BY1" s="187">
        <v>72</v>
      </c>
      <c r="BZ1" s="187">
        <v>73</v>
      </c>
      <c r="CA1" s="187">
        <v>74</v>
      </c>
      <c r="CB1" s="187">
        <v>75</v>
      </c>
      <c r="CC1" s="187">
        <v>76</v>
      </c>
      <c r="CD1" s="187">
        <v>77</v>
      </c>
      <c r="CE1" s="187">
        <v>78</v>
      </c>
      <c r="CF1" s="187">
        <v>79</v>
      </c>
      <c r="CG1" s="187">
        <v>80</v>
      </c>
      <c r="CH1" s="187">
        <v>81</v>
      </c>
      <c r="CI1" s="187">
        <v>82</v>
      </c>
      <c r="CJ1" s="187">
        <v>83</v>
      </c>
      <c r="CK1" s="187">
        <v>84</v>
      </c>
      <c r="CL1" s="187">
        <v>85</v>
      </c>
      <c r="CM1" s="187">
        <v>86</v>
      </c>
      <c r="CN1" s="187">
        <v>87</v>
      </c>
      <c r="CO1" s="187">
        <v>88</v>
      </c>
      <c r="CP1" s="187">
        <v>89</v>
      </c>
      <c r="CQ1" s="187">
        <v>90</v>
      </c>
      <c r="CR1" s="187">
        <v>91</v>
      </c>
      <c r="CS1" s="187">
        <v>92</v>
      </c>
      <c r="CT1" s="187">
        <v>93</v>
      </c>
      <c r="CU1" s="187">
        <v>94</v>
      </c>
      <c r="CV1" s="187">
        <v>95</v>
      </c>
      <c r="CW1" s="187">
        <v>96</v>
      </c>
      <c r="CX1" s="187">
        <v>97</v>
      </c>
      <c r="CY1" s="241"/>
    </row>
    <row r="2" spans="1:151" ht="29.45" customHeight="1" x14ac:dyDescent="0.25">
      <c r="A2" s="192"/>
      <c r="B2" s="369" t="s">
        <v>56</v>
      </c>
      <c r="C2" s="369"/>
      <c r="D2" s="370"/>
      <c r="E2" s="169"/>
      <c r="F2" s="211"/>
      <c r="G2" s="366" t="s">
        <v>66</v>
      </c>
      <c r="H2" s="367"/>
      <c r="I2" s="367"/>
      <c r="J2" s="368"/>
      <c r="K2" s="345"/>
      <c r="L2" s="343"/>
      <c r="M2" s="346"/>
      <c r="N2" s="347"/>
      <c r="O2" s="348"/>
      <c r="P2" s="371" t="s">
        <v>72</v>
      </c>
      <c r="Q2" s="372"/>
      <c r="R2" s="153"/>
      <c r="S2" s="373"/>
      <c r="T2" s="374"/>
      <c r="U2" s="342"/>
      <c r="V2" s="343"/>
      <c r="W2" s="344"/>
      <c r="X2" s="340"/>
      <c r="Y2" s="341"/>
      <c r="Z2" s="163"/>
      <c r="AA2" s="163"/>
      <c r="CL2" s="178"/>
      <c r="CN2" s="230"/>
      <c r="CS2" s="179"/>
      <c r="CV2" s="179"/>
      <c r="CW2" s="381" t="s">
        <v>82</v>
      </c>
      <c r="CX2" s="381"/>
      <c r="CY2" s="198"/>
    </row>
    <row r="3" spans="1:151" ht="28.9" customHeight="1" x14ac:dyDescent="0.25">
      <c r="A3" s="193"/>
      <c r="B3" s="243"/>
      <c r="C3" s="321" t="s">
        <v>57</v>
      </c>
      <c r="D3" s="242"/>
      <c r="E3" s="154" t="s">
        <v>96</v>
      </c>
      <c r="F3" s="212"/>
      <c r="G3" s="349"/>
      <c r="H3" s="350"/>
      <c r="I3" s="350"/>
      <c r="J3" s="350"/>
      <c r="K3" s="350"/>
      <c r="L3" s="350"/>
      <c r="M3" s="350"/>
      <c r="N3" s="350"/>
      <c r="O3" s="350"/>
      <c r="P3" s="347"/>
      <c r="Q3" s="348"/>
      <c r="R3" s="121"/>
      <c r="S3" s="361" t="s">
        <v>93</v>
      </c>
      <c r="T3" s="362"/>
      <c r="U3" s="358" t="s">
        <v>67</v>
      </c>
      <c r="V3" s="359"/>
      <c r="W3" s="360"/>
      <c r="X3" s="307" t="s">
        <v>9</v>
      </c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8"/>
      <c r="AM3" s="308"/>
      <c r="AN3" s="308"/>
      <c r="AO3" s="308"/>
      <c r="AP3" s="308"/>
      <c r="AQ3" s="308"/>
      <c r="AR3" s="308"/>
      <c r="AS3" s="308"/>
      <c r="AT3" s="308"/>
      <c r="AU3" s="308"/>
      <c r="AV3" s="308"/>
      <c r="AW3" s="308"/>
      <c r="AX3" s="308"/>
      <c r="AY3" s="308"/>
      <c r="AZ3" s="308"/>
      <c r="BA3" s="309"/>
      <c r="BB3" s="309"/>
      <c r="BC3" s="309"/>
      <c r="BD3" s="309"/>
      <c r="BE3" s="309"/>
      <c r="BF3" s="309"/>
      <c r="BG3" s="308"/>
      <c r="BH3" s="308"/>
      <c r="BI3" s="308"/>
      <c r="BJ3" s="308"/>
      <c r="BK3" s="308"/>
      <c r="BL3" s="308"/>
      <c r="BM3" s="308"/>
      <c r="BN3" s="308"/>
      <c r="BO3" s="308"/>
      <c r="BP3" s="308"/>
      <c r="BQ3" s="308"/>
      <c r="BR3" s="308"/>
      <c r="BS3" s="308"/>
      <c r="BT3" s="308"/>
      <c r="BU3" s="308"/>
      <c r="BV3" s="308"/>
      <c r="BW3" s="308"/>
      <c r="BX3" s="308"/>
      <c r="BY3" s="308"/>
      <c r="BZ3" s="308"/>
      <c r="CA3" s="308"/>
      <c r="CB3" s="308"/>
      <c r="CC3" s="308"/>
      <c r="CD3" s="308"/>
      <c r="CE3" s="308"/>
      <c r="CF3" s="308"/>
      <c r="CG3" s="308"/>
      <c r="CH3" s="308"/>
      <c r="CI3" s="308"/>
      <c r="CJ3" s="308"/>
      <c r="CK3" s="308"/>
      <c r="CL3" s="310"/>
      <c r="CM3" s="4"/>
      <c r="CN3" s="294"/>
      <c r="CO3" s="295"/>
      <c r="CP3" s="295"/>
      <c r="CQ3" s="295"/>
      <c r="CR3" s="296"/>
      <c r="CT3" s="338" t="s">
        <v>5</v>
      </c>
      <c r="CU3" s="338" t="s">
        <v>58</v>
      </c>
      <c r="CV3" s="337"/>
      <c r="CW3" s="306" t="s">
        <v>83</v>
      </c>
      <c r="CX3" s="388" t="s">
        <v>84</v>
      </c>
      <c r="CY3" s="339"/>
      <c r="CZ3" s="332" t="s">
        <v>50</v>
      </c>
      <c r="DA3" s="333" t="s">
        <v>48</v>
      </c>
      <c r="DB3" s="333" t="s">
        <v>49</v>
      </c>
      <c r="DC3" s="334" t="s">
        <v>53</v>
      </c>
      <c r="DD3" s="334"/>
      <c r="DE3" s="334"/>
      <c r="DF3" s="334"/>
      <c r="DG3" s="334"/>
      <c r="DH3" s="334"/>
      <c r="DI3" s="334"/>
      <c r="DJ3" s="334"/>
      <c r="DK3" s="334"/>
      <c r="DL3" s="334"/>
      <c r="DM3" s="334"/>
      <c r="DN3" s="334"/>
      <c r="DO3" s="334"/>
      <c r="DP3" s="334"/>
      <c r="DQ3" s="334"/>
      <c r="DR3" s="334"/>
      <c r="DS3" s="334"/>
      <c r="DT3" s="334"/>
      <c r="DU3" s="334"/>
      <c r="DV3" s="334"/>
      <c r="DW3" s="334"/>
      <c r="DX3" s="334"/>
      <c r="DY3" s="334"/>
      <c r="DZ3" s="334"/>
      <c r="EA3" s="334"/>
      <c r="EB3" s="334"/>
      <c r="EC3" s="334"/>
      <c r="ED3" s="334"/>
      <c r="EE3" s="334"/>
      <c r="EF3" s="334"/>
      <c r="EG3" s="334"/>
      <c r="EH3" s="334"/>
      <c r="EI3" s="334"/>
      <c r="EJ3" s="334"/>
      <c r="EK3" s="334"/>
      <c r="EL3" s="335"/>
      <c r="EM3" s="79"/>
      <c r="EN3" s="79"/>
      <c r="EO3" s="79"/>
    </row>
    <row r="4" spans="1:151" ht="28.9" customHeight="1" x14ac:dyDescent="0.25">
      <c r="A4" s="193"/>
      <c r="B4" s="191">
        <f ca="1">IF(EOMONTH(TODAY(),-1)+8-TODAY()&gt;0,EOMONTH(TODAY(),-1)+8-TODAY(),)</f>
        <v>0</v>
      </c>
      <c r="C4" s="322"/>
      <c r="D4" s="207"/>
      <c r="E4" s="155" t="s">
        <v>71</v>
      </c>
      <c r="F4" s="213"/>
      <c r="G4" s="326" t="s">
        <v>64</v>
      </c>
      <c r="H4" s="326" t="s">
        <v>28</v>
      </c>
      <c r="I4" s="391" t="s">
        <v>29</v>
      </c>
      <c r="J4" s="351" t="s">
        <v>79</v>
      </c>
      <c r="K4" s="326" t="s">
        <v>62</v>
      </c>
      <c r="L4" s="354" t="s">
        <v>23</v>
      </c>
      <c r="M4" s="326" t="s">
        <v>81</v>
      </c>
      <c r="N4" s="326" t="s">
        <v>52</v>
      </c>
      <c r="O4" s="326" t="s">
        <v>40</v>
      </c>
      <c r="P4" s="363"/>
      <c r="Q4" s="363"/>
      <c r="R4" s="122"/>
      <c r="S4" s="375"/>
      <c r="T4" s="376"/>
      <c r="U4" s="394"/>
      <c r="V4" s="395"/>
      <c r="W4" s="396"/>
      <c r="X4" s="151"/>
      <c r="Y4" s="113"/>
      <c r="Z4" s="216" t="s">
        <v>44</v>
      </c>
      <c r="AA4" s="217" t="e">
        <f>#REF!</f>
        <v>#REF!</v>
      </c>
      <c r="AB4" s="129"/>
      <c r="AC4" s="133" t="s">
        <v>47</v>
      </c>
      <c r="AD4" s="132" t="e">
        <f>#REF!</f>
        <v>#REF!</v>
      </c>
      <c r="AE4" s="128"/>
      <c r="AF4" s="218" t="s">
        <v>44</v>
      </c>
      <c r="AG4" s="387" t="e">
        <f>#REF!</f>
        <v>#REF!</v>
      </c>
      <c r="AH4" s="387"/>
      <c r="AI4" s="127"/>
      <c r="AJ4" s="334"/>
      <c r="AK4" s="334"/>
      <c r="AL4" s="334"/>
      <c r="AM4" s="334"/>
      <c r="AN4" s="335"/>
      <c r="AO4" s="113"/>
      <c r="AP4" s="114"/>
      <c r="AQ4" s="114"/>
      <c r="AR4" s="114"/>
      <c r="AS4" s="151"/>
      <c r="AT4" s="311"/>
      <c r="AU4" s="312"/>
      <c r="AV4" s="312"/>
      <c r="AW4" s="312"/>
      <c r="AX4" s="313"/>
      <c r="AY4" s="184"/>
      <c r="AZ4" s="184"/>
      <c r="BA4" s="210"/>
      <c r="BB4" s="114"/>
      <c r="BC4" s="114"/>
      <c r="BD4" s="116"/>
      <c r="BE4" s="114"/>
      <c r="BF4" s="209"/>
      <c r="BG4" s="114"/>
      <c r="BH4" s="114"/>
      <c r="BI4" s="114"/>
      <c r="BJ4" s="114"/>
      <c r="BK4" s="151"/>
      <c r="BL4" s="114"/>
      <c r="BM4" s="114"/>
      <c r="BN4" s="114"/>
      <c r="BO4" s="114"/>
      <c r="BP4" s="114"/>
      <c r="BQ4" s="113"/>
      <c r="BR4" s="114"/>
      <c r="BS4" s="114"/>
      <c r="BT4" s="114"/>
      <c r="BU4" s="114"/>
      <c r="BV4" s="115"/>
      <c r="BW4" s="116"/>
      <c r="BX4" s="116"/>
      <c r="BY4" s="116"/>
      <c r="BZ4" s="117"/>
      <c r="CA4" s="116"/>
      <c r="CB4" s="116"/>
      <c r="CC4" s="116"/>
      <c r="CD4" s="116"/>
      <c r="CE4" s="116"/>
      <c r="CF4" s="116"/>
      <c r="CG4" s="116"/>
      <c r="CH4" s="116"/>
      <c r="CI4" s="116"/>
      <c r="CJ4" s="116"/>
      <c r="CK4" s="116"/>
      <c r="CL4" s="170"/>
      <c r="CM4" s="4"/>
      <c r="CN4" s="233"/>
      <c r="CO4" s="234"/>
      <c r="CP4" s="234"/>
      <c r="CQ4" s="236"/>
      <c r="CR4" s="235"/>
      <c r="CT4" s="338"/>
      <c r="CU4" s="338"/>
      <c r="CV4" s="338"/>
      <c r="CW4" s="306"/>
      <c r="CX4" s="388"/>
      <c r="CY4" s="339"/>
      <c r="CZ4" s="332"/>
      <c r="DA4" s="333"/>
      <c r="DB4" s="333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  <c r="DQ4" s="112"/>
      <c r="DR4" s="112"/>
      <c r="DS4" s="112"/>
      <c r="DT4" s="112"/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79"/>
      <c r="EN4" s="79"/>
      <c r="EO4" s="79"/>
    </row>
    <row r="5" spans="1:151" s="6" customFormat="1" ht="28.15" customHeight="1" x14ac:dyDescent="0.25">
      <c r="A5" s="317"/>
      <c r="B5" s="324" t="str">
        <f ca="1">IF(B4&gt;0,"▲Nbre de jours avant fin du mois et 08 du mois",IF(B4&lt;=0,"▲Nbre de jours avant fin du mois"))</f>
        <v>▲Nbre de jours avant fin du mois</v>
      </c>
      <c r="C5" s="322"/>
      <c r="D5" s="389" t="s">
        <v>0</v>
      </c>
      <c r="E5" s="382" t="s">
        <v>55</v>
      </c>
      <c r="F5" s="319"/>
      <c r="G5" s="327"/>
      <c r="H5" s="327"/>
      <c r="I5" s="392"/>
      <c r="J5" s="352"/>
      <c r="K5" s="327"/>
      <c r="L5" s="355"/>
      <c r="M5" s="327"/>
      <c r="N5" s="327"/>
      <c r="O5" s="327"/>
      <c r="P5" s="357" t="s">
        <v>77</v>
      </c>
      <c r="Q5" s="357"/>
      <c r="R5" s="123"/>
      <c r="S5" s="364" t="s">
        <v>32</v>
      </c>
      <c r="T5" s="365"/>
      <c r="U5" s="303"/>
      <c r="V5" s="141"/>
      <c r="W5" s="142">
        <v>5131</v>
      </c>
      <c r="X5" s="143"/>
      <c r="Y5" s="314" t="s">
        <v>30</v>
      </c>
      <c r="Z5" s="315"/>
      <c r="AA5" s="315"/>
      <c r="AB5" s="384" t="s">
        <v>46</v>
      </c>
      <c r="AC5" s="385"/>
      <c r="AD5" s="386"/>
      <c r="AE5" s="364" t="s">
        <v>33</v>
      </c>
      <c r="AF5" s="365"/>
      <c r="AG5" s="144"/>
      <c r="AH5" s="145">
        <v>6667</v>
      </c>
      <c r="AI5" s="146"/>
      <c r="AJ5" s="316" t="s">
        <v>18</v>
      </c>
      <c r="AK5" s="303"/>
      <c r="AL5" s="141"/>
      <c r="AM5" s="142">
        <v>9617</v>
      </c>
      <c r="AN5" s="143"/>
      <c r="AO5" s="316" t="s">
        <v>4</v>
      </c>
      <c r="AP5" s="303"/>
      <c r="AQ5" s="141"/>
      <c r="AR5" s="142">
        <v>3443</v>
      </c>
      <c r="AS5" s="143"/>
      <c r="AT5" s="316" t="s">
        <v>60</v>
      </c>
      <c r="AU5" s="303"/>
      <c r="AV5" s="141"/>
      <c r="AW5" s="142">
        <v>3022</v>
      </c>
      <c r="AX5" s="181" t="s">
        <v>61</v>
      </c>
      <c r="AY5" s="185" t="s">
        <v>63</v>
      </c>
      <c r="AZ5" s="186"/>
      <c r="BA5" s="297" t="s">
        <v>43</v>
      </c>
      <c r="BB5" s="298"/>
      <c r="BC5" s="298"/>
      <c r="BD5" s="298"/>
      <c r="BE5" s="298"/>
      <c r="BF5" s="299"/>
      <c r="BG5" s="300" t="s">
        <v>31</v>
      </c>
      <c r="BH5" s="298"/>
      <c r="BI5" s="298"/>
      <c r="BJ5" s="298"/>
      <c r="BK5" s="301"/>
      <c r="BL5" s="300" t="s">
        <v>54</v>
      </c>
      <c r="BM5" s="298"/>
      <c r="BN5" s="298"/>
      <c r="BO5" s="298"/>
      <c r="BP5" s="301"/>
      <c r="BQ5" s="300" t="s">
        <v>6</v>
      </c>
      <c r="BR5" s="298"/>
      <c r="BS5" s="298"/>
      <c r="BT5" s="298"/>
      <c r="BU5" s="301"/>
      <c r="BV5" s="300" t="s">
        <v>22</v>
      </c>
      <c r="BW5" s="298"/>
      <c r="BX5" s="298"/>
      <c r="BY5" s="298"/>
      <c r="BZ5" s="301"/>
      <c r="CA5" s="302" t="s">
        <v>97</v>
      </c>
      <c r="CB5" s="303"/>
      <c r="CC5" s="141"/>
      <c r="CD5" s="142">
        <v>3703</v>
      </c>
      <c r="CE5" s="225"/>
      <c r="CF5" s="302" t="s">
        <v>104</v>
      </c>
      <c r="CG5" s="303"/>
      <c r="CH5" s="141"/>
      <c r="CI5" s="142" t="s">
        <v>105</v>
      </c>
      <c r="CJ5" s="225"/>
      <c r="CK5" s="304" t="s">
        <v>98</v>
      </c>
      <c r="CL5" s="331" t="s">
        <v>95</v>
      </c>
      <c r="CM5" s="231"/>
      <c r="CN5" s="297" t="s">
        <v>100</v>
      </c>
      <c r="CO5" s="298"/>
      <c r="CP5" s="298"/>
      <c r="CQ5" s="298"/>
      <c r="CR5" s="299"/>
      <c r="CS5" s="232"/>
      <c r="CT5" s="338"/>
      <c r="CU5" s="338"/>
      <c r="CV5" s="338"/>
      <c r="CW5" s="306"/>
      <c r="CX5" s="388"/>
      <c r="CY5" s="339"/>
      <c r="CZ5" s="332"/>
      <c r="DA5" s="333"/>
      <c r="DB5" s="333"/>
      <c r="DC5" s="292"/>
      <c r="DD5" s="293"/>
      <c r="DE5" s="291"/>
      <c r="DF5" s="292"/>
      <c r="DG5" s="291"/>
      <c r="DH5" s="292"/>
      <c r="DI5" s="291"/>
      <c r="DJ5" s="292"/>
      <c r="DK5" s="291"/>
      <c r="DL5" s="292"/>
      <c r="DM5" s="290"/>
      <c r="DN5" s="290"/>
      <c r="DO5" s="288"/>
      <c r="DP5" s="289"/>
      <c r="DQ5" s="291"/>
      <c r="DR5" s="292"/>
      <c r="DS5" s="291"/>
      <c r="DT5" s="292"/>
      <c r="DU5" s="292"/>
      <c r="DV5" s="293"/>
      <c r="DW5" s="291"/>
      <c r="DX5" s="292"/>
      <c r="DY5" s="290"/>
      <c r="DZ5" s="288"/>
      <c r="EA5" s="288"/>
      <c r="EB5" s="289"/>
      <c r="EC5" s="288"/>
      <c r="ED5" s="289"/>
      <c r="EE5" s="288"/>
      <c r="EF5" s="289"/>
      <c r="EG5" s="336"/>
      <c r="EH5" s="289"/>
      <c r="EI5" s="288"/>
      <c r="EJ5" s="289"/>
      <c r="EK5" s="290"/>
      <c r="EL5" s="288"/>
      <c r="EM5" s="330"/>
      <c r="EN5" s="330"/>
      <c r="EO5" s="330"/>
      <c r="EQ5" s="329"/>
      <c r="ER5" s="329"/>
      <c r="ES5" s="329"/>
      <c r="ET5" s="329"/>
      <c r="EU5" s="98"/>
    </row>
    <row r="6" spans="1:151" s="7" customFormat="1" ht="58.9" customHeight="1" x14ac:dyDescent="0.25">
      <c r="A6" s="318"/>
      <c r="B6" s="325"/>
      <c r="C6" s="323"/>
      <c r="D6" s="390"/>
      <c r="E6" s="383"/>
      <c r="F6" s="320"/>
      <c r="G6" s="328"/>
      <c r="H6" s="328"/>
      <c r="I6" s="393"/>
      <c r="J6" s="353"/>
      <c r="K6" s="328"/>
      <c r="L6" s="356"/>
      <c r="M6" s="328"/>
      <c r="N6" s="328"/>
      <c r="O6" s="328"/>
      <c r="P6" s="215" t="s">
        <v>94</v>
      </c>
      <c r="Q6" s="256" t="s">
        <v>73</v>
      </c>
      <c r="R6" s="124"/>
      <c r="S6" s="120" t="s">
        <v>1</v>
      </c>
      <c r="T6" s="150" t="s">
        <v>2</v>
      </c>
      <c r="U6" s="397" t="s">
        <v>7</v>
      </c>
      <c r="V6" s="398"/>
      <c r="W6" s="75" t="s">
        <v>11</v>
      </c>
      <c r="X6" s="75" t="s">
        <v>12</v>
      </c>
      <c r="Y6" s="75" t="s">
        <v>1</v>
      </c>
      <c r="Z6" s="75" t="s">
        <v>2</v>
      </c>
      <c r="AA6" s="75" t="s">
        <v>3</v>
      </c>
      <c r="AB6" s="67" t="s">
        <v>1</v>
      </c>
      <c r="AC6" s="67" t="s">
        <v>2</v>
      </c>
      <c r="AD6" s="67" t="s">
        <v>3</v>
      </c>
      <c r="AE6" s="75" t="s">
        <v>1</v>
      </c>
      <c r="AF6" s="75" t="s">
        <v>2</v>
      </c>
      <c r="AG6" s="75" t="s">
        <v>7</v>
      </c>
      <c r="AH6" s="75" t="s">
        <v>11</v>
      </c>
      <c r="AI6" s="75" t="s">
        <v>12</v>
      </c>
      <c r="AJ6" s="75" t="s">
        <v>1</v>
      </c>
      <c r="AK6" s="75" t="s">
        <v>2</v>
      </c>
      <c r="AL6" s="75" t="s">
        <v>7</v>
      </c>
      <c r="AM6" s="75" t="s">
        <v>11</v>
      </c>
      <c r="AN6" s="75" t="s">
        <v>12</v>
      </c>
      <c r="AO6" s="75" t="s">
        <v>1</v>
      </c>
      <c r="AP6" s="75" t="s">
        <v>2</v>
      </c>
      <c r="AQ6" s="75" t="s">
        <v>7</v>
      </c>
      <c r="AR6" s="75" t="s">
        <v>3</v>
      </c>
      <c r="AS6" s="75" t="s">
        <v>12</v>
      </c>
      <c r="AT6" s="75" t="s">
        <v>1</v>
      </c>
      <c r="AU6" s="75" t="s">
        <v>2</v>
      </c>
      <c r="AV6" s="75" t="s">
        <v>7</v>
      </c>
      <c r="AW6" s="75" t="s">
        <v>3</v>
      </c>
      <c r="AX6" s="182" t="s">
        <v>68</v>
      </c>
      <c r="AY6" s="182" t="s">
        <v>69</v>
      </c>
      <c r="AZ6" s="182" t="s">
        <v>70</v>
      </c>
      <c r="BA6" s="208" t="s">
        <v>107</v>
      </c>
      <c r="BB6" s="75" t="s">
        <v>89</v>
      </c>
      <c r="BC6" s="75" t="s">
        <v>90</v>
      </c>
      <c r="BD6" s="75" t="s">
        <v>88</v>
      </c>
      <c r="BE6" s="75" t="s">
        <v>106</v>
      </c>
      <c r="BF6" s="75" t="s">
        <v>108</v>
      </c>
      <c r="BG6" s="75" t="s">
        <v>1</v>
      </c>
      <c r="BH6" s="75" t="s">
        <v>2</v>
      </c>
      <c r="BI6" s="75" t="s">
        <v>7</v>
      </c>
      <c r="BJ6" s="75" t="s">
        <v>3</v>
      </c>
      <c r="BK6" s="75" t="s">
        <v>12</v>
      </c>
      <c r="BL6" s="67" t="s">
        <v>1</v>
      </c>
      <c r="BM6" s="75" t="s">
        <v>2</v>
      </c>
      <c r="BN6" s="75" t="s">
        <v>7</v>
      </c>
      <c r="BO6" s="75" t="s">
        <v>3</v>
      </c>
      <c r="BP6" s="75" t="s">
        <v>12</v>
      </c>
      <c r="BQ6" s="67" t="s">
        <v>1</v>
      </c>
      <c r="BR6" s="75" t="s">
        <v>2</v>
      </c>
      <c r="BS6" s="75" t="s">
        <v>7</v>
      </c>
      <c r="BT6" s="75" t="s">
        <v>3</v>
      </c>
      <c r="BU6" s="75" t="s">
        <v>12</v>
      </c>
      <c r="BV6" s="67" t="s">
        <v>1</v>
      </c>
      <c r="BW6" s="75" t="s">
        <v>2</v>
      </c>
      <c r="BX6" s="75" t="s">
        <v>7</v>
      </c>
      <c r="BY6" s="75" t="s">
        <v>3</v>
      </c>
      <c r="BZ6" s="75" t="s">
        <v>12</v>
      </c>
      <c r="CA6" s="67" t="s">
        <v>1</v>
      </c>
      <c r="CB6" s="75" t="s">
        <v>2</v>
      </c>
      <c r="CC6" s="75" t="s">
        <v>7</v>
      </c>
      <c r="CD6" s="75" t="s">
        <v>3</v>
      </c>
      <c r="CE6" s="75" t="s">
        <v>12</v>
      </c>
      <c r="CF6" s="67" t="s">
        <v>1</v>
      </c>
      <c r="CG6" s="75" t="s">
        <v>2</v>
      </c>
      <c r="CH6" s="75" t="s">
        <v>7</v>
      </c>
      <c r="CI6" s="75" t="s">
        <v>3</v>
      </c>
      <c r="CJ6" s="75" t="s">
        <v>12</v>
      </c>
      <c r="CK6" s="305"/>
      <c r="CL6" s="331"/>
      <c r="CM6" s="1"/>
      <c r="CN6" s="227" t="s">
        <v>101</v>
      </c>
      <c r="CO6" s="227" t="s">
        <v>102</v>
      </c>
      <c r="CP6" s="227" t="s">
        <v>7</v>
      </c>
      <c r="CQ6" s="226" t="s">
        <v>103</v>
      </c>
      <c r="CR6" s="1" t="s">
        <v>99</v>
      </c>
      <c r="CS6" s="2"/>
      <c r="CT6" s="338"/>
      <c r="CU6" s="338"/>
      <c r="CV6" s="338"/>
      <c r="CW6" s="306"/>
      <c r="CX6" s="388"/>
      <c r="CY6" s="337"/>
      <c r="CZ6" s="332"/>
      <c r="DA6" s="333"/>
      <c r="DB6" s="333"/>
      <c r="DC6" s="177" t="s">
        <v>2</v>
      </c>
      <c r="DD6" s="135" t="s">
        <v>1</v>
      </c>
      <c r="DE6" s="135" t="s">
        <v>2</v>
      </c>
      <c r="DF6" s="135" t="s">
        <v>1</v>
      </c>
      <c r="DG6" s="135" t="s">
        <v>2</v>
      </c>
      <c r="DH6" s="135" t="s">
        <v>1</v>
      </c>
      <c r="DI6" s="135" t="s">
        <v>2</v>
      </c>
      <c r="DJ6" s="135" t="s">
        <v>1</v>
      </c>
      <c r="DK6" s="135" t="s">
        <v>2</v>
      </c>
      <c r="DL6" s="135" t="s">
        <v>1</v>
      </c>
      <c r="DM6" s="135" t="s">
        <v>2</v>
      </c>
      <c r="DN6" s="135" t="s">
        <v>1</v>
      </c>
      <c r="DO6" s="135" t="s">
        <v>2</v>
      </c>
      <c r="DP6" s="135" t="s">
        <v>1</v>
      </c>
      <c r="DQ6" s="135" t="s">
        <v>2</v>
      </c>
      <c r="DR6" s="135" t="s">
        <v>1</v>
      </c>
      <c r="DS6" s="135" t="s">
        <v>2</v>
      </c>
      <c r="DT6" s="135" t="s">
        <v>1</v>
      </c>
      <c r="DU6" s="135" t="s">
        <v>2</v>
      </c>
      <c r="DV6" s="135" t="s">
        <v>1</v>
      </c>
      <c r="DW6" s="135" t="s">
        <v>2</v>
      </c>
      <c r="DX6" s="135" t="s">
        <v>1</v>
      </c>
      <c r="DY6" s="135" t="s">
        <v>2</v>
      </c>
      <c r="DZ6" s="135" t="s">
        <v>1</v>
      </c>
      <c r="EA6" s="135" t="s">
        <v>2</v>
      </c>
      <c r="EB6" s="135" t="s">
        <v>1</v>
      </c>
      <c r="EC6" s="135" t="s">
        <v>2</v>
      </c>
      <c r="ED6" s="135" t="s">
        <v>1</v>
      </c>
      <c r="EE6" s="135" t="s">
        <v>2</v>
      </c>
      <c r="EF6" s="135" t="s">
        <v>1</v>
      </c>
      <c r="EG6" s="135" t="s">
        <v>2</v>
      </c>
      <c r="EH6" s="135" t="s">
        <v>1</v>
      </c>
      <c r="EI6" s="135" t="s">
        <v>2</v>
      </c>
      <c r="EJ6" s="135" t="s">
        <v>1</v>
      </c>
      <c r="EK6" s="135" t="s">
        <v>2</v>
      </c>
      <c r="EL6" s="135" t="s">
        <v>1</v>
      </c>
      <c r="EM6" s="135" t="s">
        <v>2</v>
      </c>
      <c r="EN6" s="135" t="s">
        <v>1</v>
      </c>
      <c r="EO6" s="171" t="s">
        <v>27</v>
      </c>
      <c r="EQ6" s="152" t="s">
        <v>36</v>
      </c>
      <c r="ER6" s="109" t="s">
        <v>37</v>
      </c>
      <c r="ES6" s="10" t="s">
        <v>38</v>
      </c>
      <c r="ET6" s="104" t="s">
        <v>39</v>
      </c>
      <c r="EU6" s="103"/>
    </row>
    <row r="7" spans="1:151" s="8" customFormat="1" ht="15.75" thickBot="1" x14ac:dyDescent="0.3">
      <c r="A7" s="66"/>
      <c r="B7" s="190"/>
      <c r="C7" s="91"/>
      <c r="D7" s="14"/>
      <c r="E7" s="157"/>
      <c r="F7" s="157"/>
      <c r="G7" s="105"/>
      <c r="H7" s="15"/>
      <c r="I7" s="16"/>
      <c r="J7" s="15"/>
      <c r="K7" s="15"/>
      <c r="L7" s="60"/>
      <c r="M7" s="15"/>
      <c r="N7" s="73"/>
      <c r="O7" s="15"/>
      <c r="P7" s="15"/>
      <c r="Q7" s="214"/>
      <c r="R7" s="126"/>
      <c r="S7" s="16"/>
      <c r="T7" s="17"/>
      <c r="U7" s="15"/>
      <c r="V7" s="15"/>
      <c r="W7" s="18"/>
      <c r="X7" s="18"/>
      <c r="Y7" s="18"/>
      <c r="Z7" s="18"/>
      <c r="AA7" s="18"/>
      <c r="AB7" s="130"/>
      <c r="AC7" s="130"/>
      <c r="AD7" s="130"/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8"/>
      <c r="AQ7" s="19"/>
      <c r="AR7" s="18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68"/>
      <c r="BR7" s="20"/>
      <c r="BS7" s="118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1"/>
      <c r="CN7" s="22"/>
      <c r="CO7" s="228"/>
      <c r="CP7" s="237"/>
      <c r="CQ7" s="23"/>
      <c r="CR7" s="23"/>
      <c r="CS7" s="21"/>
      <c r="CT7" s="18"/>
      <c r="CU7" s="58"/>
      <c r="CV7" s="173"/>
      <c r="CW7" s="203"/>
      <c r="CX7" s="77"/>
      <c r="CY7" s="173"/>
      <c r="CZ7" s="66"/>
      <c r="DA7" s="42"/>
      <c r="DB7" s="42"/>
      <c r="DC7" s="5"/>
      <c r="DD7" s="5"/>
      <c r="DE7" s="65"/>
      <c r="DF7" s="65"/>
      <c r="DG7" s="65"/>
      <c r="DH7" s="65"/>
      <c r="DI7" s="65"/>
      <c r="DJ7" s="65"/>
      <c r="DK7" s="65"/>
      <c r="DL7" s="65"/>
      <c r="DM7" s="5"/>
      <c r="DN7" s="5"/>
      <c r="DO7" s="65"/>
      <c r="DP7" s="65"/>
      <c r="DQ7" s="5"/>
      <c r="DR7" s="5"/>
      <c r="DS7" s="5"/>
      <c r="DT7" s="5"/>
      <c r="DU7" s="76"/>
      <c r="DV7" s="5"/>
      <c r="DW7" s="5"/>
      <c r="DX7" s="5"/>
      <c r="DY7" s="72"/>
      <c r="DZ7" s="78"/>
      <c r="EA7" s="5"/>
      <c r="EB7" s="5"/>
      <c r="EC7" s="5"/>
      <c r="ED7" s="5"/>
      <c r="EE7" s="5"/>
      <c r="EF7" s="72"/>
      <c r="EG7" s="72"/>
      <c r="EH7" s="72"/>
      <c r="EI7" s="72"/>
      <c r="EJ7" s="72"/>
      <c r="EK7" s="72"/>
      <c r="EL7" s="78"/>
      <c r="EM7" s="72"/>
      <c r="EN7" s="72"/>
      <c r="EO7" s="80"/>
      <c r="EP7" s="108"/>
      <c r="EQ7" s="58"/>
      <c r="ES7" s="10"/>
      <c r="ET7" s="99"/>
      <c r="EU7" s="102"/>
    </row>
    <row r="8" spans="1:151" s="81" customFormat="1" ht="18.75" customHeight="1" x14ac:dyDescent="0.25">
      <c r="A8" s="82">
        <v>1</v>
      </c>
      <c r="B8" s="166">
        <f t="shared" ref="B8:B19" si="0">IF(D8&lt;&gt;0,A8,"")</f>
        <v>1</v>
      </c>
      <c r="C8" s="92"/>
      <c r="D8" s="85">
        <v>44971</v>
      </c>
      <c r="E8" s="158"/>
      <c r="F8" s="161"/>
      <c r="G8" s="89"/>
      <c r="H8" s="24"/>
      <c r="I8" s="95"/>
      <c r="J8" s="55"/>
      <c r="K8" s="55"/>
      <c r="L8" s="62"/>
      <c r="M8" s="119"/>
      <c r="N8" s="24"/>
      <c r="O8" s="24"/>
      <c r="P8" s="125"/>
      <c r="Q8" s="125"/>
      <c r="R8" s="12"/>
      <c r="S8" s="88"/>
      <c r="T8" s="86"/>
      <c r="U8" s="10"/>
      <c r="V8" s="134">
        <f>IF($U8="X",COUNTIF($U$8:U8,"X"),)</f>
        <v>0</v>
      </c>
      <c r="W8" s="11">
        <f>IF($D8&lt;&gt;0,SUM(S$8:S8)-SUM(T$8:T8),)</f>
        <v>0</v>
      </c>
      <c r="X8" s="11">
        <f t="shared" ref="X8:X17" si="1">IF(ISBLANK($D8),0,IF(NOT(ISBLANK(U8)),0,IF(S8&gt;0,S8,IF(T8&gt;0,-T8,))))</f>
        <v>0</v>
      </c>
      <c r="Y8" s="86"/>
      <c r="Z8" s="86"/>
      <c r="AA8" s="11">
        <f>IF($D8&lt;&gt;0,SUM(Y$8:Y8)-SUM(Z$8:Z8),)</f>
        <v>0</v>
      </c>
      <c r="AB8" s="70"/>
      <c r="AC8" s="70"/>
      <c r="AD8" s="63">
        <f>IF($D8&lt;&gt;0,SUM(AB$8:AB8)-SUM(AC$8:AC8),)</f>
        <v>0</v>
      </c>
      <c r="AE8" s="86"/>
      <c r="AF8" s="86"/>
      <c r="AG8" s="87"/>
      <c r="AH8" s="11">
        <f>IF($D8&lt;&gt;0,SUM(AE$8:AE8)-SUM(AF$8:AF8),)</f>
        <v>0</v>
      </c>
      <c r="AI8" s="11">
        <f>IF(ISBLANK($D8),0,IF(NOT(ISBLANK(AG8)),0,IF(AE8&gt;0,AE8,IF(AF8&gt;0,-AF8,))))</f>
        <v>0</v>
      </c>
      <c r="AJ8" s="86"/>
      <c r="AK8" s="86"/>
      <c r="AL8" s="87"/>
      <c r="AM8" s="11">
        <f>IF($D8&lt;&gt;0,SUM(AJ$8:AJ8)-SUM(AK$8:AK8),)</f>
        <v>0</v>
      </c>
      <c r="AN8" s="11">
        <f>IF(ISBLANK($D8),0,IF(NOT(ISBLANK(AL8)),0,IF(AJ8&gt;0,AJ8,IF(AK8&gt;0,-AK8,))))</f>
        <v>0</v>
      </c>
      <c r="AO8" s="86"/>
      <c r="AP8" s="86"/>
      <c r="AQ8" s="87"/>
      <c r="AR8" s="11">
        <f>IF($D8&lt;&gt;0,SUM(AO$8:AO8)-SUM(AP$8:AP8),)</f>
        <v>0</v>
      </c>
      <c r="AS8" s="11">
        <f t="shared" ref="AS8:AS17" si="2">IF(ISBLANK($D8),0,IF(NOT(ISBLANK(AQ8)),0,IF(AO8&gt;0,AO8,IF(AP8&gt;0,-AP8,))))</f>
        <v>0</v>
      </c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86"/>
      <c r="BH8" s="86"/>
      <c r="BI8" s="87"/>
      <c r="BJ8" s="34"/>
      <c r="BK8" s="34"/>
      <c r="BL8" s="34"/>
      <c r="BM8" s="34"/>
      <c r="BN8" s="34"/>
      <c r="BO8" s="34"/>
      <c r="BP8" s="34"/>
      <c r="BQ8" s="34"/>
      <c r="BR8" s="34"/>
      <c r="BS8" s="27"/>
      <c r="BT8" s="34"/>
      <c r="BU8" s="34"/>
      <c r="BV8" s="44"/>
      <c r="BW8" s="44"/>
      <c r="BX8" s="40"/>
      <c r="BY8" s="44"/>
      <c r="BZ8" s="90"/>
      <c r="CA8" s="221"/>
      <c r="CB8" s="221"/>
      <c r="CC8" s="221"/>
      <c r="CD8" s="221"/>
      <c r="CE8" s="221"/>
      <c r="CF8" s="254"/>
      <c r="CG8" s="254"/>
      <c r="CH8" s="254"/>
      <c r="CI8" s="254"/>
      <c r="CJ8" s="254"/>
      <c r="CK8" s="34">
        <f>EO8</f>
        <v>0</v>
      </c>
      <c r="CL8" s="11">
        <f>W8+AA8+AD8+AH8+AM8+AR8+AW8+AZ8+BE8+BJ8+BO8+BT8+BY8+CD8+CI8+CK8</f>
        <v>0</v>
      </c>
      <c r="CM8" s="84"/>
      <c r="CN8" s="88"/>
      <c r="CO8" s="88"/>
      <c r="CP8" s="238"/>
      <c r="CQ8" s="63">
        <f>IF($D8&lt;&gt;0,SUM(CN$8:CN8)-SUM(CO$8:CO8),)</f>
        <v>0</v>
      </c>
      <c r="CR8" s="229">
        <f t="shared" ref="CR8:CR17" si="3">IF(ISBLANK($D8),0,IF(NOT(ISBLANK(CP8)),0,IF(CN8&gt;0,CN8,IF(CO8&gt;0,-CO8,))))</f>
        <v>0</v>
      </c>
      <c r="CS8" s="84"/>
      <c r="CT8" s="11">
        <f t="shared" ref="CT8:CT17" si="4">IF(D8&lt;&gt;0,CL8-CQ8,)</f>
        <v>0</v>
      </c>
      <c r="CU8" s="196"/>
      <c r="CV8" s="174"/>
      <c r="CW8" s="204"/>
      <c r="CX8" s="205"/>
      <c r="CY8" s="174"/>
      <c r="CZ8" s="199"/>
      <c r="DA8" s="138">
        <f>COUNTIF(DC8:EH8,"&lt;&gt;0")</f>
        <v>0</v>
      </c>
      <c r="DB8" s="83"/>
      <c r="DC8" s="136">
        <f t="shared" ref="DC8:DC19" si="5">IF(AND($D8&lt;&gt;0,$G8="D",$H8="EC",$N8=DC$5),$I8,)</f>
        <v>0</v>
      </c>
      <c r="DD8" s="136">
        <f t="shared" ref="DD8:DD9" si="6">IF(AND($D8&lt;&gt;0,$G8="C",$H8="EC",$N8=DC$5),$I8,)</f>
        <v>0</v>
      </c>
      <c r="DE8" s="136">
        <f t="shared" ref="DE8:DE19" si="7">IF(AND($D8&lt;&gt;0,$G8="D",$H8="EC",$N8=DE$5),$I8,)</f>
        <v>0</v>
      </c>
      <c r="DF8" s="136">
        <f t="shared" ref="DF8:DF9" si="8">IF(AND($D8&lt;&gt;0,$G8="C",$H8="EC",$N8=DE$5),$I8,)</f>
        <v>0</v>
      </c>
      <c r="DG8" s="136">
        <f t="shared" ref="DG8:DG19" si="9">IF(AND($D8&lt;&gt;0,$G8="D",$H8="EC",$N8=DG$5),$I8,)</f>
        <v>0</v>
      </c>
      <c r="DH8" s="136">
        <f t="shared" ref="DH8:DH9" si="10">IF(AND($D8&lt;&gt;0,$G8="C",$H8="EC",$N8=DG$5),$I8,)</f>
        <v>0</v>
      </c>
      <c r="DI8" s="136">
        <f t="shared" ref="DI8:DI19" si="11">IF(AND($D8&lt;&gt;0,$G8="D",$H8="EC",$N8=DI$5),$I8,)</f>
        <v>0</v>
      </c>
      <c r="DJ8" s="136">
        <f t="shared" ref="DJ8:DJ9" si="12">IF(AND($D8&lt;&gt;0,$G8="C",$H8="EC",$N8=DI$5),$I8,)</f>
        <v>0</v>
      </c>
      <c r="DK8" s="136">
        <f t="shared" ref="DK8:DK19" si="13">IF(AND($D8&lt;&gt;0,$G8="D",$H8="EC",$N8=DK$5),$I8,)</f>
        <v>0</v>
      </c>
      <c r="DL8" s="136">
        <f t="shared" ref="DL8:DL9" si="14">IF(AND($D8&lt;&gt;0,$G8="C",$H8="EC",$N8=DK$5),$I8,)</f>
        <v>0</v>
      </c>
      <c r="DM8" s="136">
        <f t="shared" ref="DM8:DM19" si="15">IF(AND($D8&lt;&gt;0,$G8="D",$H8="EC",$N8=DM$5),$I8,)</f>
        <v>0</v>
      </c>
      <c r="DN8" s="136">
        <f t="shared" ref="DN8:DN9" si="16">IF(AND($D8&lt;&gt;0,$G8="C",$H8="EC",$N8=DM$5),$I8,)</f>
        <v>0</v>
      </c>
      <c r="DO8" s="136">
        <f t="shared" ref="DO8:DO19" si="17">IF(AND($D8&lt;&gt;0,$G8="D",$H8="EC",$N8=DO$5),$I8,)</f>
        <v>0</v>
      </c>
      <c r="DP8" s="136">
        <f t="shared" ref="DP8:DP9" si="18">IF(AND($D8&lt;&gt;0,$G8="C",$H8="EC",$N8=DO$5),$I8,)</f>
        <v>0</v>
      </c>
      <c r="DQ8" s="136">
        <f t="shared" ref="DQ8:DQ19" si="19">IF(AND($D8&lt;&gt;0,$G8="D",$H8="EC",$N8=DQ$5),$I8,)</f>
        <v>0</v>
      </c>
      <c r="DR8" s="136">
        <f t="shared" ref="DR8:DR9" si="20">IF(AND($D8&lt;&gt;0,$G8="C",$H8="EC",$N8=DQ$5),$I8,)</f>
        <v>0</v>
      </c>
      <c r="DS8" s="136">
        <f t="shared" ref="DS8:DS19" si="21">IF(AND($D8&lt;&gt;0,$G8="D",$H8="EC",$N8=DS$5),$I8,)</f>
        <v>0</v>
      </c>
      <c r="DT8" s="136">
        <f t="shared" ref="DT8:DT9" si="22">IF(AND($D8&lt;&gt;0,$G8="C",$H8="EC",$N8=DS$5),$I8,)</f>
        <v>0</v>
      </c>
      <c r="DU8" s="136">
        <f t="shared" ref="DU8:DU19" si="23">IF(AND($D8&lt;&gt;0,$G8="D",$H8="EC",$N8=DU$5),$I8,)</f>
        <v>0</v>
      </c>
      <c r="DV8" s="136">
        <f t="shared" ref="DV8:DV9" si="24">IF(AND($D8&lt;&gt;0,$G8="C",$H8="EC",$N8=DU$5),$I8,)</f>
        <v>0</v>
      </c>
      <c r="DW8" s="136">
        <f t="shared" ref="DW8:DW19" si="25">IF(AND($D8&lt;&gt;0,$G8="D",$H8="EC",$N8=DW$5),$I8,)</f>
        <v>0</v>
      </c>
      <c r="DX8" s="136">
        <f t="shared" ref="DX8:DX9" si="26">IF(AND($D8&lt;&gt;0,$G8="C",$H8="EC",$N8=DW$5),$I8,)</f>
        <v>0</v>
      </c>
      <c r="DY8" s="136">
        <f t="shared" ref="DY8:DY19" si="27">IF(AND($D8&lt;&gt;0,$G8="D",$H8="EC",$N8=DY$5),$I8,)</f>
        <v>0</v>
      </c>
      <c r="DZ8" s="136">
        <f t="shared" ref="DZ8:DZ9" si="28">IF(AND($D8&lt;&gt;0,$G8="C",$H8="EC",$N8=DY$5),$I8,)</f>
        <v>0</v>
      </c>
      <c r="EA8" s="136">
        <f t="shared" ref="EA8:EA19" si="29">IF(AND($D8&lt;&gt;0,$G8="D",$H8="EC",$N8=EA$5),$I8,)</f>
        <v>0</v>
      </c>
      <c r="EB8" s="136">
        <f t="shared" ref="EB8:EB9" si="30">IF(AND($D8&lt;&gt;0,$G8="C",$H8="EC",$N8=EA$5),$I8,)</f>
        <v>0</v>
      </c>
      <c r="EC8" s="136">
        <f t="shared" ref="EC8:EC19" si="31">IF(AND($D8&lt;&gt;0,$G8="D",$H8="EC",$N8=EC$5),$I8,)</f>
        <v>0</v>
      </c>
      <c r="ED8" s="136">
        <f t="shared" ref="ED8:ED9" si="32">IF(AND($D8&lt;&gt;0,$G8="C",$H8="EC",$N8=EC$5),$I8,)</f>
        <v>0</v>
      </c>
      <c r="EE8" s="136">
        <f t="shared" ref="EE8:EE19" si="33">IF(AND($D8&lt;&gt;0,$G8="D",$H8="EC",$N8=EE$5),$I8,)</f>
        <v>0</v>
      </c>
      <c r="EF8" s="136">
        <f t="shared" ref="EF8:EF9" si="34">IF(AND($D8&lt;&gt;0,$G8="C",$H8="EC",$N8=EE$5),$I8,)</f>
        <v>0</v>
      </c>
      <c r="EG8" s="136">
        <f t="shared" ref="EG8:EG19" si="35">IF(AND($D8&lt;&gt;0,$G8="D",$H8="EC",$N8=EG$5),$I8,)</f>
        <v>0</v>
      </c>
      <c r="EH8" s="136">
        <f t="shared" ref="EH8:EH9" si="36">IF(AND($D8&lt;&gt;0,$G8="C",$H8="EC",$N8=EG$5),$I8,)</f>
        <v>0</v>
      </c>
      <c r="EI8" s="136">
        <f t="shared" ref="EI8:EI19" si="37">IF(AND($D8&lt;&gt;0,$G8="D",$H8="EC",$N8=EI$5),$I8,)</f>
        <v>0</v>
      </c>
      <c r="EJ8" s="136">
        <f t="shared" ref="EJ8:EJ9" si="38">IF(AND($D8&lt;&gt;0,$G8="C",$H8="EC",$N8=EI$5),$I8,)</f>
        <v>0</v>
      </c>
      <c r="EK8" s="136">
        <f t="shared" ref="EK8:EK19" si="39">IF(AND($D8&lt;&gt;0,$G8="D",$H8="EC",$N8=EK$5),$I8,)</f>
        <v>0</v>
      </c>
      <c r="EL8" s="136">
        <f t="shared" ref="EL8:EL9" si="40">IF(AND($D8&lt;&gt;0,$G8="C",$H8="EC",$N8=EK$5),$I8,)</f>
        <v>0</v>
      </c>
      <c r="EM8" s="74"/>
      <c r="EN8" s="74"/>
      <c r="EO8" s="74"/>
      <c r="EP8" s="36">
        <v>1</v>
      </c>
      <c r="EQ8" s="195" t="s">
        <v>7</v>
      </c>
      <c r="ER8" s="220" t="s">
        <v>46</v>
      </c>
      <c r="ES8" s="24" t="s">
        <v>20</v>
      </c>
      <c r="ET8" s="100" t="s">
        <v>8</v>
      </c>
      <c r="EU8" s="103"/>
    </row>
    <row r="9" spans="1:151" ht="18.75" customHeight="1" x14ac:dyDescent="0.25">
      <c r="A9" s="149">
        <f t="shared" ref="A9:A20" si="41">A8+1</f>
        <v>2</v>
      </c>
      <c r="B9" s="167">
        <f t="shared" si="0"/>
        <v>2</v>
      </c>
      <c r="C9" s="93"/>
      <c r="D9" s="85">
        <v>44971</v>
      </c>
      <c r="E9" s="159"/>
      <c r="F9" s="159"/>
      <c r="G9" s="24"/>
      <c r="H9" s="24"/>
      <c r="I9" s="26"/>
      <c r="J9" s="24"/>
      <c r="K9" s="24"/>
      <c r="L9" s="38"/>
      <c r="M9" s="164"/>
      <c r="N9" s="24"/>
      <c r="O9" s="24"/>
      <c r="P9" s="125"/>
      <c r="Q9" s="125"/>
      <c r="R9" s="33"/>
      <c r="S9" s="110">
        <f t="shared" ref="S9:S19" si="42">IF(AND($D9&lt;&gt;0,OR($G9="C",$G9="CT"),$H9=S$5),$I9,)</f>
        <v>0</v>
      </c>
      <c r="T9" s="59">
        <f t="shared" ref="T9:T17" si="43">IF(AND($D9&lt;&gt;0,OR($G9="D",$G9="DT"),$H9=S$5),$I9,)</f>
        <v>0</v>
      </c>
      <c r="U9" s="10"/>
      <c r="V9" s="134">
        <f>IF($U9="X",COUNTIF($U$8:U9,"X"),)</f>
        <v>0</v>
      </c>
      <c r="W9" s="11">
        <f>IF($D9&lt;&gt;0,SUM(S$8:S9)-SUM(T$8:T9),)</f>
        <v>0</v>
      </c>
      <c r="X9" s="11">
        <f t="shared" si="1"/>
        <v>0</v>
      </c>
      <c r="Y9" s="13">
        <f t="shared" ref="Y9:Y19" si="44">IF(AND($D9&lt;&gt;0,OR($G9="C",$G9="CT"),$H9=Y$5),$I9,)</f>
        <v>0</v>
      </c>
      <c r="Z9" s="13">
        <f t="shared" ref="Z9:Z17" si="45">IF(AND($D9&lt;&gt;0,OR($G9="D",$G9="DT"),$H9=Y$5),$I9,)</f>
        <v>0</v>
      </c>
      <c r="AA9" s="11">
        <f>IF($D9&lt;&gt;0,SUM(Y$8:Y9)-SUM(Z$8:Z9),)</f>
        <v>0</v>
      </c>
      <c r="AB9" s="63">
        <f t="shared" ref="AB9:AB19" si="46">IF(AND($D9&lt;&gt;0,OR($G9="C",$G9="CT"),$H9=AB$5),$I9,)</f>
        <v>0</v>
      </c>
      <c r="AC9" s="11">
        <f t="shared" ref="AC9:AC17" si="47">IF(AND($D9&lt;&gt;0,OR($G9="D",$G9="DT"),$H9=AB$5),$I9,)</f>
        <v>0</v>
      </c>
      <c r="AD9" s="63">
        <f>IF($D9&lt;&gt;0,SUM(AB$8:AB9)-SUM(AC$8:AC9),)</f>
        <v>0</v>
      </c>
      <c r="AE9" s="13">
        <f t="shared" ref="AE9:AE19" si="48">IF(AND($D9&lt;&gt;0,OR($G9="C",$G9="CT"),$H9=AE$5),$I9,)</f>
        <v>0</v>
      </c>
      <c r="AF9" s="13">
        <f t="shared" ref="AF9:AF17" si="49">IF(AND($D9&lt;&gt;0,OR($G9="D",$G9="DT"),$H9=AE$5),$I9,)</f>
        <v>0</v>
      </c>
      <c r="AG9" s="27"/>
      <c r="AH9" s="11">
        <f>IF($D9&lt;&gt;0,SUM(AE$8:AE9)-SUM(AF$8:AF9),)</f>
        <v>0</v>
      </c>
      <c r="AI9" s="11">
        <f t="shared" ref="AI9" si="50">IF(ISBLANK($D9),0,IF(NOT(ISBLANK(AG9)),0,IF(AE9&gt;0,AE9,IF(AF9&gt;0,-AF9,))))</f>
        <v>0</v>
      </c>
      <c r="AJ9" s="13">
        <f t="shared" ref="AJ9:AJ19" si="51">IF(AND($D9&lt;&gt;0,OR($G9="C",$G9="CT"),$H9=AJ$5),$I9,)</f>
        <v>0</v>
      </c>
      <c r="AK9" s="13">
        <f t="shared" ref="AK9:AK17" si="52">IF(AND($D9&lt;&gt;0,OR($G9="D",$G9="DT"),$H9=AJ$5),$I9,)</f>
        <v>0</v>
      </c>
      <c r="AL9" s="27"/>
      <c r="AM9" s="11">
        <f>IF($D9&lt;&gt;0,SUM(AJ$8:AJ9)-SUM(AK$8:AK9),)</f>
        <v>0</v>
      </c>
      <c r="AN9" s="25">
        <f t="shared" ref="AN9" si="53">IF(ISBLANK($D9),0,IF(NOT(ISBLANK(AL9)),0,IF(AJ9&gt;0,AJ9,IF(AK9&gt;0,-AK9,))))</f>
        <v>0</v>
      </c>
      <c r="AO9" s="13">
        <f t="shared" ref="AO9:AO19" si="54">IF(AND($D9&lt;&gt;0,OR($G9="C",$G9="CT"),$H9=AO$5),$I9,)</f>
        <v>0</v>
      </c>
      <c r="AP9" s="13">
        <f t="shared" ref="AP9:AP17" si="55">IF(AND($D9&lt;&gt;0,OR($G9="D",$G9="DT"),$H9=AO$5),$I9,)</f>
        <v>0</v>
      </c>
      <c r="AQ9" s="27"/>
      <c r="AR9" s="11">
        <f>IF($D9&lt;&gt;0,SUM(AO$8:AO9)-SUM(AP$8:AP9),)</f>
        <v>0</v>
      </c>
      <c r="AS9" s="28">
        <f t="shared" si="2"/>
        <v>0</v>
      </c>
      <c r="AT9" s="11">
        <f t="shared" ref="AT9:AT19" si="56">IF(AND($D9&lt;&gt;0,OR($G9="C",$G9="CT"),$H9=AT$5),$I9,)</f>
        <v>0</v>
      </c>
      <c r="AU9" s="11">
        <f t="shared" ref="AU9:AU17" si="57">IF(AND($D9&lt;&gt;0,OR($G9="D",$G9="DT"),$H9=AT$5),$I9,)</f>
        <v>0</v>
      </c>
      <c r="AV9" s="90"/>
      <c r="AW9" s="63">
        <f>IF($D9&lt;&gt;0,SUM(AT$8:AT9)-SUM(AU$8:AU9),)</f>
        <v>0</v>
      </c>
      <c r="AX9" s="189"/>
      <c r="AY9" s="183"/>
      <c r="AZ9" s="188"/>
      <c r="BA9" s="206"/>
      <c r="BB9" s="34"/>
      <c r="BC9" s="34"/>
      <c r="BD9" s="90"/>
      <c r="BE9" s="31"/>
      <c r="BF9" s="31"/>
      <c r="BG9" s="13">
        <f t="shared" ref="BG9:BG19" si="58">IF(AND($D9&lt;&gt;0,OR($G9="C",$G9="CT"),$H9=BG$5),$I9,)</f>
        <v>0</v>
      </c>
      <c r="BH9" s="13">
        <f t="shared" ref="BH9:BH17" si="59">IF(AND($D9&lt;&gt;0,OR($G9="D",$G9="DT"),$H9=BG$5),$I9,)</f>
        <v>0</v>
      </c>
      <c r="BI9" s="27"/>
      <c r="BJ9" s="63">
        <f>IF($D9&lt;&gt;0,SUM(BG$8:BG9)-SUM(BH$8:BH9),)</f>
        <v>0</v>
      </c>
      <c r="BK9" s="107">
        <f t="shared" ref="BK9" si="60">IF(ISBLANK($D9),0,IF(NOT(ISBLANK(BI9)),0,IF(BG9&gt;0,BG9,IF(BH9&gt;0,-BH9,))))</f>
        <v>0</v>
      </c>
      <c r="BL9" s="11">
        <f t="shared" ref="BL9:BL19" si="61">IF(AND($D9&lt;&gt;0,OR($G9="C",$G9="CT"),$H9=BL$5),$I9,)</f>
        <v>0</v>
      </c>
      <c r="BM9" s="11">
        <f t="shared" ref="BM9:BM17" si="62">IF(AND($D9&lt;&gt;0,OR($G9="D",$G9="DT"),$H9=BL$5),$I9,)</f>
        <v>0</v>
      </c>
      <c r="BN9" s="27"/>
      <c r="BO9" s="63">
        <f>IF($D9&lt;&gt;0,SUM(BL$8:BL9)-SUM(BM$8:BM9),)</f>
        <v>0</v>
      </c>
      <c r="BP9" s="11">
        <f t="shared" ref="BP9" si="63">IF(ISBLANK($D9),0,IF(NOT(ISBLANK(BN9)),0,IF(BL9&gt;0,BL9,IF(BM9&gt;0,-BM9,))))</f>
        <v>0</v>
      </c>
      <c r="BQ9" s="13">
        <f t="shared" ref="BQ9:BQ19" si="64">IF(AND($D9&lt;&gt;0,OR($G9="C",$G9="CT"),$H9=BQ$5),$I9,)</f>
        <v>0</v>
      </c>
      <c r="BR9" s="13">
        <f t="shared" ref="BR9:BR17" si="65">IF(AND($D9&lt;&gt;0,OR($G9="D",$G9="DT"),$H9=BQ$5),$I9,)</f>
        <v>0</v>
      </c>
      <c r="BS9" s="27"/>
      <c r="BT9" s="107">
        <f>IF($D9&lt;&gt;0,SUM(BQ$8:BQ9)-SUM(BR$8:BR9),)</f>
        <v>0</v>
      </c>
      <c r="BU9" s="28">
        <f t="shared" ref="BU9" si="66">IF(ISBLANK($D9),0,IF(NOT(ISBLANK(BS9)),0,IF(BQ9&gt;0,BQ9,IF(BR9&gt;0,-BR9,))))</f>
        <v>0</v>
      </c>
      <c r="BV9" s="44"/>
      <c r="BW9" s="44"/>
      <c r="BX9" s="40"/>
      <c r="BY9" s="44"/>
      <c r="BZ9" s="90"/>
      <c r="CA9" s="13">
        <f t="shared" ref="CA9:CA19" si="67">IF(AND($D9&lt;&gt;0,OR($G9="C",$G9="CT"),$H9=CA$5),$I9,)</f>
        <v>0</v>
      </c>
      <c r="CB9" s="13">
        <f t="shared" ref="CB9:CB17" si="68">IF(AND($D9&lt;&gt;0,OR($G9="D",$G9="DT"),$H9=CA$5),$I9,)</f>
        <v>0</v>
      </c>
      <c r="CC9" s="27"/>
      <c r="CD9" s="107">
        <f>IF($D9&lt;&gt;0,SUM(CA$8:CA9)-SUM(CB$8:CB9),)</f>
        <v>0</v>
      </c>
      <c r="CE9" s="28">
        <f t="shared" ref="CE9" si="69">IF(ISBLANK($D9),0,IF(NOT(ISBLANK(CC9)),0,IF(CA9&gt;0,CA9,IF(CB9&gt;0,-CB9,))))</f>
        <v>0</v>
      </c>
      <c r="CF9" s="245">
        <f t="shared" ref="CF9:CF19" si="70">IF(AND($D9&lt;&gt;0,OR($G9="C",$G9="CT"),$H9=CF$5),$I9,)</f>
        <v>0</v>
      </c>
      <c r="CG9" s="245">
        <f t="shared" ref="CG9" si="71">IF(AND($D9&lt;&gt;0,OR($G9="D",$G9="DT"),$H9=CF$5),$I9,)</f>
        <v>0</v>
      </c>
      <c r="CH9" s="27"/>
      <c r="CI9" s="107">
        <f>IF($D9&lt;&gt;0,SUM(CF$8:CF9)-SUM(CG$8:CG9),)</f>
        <v>0</v>
      </c>
      <c r="CJ9" s="28">
        <f t="shared" ref="CJ9" si="72">IF(ISBLANK($D9),0,IF(NOT(ISBLANK(CH9)),0,IF(CF9&gt;0,CF9,IF(CG9&gt;0,-CG9,))))</f>
        <v>0</v>
      </c>
      <c r="CK9" s="11">
        <f t="shared" ref="CK9:CK17" si="73">EO9</f>
        <v>0</v>
      </c>
      <c r="CL9" s="11">
        <f t="shared" ref="CL9:CL17" si="74">W9+AA9+AD9+AH9+AM9+AR9+AW9+AZ9+BE9+BJ9+BO9+BT9+BY9+CD9+CI9+CK9</f>
        <v>0</v>
      </c>
      <c r="CM9" s="9"/>
      <c r="CN9" s="13">
        <f>IF(AND($D9&lt;&gt;0,OR($G9="C",$G9="CT"),$H9=CN$5),$I9,)</f>
        <v>0</v>
      </c>
      <c r="CO9" s="13">
        <f>IF(AND($D9&lt;&gt;0,OR($G9="D",$G9="DT"),$H9=CN$5),$I9,)</f>
        <v>0</v>
      </c>
      <c r="CP9" s="40"/>
      <c r="CQ9" s="63">
        <f>IF($D9&lt;&gt;0,SUM(CN$8:CN9)-SUM(CO$8:CO9),)</f>
        <v>0</v>
      </c>
      <c r="CR9" s="229">
        <f t="shared" si="3"/>
        <v>0</v>
      </c>
      <c r="CS9" s="9"/>
      <c r="CT9" s="29">
        <f t="shared" si="4"/>
        <v>0</v>
      </c>
      <c r="CU9" s="197">
        <f t="shared" ref="CU9:CU17" si="75">IF(D9&lt;&gt;0,CT9-$CT$8,)</f>
        <v>0</v>
      </c>
      <c r="CV9" s="57"/>
      <c r="CW9" s="219">
        <f>IF(AND(G9="CT",OR(H9="LivA",H9="LDD",H9="PEL",H9="PEA-E",H9="PEA-T",H9="FDJ",H9="BforB",H9="ECC",H9="Master",H9="ProBTP",H9="LEP")),I9,IF(AND(G9="DT",OR(H9="LivA",H9="LDD",H9="PEL",H9="PEA-E",H9="PEA-T",H9="FDJ",H9="BforB",H9="ECC",H9="Master",H9="ProBTP",H9="LEP")),-I9,))</f>
        <v>0</v>
      </c>
      <c r="CX9" s="205">
        <f>CX8+CW9</f>
        <v>0</v>
      </c>
      <c r="CY9" s="57"/>
      <c r="CZ9" s="200"/>
      <c r="DA9" s="138">
        <f t="shared" ref="DA9:DA17" si="76">COUNTIF(DC9:EH9,"&lt;&gt;0")</f>
        <v>0</v>
      </c>
      <c r="DB9" s="83"/>
      <c r="DC9" s="136">
        <f t="shared" si="5"/>
        <v>0</v>
      </c>
      <c r="DD9" s="136">
        <f t="shared" si="6"/>
        <v>0</v>
      </c>
      <c r="DE9" s="136">
        <f t="shared" si="7"/>
        <v>0</v>
      </c>
      <c r="DF9" s="136">
        <f t="shared" si="8"/>
        <v>0</v>
      </c>
      <c r="DG9" s="136">
        <f t="shared" si="9"/>
        <v>0</v>
      </c>
      <c r="DH9" s="136">
        <f t="shared" si="10"/>
        <v>0</v>
      </c>
      <c r="DI9" s="136">
        <f t="shared" si="11"/>
        <v>0</v>
      </c>
      <c r="DJ9" s="136">
        <f t="shared" si="12"/>
        <v>0</v>
      </c>
      <c r="DK9" s="136">
        <f t="shared" si="13"/>
        <v>0</v>
      </c>
      <c r="DL9" s="136">
        <f t="shared" si="14"/>
        <v>0</v>
      </c>
      <c r="DM9" s="136">
        <f t="shared" si="15"/>
        <v>0</v>
      </c>
      <c r="DN9" s="136">
        <f t="shared" si="16"/>
        <v>0</v>
      </c>
      <c r="DO9" s="136">
        <f t="shared" si="17"/>
        <v>0</v>
      </c>
      <c r="DP9" s="136">
        <f t="shared" si="18"/>
        <v>0</v>
      </c>
      <c r="DQ9" s="136">
        <f t="shared" si="19"/>
        <v>0</v>
      </c>
      <c r="DR9" s="136">
        <f t="shared" si="20"/>
        <v>0</v>
      </c>
      <c r="DS9" s="136">
        <f t="shared" si="21"/>
        <v>0</v>
      </c>
      <c r="DT9" s="136">
        <f t="shared" si="22"/>
        <v>0</v>
      </c>
      <c r="DU9" s="136">
        <f t="shared" si="23"/>
        <v>0</v>
      </c>
      <c r="DV9" s="136">
        <f t="shared" si="24"/>
        <v>0</v>
      </c>
      <c r="DW9" s="136">
        <f t="shared" si="25"/>
        <v>0</v>
      </c>
      <c r="DX9" s="136">
        <f t="shared" si="26"/>
        <v>0</v>
      </c>
      <c r="DY9" s="136">
        <f t="shared" si="27"/>
        <v>0</v>
      </c>
      <c r="DZ9" s="136">
        <f t="shared" si="28"/>
        <v>0</v>
      </c>
      <c r="EA9" s="136">
        <f t="shared" si="29"/>
        <v>0</v>
      </c>
      <c r="EB9" s="136">
        <f t="shared" si="30"/>
        <v>0</v>
      </c>
      <c r="EC9" s="136">
        <f t="shared" si="31"/>
        <v>0</v>
      </c>
      <c r="ED9" s="136">
        <f t="shared" si="32"/>
        <v>0</v>
      </c>
      <c r="EE9" s="136">
        <f t="shared" si="33"/>
        <v>0</v>
      </c>
      <c r="EF9" s="136">
        <f t="shared" si="34"/>
        <v>0</v>
      </c>
      <c r="EG9" s="136">
        <f t="shared" si="35"/>
        <v>0</v>
      </c>
      <c r="EH9" s="136">
        <f t="shared" si="36"/>
        <v>0</v>
      </c>
      <c r="EI9" s="136">
        <f t="shared" si="37"/>
        <v>0</v>
      </c>
      <c r="EJ9" s="136">
        <f t="shared" si="38"/>
        <v>0</v>
      </c>
      <c r="EK9" s="136">
        <f t="shared" si="39"/>
        <v>0</v>
      </c>
      <c r="EL9" s="136">
        <f t="shared" si="40"/>
        <v>0</v>
      </c>
      <c r="EM9" s="137">
        <f t="shared" ref="EM9" si="77">IF($D9&lt;&gt;0,DC9+DE9+DG9+DI9+DK9+DM9+DO9+DQ9+DS9+DU9+DW9+DY9+EA9+EC9+EE9+EG9+EK9,)</f>
        <v>0</v>
      </c>
      <c r="EN9" s="137">
        <f t="shared" ref="EN9" si="78">IF($D9&lt;&gt;0,+DD9+DF9+DH9+DJ9+DL9+DN9+DP9+DR9+DT9+DV9+DX9+DZ9+EB9+ED9+EF9+EH9+EL9,)</f>
        <v>0</v>
      </c>
      <c r="EO9" s="137">
        <f>IF(D9&lt;&gt;0,SUM(EM$9:EM9)-SUM(EN$9:EN9),)</f>
        <v>0</v>
      </c>
      <c r="EP9" s="36">
        <v>2</v>
      </c>
      <c r="EQ9" s="195" t="s">
        <v>35</v>
      </c>
      <c r="ER9" s="220" t="s">
        <v>104</v>
      </c>
      <c r="ES9" s="152" t="s">
        <v>75</v>
      </c>
      <c r="ET9" s="99" t="s">
        <v>51</v>
      </c>
      <c r="EU9" s="102"/>
    </row>
    <row r="10" spans="1:151" ht="18.75" customHeight="1" x14ac:dyDescent="0.25">
      <c r="A10" s="149">
        <f t="shared" si="41"/>
        <v>3</v>
      </c>
      <c r="B10" s="167">
        <f t="shared" si="0"/>
        <v>3</v>
      </c>
      <c r="C10" s="93"/>
      <c r="D10" s="85">
        <v>44971</v>
      </c>
      <c r="E10" s="159"/>
      <c r="F10" s="159"/>
      <c r="G10" s="24"/>
      <c r="H10" s="24"/>
      <c r="I10" s="26"/>
      <c r="J10" s="24"/>
      <c r="K10" s="24"/>
      <c r="L10" s="38"/>
      <c r="M10" s="164"/>
      <c r="N10" s="24"/>
      <c r="O10" s="24"/>
      <c r="P10" s="125"/>
      <c r="Q10" s="125"/>
      <c r="R10" s="33"/>
      <c r="S10" s="110">
        <f t="shared" si="42"/>
        <v>0</v>
      </c>
      <c r="T10" s="59">
        <f t="shared" si="43"/>
        <v>0</v>
      </c>
      <c r="U10" s="10"/>
      <c r="V10" s="134">
        <f>IF($U10="X",COUNTIF($U$8:U10,"X"),)</f>
        <v>0</v>
      </c>
      <c r="W10" s="11">
        <f>IF($D10&lt;&gt;0,SUM(S$8:S10)-SUM(T$8:T10),)</f>
        <v>0</v>
      </c>
      <c r="X10" s="11">
        <f t="shared" si="1"/>
        <v>0</v>
      </c>
      <c r="Y10" s="13">
        <f t="shared" si="44"/>
        <v>0</v>
      </c>
      <c r="Z10" s="13">
        <f t="shared" si="45"/>
        <v>0</v>
      </c>
      <c r="AA10" s="11">
        <f>IF($D10&lt;&gt;0,SUM(Y$8:Y10)-SUM(Z$8:Z10),)</f>
        <v>0</v>
      </c>
      <c r="AB10" s="63">
        <f t="shared" si="46"/>
        <v>0</v>
      </c>
      <c r="AC10" s="11">
        <f t="shared" si="47"/>
        <v>0</v>
      </c>
      <c r="AD10" s="63">
        <f>IF($D10&lt;&gt;0,SUM(AB$8:AB10)-SUM(AC$8:AC10),)</f>
        <v>0</v>
      </c>
      <c r="AE10" s="13">
        <f t="shared" si="48"/>
        <v>0</v>
      </c>
      <c r="AF10" s="13">
        <f t="shared" si="49"/>
        <v>0</v>
      </c>
      <c r="AG10" s="27"/>
      <c r="AH10" s="11">
        <f>IF($D10&lt;&gt;0,SUM(AE$8:AE10)-SUM(AF$8:AF10),)</f>
        <v>0</v>
      </c>
      <c r="AI10" s="11">
        <f t="shared" ref="AI10:AI17" si="79">IF(ISBLANK($D10),0,IF(NOT(ISBLANK(AG10)),0,IF(AE10&gt;0,AE10,IF(AF10&gt;0,-AF10,))))</f>
        <v>0</v>
      </c>
      <c r="AJ10" s="13">
        <f t="shared" si="51"/>
        <v>0</v>
      </c>
      <c r="AK10" s="13">
        <f t="shared" si="52"/>
        <v>0</v>
      </c>
      <c r="AL10" s="27"/>
      <c r="AM10" s="11">
        <f>IF($D10&lt;&gt;0,SUM(AJ$8:AJ10)-SUM(AK$8:AK10),)</f>
        <v>0</v>
      </c>
      <c r="AN10" s="25">
        <f t="shared" ref="AN10:AN17" si="80">IF(ISBLANK($D10),0,IF(NOT(ISBLANK(AL10)),0,IF(AJ10&gt;0,AJ10,IF(AK10&gt;0,-AK10,))))</f>
        <v>0</v>
      </c>
      <c r="AO10" s="13">
        <f t="shared" si="54"/>
        <v>0</v>
      </c>
      <c r="AP10" s="13">
        <f t="shared" si="55"/>
        <v>0</v>
      </c>
      <c r="AQ10" s="27"/>
      <c r="AR10" s="11">
        <f>IF($D10&lt;&gt;0,SUM(AO$8:AO10)-SUM(AP$8:AP10),)</f>
        <v>0</v>
      </c>
      <c r="AS10" s="28">
        <f t="shared" si="2"/>
        <v>0</v>
      </c>
      <c r="AT10" s="11">
        <f t="shared" si="56"/>
        <v>0</v>
      </c>
      <c r="AU10" s="11">
        <f t="shared" si="57"/>
        <v>0</v>
      </c>
      <c r="AV10" s="90"/>
      <c r="AW10" s="63">
        <f>IF($D10&lt;&gt;0,SUM(AT$8:AT10)-SUM(AU$8:AU10),)</f>
        <v>0</v>
      </c>
      <c r="AX10" s="189"/>
      <c r="AY10" s="183"/>
      <c r="AZ10" s="188"/>
      <c r="BA10" s="206"/>
      <c r="BB10" s="34"/>
      <c r="BC10" s="34"/>
      <c r="BD10" s="90"/>
      <c r="BE10" s="31"/>
      <c r="BF10" s="31"/>
      <c r="BG10" s="13">
        <f t="shared" si="58"/>
        <v>0</v>
      </c>
      <c r="BH10" s="13">
        <f t="shared" si="59"/>
        <v>0</v>
      </c>
      <c r="BI10" s="27"/>
      <c r="BJ10" s="63">
        <f>IF($D10&lt;&gt;0,SUM(BG$8:BG10)-SUM(BH$8:BH10),)</f>
        <v>0</v>
      </c>
      <c r="BK10" s="107">
        <f t="shared" ref="BK10:BK17" si="81">IF(ISBLANK($D10),0,IF(NOT(ISBLANK(BI10)),0,IF(BG10&gt;0,BG10,IF(BH10&gt;0,-BH10,))))</f>
        <v>0</v>
      </c>
      <c r="BL10" s="11">
        <f t="shared" si="61"/>
        <v>0</v>
      </c>
      <c r="BM10" s="11">
        <f t="shared" si="62"/>
        <v>0</v>
      </c>
      <c r="BN10" s="27"/>
      <c r="BO10" s="63">
        <f>IF($D10&lt;&gt;0,SUM(BL$8:BL10)-SUM(BM$8:BM10),)</f>
        <v>0</v>
      </c>
      <c r="BP10" s="11">
        <f t="shared" ref="BP10:BP17" si="82">IF(ISBLANK($D10),0,IF(NOT(ISBLANK(BN10)),0,IF(BL10&gt;0,BL10,IF(BM10&gt;0,-BM10,))))</f>
        <v>0</v>
      </c>
      <c r="BQ10" s="13">
        <f t="shared" si="64"/>
        <v>0</v>
      </c>
      <c r="BR10" s="13">
        <f t="shared" si="65"/>
        <v>0</v>
      </c>
      <c r="BS10" s="27"/>
      <c r="BT10" s="107">
        <f>IF($D10&lt;&gt;0,SUM(BQ$8:BQ10)-SUM(BR$8:BR10),)</f>
        <v>0</v>
      </c>
      <c r="BU10" s="28">
        <f t="shared" ref="BU10:BU17" si="83">IF(ISBLANK($D10),0,IF(NOT(ISBLANK(BS10)),0,IF(BQ10&gt;0,BQ10,IF(BR10&gt;0,-BR10,))))</f>
        <v>0</v>
      </c>
      <c r="BV10" s="44"/>
      <c r="BW10" s="44"/>
      <c r="BX10" s="40"/>
      <c r="BY10" s="44"/>
      <c r="BZ10" s="90"/>
      <c r="CA10" s="13">
        <f t="shared" si="67"/>
        <v>0</v>
      </c>
      <c r="CB10" s="13">
        <f t="shared" si="68"/>
        <v>0</v>
      </c>
      <c r="CC10" s="27"/>
      <c r="CD10" s="107">
        <f>IF($D10&lt;&gt;0,SUM(CA$8:CA10)-SUM(CB$8:CB10),)</f>
        <v>0</v>
      </c>
      <c r="CE10" s="28">
        <f t="shared" ref="CE10:CE17" si="84">IF(ISBLANK($D10),0,IF(NOT(ISBLANK(CC10)),0,IF(CA10&gt;0,CA10,IF(CB10&gt;0,-CB10,))))</f>
        <v>0</v>
      </c>
      <c r="CF10" s="245">
        <f t="shared" si="70"/>
        <v>0</v>
      </c>
      <c r="CG10" s="245">
        <f t="shared" ref="CG10:CG17" si="85">IF(AND($D10&lt;&gt;0,OR($G10="D",$G10="DT"),$H10=CF$5),$I10,)</f>
        <v>0</v>
      </c>
      <c r="CH10" s="27"/>
      <c r="CI10" s="107">
        <f>IF($D10&lt;&gt;0,SUM(CF$8:CF10)-SUM(CG$8:CG10),)</f>
        <v>0</v>
      </c>
      <c r="CJ10" s="28">
        <f t="shared" ref="CJ10:CJ17" si="86">IF(ISBLANK($D10),0,IF(NOT(ISBLANK(CH10)),0,IF(CF10&gt;0,CF10,IF(CG10&gt;0,-CG10,))))</f>
        <v>0</v>
      </c>
      <c r="CK10" s="11">
        <f t="shared" si="73"/>
        <v>0</v>
      </c>
      <c r="CL10" s="11">
        <f t="shared" si="74"/>
        <v>0</v>
      </c>
      <c r="CM10" s="9"/>
      <c r="CN10" s="13">
        <f t="shared" ref="CN10:CN19" si="87">IF(AND($D10&lt;&gt;0,OR($G10="C",$G10="CT"),$H10=CN$5),$I10,)</f>
        <v>0</v>
      </c>
      <c r="CO10" s="13">
        <f t="shared" ref="CO10:CO17" si="88">IF(AND($D10&lt;&gt;0,OR($G10="D",$G10="DT"),$H10=CN$5),$I10,)</f>
        <v>0</v>
      </c>
      <c r="CP10" s="40"/>
      <c r="CQ10" s="63">
        <f>IF($D10&lt;&gt;0,SUM(CN$8:CN10)-SUM(CO$8:CO10),)</f>
        <v>0</v>
      </c>
      <c r="CR10" s="229">
        <f t="shared" si="3"/>
        <v>0</v>
      </c>
      <c r="CS10" s="9"/>
      <c r="CT10" s="29">
        <f t="shared" si="4"/>
        <v>0</v>
      </c>
      <c r="CU10" s="197">
        <f t="shared" si="75"/>
        <v>0</v>
      </c>
      <c r="CV10" s="57"/>
      <c r="CW10" s="219">
        <f t="shared" ref="CW10:CW17" si="89">IF(AND(G10="CT",OR(H10="LivA",H10="LDD",H10="PEL",H10="PEA-E",H10="PEA-T",H10="FDJ",H10="BforB",H10="ECC",H10="Master",H10="ProBTP",H10="LEP")),I10,IF(AND(G10="DT",OR(H10="LivA",H10="LDD",H10="PEL",H10="PEA-E",H10="PEA-T",H10="FDJ",H10="BforB",H10="ECC",H10="Master",H10="ProBTP",H10="LEP")),-I10,))</f>
        <v>0</v>
      </c>
      <c r="CX10" s="205">
        <f t="shared" ref="CX10:CX17" si="90">CX9+CW10</f>
        <v>0</v>
      </c>
      <c r="CY10" s="57"/>
      <c r="CZ10" s="201"/>
      <c r="DA10" s="138">
        <f t="shared" si="76"/>
        <v>0</v>
      </c>
      <c r="DB10" s="83"/>
      <c r="DC10" s="136">
        <f t="shared" si="5"/>
        <v>0</v>
      </c>
      <c r="DD10" s="136">
        <f t="shared" ref="DD10:DD13" si="91">IF(AND($D10&lt;&gt;0,$G10="C",$H10="EC",$N10=DC$5),$I10,)</f>
        <v>0</v>
      </c>
      <c r="DE10" s="136">
        <f t="shared" si="7"/>
        <v>0</v>
      </c>
      <c r="DF10" s="136">
        <f t="shared" ref="DF10:DF13" si="92">IF(AND($D10&lt;&gt;0,$G10="C",$H10="EC",$N10=DE$5),$I10,)</f>
        <v>0</v>
      </c>
      <c r="DG10" s="136">
        <f t="shared" si="9"/>
        <v>0</v>
      </c>
      <c r="DH10" s="136">
        <f t="shared" ref="DH10:DH13" si="93">IF(AND($D10&lt;&gt;0,$G10="C",$H10="EC",$N10=DG$5),$I10,)</f>
        <v>0</v>
      </c>
      <c r="DI10" s="136">
        <f t="shared" si="11"/>
        <v>0</v>
      </c>
      <c r="DJ10" s="136">
        <f t="shared" ref="DJ10:DJ13" si="94">IF(AND($D10&lt;&gt;0,$G10="C",$H10="EC",$N10=DI$5),$I10,)</f>
        <v>0</v>
      </c>
      <c r="DK10" s="136">
        <f t="shared" si="13"/>
        <v>0</v>
      </c>
      <c r="DL10" s="136">
        <f t="shared" ref="DL10:DL13" si="95">IF(AND($D10&lt;&gt;0,$G10="C",$H10="EC",$N10=DK$5),$I10,)</f>
        <v>0</v>
      </c>
      <c r="DM10" s="136">
        <f t="shared" si="15"/>
        <v>0</v>
      </c>
      <c r="DN10" s="136">
        <f t="shared" ref="DN10:DN13" si="96">IF(AND($D10&lt;&gt;0,$G10="C",$H10="EC",$N10=DM$5),$I10,)</f>
        <v>0</v>
      </c>
      <c r="DO10" s="136">
        <f t="shared" si="17"/>
        <v>0</v>
      </c>
      <c r="DP10" s="136">
        <f t="shared" ref="DP10:DP13" si="97">IF(AND($D10&lt;&gt;0,$G10="C",$H10="EC",$N10=DO$5),$I10,)</f>
        <v>0</v>
      </c>
      <c r="DQ10" s="136">
        <f t="shared" si="19"/>
        <v>0</v>
      </c>
      <c r="DR10" s="136">
        <f t="shared" ref="DR10:DR13" si="98">IF(AND($D10&lt;&gt;0,$G10="C",$H10="EC",$N10=DQ$5),$I10,)</f>
        <v>0</v>
      </c>
      <c r="DS10" s="136">
        <f t="shared" si="21"/>
        <v>0</v>
      </c>
      <c r="DT10" s="136">
        <f t="shared" ref="DT10:DT13" si="99">IF(AND($D10&lt;&gt;0,$G10="C",$H10="EC",$N10=DS$5),$I10,)</f>
        <v>0</v>
      </c>
      <c r="DU10" s="136">
        <f t="shared" si="23"/>
        <v>0</v>
      </c>
      <c r="DV10" s="136">
        <f t="shared" ref="DV10:DV13" si="100">IF(AND($D10&lt;&gt;0,$G10="C",$H10="EC",$N10=DU$5),$I10,)</f>
        <v>0</v>
      </c>
      <c r="DW10" s="136">
        <f t="shared" si="25"/>
        <v>0</v>
      </c>
      <c r="DX10" s="136">
        <f t="shared" ref="DX10:DX13" si="101">IF(AND($D10&lt;&gt;0,$G10="C",$H10="EC",$N10=DW$5),$I10,)</f>
        <v>0</v>
      </c>
      <c r="DY10" s="136">
        <f t="shared" si="27"/>
        <v>0</v>
      </c>
      <c r="DZ10" s="136">
        <f t="shared" ref="DZ10:DZ13" si="102">IF(AND($D10&lt;&gt;0,$G10="C",$H10="EC",$N10=DY$5),$I10,)</f>
        <v>0</v>
      </c>
      <c r="EA10" s="136">
        <f t="shared" si="29"/>
        <v>0</v>
      </c>
      <c r="EB10" s="136">
        <f t="shared" ref="EB10:EB13" si="103">IF(AND($D10&lt;&gt;0,$G10="C",$H10="EC",$N10=EA$5),$I10,)</f>
        <v>0</v>
      </c>
      <c r="EC10" s="136">
        <f t="shared" si="31"/>
        <v>0</v>
      </c>
      <c r="ED10" s="136">
        <f t="shared" ref="ED10:ED13" si="104">IF(AND($D10&lt;&gt;0,$G10="C",$H10="EC",$N10=EC$5),$I10,)</f>
        <v>0</v>
      </c>
      <c r="EE10" s="136">
        <f t="shared" si="33"/>
        <v>0</v>
      </c>
      <c r="EF10" s="136">
        <f t="shared" ref="EF10:EF13" si="105">IF(AND($D10&lt;&gt;0,$G10="C",$H10="EC",$N10=EE$5),$I10,)</f>
        <v>0</v>
      </c>
      <c r="EG10" s="136">
        <f t="shared" si="35"/>
        <v>0</v>
      </c>
      <c r="EH10" s="136">
        <f t="shared" ref="EH10:EH13" si="106">IF(AND($D10&lt;&gt;0,$G10="C",$H10="EC",$N10=EG$5),$I10,)</f>
        <v>0</v>
      </c>
      <c r="EI10" s="136">
        <f t="shared" si="37"/>
        <v>0</v>
      </c>
      <c r="EJ10" s="136">
        <f t="shared" ref="EJ10:EJ13" si="107">IF(AND($D10&lt;&gt;0,$G10="C",$H10="EC",$N10=EI$5),$I10,)</f>
        <v>0</v>
      </c>
      <c r="EK10" s="136">
        <f t="shared" si="39"/>
        <v>0</v>
      </c>
      <c r="EL10" s="136">
        <f t="shared" ref="EL10:EL13" si="108">IF(AND($D10&lt;&gt;0,$G10="C",$H10="EC",$N10=EK$5),$I10,)</f>
        <v>0</v>
      </c>
      <c r="EM10" s="137">
        <f t="shared" ref="EM10:EM13" si="109">IF($D10&lt;&gt;0,DC10+DE10+DG10+DI10+DK10+DM10+DO10+DQ10+DS10+DU10+DW10+DY10+EA10+EC10+EE10+EG10+EK10,)</f>
        <v>0</v>
      </c>
      <c r="EN10" s="137">
        <f t="shared" ref="EN10:EN13" si="110">IF($D10&lt;&gt;0,+DD10+DF10+DH10+DJ10+DL10+DN10+DP10+DR10+DT10+DV10+DX10+DZ10+EB10+ED10+EF10+EH10+EL10,)</f>
        <v>0</v>
      </c>
      <c r="EO10" s="137">
        <f>IF(D10&lt;&gt;0,SUM(EM$9:EM10)-SUM(EN$9:EN10),)</f>
        <v>0</v>
      </c>
      <c r="EP10" s="36">
        <v>3</v>
      </c>
      <c r="EQ10" s="195" t="s">
        <v>24</v>
      </c>
      <c r="ER10" s="223" t="s">
        <v>31</v>
      </c>
      <c r="ES10" s="152" t="s">
        <v>59</v>
      </c>
      <c r="ET10" s="99" t="s">
        <v>41</v>
      </c>
      <c r="EU10" s="103"/>
    </row>
    <row r="11" spans="1:151" ht="18.75" customHeight="1" x14ac:dyDescent="0.25">
      <c r="A11" s="149">
        <f t="shared" si="41"/>
        <v>4</v>
      </c>
      <c r="B11" s="167">
        <f t="shared" si="0"/>
        <v>4</v>
      </c>
      <c r="C11" s="93"/>
      <c r="D11" s="85">
        <v>44971</v>
      </c>
      <c r="E11" s="48"/>
      <c r="F11" s="48"/>
      <c r="G11" s="32"/>
      <c r="H11" s="24"/>
      <c r="I11" s="30"/>
      <c r="J11" s="24"/>
      <c r="K11" s="24"/>
      <c r="L11" s="38"/>
      <c r="M11" s="164"/>
      <c r="N11" s="24"/>
      <c r="O11" s="24"/>
      <c r="P11" s="125"/>
      <c r="Q11" s="125"/>
      <c r="R11" s="33"/>
      <c r="S11" s="110">
        <f t="shared" si="42"/>
        <v>0</v>
      </c>
      <c r="T11" s="59">
        <f t="shared" si="43"/>
        <v>0</v>
      </c>
      <c r="U11" s="10"/>
      <c r="V11" s="134">
        <f>IF($U11="X",COUNTIF($U$8:U11,"X"),)</f>
        <v>0</v>
      </c>
      <c r="W11" s="11">
        <f>IF($D11&lt;&gt;0,SUM(S$8:S11)-SUM(T$8:T11),)</f>
        <v>0</v>
      </c>
      <c r="X11" s="11">
        <f t="shared" si="1"/>
        <v>0</v>
      </c>
      <c r="Y11" s="13">
        <f t="shared" si="44"/>
        <v>0</v>
      </c>
      <c r="Z11" s="13">
        <f t="shared" si="45"/>
        <v>0</v>
      </c>
      <c r="AA11" s="11">
        <f>IF($D11&lt;&gt;0,SUM(Y$8:Y11)-SUM(Z$8:Z11),)</f>
        <v>0</v>
      </c>
      <c r="AB11" s="63">
        <f t="shared" si="46"/>
        <v>0</v>
      </c>
      <c r="AC11" s="11">
        <f t="shared" si="47"/>
        <v>0</v>
      </c>
      <c r="AD11" s="63">
        <f>IF($D11&lt;&gt;0,SUM(AB$8:AB11)-SUM(AC$8:AC11),)</f>
        <v>0</v>
      </c>
      <c r="AE11" s="13">
        <f t="shared" si="48"/>
        <v>0</v>
      </c>
      <c r="AF11" s="13">
        <f t="shared" si="49"/>
        <v>0</v>
      </c>
      <c r="AG11" s="27"/>
      <c r="AH11" s="11">
        <f>IF($D11&lt;&gt;0,SUM(AE$8:AE11)-SUM(AF$8:AF11),)</f>
        <v>0</v>
      </c>
      <c r="AI11" s="11">
        <f t="shared" si="79"/>
        <v>0</v>
      </c>
      <c r="AJ11" s="13">
        <f t="shared" si="51"/>
        <v>0</v>
      </c>
      <c r="AK11" s="13">
        <f t="shared" si="52"/>
        <v>0</v>
      </c>
      <c r="AL11" s="27"/>
      <c r="AM11" s="11">
        <f>IF($D11&lt;&gt;0,SUM(AJ$8:AJ11)-SUM(AK$8:AK11),)</f>
        <v>0</v>
      </c>
      <c r="AN11" s="25">
        <f t="shared" si="80"/>
        <v>0</v>
      </c>
      <c r="AO11" s="13">
        <f t="shared" si="54"/>
        <v>0</v>
      </c>
      <c r="AP11" s="13">
        <f t="shared" si="55"/>
        <v>0</v>
      </c>
      <c r="AQ11" s="27"/>
      <c r="AR11" s="11">
        <f>IF($D11&lt;&gt;0,SUM(AO$8:AO11)-SUM(AP$8:AP11),)</f>
        <v>0</v>
      </c>
      <c r="AS11" s="28">
        <f t="shared" si="2"/>
        <v>0</v>
      </c>
      <c r="AT11" s="11">
        <f t="shared" si="56"/>
        <v>0</v>
      </c>
      <c r="AU11" s="11">
        <f t="shared" si="57"/>
        <v>0</v>
      </c>
      <c r="AV11" s="90"/>
      <c r="AW11" s="63">
        <f>IF($D11&lt;&gt;0,SUM(AT$8:AT11)-SUM(AU$8:AU11),)</f>
        <v>0</v>
      </c>
      <c r="AX11" s="189"/>
      <c r="AY11" s="183"/>
      <c r="AZ11" s="188"/>
      <c r="BA11" s="206"/>
      <c r="BB11" s="34"/>
      <c r="BC11" s="34"/>
      <c r="BD11" s="90"/>
      <c r="BE11" s="31"/>
      <c r="BF11" s="31"/>
      <c r="BG11" s="13">
        <f t="shared" si="58"/>
        <v>0</v>
      </c>
      <c r="BH11" s="13">
        <f t="shared" si="59"/>
        <v>0</v>
      </c>
      <c r="BI11" s="27"/>
      <c r="BJ11" s="63">
        <f>IF($D11&lt;&gt;0,SUM(BG$8:BG11)-SUM(BH$8:BH11),)</f>
        <v>0</v>
      </c>
      <c r="BK11" s="107">
        <f t="shared" si="81"/>
        <v>0</v>
      </c>
      <c r="BL11" s="11">
        <f t="shared" si="61"/>
        <v>0</v>
      </c>
      <c r="BM11" s="11">
        <f t="shared" si="62"/>
        <v>0</v>
      </c>
      <c r="BN11" s="27"/>
      <c r="BO11" s="63">
        <f>IF($D11&lt;&gt;0,SUM(BL$8:BL11)-SUM(BM$8:BM11),)</f>
        <v>0</v>
      </c>
      <c r="BP11" s="11">
        <f t="shared" si="82"/>
        <v>0</v>
      </c>
      <c r="BQ11" s="13">
        <f t="shared" si="64"/>
        <v>0</v>
      </c>
      <c r="BR11" s="13">
        <f t="shared" si="65"/>
        <v>0</v>
      </c>
      <c r="BS11" s="27"/>
      <c r="BT11" s="107">
        <f>IF($D11&lt;&gt;0,SUM(BQ$8:BQ11)-SUM(BR$8:BR11),)</f>
        <v>0</v>
      </c>
      <c r="BU11" s="28">
        <f t="shared" si="83"/>
        <v>0</v>
      </c>
      <c r="BV11" s="44"/>
      <c r="BW11" s="44"/>
      <c r="BX11" s="40"/>
      <c r="BY11" s="44"/>
      <c r="BZ11" s="90"/>
      <c r="CA11" s="13">
        <f t="shared" si="67"/>
        <v>0</v>
      </c>
      <c r="CB11" s="13">
        <f t="shared" si="68"/>
        <v>0</v>
      </c>
      <c r="CC11" s="27"/>
      <c r="CD11" s="107">
        <f>IF($D11&lt;&gt;0,SUM(CA$8:CA11)-SUM(CB$8:CB11),)</f>
        <v>0</v>
      </c>
      <c r="CE11" s="28">
        <f t="shared" si="84"/>
        <v>0</v>
      </c>
      <c r="CF11" s="245">
        <f t="shared" si="70"/>
        <v>0</v>
      </c>
      <c r="CG11" s="245">
        <f t="shared" si="85"/>
        <v>0</v>
      </c>
      <c r="CH11" s="27"/>
      <c r="CI11" s="107">
        <f>IF($D11&lt;&gt;0,SUM(CF$8:CF11)-SUM(CG$8:CG11),)</f>
        <v>0</v>
      </c>
      <c r="CJ11" s="28">
        <f t="shared" si="86"/>
        <v>0</v>
      </c>
      <c r="CK11" s="11">
        <f t="shared" si="73"/>
        <v>0</v>
      </c>
      <c r="CL11" s="11">
        <f t="shared" si="74"/>
        <v>0</v>
      </c>
      <c r="CM11" s="9"/>
      <c r="CN11" s="13">
        <f t="shared" si="87"/>
        <v>0</v>
      </c>
      <c r="CO11" s="13">
        <f t="shared" si="88"/>
        <v>0</v>
      </c>
      <c r="CP11" s="40"/>
      <c r="CQ11" s="63">
        <f>IF($D11&lt;&gt;0,SUM(CN$8:CN11)-SUM(CO$8:CO11),)</f>
        <v>0</v>
      </c>
      <c r="CR11" s="229">
        <f t="shared" si="3"/>
        <v>0</v>
      </c>
      <c r="CS11" s="9"/>
      <c r="CT11" s="29">
        <f t="shared" si="4"/>
        <v>0</v>
      </c>
      <c r="CU11" s="197">
        <f t="shared" si="75"/>
        <v>0</v>
      </c>
      <c r="CV11" s="57"/>
      <c r="CW11" s="219">
        <f t="shared" si="89"/>
        <v>0</v>
      </c>
      <c r="CX11" s="205">
        <f t="shared" si="90"/>
        <v>0</v>
      </c>
      <c r="CY11" s="57"/>
      <c r="CZ11" s="201"/>
      <c r="DA11" s="138">
        <f t="shared" si="76"/>
        <v>0</v>
      </c>
      <c r="DB11" s="83"/>
      <c r="DC11" s="136">
        <f t="shared" si="5"/>
        <v>0</v>
      </c>
      <c r="DD11" s="136">
        <f t="shared" si="91"/>
        <v>0</v>
      </c>
      <c r="DE11" s="136">
        <f t="shared" si="7"/>
        <v>0</v>
      </c>
      <c r="DF11" s="136">
        <f t="shared" si="92"/>
        <v>0</v>
      </c>
      <c r="DG11" s="136">
        <f t="shared" si="9"/>
        <v>0</v>
      </c>
      <c r="DH11" s="136">
        <f t="shared" si="93"/>
        <v>0</v>
      </c>
      <c r="DI11" s="136">
        <f t="shared" si="11"/>
        <v>0</v>
      </c>
      <c r="DJ11" s="136">
        <f t="shared" si="94"/>
        <v>0</v>
      </c>
      <c r="DK11" s="136">
        <f t="shared" si="13"/>
        <v>0</v>
      </c>
      <c r="DL11" s="136">
        <f t="shared" si="95"/>
        <v>0</v>
      </c>
      <c r="DM11" s="136">
        <f t="shared" si="15"/>
        <v>0</v>
      </c>
      <c r="DN11" s="136">
        <f t="shared" si="96"/>
        <v>0</v>
      </c>
      <c r="DO11" s="136">
        <f t="shared" si="17"/>
        <v>0</v>
      </c>
      <c r="DP11" s="136">
        <f t="shared" si="97"/>
        <v>0</v>
      </c>
      <c r="DQ11" s="136">
        <f t="shared" si="19"/>
        <v>0</v>
      </c>
      <c r="DR11" s="136">
        <f t="shared" si="98"/>
        <v>0</v>
      </c>
      <c r="DS11" s="136">
        <f t="shared" si="21"/>
        <v>0</v>
      </c>
      <c r="DT11" s="136">
        <f t="shared" si="99"/>
        <v>0</v>
      </c>
      <c r="DU11" s="136">
        <f t="shared" si="23"/>
        <v>0</v>
      </c>
      <c r="DV11" s="136">
        <f t="shared" si="100"/>
        <v>0</v>
      </c>
      <c r="DW11" s="136">
        <f t="shared" si="25"/>
        <v>0</v>
      </c>
      <c r="DX11" s="136">
        <f t="shared" si="101"/>
        <v>0</v>
      </c>
      <c r="DY11" s="136">
        <f t="shared" si="27"/>
        <v>0</v>
      </c>
      <c r="DZ11" s="136">
        <f t="shared" si="102"/>
        <v>0</v>
      </c>
      <c r="EA11" s="136">
        <f t="shared" si="29"/>
        <v>0</v>
      </c>
      <c r="EB11" s="136">
        <f t="shared" si="103"/>
        <v>0</v>
      </c>
      <c r="EC11" s="136">
        <f t="shared" si="31"/>
        <v>0</v>
      </c>
      <c r="ED11" s="136">
        <f t="shared" si="104"/>
        <v>0</v>
      </c>
      <c r="EE11" s="136">
        <f t="shared" si="33"/>
        <v>0</v>
      </c>
      <c r="EF11" s="136">
        <f t="shared" si="105"/>
        <v>0</v>
      </c>
      <c r="EG11" s="136">
        <f t="shared" si="35"/>
        <v>0</v>
      </c>
      <c r="EH11" s="136">
        <f t="shared" si="106"/>
        <v>0</v>
      </c>
      <c r="EI11" s="136">
        <f t="shared" si="37"/>
        <v>0</v>
      </c>
      <c r="EJ11" s="136">
        <f t="shared" si="107"/>
        <v>0</v>
      </c>
      <c r="EK11" s="136">
        <f t="shared" si="39"/>
        <v>0</v>
      </c>
      <c r="EL11" s="136">
        <f t="shared" si="108"/>
        <v>0</v>
      </c>
      <c r="EM11" s="137">
        <f t="shared" si="109"/>
        <v>0</v>
      </c>
      <c r="EN11" s="137">
        <f t="shared" si="110"/>
        <v>0</v>
      </c>
      <c r="EO11" s="137">
        <f>IF(D11&lt;&gt;0,SUM(EM$9:EM11)-SUM(EN$9:EN11),)</f>
        <v>0</v>
      </c>
      <c r="EP11" s="36">
        <v>4</v>
      </c>
      <c r="EQ11" s="222" t="s">
        <v>34</v>
      </c>
      <c r="ER11" s="223" t="s">
        <v>32</v>
      </c>
      <c r="ES11" s="10" t="s">
        <v>14</v>
      </c>
      <c r="ET11" s="101" t="s">
        <v>17</v>
      </c>
      <c r="EU11" s="103"/>
    </row>
    <row r="12" spans="1:151" ht="18.75" customHeight="1" x14ac:dyDescent="0.25">
      <c r="A12" s="149">
        <f t="shared" si="41"/>
        <v>5</v>
      </c>
      <c r="B12" s="167">
        <f t="shared" si="0"/>
        <v>5</v>
      </c>
      <c r="C12" s="94"/>
      <c r="D12" s="85">
        <v>44971</v>
      </c>
      <c r="E12" s="156"/>
      <c r="F12" s="156"/>
      <c r="G12" s="89"/>
      <c r="H12" s="24"/>
      <c r="I12" s="95"/>
      <c r="J12" s="24"/>
      <c r="K12" s="24"/>
      <c r="L12" s="38"/>
      <c r="M12" s="164"/>
      <c r="N12" s="24"/>
      <c r="O12" s="24"/>
      <c r="P12" s="125"/>
      <c r="Q12" s="125"/>
      <c r="R12" s="33"/>
      <c r="S12" s="110">
        <f t="shared" si="42"/>
        <v>0</v>
      </c>
      <c r="T12" s="59">
        <f t="shared" si="43"/>
        <v>0</v>
      </c>
      <c r="U12" s="10"/>
      <c r="V12" s="134">
        <f>IF($U12="X",COUNTIF($U$8:U12,"X"),)</f>
        <v>0</v>
      </c>
      <c r="W12" s="11">
        <f>IF($D12&lt;&gt;0,SUM(S$8:S12)-SUM(T$8:T12),)</f>
        <v>0</v>
      </c>
      <c r="X12" s="11">
        <f t="shared" si="1"/>
        <v>0</v>
      </c>
      <c r="Y12" s="13">
        <f t="shared" si="44"/>
        <v>0</v>
      </c>
      <c r="Z12" s="13">
        <f t="shared" si="45"/>
        <v>0</v>
      </c>
      <c r="AA12" s="11">
        <f>IF($D12&lt;&gt;0,SUM(Y$8:Y12)-SUM(Z$8:Z12),)</f>
        <v>0</v>
      </c>
      <c r="AB12" s="63">
        <f t="shared" si="46"/>
        <v>0</v>
      </c>
      <c r="AC12" s="11">
        <f t="shared" si="47"/>
        <v>0</v>
      </c>
      <c r="AD12" s="63">
        <f>IF($D12&lt;&gt;0,SUM(AB$8:AB12)-SUM(AC$8:AC12),)</f>
        <v>0</v>
      </c>
      <c r="AE12" s="13">
        <f t="shared" si="48"/>
        <v>0</v>
      </c>
      <c r="AF12" s="13">
        <f t="shared" si="49"/>
        <v>0</v>
      </c>
      <c r="AG12" s="27"/>
      <c r="AH12" s="11">
        <f>IF($D12&lt;&gt;0,SUM(AE$8:AE12)-SUM(AF$8:AF12),)</f>
        <v>0</v>
      </c>
      <c r="AI12" s="11">
        <f t="shared" si="79"/>
        <v>0</v>
      </c>
      <c r="AJ12" s="13">
        <f t="shared" si="51"/>
        <v>0</v>
      </c>
      <c r="AK12" s="13">
        <f t="shared" si="52"/>
        <v>0</v>
      </c>
      <c r="AL12" s="27"/>
      <c r="AM12" s="11">
        <f>IF($D12&lt;&gt;0,SUM(AJ$8:AJ12)-SUM(AK$8:AK12),)</f>
        <v>0</v>
      </c>
      <c r="AN12" s="25">
        <f t="shared" si="80"/>
        <v>0</v>
      </c>
      <c r="AO12" s="13">
        <f t="shared" si="54"/>
        <v>0</v>
      </c>
      <c r="AP12" s="13">
        <f t="shared" si="55"/>
        <v>0</v>
      </c>
      <c r="AQ12" s="27"/>
      <c r="AR12" s="11">
        <f>IF($D12&lt;&gt;0,SUM(AO$8:AO12)-SUM(AP$8:AP12),)</f>
        <v>0</v>
      </c>
      <c r="AS12" s="28">
        <f t="shared" si="2"/>
        <v>0</v>
      </c>
      <c r="AT12" s="11">
        <f t="shared" si="56"/>
        <v>0</v>
      </c>
      <c r="AU12" s="11">
        <f t="shared" si="57"/>
        <v>0</v>
      </c>
      <c r="AV12" s="90"/>
      <c r="AW12" s="63">
        <f>IF($D12&lt;&gt;0,SUM(AT$8:AT12)-SUM(AU$8:AU12),)</f>
        <v>0</v>
      </c>
      <c r="AX12" s="189"/>
      <c r="AY12" s="183"/>
      <c r="AZ12" s="188"/>
      <c r="BA12" s="206"/>
      <c r="BB12" s="34"/>
      <c r="BC12" s="34"/>
      <c r="BD12" s="90"/>
      <c r="BE12" s="31"/>
      <c r="BF12" s="31"/>
      <c r="BG12" s="13">
        <f t="shared" si="58"/>
        <v>0</v>
      </c>
      <c r="BH12" s="13">
        <f t="shared" si="59"/>
        <v>0</v>
      </c>
      <c r="BI12" s="27"/>
      <c r="BJ12" s="63">
        <f>IF($D12&lt;&gt;0,SUM(BG$8:BG12)-SUM(BH$8:BH12),)</f>
        <v>0</v>
      </c>
      <c r="BK12" s="107">
        <f t="shared" si="81"/>
        <v>0</v>
      </c>
      <c r="BL12" s="11">
        <f t="shared" si="61"/>
        <v>0</v>
      </c>
      <c r="BM12" s="11">
        <f t="shared" si="62"/>
        <v>0</v>
      </c>
      <c r="BN12" s="27"/>
      <c r="BO12" s="63">
        <f>IF($D12&lt;&gt;0,SUM(BL$8:BL12)-SUM(BM$8:BM12),)</f>
        <v>0</v>
      </c>
      <c r="BP12" s="11">
        <f t="shared" si="82"/>
        <v>0</v>
      </c>
      <c r="BQ12" s="13">
        <f t="shared" si="64"/>
        <v>0</v>
      </c>
      <c r="BR12" s="13">
        <f t="shared" si="65"/>
        <v>0</v>
      </c>
      <c r="BS12" s="27"/>
      <c r="BT12" s="107">
        <f>IF($D12&lt;&gt;0,SUM(BQ$8:BQ12)-SUM(BR$8:BR12),)</f>
        <v>0</v>
      </c>
      <c r="BU12" s="28">
        <f t="shared" si="83"/>
        <v>0</v>
      </c>
      <c r="BV12" s="44"/>
      <c r="BW12" s="44"/>
      <c r="BX12" s="40"/>
      <c r="BY12" s="44"/>
      <c r="BZ12" s="90"/>
      <c r="CA12" s="13">
        <f t="shared" si="67"/>
        <v>0</v>
      </c>
      <c r="CB12" s="13">
        <f t="shared" si="68"/>
        <v>0</v>
      </c>
      <c r="CC12" s="27"/>
      <c r="CD12" s="107">
        <f>IF($D12&lt;&gt;0,SUM(CA$8:CA12)-SUM(CB$8:CB12),)</f>
        <v>0</v>
      </c>
      <c r="CE12" s="28">
        <f t="shared" si="84"/>
        <v>0</v>
      </c>
      <c r="CF12" s="245">
        <f t="shared" si="70"/>
        <v>0</v>
      </c>
      <c r="CG12" s="245">
        <f t="shared" si="85"/>
        <v>0</v>
      </c>
      <c r="CH12" s="27"/>
      <c r="CI12" s="107">
        <f>IF($D12&lt;&gt;0,SUM(CF$8:CF12)-SUM(CG$8:CG12),)</f>
        <v>0</v>
      </c>
      <c r="CJ12" s="28">
        <f t="shared" si="86"/>
        <v>0</v>
      </c>
      <c r="CK12" s="11">
        <f t="shared" si="73"/>
        <v>0</v>
      </c>
      <c r="CL12" s="11">
        <f t="shared" si="74"/>
        <v>0</v>
      </c>
      <c r="CM12" s="9"/>
      <c r="CN12" s="13">
        <f t="shared" si="87"/>
        <v>0</v>
      </c>
      <c r="CO12" s="13">
        <f t="shared" si="88"/>
        <v>0</v>
      </c>
      <c r="CP12" s="40"/>
      <c r="CQ12" s="63">
        <f>IF($D12&lt;&gt;0,SUM(CN$8:CN12)-SUM(CO$8:CO12),)</f>
        <v>0</v>
      </c>
      <c r="CR12" s="229">
        <f t="shared" si="3"/>
        <v>0</v>
      </c>
      <c r="CS12" s="9"/>
      <c r="CT12" s="29">
        <f t="shared" si="4"/>
        <v>0</v>
      </c>
      <c r="CU12" s="197">
        <f t="shared" si="75"/>
        <v>0</v>
      </c>
      <c r="CV12" s="57"/>
      <c r="CW12" s="219">
        <f t="shared" si="89"/>
        <v>0</v>
      </c>
      <c r="CX12" s="205">
        <f t="shared" si="90"/>
        <v>0</v>
      </c>
      <c r="CY12" s="57"/>
      <c r="CZ12" s="202"/>
      <c r="DA12" s="138">
        <f t="shared" si="76"/>
        <v>0</v>
      </c>
      <c r="DB12" s="139"/>
      <c r="DC12" s="136">
        <f t="shared" si="5"/>
        <v>0</v>
      </c>
      <c r="DD12" s="136">
        <f t="shared" si="91"/>
        <v>0</v>
      </c>
      <c r="DE12" s="136">
        <f t="shared" si="7"/>
        <v>0</v>
      </c>
      <c r="DF12" s="136">
        <f t="shared" si="92"/>
        <v>0</v>
      </c>
      <c r="DG12" s="136">
        <f t="shared" si="9"/>
        <v>0</v>
      </c>
      <c r="DH12" s="136">
        <f t="shared" si="93"/>
        <v>0</v>
      </c>
      <c r="DI12" s="136">
        <f t="shared" si="11"/>
        <v>0</v>
      </c>
      <c r="DJ12" s="136">
        <f t="shared" si="94"/>
        <v>0</v>
      </c>
      <c r="DK12" s="136">
        <f t="shared" si="13"/>
        <v>0</v>
      </c>
      <c r="DL12" s="136">
        <f t="shared" si="95"/>
        <v>0</v>
      </c>
      <c r="DM12" s="136">
        <f t="shared" si="15"/>
        <v>0</v>
      </c>
      <c r="DN12" s="136">
        <f t="shared" si="96"/>
        <v>0</v>
      </c>
      <c r="DO12" s="136">
        <f t="shared" si="17"/>
        <v>0</v>
      </c>
      <c r="DP12" s="136">
        <f t="shared" si="97"/>
        <v>0</v>
      </c>
      <c r="DQ12" s="136">
        <f t="shared" si="19"/>
        <v>0</v>
      </c>
      <c r="DR12" s="136">
        <f t="shared" si="98"/>
        <v>0</v>
      </c>
      <c r="DS12" s="136">
        <f t="shared" si="21"/>
        <v>0</v>
      </c>
      <c r="DT12" s="136">
        <f t="shared" si="99"/>
        <v>0</v>
      </c>
      <c r="DU12" s="136">
        <f t="shared" si="23"/>
        <v>0</v>
      </c>
      <c r="DV12" s="136">
        <f t="shared" si="100"/>
        <v>0</v>
      </c>
      <c r="DW12" s="136">
        <f t="shared" si="25"/>
        <v>0</v>
      </c>
      <c r="DX12" s="136">
        <f t="shared" si="101"/>
        <v>0</v>
      </c>
      <c r="DY12" s="136">
        <f t="shared" si="27"/>
        <v>0</v>
      </c>
      <c r="DZ12" s="136">
        <f t="shared" si="102"/>
        <v>0</v>
      </c>
      <c r="EA12" s="136">
        <f t="shared" si="29"/>
        <v>0</v>
      </c>
      <c r="EB12" s="136">
        <f t="shared" si="103"/>
        <v>0</v>
      </c>
      <c r="EC12" s="136">
        <f t="shared" si="31"/>
        <v>0</v>
      </c>
      <c r="ED12" s="136">
        <f t="shared" si="104"/>
        <v>0</v>
      </c>
      <c r="EE12" s="136">
        <f t="shared" si="33"/>
        <v>0</v>
      </c>
      <c r="EF12" s="136">
        <f t="shared" si="105"/>
        <v>0</v>
      </c>
      <c r="EG12" s="136">
        <f t="shared" si="35"/>
        <v>0</v>
      </c>
      <c r="EH12" s="136">
        <f t="shared" si="106"/>
        <v>0</v>
      </c>
      <c r="EI12" s="136">
        <f t="shared" si="37"/>
        <v>0</v>
      </c>
      <c r="EJ12" s="136">
        <f t="shared" si="107"/>
        <v>0</v>
      </c>
      <c r="EK12" s="136">
        <f t="shared" si="39"/>
        <v>0</v>
      </c>
      <c r="EL12" s="136">
        <f t="shared" si="108"/>
        <v>0</v>
      </c>
      <c r="EM12" s="137">
        <f t="shared" si="109"/>
        <v>0</v>
      </c>
      <c r="EN12" s="137">
        <f t="shared" si="110"/>
        <v>0</v>
      </c>
      <c r="EO12" s="137">
        <f>IF(D12&lt;&gt;0,SUM(EM$9:EM12)-SUM(EN$9:EN12),)</f>
        <v>0</v>
      </c>
      <c r="EP12" s="36">
        <v>5</v>
      </c>
      <c r="EQ12" s="222" t="s">
        <v>87</v>
      </c>
      <c r="ER12" s="220" t="s">
        <v>45</v>
      </c>
      <c r="ES12" s="10" t="s">
        <v>21</v>
      </c>
      <c r="ET12" s="96" t="s">
        <v>42</v>
      </c>
      <c r="EU12" s="103"/>
    </row>
    <row r="13" spans="1:151" ht="18.75" customHeight="1" x14ac:dyDescent="0.25">
      <c r="A13" s="149">
        <f t="shared" si="41"/>
        <v>6</v>
      </c>
      <c r="B13" s="167">
        <f t="shared" si="0"/>
        <v>6</v>
      </c>
      <c r="C13" s="94"/>
      <c r="D13" s="85">
        <v>44971</v>
      </c>
      <c r="E13" s="156"/>
      <c r="F13" s="156"/>
      <c r="G13" s="89"/>
      <c r="H13" s="24"/>
      <c r="I13" s="95"/>
      <c r="J13" s="24"/>
      <c r="K13" s="24"/>
      <c r="L13" s="38"/>
      <c r="M13" s="164"/>
      <c r="N13" s="24"/>
      <c r="O13" s="24"/>
      <c r="P13" s="125"/>
      <c r="Q13" s="125"/>
      <c r="R13" s="33"/>
      <c r="S13" s="110">
        <f t="shared" si="42"/>
        <v>0</v>
      </c>
      <c r="T13" s="59">
        <f t="shared" si="43"/>
        <v>0</v>
      </c>
      <c r="U13" s="10"/>
      <c r="V13" s="134">
        <f>IF($U13="X",COUNTIF($U$8:U13,"X"),)</f>
        <v>0</v>
      </c>
      <c r="W13" s="11">
        <f>IF($D13&lt;&gt;0,SUM(S$8:S13)-SUM(T$8:T13),)</f>
        <v>0</v>
      </c>
      <c r="X13" s="11">
        <f t="shared" si="1"/>
        <v>0</v>
      </c>
      <c r="Y13" s="13">
        <f t="shared" si="44"/>
        <v>0</v>
      </c>
      <c r="Z13" s="13">
        <f t="shared" si="45"/>
        <v>0</v>
      </c>
      <c r="AA13" s="11">
        <f>IF($D13&lt;&gt;0,SUM(Y$8:Y13)-SUM(Z$8:Z13),)</f>
        <v>0</v>
      </c>
      <c r="AB13" s="63">
        <f t="shared" si="46"/>
        <v>0</v>
      </c>
      <c r="AC13" s="11">
        <f t="shared" si="47"/>
        <v>0</v>
      </c>
      <c r="AD13" s="63">
        <f>IF($D13&lt;&gt;0,SUM(AB$8:AB13)-SUM(AC$8:AC13),)</f>
        <v>0</v>
      </c>
      <c r="AE13" s="13">
        <f t="shared" si="48"/>
        <v>0</v>
      </c>
      <c r="AF13" s="13">
        <f t="shared" si="49"/>
        <v>0</v>
      </c>
      <c r="AG13" s="27"/>
      <c r="AH13" s="11">
        <f>IF($D13&lt;&gt;0,SUM(AE$8:AE13)-SUM(AF$8:AF13),)</f>
        <v>0</v>
      </c>
      <c r="AI13" s="11">
        <f t="shared" si="79"/>
        <v>0</v>
      </c>
      <c r="AJ13" s="13">
        <f t="shared" si="51"/>
        <v>0</v>
      </c>
      <c r="AK13" s="13">
        <f t="shared" si="52"/>
        <v>0</v>
      </c>
      <c r="AL13" s="27"/>
      <c r="AM13" s="11">
        <f>IF($D13&lt;&gt;0,SUM(AJ$8:AJ13)-SUM(AK$8:AK13),)</f>
        <v>0</v>
      </c>
      <c r="AN13" s="25">
        <f t="shared" si="80"/>
        <v>0</v>
      </c>
      <c r="AO13" s="13">
        <f t="shared" si="54"/>
        <v>0</v>
      </c>
      <c r="AP13" s="13">
        <f t="shared" si="55"/>
        <v>0</v>
      </c>
      <c r="AQ13" s="27"/>
      <c r="AR13" s="11">
        <f>IF($D13&lt;&gt;0,SUM(AO$8:AO13)-SUM(AP$8:AP13),)</f>
        <v>0</v>
      </c>
      <c r="AS13" s="28">
        <f t="shared" si="2"/>
        <v>0</v>
      </c>
      <c r="AT13" s="11">
        <f t="shared" si="56"/>
        <v>0</v>
      </c>
      <c r="AU13" s="11">
        <f t="shared" si="57"/>
        <v>0</v>
      </c>
      <c r="AV13" s="90"/>
      <c r="AW13" s="63">
        <f>IF($D13&lt;&gt;0,SUM(AT$8:AT13)-SUM(AU$8:AU13),)</f>
        <v>0</v>
      </c>
      <c r="AX13" s="189"/>
      <c r="AY13" s="183"/>
      <c r="AZ13" s="188"/>
      <c r="BA13" s="206"/>
      <c r="BB13" s="34"/>
      <c r="BC13" s="34"/>
      <c r="BD13" s="90"/>
      <c r="BE13" s="31"/>
      <c r="BF13" s="31"/>
      <c r="BG13" s="13">
        <f t="shared" si="58"/>
        <v>0</v>
      </c>
      <c r="BH13" s="13">
        <f t="shared" si="59"/>
        <v>0</v>
      </c>
      <c r="BI13" s="27"/>
      <c r="BJ13" s="63">
        <f>IF($D13&lt;&gt;0,SUM(BG$8:BG13)-SUM(BH$8:BH13),)</f>
        <v>0</v>
      </c>
      <c r="BK13" s="107">
        <f t="shared" si="81"/>
        <v>0</v>
      </c>
      <c r="BL13" s="11">
        <f t="shared" si="61"/>
        <v>0</v>
      </c>
      <c r="BM13" s="11">
        <f t="shared" si="62"/>
        <v>0</v>
      </c>
      <c r="BN13" s="27"/>
      <c r="BO13" s="63">
        <f>IF($D13&lt;&gt;0,SUM(BL$8:BL13)-SUM(BM$8:BM13),)</f>
        <v>0</v>
      </c>
      <c r="BP13" s="11">
        <f t="shared" si="82"/>
        <v>0</v>
      </c>
      <c r="BQ13" s="13">
        <f t="shared" si="64"/>
        <v>0</v>
      </c>
      <c r="BR13" s="13">
        <f t="shared" si="65"/>
        <v>0</v>
      </c>
      <c r="BS13" s="27"/>
      <c r="BT13" s="107">
        <f>IF($D13&lt;&gt;0,SUM(BQ$8:BQ13)-SUM(BR$8:BR13),)</f>
        <v>0</v>
      </c>
      <c r="BU13" s="28">
        <f t="shared" si="83"/>
        <v>0</v>
      </c>
      <c r="BV13" s="44"/>
      <c r="BW13" s="44"/>
      <c r="BX13" s="40"/>
      <c r="BY13" s="44"/>
      <c r="BZ13" s="90"/>
      <c r="CA13" s="13">
        <f t="shared" si="67"/>
        <v>0</v>
      </c>
      <c r="CB13" s="13">
        <f t="shared" si="68"/>
        <v>0</v>
      </c>
      <c r="CC13" s="27"/>
      <c r="CD13" s="107">
        <f>IF($D13&lt;&gt;0,SUM(CA$8:CA13)-SUM(CB$8:CB13),)</f>
        <v>0</v>
      </c>
      <c r="CE13" s="28">
        <f t="shared" si="84"/>
        <v>0</v>
      </c>
      <c r="CF13" s="245">
        <f t="shared" si="70"/>
        <v>0</v>
      </c>
      <c r="CG13" s="245">
        <f t="shared" si="85"/>
        <v>0</v>
      </c>
      <c r="CH13" s="27"/>
      <c r="CI13" s="107">
        <f>IF($D13&lt;&gt;0,SUM(CF$8:CF13)-SUM(CG$8:CG13),)</f>
        <v>0</v>
      </c>
      <c r="CJ13" s="28">
        <f t="shared" si="86"/>
        <v>0</v>
      </c>
      <c r="CK13" s="11">
        <f t="shared" si="73"/>
        <v>0</v>
      </c>
      <c r="CL13" s="11">
        <f t="shared" si="74"/>
        <v>0</v>
      </c>
      <c r="CM13" s="9"/>
      <c r="CN13" s="13">
        <f t="shared" si="87"/>
        <v>0</v>
      </c>
      <c r="CO13" s="13">
        <f t="shared" si="88"/>
        <v>0</v>
      </c>
      <c r="CP13" s="40"/>
      <c r="CQ13" s="63">
        <f>IF($D13&lt;&gt;0,SUM(CN$8:CN13)-SUM(CO$8:CO13),)</f>
        <v>0</v>
      </c>
      <c r="CR13" s="229">
        <f t="shared" si="3"/>
        <v>0</v>
      </c>
      <c r="CS13" s="9"/>
      <c r="CT13" s="29">
        <f t="shared" si="4"/>
        <v>0</v>
      </c>
      <c r="CU13" s="197">
        <f t="shared" si="75"/>
        <v>0</v>
      </c>
      <c r="CV13" s="57"/>
      <c r="CW13" s="219">
        <f t="shared" si="89"/>
        <v>0</v>
      </c>
      <c r="CX13" s="205">
        <f t="shared" si="90"/>
        <v>0</v>
      </c>
      <c r="CY13" s="57"/>
      <c r="CZ13" s="202"/>
      <c r="DA13" s="138">
        <f t="shared" si="76"/>
        <v>0</v>
      </c>
      <c r="DB13" s="139"/>
      <c r="DC13" s="136">
        <f t="shared" si="5"/>
        <v>0</v>
      </c>
      <c r="DD13" s="136">
        <f t="shared" si="91"/>
        <v>0</v>
      </c>
      <c r="DE13" s="136">
        <f t="shared" si="7"/>
        <v>0</v>
      </c>
      <c r="DF13" s="136">
        <f t="shared" si="92"/>
        <v>0</v>
      </c>
      <c r="DG13" s="136">
        <f t="shared" si="9"/>
        <v>0</v>
      </c>
      <c r="DH13" s="136">
        <f t="shared" si="93"/>
        <v>0</v>
      </c>
      <c r="DI13" s="136">
        <f t="shared" si="11"/>
        <v>0</v>
      </c>
      <c r="DJ13" s="136">
        <f t="shared" si="94"/>
        <v>0</v>
      </c>
      <c r="DK13" s="136">
        <f t="shared" si="13"/>
        <v>0</v>
      </c>
      <c r="DL13" s="136">
        <f t="shared" si="95"/>
        <v>0</v>
      </c>
      <c r="DM13" s="136">
        <f t="shared" si="15"/>
        <v>0</v>
      </c>
      <c r="DN13" s="136">
        <f t="shared" si="96"/>
        <v>0</v>
      </c>
      <c r="DO13" s="136">
        <f t="shared" si="17"/>
        <v>0</v>
      </c>
      <c r="DP13" s="136">
        <f t="shared" si="97"/>
        <v>0</v>
      </c>
      <c r="DQ13" s="136">
        <f t="shared" si="19"/>
        <v>0</v>
      </c>
      <c r="DR13" s="136">
        <f t="shared" si="98"/>
        <v>0</v>
      </c>
      <c r="DS13" s="136">
        <f t="shared" si="21"/>
        <v>0</v>
      </c>
      <c r="DT13" s="136">
        <f t="shared" si="99"/>
        <v>0</v>
      </c>
      <c r="DU13" s="136">
        <f t="shared" si="23"/>
        <v>0</v>
      </c>
      <c r="DV13" s="136">
        <f t="shared" si="100"/>
        <v>0</v>
      </c>
      <c r="DW13" s="136">
        <f t="shared" si="25"/>
        <v>0</v>
      </c>
      <c r="DX13" s="136">
        <f t="shared" si="101"/>
        <v>0</v>
      </c>
      <c r="DY13" s="136">
        <f t="shared" si="27"/>
        <v>0</v>
      </c>
      <c r="DZ13" s="136">
        <f t="shared" si="102"/>
        <v>0</v>
      </c>
      <c r="EA13" s="136">
        <f t="shared" si="29"/>
        <v>0</v>
      </c>
      <c r="EB13" s="136">
        <f t="shared" si="103"/>
        <v>0</v>
      </c>
      <c r="EC13" s="136">
        <f t="shared" si="31"/>
        <v>0</v>
      </c>
      <c r="ED13" s="136">
        <f t="shared" si="104"/>
        <v>0</v>
      </c>
      <c r="EE13" s="136">
        <f t="shared" si="33"/>
        <v>0</v>
      </c>
      <c r="EF13" s="136">
        <f t="shared" si="105"/>
        <v>0</v>
      </c>
      <c r="EG13" s="136">
        <f t="shared" si="35"/>
        <v>0</v>
      </c>
      <c r="EH13" s="136">
        <f t="shared" si="106"/>
        <v>0</v>
      </c>
      <c r="EI13" s="136">
        <f t="shared" si="37"/>
        <v>0</v>
      </c>
      <c r="EJ13" s="136">
        <f t="shared" si="107"/>
        <v>0</v>
      </c>
      <c r="EK13" s="136">
        <f t="shared" si="39"/>
        <v>0</v>
      </c>
      <c r="EL13" s="136">
        <f t="shared" si="108"/>
        <v>0</v>
      </c>
      <c r="EM13" s="137">
        <f t="shared" si="109"/>
        <v>0</v>
      </c>
      <c r="EN13" s="137">
        <f t="shared" si="110"/>
        <v>0</v>
      </c>
      <c r="EO13" s="137">
        <f>IF(D13&lt;&gt;0,SUM(EM$9:EM13)-SUM(EN$9:EN13),)</f>
        <v>0</v>
      </c>
      <c r="EP13" s="36">
        <v>6</v>
      </c>
      <c r="EQ13" s="222" t="s">
        <v>92</v>
      </c>
      <c r="ER13" s="223" t="s">
        <v>54</v>
      </c>
      <c r="ES13" s="152" t="s">
        <v>80</v>
      </c>
      <c r="ET13" s="96" t="s">
        <v>26</v>
      </c>
      <c r="EU13" s="103"/>
    </row>
    <row r="14" spans="1:151" ht="18.75" customHeight="1" x14ac:dyDescent="0.25">
      <c r="A14" s="149">
        <f t="shared" si="41"/>
        <v>7</v>
      </c>
      <c r="B14" s="167">
        <f t="shared" si="0"/>
        <v>7</v>
      </c>
      <c r="C14" s="94"/>
      <c r="D14" s="85">
        <v>44971</v>
      </c>
      <c r="E14" s="156"/>
      <c r="F14" s="156"/>
      <c r="G14" s="89"/>
      <c r="H14" s="24"/>
      <c r="I14" s="95"/>
      <c r="J14" s="24"/>
      <c r="K14" s="24"/>
      <c r="L14" s="38"/>
      <c r="M14" s="164"/>
      <c r="N14" s="24"/>
      <c r="O14" s="24"/>
      <c r="P14" s="125"/>
      <c r="Q14" s="125"/>
      <c r="R14" s="33"/>
      <c r="S14" s="110">
        <f t="shared" si="42"/>
        <v>0</v>
      </c>
      <c r="T14" s="59">
        <f t="shared" si="43"/>
        <v>0</v>
      </c>
      <c r="U14" s="10"/>
      <c r="V14" s="134">
        <f>IF($U14="X",COUNTIF($U$8:U14,"X"),)</f>
        <v>0</v>
      </c>
      <c r="W14" s="11">
        <f>IF($D14&lt;&gt;0,SUM(S$8:S14)-SUM(T$8:T14),)</f>
        <v>0</v>
      </c>
      <c r="X14" s="11">
        <f t="shared" si="1"/>
        <v>0</v>
      </c>
      <c r="Y14" s="13">
        <f t="shared" si="44"/>
        <v>0</v>
      </c>
      <c r="Z14" s="13">
        <f t="shared" si="45"/>
        <v>0</v>
      </c>
      <c r="AA14" s="11">
        <f>IF($D14&lt;&gt;0,SUM(Y$8:Y14)-SUM(Z$8:Z14),)</f>
        <v>0</v>
      </c>
      <c r="AB14" s="63">
        <f t="shared" si="46"/>
        <v>0</v>
      </c>
      <c r="AC14" s="11">
        <f t="shared" si="47"/>
        <v>0</v>
      </c>
      <c r="AD14" s="63">
        <f>IF($D14&lt;&gt;0,SUM(AB$8:AB14)-SUM(AC$8:AC14),)</f>
        <v>0</v>
      </c>
      <c r="AE14" s="13">
        <f t="shared" si="48"/>
        <v>0</v>
      </c>
      <c r="AF14" s="13">
        <f t="shared" si="49"/>
        <v>0</v>
      </c>
      <c r="AG14" s="27"/>
      <c r="AH14" s="11">
        <f>IF($D14&lt;&gt;0,SUM(AE$8:AE14)-SUM(AF$8:AF14),)</f>
        <v>0</v>
      </c>
      <c r="AI14" s="11">
        <f t="shared" si="79"/>
        <v>0</v>
      </c>
      <c r="AJ14" s="13">
        <f t="shared" si="51"/>
        <v>0</v>
      </c>
      <c r="AK14" s="13">
        <f t="shared" si="52"/>
        <v>0</v>
      </c>
      <c r="AL14" s="27"/>
      <c r="AM14" s="11">
        <f>IF($D14&lt;&gt;0,SUM(AJ$8:AJ14)-SUM(AK$8:AK14),)</f>
        <v>0</v>
      </c>
      <c r="AN14" s="25">
        <f t="shared" si="80"/>
        <v>0</v>
      </c>
      <c r="AO14" s="13">
        <f t="shared" si="54"/>
        <v>0</v>
      </c>
      <c r="AP14" s="13">
        <f t="shared" si="55"/>
        <v>0</v>
      </c>
      <c r="AQ14" s="27"/>
      <c r="AR14" s="11">
        <f>IF($D14&lt;&gt;0,SUM(AO$8:AO14)-SUM(AP$8:AP14),)</f>
        <v>0</v>
      </c>
      <c r="AS14" s="28">
        <f t="shared" si="2"/>
        <v>0</v>
      </c>
      <c r="AT14" s="11">
        <f t="shared" si="56"/>
        <v>0</v>
      </c>
      <c r="AU14" s="11">
        <f t="shared" si="57"/>
        <v>0</v>
      </c>
      <c r="AV14" s="90"/>
      <c r="AW14" s="63">
        <f>IF($D14&lt;&gt;0,SUM(AT$8:AT14)-SUM(AU$8:AU14),)</f>
        <v>0</v>
      </c>
      <c r="AX14" s="189"/>
      <c r="AY14" s="183"/>
      <c r="AZ14" s="188"/>
      <c r="BA14" s="206"/>
      <c r="BB14" s="34"/>
      <c r="BC14" s="34"/>
      <c r="BD14" s="90"/>
      <c r="BE14" s="31"/>
      <c r="BF14" s="31"/>
      <c r="BG14" s="13">
        <f t="shared" si="58"/>
        <v>0</v>
      </c>
      <c r="BH14" s="13">
        <f t="shared" si="59"/>
        <v>0</v>
      </c>
      <c r="BI14" s="27"/>
      <c r="BJ14" s="63">
        <f>IF($D14&lt;&gt;0,SUM(BG$8:BG14)-SUM(BH$8:BH14),)</f>
        <v>0</v>
      </c>
      <c r="BK14" s="107">
        <f t="shared" si="81"/>
        <v>0</v>
      </c>
      <c r="BL14" s="11">
        <f t="shared" si="61"/>
        <v>0</v>
      </c>
      <c r="BM14" s="11">
        <f t="shared" si="62"/>
        <v>0</v>
      </c>
      <c r="BN14" s="27"/>
      <c r="BO14" s="63">
        <f>IF($D14&lt;&gt;0,SUM(BL$8:BL14)-SUM(BM$8:BM14),)</f>
        <v>0</v>
      </c>
      <c r="BP14" s="11">
        <f t="shared" si="82"/>
        <v>0</v>
      </c>
      <c r="BQ14" s="13">
        <f t="shared" si="64"/>
        <v>0</v>
      </c>
      <c r="BR14" s="13">
        <f t="shared" si="65"/>
        <v>0</v>
      </c>
      <c r="BS14" s="27"/>
      <c r="BT14" s="107">
        <f>IF($D14&lt;&gt;0,SUM(BQ$8:BQ14)-SUM(BR$8:BR14),)</f>
        <v>0</v>
      </c>
      <c r="BU14" s="28">
        <f t="shared" si="83"/>
        <v>0</v>
      </c>
      <c r="BV14" s="44"/>
      <c r="BW14" s="44"/>
      <c r="BX14" s="40"/>
      <c r="BY14" s="44"/>
      <c r="BZ14" s="90"/>
      <c r="CA14" s="13">
        <f t="shared" si="67"/>
        <v>0</v>
      </c>
      <c r="CB14" s="13">
        <f t="shared" si="68"/>
        <v>0</v>
      </c>
      <c r="CC14" s="27"/>
      <c r="CD14" s="107">
        <f>IF($D14&lt;&gt;0,SUM(CA$8:CA14)-SUM(CB$8:CB14),)</f>
        <v>0</v>
      </c>
      <c r="CE14" s="28">
        <f t="shared" si="84"/>
        <v>0</v>
      </c>
      <c r="CF14" s="245">
        <f t="shared" si="70"/>
        <v>0</v>
      </c>
      <c r="CG14" s="245">
        <f t="shared" si="85"/>
        <v>0</v>
      </c>
      <c r="CH14" s="27"/>
      <c r="CI14" s="107">
        <f>IF($D14&lt;&gt;0,SUM(CF$8:CF14)-SUM(CG$8:CG14),)</f>
        <v>0</v>
      </c>
      <c r="CJ14" s="28">
        <f t="shared" si="86"/>
        <v>0</v>
      </c>
      <c r="CK14" s="11">
        <f t="shared" si="73"/>
        <v>0</v>
      </c>
      <c r="CL14" s="11">
        <f t="shared" si="74"/>
        <v>0</v>
      </c>
      <c r="CM14" s="9"/>
      <c r="CN14" s="13">
        <f t="shared" si="87"/>
        <v>0</v>
      </c>
      <c r="CO14" s="13">
        <f t="shared" si="88"/>
        <v>0</v>
      </c>
      <c r="CP14" s="40"/>
      <c r="CQ14" s="63">
        <f>IF($D14&lt;&gt;0,SUM(CN$8:CN14)-SUM(CO$8:CO14),)</f>
        <v>0</v>
      </c>
      <c r="CR14" s="229">
        <f t="shared" si="3"/>
        <v>0</v>
      </c>
      <c r="CS14" s="9"/>
      <c r="CT14" s="29">
        <f t="shared" si="4"/>
        <v>0</v>
      </c>
      <c r="CU14" s="197">
        <f t="shared" si="75"/>
        <v>0</v>
      </c>
      <c r="CV14" s="57"/>
      <c r="CW14" s="219">
        <f t="shared" si="89"/>
        <v>0</v>
      </c>
      <c r="CX14" s="205">
        <f t="shared" si="90"/>
        <v>0</v>
      </c>
      <c r="CY14" s="57"/>
      <c r="CZ14" s="202"/>
      <c r="DA14" s="138">
        <f t="shared" si="76"/>
        <v>0</v>
      </c>
      <c r="DB14" s="139"/>
      <c r="DC14" s="136">
        <f t="shared" si="5"/>
        <v>0</v>
      </c>
      <c r="DD14" s="136">
        <f t="shared" ref="DD14:DD17" si="111">IF(AND($D14&lt;&gt;0,$G14="C",$H14="EC",$N14=DC$5),$I14,)</f>
        <v>0</v>
      </c>
      <c r="DE14" s="136">
        <f t="shared" si="7"/>
        <v>0</v>
      </c>
      <c r="DF14" s="136">
        <f t="shared" ref="DF14:DF17" si="112">IF(AND($D14&lt;&gt;0,$G14="C",$H14="EC",$N14=DE$5),$I14,)</f>
        <v>0</v>
      </c>
      <c r="DG14" s="136">
        <f t="shared" si="9"/>
        <v>0</v>
      </c>
      <c r="DH14" s="136">
        <f t="shared" ref="DH14:DH17" si="113">IF(AND($D14&lt;&gt;0,$G14="C",$H14="EC",$N14=DG$5),$I14,)</f>
        <v>0</v>
      </c>
      <c r="DI14" s="136">
        <f t="shared" si="11"/>
        <v>0</v>
      </c>
      <c r="DJ14" s="136">
        <f t="shared" ref="DJ14:DJ17" si="114">IF(AND($D14&lt;&gt;0,$G14="C",$H14="EC",$N14=DI$5),$I14,)</f>
        <v>0</v>
      </c>
      <c r="DK14" s="136">
        <f t="shared" si="13"/>
        <v>0</v>
      </c>
      <c r="DL14" s="136">
        <f t="shared" ref="DL14:DL17" si="115">IF(AND($D14&lt;&gt;0,$G14="C",$H14="EC",$N14=DK$5),$I14,)</f>
        <v>0</v>
      </c>
      <c r="DM14" s="136">
        <f t="shared" si="15"/>
        <v>0</v>
      </c>
      <c r="DN14" s="136">
        <f t="shared" ref="DN14:DN17" si="116">IF(AND($D14&lt;&gt;0,$G14="C",$H14="EC",$N14=DM$5),$I14,)</f>
        <v>0</v>
      </c>
      <c r="DO14" s="136">
        <f t="shared" si="17"/>
        <v>0</v>
      </c>
      <c r="DP14" s="136">
        <f t="shared" ref="DP14:DP17" si="117">IF(AND($D14&lt;&gt;0,$G14="C",$H14="EC",$N14=DO$5),$I14,)</f>
        <v>0</v>
      </c>
      <c r="DQ14" s="136">
        <f t="shared" si="19"/>
        <v>0</v>
      </c>
      <c r="DR14" s="136">
        <f t="shared" ref="DR14:DR17" si="118">IF(AND($D14&lt;&gt;0,$G14="C",$H14="EC",$N14=DQ$5),$I14,)</f>
        <v>0</v>
      </c>
      <c r="DS14" s="136">
        <f t="shared" si="21"/>
        <v>0</v>
      </c>
      <c r="DT14" s="136">
        <f t="shared" ref="DT14:DT17" si="119">IF(AND($D14&lt;&gt;0,$G14="C",$H14="EC",$N14=DS$5),$I14,)</f>
        <v>0</v>
      </c>
      <c r="DU14" s="136">
        <f t="shared" si="23"/>
        <v>0</v>
      </c>
      <c r="DV14" s="136">
        <f t="shared" ref="DV14:DV17" si="120">IF(AND($D14&lt;&gt;0,$G14="C",$H14="EC",$N14=DU$5),$I14,)</f>
        <v>0</v>
      </c>
      <c r="DW14" s="136">
        <f t="shared" si="25"/>
        <v>0</v>
      </c>
      <c r="DX14" s="136">
        <f t="shared" ref="DX14:DX17" si="121">IF(AND($D14&lt;&gt;0,$G14="C",$H14="EC",$N14=DW$5),$I14,)</f>
        <v>0</v>
      </c>
      <c r="DY14" s="136">
        <f t="shared" si="27"/>
        <v>0</v>
      </c>
      <c r="DZ14" s="136">
        <f t="shared" ref="DZ14:DZ17" si="122">IF(AND($D14&lt;&gt;0,$G14="C",$H14="EC",$N14=DY$5),$I14,)</f>
        <v>0</v>
      </c>
      <c r="EA14" s="136">
        <f t="shared" si="29"/>
        <v>0</v>
      </c>
      <c r="EB14" s="136">
        <f t="shared" ref="EB14:EB17" si="123">IF(AND($D14&lt;&gt;0,$G14="C",$H14="EC",$N14=EA$5),$I14,)</f>
        <v>0</v>
      </c>
      <c r="EC14" s="136">
        <f t="shared" si="31"/>
        <v>0</v>
      </c>
      <c r="ED14" s="136">
        <f t="shared" ref="ED14:ED17" si="124">IF(AND($D14&lt;&gt;0,$G14="C",$H14="EC",$N14=EC$5),$I14,)</f>
        <v>0</v>
      </c>
      <c r="EE14" s="136">
        <f t="shared" si="33"/>
        <v>0</v>
      </c>
      <c r="EF14" s="136">
        <f t="shared" ref="EF14:EF17" si="125">IF(AND($D14&lt;&gt;0,$G14="C",$H14="EC",$N14=EE$5),$I14,)</f>
        <v>0</v>
      </c>
      <c r="EG14" s="136">
        <f t="shared" si="35"/>
        <v>0</v>
      </c>
      <c r="EH14" s="136">
        <f t="shared" ref="EH14:EH17" si="126">IF(AND($D14&lt;&gt;0,$G14="C",$H14="EC",$N14=EG$5),$I14,)</f>
        <v>0</v>
      </c>
      <c r="EI14" s="136">
        <f t="shared" si="37"/>
        <v>0</v>
      </c>
      <c r="EJ14" s="136">
        <f t="shared" ref="EJ14:EJ17" si="127">IF(AND($D14&lt;&gt;0,$G14="C",$H14="EC",$N14=EI$5),$I14,)</f>
        <v>0</v>
      </c>
      <c r="EK14" s="136">
        <f t="shared" si="39"/>
        <v>0</v>
      </c>
      <c r="EL14" s="136">
        <f t="shared" ref="EL14:EL17" si="128">IF(AND($D14&lt;&gt;0,$G14="C",$H14="EC",$N14=EK$5),$I14,)</f>
        <v>0</v>
      </c>
      <c r="EM14" s="137">
        <f t="shared" ref="EM14:EM17" si="129">IF($D14&lt;&gt;0,DC14+DE14+DG14+DI14+DK14+DM14+DO14+DQ14+DS14+DU14+DW14+DY14+EA14+EC14+EE14+EG14+EK14,)</f>
        <v>0</v>
      </c>
      <c r="EN14" s="137">
        <f t="shared" ref="EN14:EN17" si="130">IF($D14&lt;&gt;0,+DD14+DF14+DH14+DJ14+DL14+DN14+DP14+DR14+DT14+DV14+DX14+DZ14+EB14+ED14+EF14+EH14+EL14,)</f>
        <v>0</v>
      </c>
      <c r="EO14" s="137">
        <f>IF(D14&lt;&gt;0,SUM(EM$9:EM14)-SUM(EN$9:EN14),)</f>
        <v>0</v>
      </c>
      <c r="EP14" s="36">
        <v>7</v>
      </c>
      <c r="EQ14" s="222" t="s">
        <v>85</v>
      </c>
      <c r="ER14" s="220" t="s">
        <v>100</v>
      </c>
      <c r="ES14" s="152" t="s">
        <v>76</v>
      </c>
      <c r="ET14" s="96" t="s">
        <v>19</v>
      </c>
      <c r="EU14" s="103"/>
    </row>
    <row r="15" spans="1:151" ht="18.75" customHeight="1" x14ac:dyDescent="0.25">
      <c r="A15" s="149">
        <f t="shared" si="41"/>
        <v>8</v>
      </c>
      <c r="B15" s="167">
        <f t="shared" si="0"/>
        <v>8</v>
      </c>
      <c r="C15" s="94"/>
      <c r="D15" s="85">
        <v>44971</v>
      </c>
      <c r="E15" s="156"/>
      <c r="F15" s="156"/>
      <c r="G15" s="89"/>
      <c r="H15" s="24"/>
      <c r="I15" s="95"/>
      <c r="J15" s="24"/>
      <c r="K15" s="24"/>
      <c r="L15" s="38"/>
      <c r="M15" s="164"/>
      <c r="N15" s="24"/>
      <c r="O15" s="24"/>
      <c r="P15" s="125"/>
      <c r="Q15" s="125"/>
      <c r="R15" s="33"/>
      <c r="S15" s="110">
        <f t="shared" si="42"/>
        <v>0</v>
      </c>
      <c r="T15" s="59">
        <f t="shared" si="43"/>
        <v>0</v>
      </c>
      <c r="U15" s="10"/>
      <c r="V15" s="134">
        <f>IF($U15="X",COUNTIF($U$8:U15,"X"),)</f>
        <v>0</v>
      </c>
      <c r="W15" s="11">
        <f>IF($D15&lt;&gt;0,SUM(S$8:S15)-SUM(T$8:T15),)</f>
        <v>0</v>
      </c>
      <c r="X15" s="11">
        <f t="shared" si="1"/>
        <v>0</v>
      </c>
      <c r="Y15" s="13">
        <f t="shared" si="44"/>
        <v>0</v>
      </c>
      <c r="Z15" s="13">
        <f t="shared" si="45"/>
        <v>0</v>
      </c>
      <c r="AA15" s="11">
        <f>IF($D15&lt;&gt;0,SUM(Y$8:Y15)-SUM(Z$8:Z15),)</f>
        <v>0</v>
      </c>
      <c r="AB15" s="63">
        <f t="shared" si="46"/>
        <v>0</v>
      </c>
      <c r="AC15" s="11">
        <f t="shared" si="47"/>
        <v>0</v>
      </c>
      <c r="AD15" s="63">
        <f>IF($D15&lt;&gt;0,SUM(AB$8:AB15)-SUM(AC$8:AC15),)</f>
        <v>0</v>
      </c>
      <c r="AE15" s="13">
        <f t="shared" si="48"/>
        <v>0</v>
      </c>
      <c r="AF15" s="13">
        <f t="shared" si="49"/>
        <v>0</v>
      </c>
      <c r="AG15" s="27"/>
      <c r="AH15" s="11">
        <f>IF($D15&lt;&gt;0,SUM(AE$8:AE15)-SUM(AF$8:AF15),)</f>
        <v>0</v>
      </c>
      <c r="AI15" s="11">
        <f t="shared" si="79"/>
        <v>0</v>
      </c>
      <c r="AJ15" s="13">
        <f t="shared" si="51"/>
        <v>0</v>
      </c>
      <c r="AK15" s="13">
        <f t="shared" si="52"/>
        <v>0</v>
      </c>
      <c r="AL15" s="27"/>
      <c r="AM15" s="11">
        <f>IF($D15&lt;&gt;0,SUM(AJ$8:AJ15)-SUM(AK$8:AK15),)</f>
        <v>0</v>
      </c>
      <c r="AN15" s="25">
        <f t="shared" si="80"/>
        <v>0</v>
      </c>
      <c r="AO15" s="13">
        <f t="shared" si="54"/>
        <v>0</v>
      </c>
      <c r="AP15" s="13">
        <f t="shared" si="55"/>
        <v>0</v>
      </c>
      <c r="AQ15" s="27"/>
      <c r="AR15" s="11">
        <f>IF($D15&lt;&gt;0,SUM(AO$8:AO15)-SUM(AP$8:AP15),)</f>
        <v>0</v>
      </c>
      <c r="AS15" s="28">
        <f t="shared" si="2"/>
        <v>0</v>
      </c>
      <c r="AT15" s="11">
        <f t="shared" si="56"/>
        <v>0</v>
      </c>
      <c r="AU15" s="11">
        <f t="shared" si="57"/>
        <v>0</v>
      </c>
      <c r="AV15" s="90"/>
      <c r="AW15" s="63">
        <f>IF($D15&lt;&gt;0,SUM(AT$8:AT15)-SUM(AU$8:AU15),)</f>
        <v>0</v>
      </c>
      <c r="AX15" s="189"/>
      <c r="AY15" s="183"/>
      <c r="AZ15" s="188"/>
      <c r="BA15" s="206"/>
      <c r="BB15" s="34"/>
      <c r="BC15" s="34"/>
      <c r="BD15" s="90"/>
      <c r="BE15" s="31"/>
      <c r="BF15" s="31"/>
      <c r="BG15" s="13">
        <f t="shared" si="58"/>
        <v>0</v>
      </c>
      <c r="BH15" s="13">
        <f t="shared" si="59"/>
        <v>0</v>
      </c>
      <c r="BI15" s="27"/>
      <c r="BJ15" s="63">
        <f>IF($D15&lt;&gt;0,SUM(BG$8:BG15)-SUM(BH$8:BH15),)</f>
        <v>0</v>
      </c>
      <c r="BK15" s="107">
        <f t="shared" si="81"/>
        <v>0</v>
      </c>
      <c r="BL15" s="11">
        <f t="shared" si="61"/>
        <v>0</v>
      </c>
      <c r="BM15" s="11">
        <f t="shared" si="62"/>
        <v>0</v>
      </c>
      <c r="BN15" s="27"/>
      <c r="BO15" s="63">
        <f>IF($D15&lt;&gt;0,SUM(BL$8:BL15)-SUM(BM$8:BM15),)</f>
        <v>0</v>
      </c>
      <c r="BP15" s="11">
        <f t="shared" si="82"/>
        <v>0</v>
      </c>
      <c r="BQ15" s="13">
        <f t="shared" si="64"/>
        <v>0</v>
      </c>
      <c r="BR15" s="13">
        <f t="shared" si="65"/>
        <v>0</v>
      </c>
      <c r="BS15" s="27"/>
      <c r="BT15" s="107">
        <f>IF($D15&lt;&gt;0,SUM(BQ$8:BQ15)-SUM(BR$8:BR15),)</f>
        <v>0</v>
      </c>
      <c r="BU15" s="28">
        <f t="shared" si="83"/>
        <v>0</v>
      </c>
      <c r="BV15" s="44"/>
      <c r="BW15" s="44"/>
      <c r="BX15" s="40"/>
      <c r="BY15" s="44"/>
      <c r="BZ15" s="90"/>
      <c r="CA15" s="13">
        <f t="shared" si="67"/>
        <v>0</v>
      </c>
      <c r="CB15" s="13">
        <f t="shared" si="68"/>
        <v>0</v>
      </c>
      <c r="CC15" s="27"/>
      <c r="CD15" s="107">
        <f>IF($D15&lt;&gt;0,SUM(CA$8:CA15)-SUM(CB$8:CB15),)</f>
        <v>0</v>
      </c>
      <c r="CE15" s="28">
        <f t="shared" si="84"/>
        <v>0</v>
      </c>
      <c r="CF15" s="245">
        <f t="shared" si="70"/>
        <v>0</v>
      </c>
      <c r="CG15" s="245">
        <f t="shared" si="85"/>
        <v>0</v>
      </c>
      <c r="CH15" s="27"/>
      <c r="CI15" s="107">
        <f>IF($D15&lt;&gt;0,SUM(CF$8:CF15)-SUM(CG$8:CG15),)</f>
        <v>0</v>
      </c>
      <c r="CJ15" s="28">
        <f t="shared" si="86"/>
        <v>0</v>
      </c>
      <c r="CK15" s="11">
        <f t="shared" si="73"/>
        <v>0</v>
      </c>
      <c r="CL15" s="11">
        <f t="shared" si="74"/>
        <v>0</v>
      </c>
      <c r="CM15" s="9"/>
      <c r="CN15" s="13">
        <f t="shared" si="87"/>
        <v>0</v>
      </c>
      <c r="CO15" s="13">
        <f t="shared" si="88"/>
        <v>0</v>
      </c>
      <c r="CP15" s="40"/>
      <c r="CQ15" s="63">
        <f>IF($D15&lt;&gt;0,SUM(CN$8:CN15)-SUM(CO$8:CO15),)</f>
        <v>0</v>
      </c>
      <c r="CR15" s="229">
        <f t="shared" si="3"/>
        <v>0</v>
      </c>
      <c r="CS15" s="9"/>
      <c r="CT15" s="29">
        <f t="shared" si="4"/>
        <v>0</v>
      </c>
      <c r="CU15" s="197">
        <f t="shared" si="75"/>
        <v>0</v>
      </c>
      <c r="CV15" s="57"/>
      <c r="CW15" s="219">
        <f t="shared" si="89"/>
        <v>0</v>
      </c>
      <c r="CX15" s="205">
        <f t="shared" si="90"/>
        <v>0</v>
      </c>
      <c r="CY15" s="57"/>
      <c r="CZ15" s="201"/>
      <c r="DA15" s="138">
        <f t="shared" si="76"/>
        <v>0</v>
      </c>
      <c r="DB15" s="83"/>
      <c r="DC15" s="136">
        <f t="shared" si="5"/>
        <v>0</v>
      </c>
      <c r="DD15" s="136">
        <f t="shared" si="111"/>
        <v>0</v>
      </c>
      <c r="DE15" s="136">
        <f t="shared" si="7"/>
        <v>0</v>
      </c>
      <c r="DF15" s="136">
        <f t="shared" si="112"/>
        <v>0</v>
      </c>
      <c r="DG15" s="136">
        <f t="shared" si="9"/>
        <v>0</v>
      </c>
      <c r="DH15" s="136">
        <f t="shared" si="113"/>
        <v>0</v>
      </c>
      <c r="DI15" s="136">
        <f t="shared" si="11"/>
        <v>0</v>
      </c>
      <c r="DJ15" s="136">
        <f t="shared" si="114"/>
        <v>0</v>
      </c>
      <c r="DK15" s="136">
        <f t="shared" si="13"/>
        <v>0</v>
      </c>
      <c r="DL15" s="136">
        <f t="shared" si="115"/>
        <v>0</v>
      </c>
      <c r="DM15" s="136">
        <f t="shared" si="15"/>
        <v>0</v>
      </c>
      <c r="DN15" s="136">
        <f t="shared" si="116"/>
        <v>0</v>
      </c>
      <c r="DO15" s="136">
        <f t="shared" si="17"/>
        <v>0</v>
      </c>
      <c r="DP15" s="136">
        <f t="shared" si="117"/>
        <v>0</v>
      </c>
      <c r="DQ15" s="136">
        <f t="shared" si="19"/>
        <v>0</v>
      </c>
      <c r="DR15" s="136">
        <f t="shared" si="118"/>
        <v>0</v>
      </c>
      <c r="DS15" s="136">
        <f t="shared" si="21"/>
        <v>0</v>
      </c>
      <c r="DT15" s="136">
        <f t="shared" si="119"/>
        <v>0</v>
      </c>
      <c r="DU15" s="136">
        <f t="shared" si="23"/>
        <v>0</v>
      </c>
      <c r="DV15" s="136">
        <f t="shared" si="120"/>
        <v>0</v>
      </c>
      <c r="DW15" s="136">
        <f t="shared" si="25"/>
        <v>0</v>
      </c>
      <c r="DX15" s="136">
        <f t="shared" si="121"/>
        <v>0</v>
      </c>
      <c r="DY15" s="136">
        <f t="shared" si="27"/>
        <v>0</v>
      </c>
      <c r="DZ15" s="136">
        <f t="shared" si="122"/>
        <v>0</v>
      </c>
      <c r="EA15" s="136">
        <f t="shared" si="29"/>
        <v>0</v>
      </c>
      <c r="EB15" s="136">
        <f t="shared" si="123"/>
        <v>0</v>
      </c>
      <c r="EC15" s="136">
        <f t="shared" si="31"/>
        <v>0</v>
      </c>
      <c r="ED15" s="136">
        <f t="shared" si="124"/>
        <v>0</v>
      </c>
      <c r="EE15" s="136">
        <f t="shared" si="33"/>
        <v>0</v>
      </c>
      <c r="EF15" s="136">
        <f t="shared" si="125"/>
        <v>0</v>
      </c>
      <c r="EG15" s="136">
        <f t="shared" si="35"/>
        <v>0</v>
      </c>
      <c r="EH15" s="136">
        <f t="shared" si="126"/>
        <v>0</v>
      </c>
      <c r="EI15" s="136">
        <f t="shared" si="37"/>
        <v>0</v>
      </c>
      <c r="EJ15" s="136">
        <f t="shared" si="127"/>
        <v>0</v>
      </c>
      <c r="EK15" s="136">
        <f t="shared" si="39"/>
        <v>0</v>
      </c>
      <c r="EL15" s="136">
        <f t="shared" si="128"/>
        <v>0</v>
      </c>
      <c r="EM15" s="137">
        <f t="shared" si="129"/>
        <v>0</v>
      </c>
      <c r="EN15" s="137">
        <f t="shared" si="130"/>
        <v>0</v>
      </c>
      <c r="EO15" s="137">
        <f>IF(D15&lt;&gt;0,SUM(EM$9:EM15)-SUM(EN$9:EN15),)</f>
        <v>0</v>
      </c>
      <c r="EP15" s="36">
        <v>8</v>
      </c>
      <c r="EQ15" s="222" t="s">
        <v>91</v>
      </c>
      <c r="ER15" s="224" t="s">
        <v>30</v>
      </c>
      <c r="ES15" s="10" t="s">
        <v>10</v>
      </c>
      <c r="ET15" s="101" t="s">
        <v>25</v>
      </c>
      <c r="EU15" s="103"/>
    </row>
    <row r="16" spans="1:151" ht="18.75" customHeight="1" x14ac:dyDescent="0.25">
      <c r="A16" s="149">
        <f t="shared" si="41"/>
        <v>9</v>
      </c>
      <c r="B16" s="167">
        <f t="shared" si="0"/>
        <v>9</v>
      </c>
      <c r="C16" s="94"/>
      <c r="D16" s="85">
        <v>44971</v>
      </c>
      <c r="E16" s="156"/>
      <c r="F16" s="156"/>
      <c r="G16" s="89"/>
      <c r="H16" s="24"/>
      <c r="I16" s="95"/>
      <c r="J16" s="24"/>
      <c r="K16" s="24"/>
      <c r="L16" s="38"/>
      <c r="M16" s="164"/>
      <c r="N16" s="24"/>
      <c r="O16" s="24"/>
      <c r="P16" s="125"/>
      <c r="Q16" s="125"/>
      <c r="R16" s="33"/>
      <c r="S16" s="110">
        <f t="shared" si="42"/>
        <v>0</v>
      </c>
      <c r="T16" s="59">
        <f t="shared" si="43"/>
        <v>0</v>
      </c>
      <c r="U16" s="10"/>
      <c r="V16" s="134">
        <f>IF($U16="X",COUNTIF($U$8:U16,"X"),)</f>
        <v>0</v>
      </c>
      <c r="W16" s="11">
        <f>IF($D16&lt;&gt;0,SUM(S$8:S16)-SUM(T$8:T16),)</f>
        <v>0</v>
      </c>
      <c r="X16" s="11">
        <f t="shared" si="1"/>
        <v>0</v>
      </c>
      <c r="Y16" s="13">
        <f t="shared" si="44"/>
        <v>0</v>
      </c>
      <c r="Z16" s="13">
        <f t="shared" si="45"/>
        <v>0</v>
      </c>
      <c r="AA16" s="11">
        <f>IF($D16&lt;&gt;0,SUM(Y$8:Y16)-SUM(Z$8:Z16),)</f>
        <v>0</v>
      </c>
      <c r="AB16" s="63">
        <f t="shared" si="46"/>
        <v>0</v>
      </c>
      <c r="AC16" s="11">
        <f t="shared" si="47"/>
        <v>0</v>
      </c>
      <c r="AD16" s="63">
        <f>IF($D16&lt;&gt;0,SUM(AB$8:AB16)-SUM(AC$8:AC16),)</f>
        <v>0</v>
      </c>
      <c r="AE16" s="13">
        <f t="shared" si="48"/>
        <v>0</v>
      </c>
      <c r="AF16" s="13">
        <f t="shared" si="49"/>
        <v>0</v>
      </c>
      <c r="AG16" s="27"/>
      <c r="AH16" s="11">
        <f>IF($D16&lt;&gt;0,SUM(AE$8:AE16)-SUM(AF$8:AF16),)</f>
        <v>0</v>
      </c>
      <c r="AI16" s="11">
        <f t="shared" si="79"/>
        <v>0</v>
      </c>
      <c r="AJ16" s="13">
        <f t="shared" si="51"/>
        <v>0</v>
      </c>
      <c r="AK16" s="13">
        <f t="shared" si="52"/>
        <v>0</v>
      </c>
      <c r="AL16" s="27"/>
      <c r="AM16" s="11">
        <f>IF($D16&lt;&gt;0,SUM(AJ$8:AJ16)-SUM(AK$8:AK16),)</f>
        <v>0</v>
      </c>
      <c r="AN16" s="25">
        <f t="shared" si="80"/>
        <v>0</v>
      </c>
      <c r="AO16" s="13">
        <f t="shared" si="54"/>
        <v>0</v>
      </c>
      <c r="AP16" s="13">
        <f t="shared" si="55"/>
        <v>0</v>
      </c>
      <c r="AQ16" s="27"/>
      <c r="AR16" s="11">
        <f>IF($D16&lt;&gt;0,SUM(AO$8:AO16)-SUM(AP$8:AP16),)</f>
        <v>0</v>
      </c>
      <c r="AS16" s="28">
        <f t="shared" si="2"/>
        <v>0</v>
      </c>
      <c r="AT16" s="11">
        <f t="shared" si="56"/>
        <v>0</v>
      </c>
      <c r="AU16" s="11">
        <f t="shared" si="57"/>
        <v>0</v>
      </c>
      <c r="AV16" s="90"/>
      <c r="AW16" s="63">
        <f>IF($D16&lt;&gt;0,SUM(AT$8:AT16)-SUM(AU$8:AU16),)</f>
        <v>0</v>
      </c>
      <c r="AX16" s="188"/>
      <c r="AY16" s="183"/>
      <c r="AZ16" s="188"/>
      <c r="BA16" s="206"/>
      <c r="BB16" s="34"/>
      <c r="BC16" s="34"/>
      <c r="BD16" s="90"/>
      <c r="BE16" s="31"/>
      <c r="BF16" s="31"/>
      <c r="BG16" s="13">
        <f t="shared" si="58"/>
        <v>0</v>
      </c>
      <c r="BH16" s="13">
        <f t="shared" si="59"/>
        <v>0</v>
      </c>
      <c r="BI16" s="27"/>
      <c r="BJ16" s="63">
        <f>IF($D16&lt;&gt;0,SUM(BG$8:BG16)-SUM(BH$8:BH16),)</f>
        <v>0</v>
      </c>
      <c r="BK16" s="107">
        <f t="shared" si="81"/>
        <v>0</v>
      </c>
      <c r="BL16" s="11">
        <f t="shared" si="61"/>
        <v>0</v>
      </c>
      <c r="BM16" s="11">
        <f t="shared" si="62"/>
        <v>0</v>
      </c>
      <c r="BN16" s="27"/>
      <c r="BO16" s="63">
        <f>IF($D16&lt;&gt;0,SUM(BL$8:BL16)-SUM(BM$8:BM16),)</f>
        <v>0</v>
      </c>
      <c r="BP16" s="11">
        <f t="shared" si="82"/>
        <v>0</v>
      </c>
      <c r="BQ16" s="13">
        <f t="shared" si="64"/>
        <v>0</v>
      </c>
      <c r="BR16" s="13">
        <f t="shared" si="65"/>
        <v>0</v>
      </c>
      <c r="BS16" s="27"/>
      <c r="BT16" s="107">
        <f>IF($D16&lt;&gt;0,SUM(BQ$8:BQ16)-SUM(BR$8:BR16),)</f>
        <v>0</v>
      </c>
      <c r="BU16" s="28">
        <f t="shared" si="83"/>
        <v>0</v>
      </c>
      <c r="BV16" s="44"/>
      <c r="BW16" s="44"/>
      <c r="BX16" s="40"/>
      <c r="BY16" s="44"/>
      <c r="BZ16" s="90"/>
      <c r="CA16" s="13">
        <f t="shared" si="67"/>
        <v>0</v>
      </c>
      <c r="CB16" s="13">
        <f t="shared" si="68"/>
        <v>0</v>
      </c>
      <c r="CC16" s="27"/>
      <c r="CD16" s="107">
        <f>IF($D16&lt;&gt;0,SUM(CA$8:CA16)-SUM(CB$8:CB16),)</f>
        <v>0</v>
      </c>
      <c r="CE16" s="28">
        <f t="shared" si="84"/>
        <v>0</v>
      </c>
      <c r="CF16" s="245">
        <f t="shared" si="70"/>
        <v>0</v>
      </c>
      <c r="CG16" s="245">
        <f t="shared" si="85"/>
        <v>0</v>
      </c>
      <c r="CH16" s="27"/>
      <c r="CI16" s="107">
        <f>IF($D16&lt;&gt;0,SUM(CF$8:CF16)-SUM(CG$8:CG16),)</f>
        <v>0</v>
      </c>
      <c r="CJ16" s="28">
        <f t="shared" si="86"/>
        <v>0</v>
      </c>
      <c r="CK16" s="11">
        <f t="shared" si="73"/>
        <v>0</v>
      </c>
      <c r="CL16" s="11">
        <f t="shared" si="74"/>
        <v>0</v>
      </c>
      <c r="CM16" s="9"/>
      <c r="CN16" s="13">
        <f t="shared" si="87"/>
        <v>0</v>
      </c>
      <c r="CO16" s="13">
        <f t="shared" si="88"/>
        <v>0</v>
      </c>
      <c r="CP16" s="40"/>
      <c r="CQ16" s="63">
        <f>IF($D16&lt;&gt;0,SUM(CN$8:CN16)-SUM(CO$8:CO16),)</f>
        <v>0</v>
      </c>
      <c r="CR16" s="229">
        <f t="shared" si="3"/>
        <v>0</v>
      </c>
      <c r="CS16" s="9"/>
      <c r="CT16" s="29">
        <f t="shared" si="4"/>
        <v>0</v>
      </c>
      <c r="CU16" s="197">
        <f t="shared" si="75"/>
        <v>0</v>
      </c>
      <c r="CV16" s="57"/>
      <c r="CW16" s="219">
        <f t="shared" si="89"/>
        <v>0</v>
      </c>
      <c r="CX16" s="205">
        <f t="shared" si="90"/>
        <v>0</v>
      </c>
      <c r="CY16" s="57"/>
      <c r="CZ16" s="201"/>
      <c r="DA16" s="138">
        <f t="shared" si="76"/>
        <v>0</v>
      </c>
      <c r="DB16" s="83"/>
      <c r="DC16" s="136">
        <f t="shared" si="5"/>
        <v>0</v>
      </c>
      <c r="DD16" s="136">
        <f t="shared" si="111"/>
        <v>0</v>
      </c>
      <c r="DE16" s="136">
        <f t="shared" si="7"/>
        <v>0</v>
      </c>
      <c r="DF16" s="136">
        <f t="shared" si="112"/>
        <v>0</v>
      </c>
      <c r="DG16" s="136">
        <f t="shared" si="9"/>
        <v>0</v>
      </c>
      <c r="DH16" s="136">
        <f t="shared" si="113"/>
        <v>0</v>
      </c>
      <c r="DI16" s="136">
        <f t="shared" si="11"/>
        <v>0</v>
      </c>
      <c r="DJ16" s="136">
        <f t="shared" si="114"/>
        <v>0</v>
      </c>
      <c r="DK16" s="136">
        <f t="shared" si="13"/>
        <v>0</v>
      </c>
      <c r="DL16" s="136">
        <f t="shared" si="115"/>
        <v>0</v>
      </c>
      <c r="DM16" s="136">
        <f t="shared" si="15"/>
        <v>0</v>
      </c>
      <c r="DN16" s="136">
        <f t="shared" si="116"/>
        <v>0</v>
      </c>
      <c r="DO16" s="136">
        <f t="shared" si="17"/>
        <v>0</v>
      </c>
      <c r="DP16" s="136">
        <f t="shared" si="117"/>
        <v>0</v>
      </c>
      <c r="DQ16" s="136">
        <f t="shared" si="19"/>
        <v>0</v>
      </c>
      <c r="DR16" s="136">
        <f t="shared" si="118"/>
        <v>0</v>
      </c>
      <c r="DS16" s="136">
        <f t="shared" si="21"/>
        <v>0</v>
      </c>
      <c r="DT16" s="136">
        <f t="shared" si="119"/>
        <v>0</v>
      </c>
      <c r="DU16" s="136">
        <f t="shared" si="23"/>
        <v>0</v>
      </c>
      <c r="DV16" s="136">
        <f t="shared" si="120"/>
        <v>0</v>
      </c>
      <c r="DW16" s="136">
        <f t="shared" si="25"/>
        <v>0</v>
      </c>
      <c r="DX16" s="136">
        <f t="shared" si="121"/>
        <v>0</v>
      </c>
      <c r="DY16" s="136">
        <f t="shared" si="27"/>
        <v>0</v>
      </c>
      <c r="DZ16" s="136">
        <f t="shared" si="122"/>
        <v>0</v>
      </c>
      <c r="EA16" s="136">
        <f t="shared" si="29"/>
        <v>0</v>
      </c>
      <c r="EB16" s="136">
        <f t="shared" si="123"/>
        <v>0</v>
      </c>
      <c r="EC16" s="136">
        <f t="shared" si="31"/>
        <v>0</v>
      </c>
      <c r="ED16" s="136">
        <f t="shared" si="124"/>
        <v>0</v>
      </c>
      <c r="EE16" s="136">
        <f t="shared" si="33"/>
        <v>0</v>
      </c>
      <c r="EF16" s="136">
        <f t="shared" si="125"/>
        <v>0</v>
      </c>
      <c r="EG16" s="136">
        <f t="shared" si="35"/>
        <v>0</v>
      </c>
      <c r="EH16" s="136">
        <f t="shared" si="126"/>
        <v>0</v>
      </c>
      <c r="EI16" s="136">
        <f t="shared" si="37"/>
        <v>0</v>
      </c>
      <c r="EJ16" s="136">
        <f t="shared" si="127"/>
        <v>0</v>
      </c>
      <c r="EK16" s="136">
        <f t="shared" si="39"/>
        <v>0</v>
      </c>
      <c r="EL16" s="136">
        <f t="shared" si="128"/>
        <v>0</v>
      </c>
      <c r="EM16" s="137">
        <f t="shared" si="129"/>
        <v>0</v>
      </c>
      <c r="EN16" s="137">
        <f t="shared" si="130"/>
        <v>0</v>
      </c>
      <c r="EO16" s="137">
        <f>IF(D16&lt;&gt;0,SUM(EM$9:EM16)-SUM(EN$9:EN16),)</f>
        <v>0</v>
      </c>
      <c r="EP16" s="36">
        <v>9</v>
      </c>
      <c r="EQ16" s="222" t="s">
        <v>78</v>
      </c>
      <c r="ER16" s="223" t="s">
        <v>43</v>
      </c>
      <c r="ES16" s="10" t="s">
        <v>16</v>
      </c>
      <c r="ET16" s="101" t="s">
        <v>13</v>
      </c>
      <c r="EU16" s="103"/>
    </row>
    <row r="17" spans="1:151" ht="18.75" customHeight="1" x14ac:dyDescent="0.25">
      <c r="A17" s="149">
        <f t="shared" si="41"/>
        <v>10</v>
      </c>
      <c r="B17" s="167">
        <f t="shared" si="0"/>
        <v>10</v>
      </c>
      <c r="C17" s="257"/>
      <c r="D17" s="85">
        <v>44971</v>
      </c>
      <c r="E17" s="258"/>
      <c r="F17" s="258"/>
      <c r="G17" s="35"/>
      <c r="H17" s="24"/>
      <c r="I17" s="106"/>
      <c r="J17" s="24"/>
      <c r="K17" s="24"/>
      <c r="L17" s="38"/>
      <c r="M17" s="164"/>
      <c r="N17" s="24"/>
      <c r="O17" s="24"/>
      <c r="P17" s="125"/>
      <c r="Q17" s="125"/>
      <c r="R17" s="33"/>
      <c r="S17" s="110">
        <f t="shared" si="42"/>
        <v>0</v>
      </c>
      <c r="T17" s="59">
        <f t="shared" si="43"/>
        <v>0</v>
      </c>
      <c r="U17" s="10"/>
      <c r="V17" s="134">
        <f>IF($U17="X",COUNTIF($U$8:U17,"X"),)</f>
        <v>0</v>
      </c>
      <c r="W17" s="13">
        <f>IF($D17&lt;&gt;0,SUM(S$8:S17)-SUM(T$8:T17),)</f>
        <v>0</v>
      </c>
      <c r="X17" s="11">
        <f t="shared" si="1"/>
        <v>0</v>
      </c>
      <c r="Y17" s="13">
        <f t="shared" si="44"/>
        <v>0</v>
      </c>
      <c r="Z17" s="13">
        <f t="shared" si="45"/>
        <v>0</v>
      </c>
      <c r="AA17" s="11">
        <f>IF($D17&lt;&gt;0,SUM(Y$8:Y17)-SUM(Z$8:Z17),)</f>
        <v>0</v>
      </c>
      <c r="AB17" s="63">
        <f t="shared" si="46"/>
        <v>0</v>
      </c>
      <c r="AC17" s="11">
        <f t="shared" si="47"/>
        <v>0</v>
      </c>
      <c r="AD17" s="63">
        <f>IF($D17&lt;&gt;0,SUM(AB$8:AB17)-SUM(AC$8:AC17),)</f>
        <v>0</v>
      </c>
      <c r="AE17" s="13">
        <f t="shared" si="48"/>
        <v>0</v>
      </c>
      <c r="AF17" s="13">
        <f t="shared" si="49"/>
        <v>0</v>
      </c>
      <c r="AG17" s="40"/>
      <c r="AH17" s="13">
        <f>IF($D17&lt;&gt;0,SUM(AE$8:AE17)-SUM(AF$8:AF17),)</f>
        <v>0</v>
      </c>
      <c r="AI17" s="13">
        <f t="shared" si="79"/>
        <v>0</v>
      </c>
      <c r="AJ17" s="13">
        <f t="shared" si="51"/>
        <v>0</v>
      </c>
      <c r="AK17" s="13">
        <f t="shared" si="52"/>
        <v>0</v>
      </c>
      <c r="AL17" s="40"/>
      <c r="AM17" s="13">
        <f>IF($D17&lt;&gt;0,SUM(AJ$8:AJ17)-SUM(AK$8:AK17),)</f>
        <v>0</v>
      </c>
      <c r="AN17" s="25">
        <f t="shared" si="80"/>
        <v>0</v>
      </c>
      <c r="AO17" s="13">
        <f t="shared" si="54"/>
        <v>0</v>
      </c>
      <c r="AP17" s="13">
        <f t="shared" si="55"/>
        <v>0</v>
      </c>
      <c r="AQ17" s="40"/>
      <c r="AR17" s="13">
        <f>IF($D17&lt;&gt;0,SUM(AO$8:AO17)-SUM(AP$8:AP17),)</f>
        <v>0</v>
      </c>
      <c r="AS17" s="64">
        <f t="shared" si="2"/>
        <v>0</v>
      </c>
      <c r="AT17" s="13">
        <f t="shared" si="56"/>
        <v>0</v>
      </c>
      <c r="AU17" s="13">
        <f t="shared" si="57"/>
        <v>0</v>
      </c>
      <c r="AV17" s="41"/>
      <c r="AW17" s="59">
        <f>IF($D17&lt;&gt;0,SUM(AT$8:AT17)-SUM(AU$8:AU17),)</f>
        <v>0</v>
      </c>
      <c r="AX17" s="69"/>
      <c r="AY17" s="69"/>
      <c r="AZ17" s="69"/>
      <c r="BA17" s="69"/>
      <c r="BB17" s="44"/>
      <c r="BC17" s="44"/>
      <c r="BD17" s="41"/>
      <c r="BE17" s="69"/>
      <c r="BF17" s="69"/>
      <c r="BG17" s="13">
        <f t="shared" si="58"/>
        <v>0</v>
      </c>
      <c r="BH17" s="13">
        <f t="shared" si="59"/>
        <v>0</v>
      </c>
      <c r="BI17" s="40"/>
      <c r="BJ17" s="59">
        <f>IF($D17&lt;&gt;0,SUM(BG$8:BG17)-SUM(BH$8:BH17),)</f>
        <v>0</v>
      </c>
      <c r="BK17" s="147">
        <f t="shared" si="81"/>
        <v>0</v>
      </c>
      <c r="BL17" s="13">
        <f t="shared" si="61"/>
        <v>0</v>
      </c>
      <c r="BM17" s="13">
        <f t="shared" si="62"/>
        <v>0</v>
      </c>
      <c r="BN17" s="40"/>
      <c r="BO17" s="59">
        <f>IF($D17&lt;&gt;0,SUM(BL$8:BL17)-SUM(BM$8:BM17),)</f>
        <v>0</v>
      </c>
      <c r="BP17" s="13">
        <f t="shared" si="82"/>
        <v>0</v>
      </c>
      <c r="BQ17" s="13">
        <f t="shared" si="64"/>
        <v>0</v>
      </c>
      <c r="BR17" s="13">
        <f t="shared" si="65"/>
        <v>0</v>
      </c>
      <c r="BS17" s="40"/>
      <c r="BT17" s="147">
        <f>IF($D17&lt;&gt;0,SUM(BQ$8:BQ17)-SUM(BR$8:BR17),)</f>
        <v>0</v>
      </c>
      <c r="BU17" s="64">
        <f t="shared" si="83"/>
        <v>0</v>
      </c>
      <c r="BV17" s="44"/>
      <c r="BW17" s="44"/>
      <c r="BX17" s="40"/>
      <c r="BY17" s="44"/>
      <c r="BZ17" s="41"/>
      <c r="CA17" s="13">
        <f t="shared" si="67"/>
        <v>0</v>
      </c>
      <c r="CB17" s="13">
        <f t="shared" si="68"/>
        <v>0</v>
      </c>
      <c r="CC17" s="40"/>
      <c r="CD17" s="147">
        <f>IF($D17&lt;&gt;0,SUM(CA$8:CA17)-SUM(CB$8:CB17),)</f>
        <v>0</v>
      </c>
      <c r="CE17" s="64">
        <f t="shared" si="84"/>
        <v>0</v>
      </c>
      <c r="CF17" s="13">
        <f t="shared" si="70"/>
        <v>0</v>
      </c>
      <c r="CG17" s="13">
        <f t="shared" si="85"/>
        <v>0</v>
      </c>
      <c r="CH17" s="40"/>
      <c r="CI17" s="147">
        <f>IF($D17&lt;&gt;0,SUM(CF$8:CF17)-SUM(CG$8:CG17),)</f>
        <v>0</v>
      </c>
      <c r="CJ17" s="64">
        <f t="shared" si="86"/>
        <v>0</v>
      </c>
      <c r="CK17" s="13">
        <f t="shared" si="73"/>
        <v>0</v>
      </c>
      <c r="CL17" s="13">
        <f t="shared" si="74"/>
        <v>0</v>
      </c>
      <c r="CM17" s="9"/>
      <c r="CN17" s="13">
        <f t="shared" si="87"/>
        <v>0</v>
      </c>
      <c r="CO17" s="13">
        <f t="shared" si="88"/>
        <v>0</v>
      </c>
      <c r="CP17" s="40"/>
      <c r="CQ17" s="59">
        <f>IF($D17&lt;&gt;0,SUM(CN$8:CN17)-SUM(CO$8:CO17),)</f>
        <v>0</v>
      </c>
      <c r="CR17" s="13">
        <f t="shared" si="3"/>
        <v>0</v>
      </c>
      <c r="CS17" s="9"/>
      <c r="CT17" s="148">
        <f t="shared" si="4"/>
        <v>0</v>
      </c>
      <c r="CU17" s="172">
        <f t="shared" si="75"/>
        <v>0</v>
      </c>
      <c r="CV17" s="57"/>
      <c r="CW17" s="219">
        <f t="shared" si="89"/>
        <v>0</v>
      </c>
      <c r="CX17" s="259">
        <f t="shared" si="90"/>
        <v>0</v>
      </c>
      <c r="CY17" s="57"/>
      <c r="CZ17" s="260"/>
      <c r="DA17" s="140">
        <f t="shared" si="76"/>
        <v>0</v>
      </c>
      <c r="DB17" s="175"/>
      <c r="DC17" s="261">
        <f t="shared" si="5"/>
        <v>0</v>
      </c>
      <c r="DD17" s="261">
        <f t="shared" si="111"/>
        <v>0</v>
      </c>
      <c r="DE17" s="261">
        <f t="shared" si="7"/>
        <v>0</v>
      </c>
      <c r="DF17" s="261">
        <f t="shared" si="112"/>
        <v>0</v>
      </c>
      <c r="DG17" s="261">
        <f t="shared" si="9"/>
        <v>0</v>
      </c>
      <c r="DH17" s="261">
        <f t="shared" si="113"/>
        <v>0</v>
      </c>
      <c r="DI17" s="261">
        <f t="shared" si="11"/>
        <v>0</v>
      </c>
      <c r="DJ17" s="261">
        <f t="shared" si="114"/>
        <v>0</v>
      </c>
      <c r="DK17" s="261">
        <f t="shared" si="13"/>
        <v>0</v>
      </c>
      <c r="DL17" s="261">
        <f t="shared" si="115"/>
        <v>0</v>
      </c>
      <c r="DM17" s="261">
        <f t="shared" si="15"/>
        <v>0</v>
      </c>
      <c r="DN17" s="261">
        <f t="shared" si="116"/>
        <v>0</v>
      </c>
      <c r="DO17" s="261">
        <f t="shared" si="17"/>
        <v>0</v>
      </c>
      <c r="DP17" s="261">
        <f t="shared" si="117"/>
        <v>0</v>
      </c>
      <c r="DQ17" s="261">
        <f t="shared" si="19"/>
        <v>0</v>
      </c>
      <c r="DR17" s="261">
        <f t="shared" si="118"/>
        <v>0</v>
      </c>
      <c r="DS17" s="261">
        <f t="shared" si="21"/>
        <v>0</v>
      </c>
      <c r="DT17" s="261">
        <f t="shared" si="119"/>
        <v>0</v>
      </c>
      <c r="DU17" s="261">
        <f t="shared" si="23"/>
        <v>0</v>
      </c>
      <c r="DV17" s="261">
        <f t="shared" si="120"/>
        <v>0</v>
      </c>
      <c r="DW17" s="261">
        <f t="shared" si="25"/>
        <v>0</v>
      </c>
      <c r="DX17" s="261">
        <f t="shared" si="121"/>
        <v>0</v>
      </c>
      <c r="DY17" s="261">
        <f t="shared" si="27"/>
        <v>0</v>
      </c>
      <c r="DZ17" s="261">
        <f t="shared" si="122"/>
        <v>0</v>
      </c>
      <c r="EA17" s="261">
        <f t="shared" si="29"/>
        <v>0</v>
      </c>
      <c r="EB17" s="261">
        <f t="shared" si="123"/>
        <v>0</v>
      </c>
      <c r="EC17" s="261">
        <f t="shared" si="31"/>
        <v>0</v>
      </c>
      <c r="ED17" s="261">
        <f t="shared" si="124"/>
        <v>0</v>
      </c>
      <c r="EE17" s="261">
        <f t="shared" si="33"/>
        <v>0</v>
      </c>
      <c r="EF17" s="261">
        <f t="shared" si="125"/>
        <v>0</v>
      </c>
      <c r="EG17" s="261">
        <f t="shared" si="35"/>
        <v>0</v>
      </c>
      <c r="EH17" s="261">
        <f t="shared" si="126"/>
        <v>0</v>
      </c>
      <c r="EI17" s="261">
        <f t="shared" si="37"/>
        <v>0</v>
      </c>
      <c r="EJ17" s="261">
        <f t="shared" si="127"/>
        <v>0</v>
      </c>
      <c r="EK17" s="261">
        <f t="shared" si="39"/>
        <v>0</v>
      </c>
      <c r="EL17" s="261">
        <f t="shared" si="128"/>
        <v>0</v>
      </c>
      <c r="EM17" s="262">
        <f t="shared" si="129"/>
        <v>0</v>
      </c>
      <c r="EN17" s="262">
        <f t="shared" si="130"/>
        <v>0</v>
      </c>
      <c r="EO17" s="262">
        <f>IF(D17&lt;&gt;0,SUM(EM$9:EM17)-SUM(EN$9:EN17),)</f>
        <v>0</v>
      </c>
      <c r="EP17" s="36">
        <v>10</v>
      </c>
      <c r="EQ17" s="263" t="s">
        <v>86</v>
      </c>
      <c r="ER17" s="12" t="s">
        <v>18</v>
      </c>
      <c r="ES17" s="56" t="s">
        <v>74</v>
      </c>
      <c r="ET17" s="264" t="s">
        <v>15</v>
      </c>
    </row>
    <row r="18" spans="1:151" ht="18.75" customHeight="1" x14ac:dyDescent="0.25">
      <c r="A18" s="149">
        <f t="shared" si="41"/>
        <v>11</v>
      </c>
      <c r="B18" s="246">
        <f t="shared" si="0"/>
        <v>11</v>
      </c>
      <c r="C18" s="280"/>
      <c r="D18" s="85">
        <v>44971</v>
      </c>
      <c r="E18" s="248"/>
      <c r="F18" s="248"/>
      <c r="G18" s="244"/>
      <c r="H18" s="244"/>
      <c r="I18" s="249"/>
      <c r="J18" s="244"/>
      <c r="K18" s="244"/>
      <c r="L18" s="247"/>
      <c r="M18" s="250"/>
      <c r="N18" s="244"/>
      <c r="O18" s="244"/>
      <c r="P18" s="244"/>
      <c r="Q18" s="244"/>
      <c r="S18" s="267">
        <f t="shared" si="42"/>
        <v>0</v>
      </c>
      <c r="T18" s="267">
        <f t="shared" ref="T18" si="131">IF(AND($D18&lt;&gt;0,OR($G18="D",$G18="DT"),$H18=S$5),$I18,)</f>
        <v>0</v>
      </c>
      <c r="U18" s="268"/>
      <c r="V18" s="269">
        <f>IF($U18="X",COUNTIF($U$8:U18,"X"),)</f>
        <v>0</v>
      </c>
      <c r="W18" s="270">
        <f>IF($D18&lt;&gt;0,SUM(S$8:S18)-SUM(T$8:T18),)</f>
        <v>0</v>
      </c>
      <c r="X18" s="270">
        <f t="shared" ref="X18" si="132">IF(ISBLANK($D18),0,IF(NOT(ISBLANK(U18)),0,IF(S18&gt;0,S18,IF(T18&gt;0,-T18,))))</f>
        <v>0</v>
      </c>
      <c r="Y18" s="270">
        <f t="shared" si="44"/>
        <v>0</v>
      </c>
      <c r="Z18" s="270">
        <f t="shared" ref="Z18" si="133">IF(AND($D18&lt;&gt;0,OR($G18="D",$G18="DT"),$H18=Y$5),$I18,)</f>
        <v>0</v>
      </c>
      <c r="AA18" s="270">
        <f>IF($D18&lt;&gt;0,SUM(Y$8:Y18)-SUM(Z$8:Z18),)</f>
        <v>0</v>
      </c>
      <c r="AB18" s="267">
        <f t="shared" si="46"/>
        <v>0</v>
      </c>
      <c r="AC18" s="270">
        <f t="shared" ref="AC18" si="134">IF(AND($D18&lt;&gt;0,OR($G18="D",$G18="DT"),$H18=AB$5),$I18,)</f>
        <v>0</v>
      </c>
      <c r="AD18" s="267">
        <f>IF($D18&lt;&gt;0,SUM(AB$8:AB18)-SUM(AC$8:AC18),)</f>
        <v>0</v>
      </c>
      <c r="AE18" s="270">
        <f t="shared" si="48"/>
        <v>0</v>
      </c>
      <c r="AF18" s="270">
        <f t="shared" ref="AF18" si="135">IF(AND($D18&lt;&gt;0,OR($G18="D",$G18="DT"),$H18=AE$5),$I18,)</f>
        <v>0</v>
      </c>
      <c r="AG18" s="271"/>
      <c r="AH18" s="270">
        <f>IF($D18&lt;&gt;0,SUM(AE$8:AE18)-SUM(AF$8:AF18),)</f>
        <v>0</v>
      </c>
      <c r="AI18" s="270">
        <f t="shared" ref="AI18" si="136">IF(ISBLANK($D18),0,IF(NOT(ISBLANK(AG18)),0,IF(AE18&gt;0,AE18,IF(AF18&gt;0,-AF18,))))</f>
        <v>0</v>
      </c>
      <c r="AJ18" s="270">
        <f t="shared" si="51"/>
        <v>0</v>
      </c>
      <c r="AK18" s="270">
        <f t="shared" ref="AK18" si="137">IF(AND($D18&lt;&gt;0,OR($G18="D",$G18="DT"),$H18=AJ$5),$I18,)</f>
        <v>0</v>
      </c>
      <c r="AL18" s="271"/>
      <c r="AM18" s="270">
        <f>IF($D18&lt;&gt;0,SUM(AJ$8:AJ18)-SUM(AK$8:AK18),)</f>
        <v>0</v>
      </c>
      <c r="AN18" s="270">
        <f t="shared" ref="AN18" si="138">IF(ISBLANK($D18),0,IF(NOT(ISBLANK(AL18)),0,IF(AJ18&gt;0,AJ18,IF(AK18&gt;0,-AK18,))))</f>
        <v>0</v>
      </c>
      <c r="AO18" s="270">
        <f t="shared" si="54"/>
        <v>0</v>
      </c>
      <c r="AP18" s="270">
        <f t="shared" ref="AP18" si="139">IF(AND($D18&lt;&gt;0,OR($G18="D",$G18="DT"),$H18=AO$5),$I18,)</f>
        <v>0</v>
      </c>
      <c r="AQ18" s="271"/>
      <c r="AR18" s="270">
        <f>IF($D18&lt;&gt;0,SUM(AO$8:AO18)-SUM(AP$8:AP18),)</f>
        <v>0</v>
      </c>
      <c r="AS18" s="270">
        <f t="shared" ref="AS18" si="140">IF(ISBLANK($D18),0,IF(NOT(ISBLANK(AQ18)),0,IF(AO18&gt;0,AO18,IF(AP18&gt;0,-AP18,))))</f>
        <v>0</v>
      </c>
      <c r="AT18" s="270">
        <f t="shared" si="56"/>
        <v>0</v>
      </c>
      <c r="AU18" s="270">
        <f t="shared" ref="AU18" si="141">IF(AND($D18&lt;&gt;0,OR($G18="D",$G18="DT"),$H18=AT$5),$I18,)</f>
        <v>0</v>
      </c>
      <c r="AV18" s="272"/>
      <c r="AW18" s="267">
        <f>IF($D18&lt;&gt;0,SUM(AT$8:AT18)-SUM(AU$8:AU18),)</f>
        <v>0</v>
      </c>
      <c r="AX18" s="273"/>
      <c r="AY18" s="273"/>
      <c r="AZ18" s="273"/>
      <c r="BA18" s="273"/>
      <c r="BB18" s="272"/>
      <c r="BC18" s="272"/>
      <c r="BD18" s="272"/>
      <c r="BE18" s="273"/>
      <c r="BF18" s="273"/>
      <c r="BG18" s="270">
        <f t="shared" si="58"/>
        <v>0</v>
      </c>
      <c r="BH18" s="270">
        <f t="shared" ref="BH18" si="142">IF(AND($D18&lt;&gt;0,OR($G18="D",$G18="DT"),$H18=BG$5),$I18,)</f>
        <v>0</v>
      </c>
      <c r="BI18" s="271"/>
      <c r="BJ18" s="267">
        <f>IF($D18&lt;&gt;0,SUM(BG$8:BG18)-SUM(BH$8:BH18),)</f>
        <v>0</v>
      </c>
      <c r="BK18" s="267">
        <f t="shared" ref="BK18" si="143">IF(ISBLANK($D18),0,IF(NOT(ISBLANK(BI18)),0,IF(BG18&gt;0,BG18,IF(BH18&gt;0,-BH18,))))</f>
        <v>0</v>
      </c>
      <c r="BL18" s="270">
        <f t="shared" si="61"/>
        <v>0</v>
      </c>
      <c r="BM18" s="270">
        <f t="shared" ref="BM18" si="144">IF(AND($D18&lt;&gt;0,OR($G18="D",$G18="DT"),$H18=BL$5),$I18,)</f>
        <v>0</v>
      </c>
      <c r="BN18" s="271"/>
      <c r="BO18" s="267">
        <f>IF($D18&lt;&gt;0,SUM(BL$8:BL18)-SUM(BM$8:BM18),)</f>
        <v>0</v>
      </c>
      <c r="BP18" s="270">
        <f t="shared" ref="BP18" si="145">IF(ISBLANK($D18),0,IF(NOT(ISBLANK(BN18)),0,IF(BL18&gt;0,BL18,IF(BM18&gt;0,-BM18,))))</f>
        <v>0</v>
      </c>
      <c r="BQ18" s="270">
        <f t="shared" si="64"/>
        <v>0</v>
      </c>
      <c r="BR18" s="270">
        <f t="shared" ref="BR18" si="146">IF(AND($D18&lt;&gt;0,OR($G18="D",$G18="DT"),$H18=BQ$5),$I18,)</f>
        <v>0</v>
      </c>
      <c r="BS18" s="271"/>
      <c r="BT18" s="267">
        <f>IF($D18&lt;&gt;0,SUM(BQ$8:BQ18)-SUM(BR$8:BR18),)</f>
        <v>0</v>
      </c>
      <c r="BU18" s="270">
        <f t="shared" ref="BU18" si="147">IF(ISBLANK($D18),0,IF(NOT(ISBLANK(BS18)),0,IF(BQ18&gt;0,BQ18,IF(BR18&gt;0,-BR18,))))</f>
        <v>0</v>
      </c>
      <c r="BV18" s="272"/>
      <c r="BW18" s="272"/>
      <c r="BX18" s="271"/>
      <c r="BY18" s="272"/>
      <c r="BZ18" s="272"/>
      <c r="CA18" s="270">
        <f t="shared" si="67"/>
        <v>0</v>
      </c>
      <c r="CB18" s="270">
        <f t="shared" ref="CB18" si="148">IF(AND($D18&lt;&gt;0,OR($G18="D",$G18="DT"),$H18=CA$5),$I18,)</f>
        <v>0</v>
      </c>
      <c r="CC18" s="271"/>
      <c r="CD18" s="267">
        <f>IF($D18&lt;&gt;0,SUM(CA$8:CA18)-SUM(CB$8:CB18),)</f>
        <v>0</v>
      </c>
      <c r="CE18" s="270">
        <f t="shared" ref="CE18" si="149">IF(ISBLANK($D18),0,IF(NOT(ISBLANK(CC18)),0,IF(CA18&gt;0,CA18,IF(CB18&gt;0,-CB18,))))</f>
        <v>0</v>
      </c>
      <c r="CF18" s="270">
        <f t="shared" si="70"/>
        <v>0</v>
      </c>
      <c r="CG18" s="270">
        <f t="shared" ref="CG18" si="150">IF(AND($D18&lt;&gt;0,OR($G18="D",$G18="DT"),$H18=CF$5),$I18,)</f>
        <v>0</v>
      </c>
      <c r="CH18" s="271"/>
      <c r="CI18" s="267">
        <f>IF($D18&lt;&gt;0,SUM(CF$8:CF18)-SUM(CG$8:CG18),)</f>
        <v>0</v>
      </c>
      <c r="CJ18" s="270">
        <f t="shared" ref="CJ18" si="151">IF(ISBLANK($D18),0,IF(NOT(ISBLANK(CH18)),0,IF(CF18&gt;0,CF18,IF(CG18&gt;0,-CG18,))))</f>
        <v>0</v>
      </c>
      <c r="CK18" s="270">
        <f t="shared" ref="CK18" si="152">EO18</f>
        <v>0</v>
      </c>
      <c r="CL18" s="270">
        <f t="shared" ref="CL18" si="153">W18+AA18+AD18+AH18+AM18+AR18+AW18+AZ18+BE18+BJ18+BO18+BT18+BY18+CD18+CI18+CK18</f>
        <v>0</v>
      </c>
      <c r="CM18" s="176"/>
      <c r="CN18" s="245">
        <f t="shared" si="87"/>
        <v>0</v>
      </c>
      <c r="CO18" s="245">
        <f t="shared" ref="CO18" si="154">IF(AND($D18&lt;&gt;0,OR($G18="D",$G18="DT"),$H18=CN$5),$I18,)</f>
        <v>0</v>
      </c>
      <c r="CP18" s="252"/>
      <c r="CQ18" s="251">
        <f>IF($D18&lt;&gt;0,SUM(CN$8:CN18)-SUM(CO$8:CO18),)</f>
        <v>0</v>
      </c>
      <c r="CR18" s="245">
        <f t="shared" ref="CR18" si="155">IF(ISBLANK($D18),0,IF(NOT(ISBLANK(CP18)),0,IF(CN18&gt;0,CN18,IF(CO18&gt;0,-CO18,))))</f>
        <v>0</v>
      </c>
      <c r="CS18" s="176"/>
      <c r="CT18" s="274">
        <f t="shared" ref="CT18" si="156">IF(D18&lt;&gt;0,CL18-CQ18,)</f>
        <v>0</v>
      </c>
      <c r="CU18" s="274">
        <f t="shared" ref="CU18" si="157">IF(D18&lt;&gt;0,CT18-$CT$8,)</f>
        <v>0</v>
      </c>
      <c r="CV18" s="4"/>
      <c r="CW18" s="253">
        <f t="shared" ref="CW18" si="158">IF(AND(G18="CT",OR(H18="LivA",H18="LDD",H18="PEL",H18="PEA-E",H18="PEA-T",H18="FDJ",H18="BforB",H18="ECC",H18="Master",H18="ProBTP",H18="LEP")),I18,IF(AND(G18="DT",OR(H18="LivA",H18="LDD",H18="PEL",H18="PEA-E",H18="PEA-T",H18="FDJ",H18="BforB",H18="ECC",H18="Master",H18="ProBTP",H18="LEP")),-I18,))</f>
        <v>0</v>
      </c>
      <c r="CX18" s="255">
        <f t="shared" ref="CX18" si="159">CX17+CW18</f>
        <v>0</v>
      </c>
      <c r="CY18" s="4"/>
      <c r="CZ18" s="275"/>
      <c r="DA18" s="276">
        <f t="shared" ref="DA18" si="160">COUNTIF(DC18:EH18,"&lt;&gt;0")</f>
        <v>0</v>
      </c>
      <c r="DB18" s="277"/>
      <c r="DC18" s="278">
        <f t="shared" si="5"/>
        <v>0</v>
      </c>
      <c r="DD18" s="278">
        <f t="shared" ref="DD18" si="161">IF(AND($D18&lt;&gt;0,$G18="C",$H18="EC",$N18=DC$5),$I18,)</f>
        <v>0</v>
      </c>
      <c r="DE18" s="278">
        <f t="shared" si="7"/>
        <v>0</v>
      </c>
      <c r="DF18" s="278">
        <f t="shared" ref="DF18" si="162">IF(AND($D18&lt;&gt;0,$G18="C",$H18="EC",$N18=DE$5),$I18,)</f>
        <v>0</v>
      </c>
      <c r="DG18" s="278">
        <f t="shared" si="9"/>
        <v>0</v>
      </c>
      <c r="DH18" s="278">
        <f t="shared" ref="DH18" si="163">IF(AND($D18&lt;&gt;0,$G18="C",$H18="EC",$N18=DG$5),$I18,)</f>
        <v>0</v>
      </c>
      <c r="DI18" s="278">
        <f t="shared" si="11"/>
        <v>0</v>
      </c>
      <c r="DJ18" s="278">
        <f t="shared" ref="DJ18" si="164">IF(AND($D18&lt;&gt;0,$G18="C",$H18="EC",$N18=DI$5),$I18,)</f>
        <v>0</v>
      </c>
      <c r="DK18" s="278">
        <f t="shared" si="13"/>
        <v>0</v>
      </c>
      <c r="DL18" s="278">
        <f t="shared" ref="DL18" si="165">IF(AND($D18&lt;&gt;0,$G18="C",$H18="EC",$N18=DK$5),$I18,)</f>
        <v>0</v>
      </c>
      <c r="DM18" s="278">
        <f t="shared" si="15"/>
        <v>0</v>
      </c>
      <c r="DN18" s="278">
        <f t="shared" ref="DN18" si="166">IF(AND($D18&lt;&gt;0,$G18="C",$H18="EC",$N18=DM$5),$I18,)</f>
        <v>0</v>
      </c>
      <c r="DO18" s="278">
        <f t="shared" si="17"/>
        <v>0</v>
      </c>
      <c r="DP18" s="278">
        <f t="shared" ref="DP18" si="167">IF(AND($D18&lt;&gt;0,$G18="C",$H18="EC",$N18=DO$5),$I18,)</f>
        <v>0</v>
      </c>
      <c r="DQ18" s="278">
        <f t="shared" si="19"/>
        <v>0</v>
      </c>
      <c r="DR18" s="278">
        <f t="shared" ref="DR18" si="168">IF(AND($D18&lt;&gt;0,$G18="C",$H18="EC",$N18=DQ$5),$I18,)</f>
        <v>0</v>
      </c>
      <c r="DS18" s="278">
        <f t="shared" si="21"/>
        <v>0</v>
      </c>
      <c r="DT18" s="278">
        <f t="shared" ref="DT18" si="169">IF(AND($D18&lt;&gt;0,$G18="C",$H18="EC",$N18=DS$5),$I18,)</f>
        <v>0</v>
      </c>
      <c r="DU18" s="278">
        <f t="shared" si="23"/>
        <v>0</v>
      </c>
      <c r="DV18" s="278">
        <f t="shared" ref="DV18" si="170">IF(AND($D18&lt;&gt;0,$G18="C",$H18="EC",$N18=DU$5),$I18,)</f>
        <v>0</v>
      </c>
      <c r="DW18" s="278">
        <f t="shared" si="25"/>
        <v>0</v>
      </c>
      <c r="DX18" s="278">
        <f t="shared" ref="DX18" si="171">IF(AND($D18&lt;&gt;0,$G18="C",$H18="EC",$N18=DW$5),$I18,)</f>
        <v>0</v>
      </c>
      <c r="DY18" s="278">
        <f t="shared" si="27"/>
        <v>0</v>
      </c>
      <c r="DZ18" s="278">
        <f t="shared" ref="DZ18" si="172">IF(AND($D18&lt;&gt;0,$G18="C",$H18="EC",$N18=DY$5),$I18,)</f>
        <v>0</v>
      </c>
      <c r="EA18" s="278">
        <f t="shared" si="29"/>
        <v>0</v>
      </c>
      <c r="EB18" s="278">
        <f t="shared" ref="EB18" si="173">IF(AND($D18&lt;&gt;0,$G18="C",$H18="EC",$N18=EA$5),$I18,)</f>
        <v>0</v>
      </c>
      <c r="EC18" s="278">
        <f t="shared" si="31"/>
        <v>0</v>
      </c>
      <c r="ED18" s="278">
        <f t="shared" ref="ED18" si="174">IF(AND($D18&lt;&gt;0,$G18="C",$H18="EC",$N18=EC$5),$I18,)</f>
        <v>0</v>
      </c>
      <c r="EE18" s="278">
        <f t="shared" si="33"/>
        <v>0</v>
      </c>
      <c r="EF18" s="278">
        <f t="shared" ref="EF18" si="175">IF(AND($D18&lt;&gt;0,$G18="C",$H18="EC",$N18=EE$5),$I18,)</f>
        <v>0</v>
      </c>
      <c r="EG18" s="278">
        <f t="shared" si="35"/>
        <v>0</v>
      </c>
      <c r="EH18" s="278">
        <f t="shared" ref="EH18" si="176">IF(AND($D18&lt;&gt;0,$G18="C",$H18="EC",$N18=EG$5),$I18,)</f>
        <v>0</v>
      </c>
      <c r="EI18" s="278">
        <f t="shared" si="37"/>
        <v>0</v>
      </c>
      <c r="EJ18" s="278">
        <f t="shared" ref="EJ18" si="177">IF(AND($D18&lt;&gt;0,$G18="C",$H18="EC",$N18=EI$5),$I18,)</f>
        <v>0</v>
      </c>
      <c r="EK18" s="278">
        <f t="shared" si="39"/>
        <v>0</v>
      </c>
      <c r="EL18" s="278">
        <f t="shared" ref="EL18" si="178">IF(AND($D18&lt;&gt;0,$G18="C",$H18="EC",$N18=EK$5),$I18,)</f>
        <v>0</v>
      </c>
      <c r="EM18" s="279">
        <f t="shared" ref="EM18" si="179">IF($D18&lt;&gt;0,DC18+DE18+DG18+DI18+DK18+DM18+DO18+DQ18+DS18+DU18+DW18+DY18+EA18+EC18+EE18+EG18+EK18,)</f>
        <v>0</v>
      </c>
      <c r="EN18" s="279">
        <f t="shared" ref="EN18" si="180">IF($D18&lt;&gt;0,+DD18+DF18+DH18+DJ18+DL18+DN18+DP18+DR18+DT18+DV18+DX18+DZ18+EB18+ED18+EF18+EH18+EL18,)</f>
        <v>0</v>
      </c>
      <c r="EO18" s="279">
        <f>IF(D18&lt;&gt;0,SUM(EM$9:EM18)-SUM(EN$9:EN18),)</f>
        <v>0</v>
      </c>
      <c r="EP18" s="36"/>
      <c r="EQ18" s="194"/>
      <c r="ER18" s="265"/>
      <c r="ES18" s="194"/>
      <c r="ET18" s="266"/>
    </row>
    <row r="19" spans="1:151" ht="18.75" customHeight="1" x14ac:dyDescent="0.25">
      <c r="A19" s="149">
        <f t="shared" si="41"/>
        <v>12</v>
      </c>
      <c r="B19" s="246" t="str">
        <f t="shared" si="0"/>
        <v/>
      </c>
      <c r="C19" s="280"/>
      <c r="D19" s="85"/>
      <c r="E19" s="248"/>
      <c r="F19" s="248"/>
      <c r="G19" s="244"/>
      <c r="H19" s="244"/>
      <c r="I19" s="249"/>
      <c r="J19" s="244"/>
      <c r="K19" s="244"/>
      <c r="L19" s="247"/>
      <c r="M19" s="250"/>
      <c r="N19" s="244"/>
      <c r="O19" s="244"/>
      <c r="P19" s="244"/>
      <c r="Q19" s="244"/>
      <c r="S19" s="267">
        <f t="shared" si="42"/>
        <v>0</v>
      </c>
      <c r="T19" s="267">
        <f t="shared" ref="T19" si="181">IF(AND($D19&lt;&gt;0,OR($G19="D",$G19="DT"),$H19=S$5),$I19,)</f>
        <v>0</v>
      </c>
      <c r="U19" s="268"/>
      <c r="V19" s="269">
        <f>IF($U19="X",COUNTIF($U$8:U19,"X"),)</f>
        <v>0</v>
      </c>
      <c r="W19" s="270">
        <f>IF($D19&lt;&gt;0,SUM(S$8:S19)-SUM(T$8:T19),)</f>
        <v>0</v>
      </c>
      <c r="X19" s="270">
        <f t="shared" ref="X19" si="182">IF(ISBLANK($D19),0,IF(NOT(ISBLANK(U19)),0,IF(S19&gt;0,S19,IF(T19&gt;0,-T19,))))</f>
        <v>0</v>
      </c>
      <c r="Y19" s="270">
        <f t="shared" si="44"/>
        <v>0</v>
      </c>
      <c r="Z19" s="270">
        <f t="shared" ref="Z19" si="183">IF(AND($D19&lt;&gt;0,OR($G19="D",$G19="DT"),$H19=Y$5),$I19,)</f>
        <v>0</v>
      </c>
      <c r="AA19" s="270">
        <f>IF($D19&lt;&gt;0,SUM(Y$8:Y19)-SUM(Z$8:Z19),)</f>
        <v>0</v>
      </c>
      <c r="AB19" s="267">
        <f t="shared" si="46"/>
        <v>0</v>
      </c>
      <c r="AC19" s="270">
        <f t="shared" ref="AC19" si="184">IF(AND($D19&lt;&gt;0,OR($G19="D",$G19="DT"),$H19=AB$5),$I19,)</f>
        <v>0</v>
      </c>
      <c r="AD19" s="267">
        <f>IF($D19&lt;&gt;0,SUM(AB$8:AB19)-SUM(AC$8:AC19),)</f>
        <v>0</v>
      </c>
      <c r="AE19" s="270">
        <f t="shared" si="48"/>
        <v>0</v>
      </c>
      <c r="AF19" s="270">
        <f t="shared" ref="AF19" si="185">IF(AND($D19&lt;&gt;0,OR($G19="D",$G19="DT"),$H19=AE$5),$I19,)</f>
        <v>0</v>
      </c>
      <c r="AG19" s="271"/>
      <c r="AH19" s="270">
        <f>IF($D19&lt;&gt;0,SUM(AE$8:AE19)-SUM(AF$8:AF19),)</f>
        <v>0</v>
      </c>
      <c r="AI19" s="270">
        <f t="shared" ref="AI19" si="186">IF(ISBLANK($D19),0,IF(NOT(ISBLANK(AG19)),0,IF(AE19&gt;0,AE19,IF(AF19&gt;0,-AF19,))))</f>
        <v>0</v>
      </c>
      <c r="AJ19" s="270">
        <f t="shared" si="51"/>
        <v>0</v>
      </c>
      <c r="AK19" s="270">
        <f t="shared" ref="AK19" si="187">IF(AND($D19&lt;&gt;0,OR($G19="D",$G19="DT"),$H19=AJ$5),$I19,)</f>
        <v>0</v>
      </c>
      <c r="AL19" s="271"/>
      <c r="AM19" s="270">
        <f>IF($D19&lt;&gt;0,SUM(AJ$8:AJ19)-SUM(AK$8:AK19),)</f>
        <v>0</v>
      </c>
      <c r="AN19" s="270">
        <f t="shared" ref="AN19" si="188">IF(ISBLANK($D19),0,IF(NOT(ISBLANK(AL19)),0,IF(AJ19&gt;0,AJ19,IF(AK19&gt;0,-AK19,))))</f>
        <v>0</v>
      </c>
      <c r="AO19" s="270">
        <f t="shared" si="54"/>
        <v>0</v>
      </c>
      <c r="AP19" s="270">
        <f t="shared" ref="AP19" si="189">IF(AND($D19&lt;&gt;0,OR($G19="D",$G19="DT"),$H19=AO$5),$I19,)</f>
        <v>0</v>
      </c>
      <c r="AQ19" s="271"/>
      <c r="AR19" s="270">
        <f>IF($D19&lt;&gt;0,SUM(AO$8:AO19)-SUM(AP$8:AP19),)</f>
        <v>0</v>
      </c>
      <c r="AS19" s="270">
        <f t="shared" ref="AS19" si="190">IF(ISBLANK($D19),0,IF(NOT(ISBLANK(AQ19)),0,IF(AO19&gt;0,AO19,IF(AP19&gt;0,-AP19,))))</f>
        <v>0</v>
      </c>
      <c r="AT19" s="270">
        <f t="shared" si="56"/>
        <v>0</v>
      </c>
      <c r="AU19" s="270">
        <f t="shared" ref="AU19" si="191">IF(AND($D19&lt;&gt;0,OR($G19="D",$G19="DT"),$H19=AT$5),$I19,)</f>
        <v>0</v>
      </c>
      <c r="AV19" s="272"/>
      <c r="AW19" s="267">
        <f>IF($D19&lt;&gt;0,SUM(AT$8:AT19)-SUM(AU$8:AU19),)</f>
        <v>0</v>
      </c>
      <c r="AX19" s="273"/>
      <c r="AY19" s="273"/>
      <c r="AZ19" s="273"/>
      <c r="BA19" s="273"/>
      <c r="BB19" s="272"/>
      <c r="BC19" s="272"/>
      <c r="BD19" s="272"/>
      <c r="BE19" s="273"/>
      <c r="BF19" s="273"/>
      <c r="BG19" s="270">
        <f t="shared" si="58"/>
        <v>0</v>
      </c>
      <c r="BH19" s="270">
        <f t="shared" ref="BH19" si="192">IF(AND($D19&lt;&gt;0,OR($G19="D",$G19="DT"),$H19=BG$5),$I19,)</f>
        <v>0</v>
      </c>
      <c r="BI19" s="271"/>
      <c r="BJ19" s="267">
        <f>IF($D19&lt;&gt;0,SUM(BG$8:BG19)-SUM(BH$8:BH19),)</f>
        <v>0</v>
      </c>
      <c r="BK19" s="267">
        <f t="shared" ref="BK19" si="193">IF(ISBLANK($D19),0,IF(NOT(ISBLANK(BI19)),0,IF(BG19&gt;0,BG19,IF(BH19&gt;0,-BH19,))))</f>
        <v>0</v>
      </c>
      <c r="BL19" s="270">
        <f t="shared" si="61"/>
        <v>0</v>
      </c>
      <c r="BM19" s="270">
        <f t="shared" ref="BM19" si="194">IF(AND($D19&lt;&gt;0,OR($G19="D",$G19="DT"),$H19=BL$5),$I19,)</f>
        <v>0</v>
      </c>
      <c r="BN19" s="271"/>
      <c r="BO19" s="267">
        <f>IF($D19&lt;&gt;0,SUM(BL$8:BL19)-SUM(BM$8:BM19),)</f>
        <v>0</v>
      </c>
      <c r="BP19" s="270">
        <f t="shared" ref="BP19" si="195">IF(ISBLANK($D19),0,IF(NOT(ISBLANK(BN19)),0,IF(BL19&gt;0,BL19,IF(BM19&gt;0,-BM19,))))</f>
        <v>0</v>
      </c>
      <c r="BQ19" s="270">
        <f t="shared" si="64"/>
        <v>0</v>
      </c>
      <c r="BR19" s="270">
        <f t="shared" ref="BR19" si="196">IF(AND($D19&lt;&gt;0,OR($G19="D",$G19="DT"),$H19=BQ$5),$I19,)</f>
        <v>0</v>
      </c>
      <c r="BS19" s="271"/>
      <c r="BT19" s="267">
        <f>IF($D19&lt;&gt;0,SUM(BQ$8:BQ19)-SUM(BR$8:BR19),)</f>
        <v>0</v>
      </c>
      <c r="BU19" s="270">
        <f t="shared" ref="BU19" si="197">IF(ISBLANK($D19),0,IF(NOT(ISBLANK(BS19)),0,IF(BQ19&gt;0,BQ19,IF(BR19&gt;0,-BR19,))))</f>
        <v>0</v>
      </c>
      <c r="BV19" s="272"/>
      <c r="BW19" s="272"/>
      <c r="BX19" s="271"/>
      <c r="BY19" s="272"/>
      <c r="BZ19" s="272"/>
      <c r="CA19" s="270">
        <f t="shared" si="67"/>
        <v>0</v>
      </c>
      <c r="CB19" s="270">
        <f t="shared" ref="CB19" si="198">IF(AND($D19&lt;&gt;0,OR($G19="D",$G19="DT"),$H19=CA$5),$I19,)</f>
        <v>0</v>
      </c>
      <c r="CC19" s="271"/>
      <c r="CD19" s="267">
        <f>IF($D19&lt;&gt;0,SUM(CA$8:CA19)-SUM(CB$8:CB19),)</f>
        <v>0</v>
      </c>
      <c r="CE19" s="270">
        <f t="shared" ref="CE19" si="199">IF(ISBLANK($D19),0,IF(NOT(ISBLANK(CC19)),0,IF(CA19&gt;0,CA19,IF(CB19&gt;0,-CB19,))))</f>
        <v>0</v>
      </c>
      <c r="CF19" s="270">
        <f t="shared" si="70"/>
        <v>0</v>
      </c>
      <c r="CG19" s="270">
        <f t="shared" ref="CG19" si="200">IF(AND($D19&lt;&gt;0,OR($G19="D",$G19="DT"),$H19=CF$5),$I19,)</f>
        <v>0</v>
      </c>
      <c r="CH19" s="271"/>
      <c r="CI19" s="267">
        <f>IF($D19&lt;&gt;0,SUM(CF$8:CF19)-SUM(CG$8:CG19),)</f>
        <v>0</v>
      </c>
      <c r="CJ19" s="270">
        <f t="shared" ref="CJ19" si="201">IF(ISBLANK($D19),0,IF(NOT(ISBLANK(CH19)),0,IF(CF19&gt;0,CF19,IF(CG19&gt;0,-CG19,))))</f>
        <v>0</v>
      </c>
      <c r="CK19" s="270">
        <f t="shared" ref="CK19" si="202">EO19</f>
        <v>0</v>
      </c>
      <c r="CL19" s="270">
        <f t="shared" ref="CL19" si="203">W19+AA19+AD19+AH19+AM19+AR19+AW19+AZ19+BE19+BJ19+BO19+BT19+BY19+CD19+CI19+CK19</f>
        <v>0</v>
      </c>
      <c r="CM19" s="176"/>
      <c r="CN19" s="245">
        <f t="shared" si="87"/>
        <v>0</v>
      </c>
      <c r="CO19" s="245">
        <f t="shared" ref="CO19" si="204">IF(AND($D19&lt;&gt;0,OR($G19="D",$G19="DT"),$H19=CN$5),$I19,)</f>
        <v>0</v>
      </c>
      <c r="CP19" s="252"/>
      <c r="CQ19" s="251">
        <f>IF($D19&lt;&gt;0,SUM(CN$8:CN19)-SUM(CO$8:CO19),)</f>
        <v>0</v>
      </c>
      <c r="CR19" s="245">
        <f t="shared" ref="CR19" si="205">IF(ISBLANK($D19),0,IF(NOT(ISBLANK(CP19)),0,IF(CN19&gt;0,CN19,IF(CO19&gt;0,-CO19,))))</f>
        <v>0</v>
      </c>
      <c r="CS19" s="176"/>
      <c r="CT19" s="274">
        <f t="shared" ref="CT19" si="206">IF(D19&lt;&gt;0,CL19-CQ19,)</f>
        <v>0</v>
      </c>
      <c r="CU19" s="274">
        <f t="shared" ref="CU19" si="207">IF(D19&lt;&gt;0,CT19-$CT$8,)</f>
        <v>0</v>
      </c>
      <c r="CV19" s="4"/>
      <c r="CW19" s="253">
        <f t="shared" ref="CW19" si="208">IF(AND(G19="CT",OR(H19="LivA",H19="LDD",H19="PEL",H19="PEA-E",H19="PEA-T",H19="FDJ",H19="BforB",H19="ECC",H19="Master",H19="ProBTP",H19="LEP")),I19,IF(AND(G19="DT",OR(H19="LivA",H19="LDD",H19="PEL",H19="PEA-E",H19="PEA-T",H19="FDJ",H19="BforB",H19="ECC",H19="Master",H19="ProBTP",H19="LEP")),-I19,))</f>
        <v>0</v>
      </c>
      <c r="CX19" s="255">
        <f t="shared" ref="CX19" si="209">CX18+CW19</f>
        <v>0</v>
      </c>
      <c r="CY19" s="4"/>
      <c r="CZ19" s="275"/>
      <c r="DA19" s="276">
        <f t="shared" ref="DA19" si="210">COUNTIF(DC19:EH19,"&lt;&gt;0")</f>
        <v>0</v>
      </c>
      <c r="DB19" s="277"/>
      <c r="DC19" s="278">
        <f t="shared" si="5"/>
        <v>0</v>
      </c>
      <c r="DD19" s="278">
        <f t="shared" ref="DD19" si="211">IF(AND($D19&lt;&gt;0,$G19="C",$H19="EC",$N19=DC$5),$I19,)</f>
        <v>0</v>
      </c>
      <c r="DE19" s="278">
        <f t="shared" si="7"/>
        <v>0</v>
      </c>
      <c r="DF19" s="278">
        <f t="shared" ref="DF19" si="212">IF(AND($D19&lt;&gt;0,$G19="C",$H19="EC",$N19=DE$5),$I19,)</f>
        <v>0</v>
      </c>
      <c r="DG19" s="278">
        <f t="shared" si="9"/>
        <v>0</v>
      </c>
      <c r="DH19" s="278">
        <f t="shared" ref="DH19" si="213">IF(AND($D19&lt;&gt;0,$G19="C",$H19="EC",$N19=DG$5),$I19,)</f>
        <v>0</v>
      </c>
      <c r="DI19" s="278">
        <f t="shared" si="11"/>
        <v>0</v>
      </c>
      <c r="DJ19" s="278">
        <f t="shared" ref="DJ19" si="214">IF(AND($D19&lt;&gt;0,$G19="C",$H19="EC",$N19=DI$5),$I19,)</f>
        <v>0</v>
      </c>
      <c r="DK19" s="278">
        <f t="shared" si="13"/>
        <v>0</v>
      </c>
      <c r="DL19" s="278">
        <f t="shared" ref="DL19" si="215">IF(AND($D19&lt;&gt;0,$G19="C",$H19="EC",$N19=DK$5),$I19,)</f>
        <v>0</v>
      </c>
      <c r="DM19" s="278">
        <f t="shared" si="15"/>
        <v>0</v>
      </c>
      <c r="DN19" s="278">
        <f t="shared" ref="DN19" si="216">IF(AND($D19&lt;&gt;0,$G19="C",$H19="EC",$N19=DM$5),$I19,)</f>
        <v>0</v>
      </c>
      <c r="DO19" s="278">
        <f t="shared" si="17"/>
        <v>0</v>
      </c>
      <c r="DP19" s="278">
        <f t="shared" ref="DP19" si="217">IF(AND($D19&lt;&gt;0,$G19="C",$H19="EC",$N19=DO$5),$I19,)</f>
        <v>0</v>
      </c>
      <c r="DQ19" s="278">
        <f t="shared" si="19"/>
        <v>0</v>
      </c>
      <c r="DR19" s="278">
        <f t="shared" ref="DR19" si="218">IF(AND($D19&lt;&gt;0,$G19="C",$H19="EC",$N19=DQ$5),$I19,)</f>
        <v>0</v>
      </c>
      <c r="DS19" s="278">
        <f t="shared" si="21"/>
        <v>0</v>
      </c>
      <c r="DT19" s="278">
        <f t="shared" ref="DT19" si="219">IF(AND($D19&lt;&gt;0,$G19="C",$H19="EC",$N19=DS$5),$I19,)</f>
        <v>0</v>
      </c>
      <c r="DU19" s="278">
        <f t="shared" si="23"/>
        <v>0</v>
      </c>
      <c r="DV19" s="278">
        <f t="shared" ref="DV19" si="220">IF(AND($D19&lt;&gt;0,$G19="C",$H19="EC",$N19=DU$5),$I19,)</f>
        <v>0</v>
      </c>
      <c r="DW19" s="278">
        <f t="shared" si="25"/>
        <v>0</v>
      </c>
      <c r="DX19" s="278">
        <f t="shared" ref="DX19" si="221">IF(AND($D19&lt;&gt;0,$G19="C",$H19="EC",$N19=DW$5),$I19,)</f>
        <v>0</v>
      </c>
      <c r="DY19" s="278">
        <f t="shared" si="27"/>
        <v>0</v>
      </c>
      <c r="DZ19" s="278">
        <f t="shared" ref="DZ19" si="222">IF(AND($D19&lt;&gt;0,$G19="C",$H19="EC",$N19=DY$5),$I19,)</f>
        <v>0</v>
      </c>
      <c r="EA19" s="278">
        <f t="shared" si="29"/>
        <v>0</v>
      </c>
      <c r="EB19" s="278">
        <f t="shared" ref="EB19" si="223">IF(AND($D19&lt;&gt;0,$G19="C",$H19="EC",$N19=EA$5),$I19,)</f>
        <v>0</v>
      </c>
      <c r="EC19" s="278">
        <f t="shared" si="31"/>
        <v>0</v>
      </c>
      <c r="ED19" s="278">
        <f t="shared" ref="ED19" si="224">IF(AND($D19&lt;&gt;0,$G19="C",$H19="EC",$N19=EC$5),$I19,)</f>
        <v>0</v>
      </c>
      <c r="EE19" s="278">
        <f t="shared" si="33"/>
        <v>0</v>
      </c>
      <c r="EF19" s="278">
        <f t="shared" ref="EF19" si="225">IF(AND($D19&lt;&gt;0,$G19="C",$H19="EC",$N19=EE$5),$I19,)</f>
        <v>0</v>
      </c>
      <c r="EG19" s="278">
        <f t="shared" si="35"/>
        <v>0</v>
      </c>
      <c r="EH19" s="278">
        <f t="shared" ref="EH19" si="226">IF(AND($D19&lt;&gt;0,$G19="C",$H19="EC",$N19=EG$5),$I19,)</f>
        <v>0</v>
      </c>
      <c r="EI19" s="278">
        <f t="shared" si="37"/>
        <v>0</v>
      </c>
      <c r="EJ19" s="278">
        <f t="shared" ref="EJ19" si="227">IF(AND($D19&lt;&gt;0,$G19="C",$H19="EC",$N19=EI$5),$I19,)</f>
        <v>0</v>
      </c>
      <c r="EK19" s="278">
        <f t="shared" si="39"/>
        <v>0</v>
      </c>
      <c r="EL19" s="278">
        <f t="shared" ref="EL19" si="228">IF(AND($D19&lt;&gt;0,$G19="C",$H19="EC",$N19=EK$5),$I19,)</f>
        <v>0</v>
      </c>
      <c r="EM19" s="279">
        <f t="shared" ref="EM19" si="229">IF($D19&lt;&gt;0,DC19+DE19+DG19+DI19+DK19+DM19+DO19+DQ19+DS19+DU19+DW19+DY19+EA19+EC19+EE19+EG19+EK19,)</f>
        <v>0</v>
      </c>
      <c r="EN19" s="279">
        <f t="shared" ref="EN19" si="230">IF($D19&lt;&gt;0,+DD19+DF19+DH19+DJ19+DL19+DN19+DP19+DR19+DT19+DV19+DX19+DZ19+EB19+ED19+EF19+EH19+EL19,)</f>
        <v>0</v>
      </c>
      <c r="EO19" s="279">
        <f>IF(D19&lt;&gt;0,SUM(EM$9:EM19)-SUM(EN$9:EN19),)</f>
        <v>0</v>
      </c>
      <c r="EP19" s="36"/>
      <c r="EQ19" s="42"/>
      <c r="ER19" s="37"/>
      <c r="ET19" s="66"/>
    </row>
    <row r="20" spans="1:151" ht="18.75" customHeight="1" x14ac:dyDescent="0.25">
      <c r="A20" s="149">
        <f t="shared" si="41"/>
        <v>13</v>
      </c>
      <c r="B20" s="246" t="str">
        <f t="shared" ref="B20" si="231">IF(D20&lt;&gt;0,A20,"")</f>
        <v/>
      </c>
      <c r="C20" s="280"/>
      <c r="D20" s="85"/>
      <c r="E20" s="248"/>
      <c r="F20" s="248"/>
      <c r="G20" s="244"/>
      <c r="H20" s="244"/>
      <c r="I20" s="249"/>
      <c r="J20" s="244"/>
      <c r="K20" s="244"/>
      <c r="L20" s="247"/>
      <c r="M20" s="250"/>
      <c r="N20" s="244"/>
      <c r="O20" s="244"/>
      <c r="P20" s="244"/>
      <c r="Q20" s="244"/>
      <c r="S20" s="267">
        <f t="shared" ref="S20" si="232">IF(AND($D20&lt;&gt;0,OR($G20="C",$G20="CT"),$H20=S$5),$I20,)</f>
        <v>0</v>
      </c>
      <c r="T20" s="267">
        <f t="shared" ref="T20" si="233">IF(AND($D20&lt;&gt;0,OR($G20="D",$G20="DT"),$H20=S$5),$I20,)</f>
        <v>0</v>
      </c>
      <c r="U20" s="268"/>
      <c r="V20" s="269">
        <f>IF($U20="X",COUNTIF($U$8:U20,"X"),)</f>
        <v>0</v>
      </c>
      <c r="W20" s="270">
        <f>IF($D20&lt;&gt;0,SUM(S$8:S20)-SUM(T$8:T20),)</f>
        <v>0</v>
      </c>
      <c r="X20" s="270">
        <f t="shared" ref="X20" si="234">IF(ISBLANK($D20),0,IF(NOT(ISBLANK(U20)),0,IF(S20&gt;0,S20,IF(T20&gt;0,-T20,))))</f>
        <v>0</v>
      </c>
      <c r="Y20" s="270">
        <f t="shared" ref="Y20" si="235">IF(AND($D20&lt;&gt;0,OR($G20="C",$G20="CT"),$H20=Y$5),$I20,)</f>
        <v>0</v>
      </c>
      <c r="Z20" s="270">
        <f t="shared" ref="Z20" si="236">IF(AND($D20&lt;&gt;0,OR($G20="D",$G20="DT"),$H20=Y$5),$I20,)</f>
        <v>0</v>
      </c>
      <c r="AA20" s="270">
        <f>IF($D20&lt;&gt;0,SUM(Y$8:Y20)-SUM(Z$8:Z20),)</f>
        <v>0</v>
      </c>
      <c r="AB20" s="267">
        <f t="shared" ref="AB20" si="237">IF(AND($D20&lt;&gt;0,OR($G20="C",$G20="CT"),$H20=AB$5),$I20,)</f>
        <v>0</v>
      </c>
      <c r="AC20" s="270">
        <f t="shared" ref="AC20" si="238">IF(AND($D20&lt;&gt;0,OR($G20="D",$G20="DT"),$H20=AB$5),$I20,)</f>
        <v>0</v>
      </c>
      <c r="AD20" s="267">
        <f>IF($D20&lt;&gt;0,SUM(AB$8:AB20)-SUM(AC$8:AC20),)</f>
        <v>0</v>
      </c>
      <c r="AE20" s="270">
        <f t="shared" ref="AE20" si="239">IF(AND($D20&lt;&gt;0,OR($G20="C",$G20="CT"),$H20=AE$5),$I20,)</f>
        <v>0</v>
      </c>
      <c r="AF20" s="270">
        <f t="shared" ref="AF20" si="240">IF(AND($D20&lt;&gt;0,OR($G20="D",$G20="DT"),$H20=AE$5),$I20,)</f>
        <v>0</v>
      </c>
      <c r="AG20" s="271"/>
      <c r="AH20" s="270">
        <f>IF($D20&lt;&gt;0,SUM(AE$8:AE20)-SUM(AF$8:AF20),)</f>
        <v>0</v>
      </c>
      <c r="AI20" s="270">
        <f t="shared" ref="AI20" si="241">IF(ISBLANK($D20),0,IF(NOT(ISBLANK(AG20)),0,IF(AE20&gt;0,AE20,IF(AF20&gt;0,-AF20,))))</f>
        <v>0</v>
      </c>
      <c r="AJ20" s="270">
        <f t="shared" ref="AJ20" si="242">IF(AND($D20&lt;&gt;0,OR($G20="C",$G20="CT"),$H20=AJ$5),$I20,)</f>
        <v>0</v>
      </c>
      <c r="AK20" s="270">
        <f t="shared" ref="AK20" si="243">IF(AND($D20&lt;&gt;0,OR($G20="D",$G20="DT"),$H20=AJ$5),$I20,)</f>
        <v>0</v>
      </c>
      <c r="AL20" s="271"/>
      <c r="AM20" s="270">
        <f>IF($D20&lt;&gt;0,SUM(AJ$8:AJ20)-SUM(AK$8:AK20),)</f>
        <v>0</v>
      </c>
      <c r="AN20" s="270">
        <f t="shared" ref="AN20" si="244">IF(ISBLANK($D20),0,IF(NOT(ISBLANK(AL20)),0,IF(AJ20&gt;0,AJ20,IF(AK20&gt;0,-AK20,))))</f>
        <v>0</v>
      </c>
      <c r="AO20" s="270">
        <f t="shared" ref="AO20" si="245">IF(AND($D20&lt;&gt;0,OR($G20="C",$G20="CT"),$H20=AO$5),$I20,)</f>
        <v>0</v>
      </c>
      <c r="AP20" s="270">
        <f t="shared" ref="AP20" si="246">IF(AND($D20&lt;&gt;0,OR($G20="D",$G20="DT"),$H20=AO$5),$I20,)</f>
        <v>0</v>
      </c>
      <c r="AQ20" s="271"/>
      <c r="AR20" s="270">
        <f>IF($D20&lt;&gt;0,SUM(AO$8:AO20)-SUM(AP$8:AP20),)</f>
        <v>0</v>
      </c>
      <c r="AS20" s="270">
        <f t="shared" ref="AS20" si="247">IF(ISBLANK($D20),0,IF(NOT(ISBLANK(AQ20)),0,IF(AO20&gt;0,AO20,IF(AP20&gt;0,-AP20,))))</f>
        <v>0</v>
      </c>
      <c r="AT20" s="270">
        <f t="shared" ref="AT20" si="248">IF(AND($D20&lt;&gt;0,OR($G20="C",$G20="CT"),$H20=AT$5),$I20,)</f>
        <v>0</v>
      </c>
      <c r="AU20" s="270">
        <f t="shared" ref="AU20" si="249">IF(AND($D20&lt;&gt;0,OR($G20="D",$G20="DT"),$H20=AT$5),$I20,)</f>
        <v>0</v>
      </c>
      <c r="AV20" s="272"/>
      <c r="AW20" s="267">
        <f>IF($D20&lt;&gt;0,SUM(AT$8:AT20)-SUM(AU$8:AU20),)</f>
        <v>0</v>
      </c>
      <c r="AX20" s="273"/>
      <c r="AY20" s="273"/>
      <c r="AZ20" s="273"/>
      <c r="BA20" s="273"/>
      <c r="BB20" s="272"/>
      <c r="BC20" s="272"/>
      <c r="BD20" s="272"/>
      <c r="BE20" s="273"/>
      <c r="BF20" s="273"/>
      <c r="BG20" s="270">
        <f t="shared" ref="BG20" si="250">IF(AND($D20&lt;&gt;0,OR($G20="C",$G20="CT"),$H20=BG$5),$I20,)</f>
        <v>0</v>
      </c>
      <c r="BH20" s="270">
        <f t="shared" ref="BH20" si="251">IF(AND($D20&lt;&gt;0,OR($G20="D",$G20="DT"),$H20=BG$5),$I20,)</f>
        <v>0</v>
      </c>
      <c r="BI20" s="271"/>
      <c r="BJ20" s="267">
        <f>IF($D20&lt;&gt;0,SUM(BG$8:BG20)-SUM(BH$8:BH20),)</f>
        <v>0</v>
      </c>
      <c r="BK20" s="267">
        <f t="shared" ref="BK20" si="252">IF(ISBLANK($D20),0,IF(NOT(ISBLANK(BI20)),0,IF(BG20&gt;0,BG20,IF(BH20&gt;0,-BH20,))))</f>
        <v>0</v>
      </c>
      <c r="BL20" s="270">
        <f t="shared" ref="BL20" si="253">IF(AND($D20&lt;&gt;0,OR($G20="C",$G20="CT"),$H20=BL$5),$I20,)</f>
        <v>0</v>
      </c>
      <c r="BM20" s="270">
        <f t="shared" ref="BM20" si="254">IF(AND($D20&lt;&gt;0,OR($G20="D",$G20="DT"),$H20=BL$5),$I20,)</f>
        <v>0</v>
      </c>
      <c r="BN20" s="271"/>
      <c r="BO20" s="267">
        <f>IF($D20&lt;&gt;0,SUM(BL$8:BL20)-SUM(BM$8:BM20),)</f>
        <v>0</v>
      </c>
      <c r="BP20" s="270">
        <f t="shared" ref="BP20" si="255">IF(ISBLANK($D20),0,IF(NOT(ISBLANK(BN20)),0,IF(BL20&gt;0,BL20,IF(BM20&gt;0,-BM20,))))</f>
        <v>0</v>
      </c>
      <c r="BQ20" s="270">
        <f t="shared" ref="BQ20" si="256">IF(AND($D20&lt;&gt;0,OR($G20="C",$G20="CT"),$H20=BQ$5),$I20,)</f>
        <v>0</v>
      </c>
      <c r="BR20" s="270">
        <f t="shared" ref="BR20" si="257">IF(AND($D20&lt;&gt;0,OR($G20="D",$G20="DT"),$H20=BQ$5),$I20,)</f>
        <v>0</v>
      </c>
      <c r="BS20" s="271"/>
      <c r="BT20" s="267">
        <f>IF($D20&lt;&gt;0,SUM(BQ$8:BQ20)-SUM(BR$8:BR20),)</f>
        <v>0</v>
      </c>
      <c r="BU20" s="270">
        <f t="shared" ref="BU20" si="258">IF(ISBLANK($D20),0,IF(NOT(ISBLANK(BS20)),0,IF(BQ20&gt;0,BQ20,IF(BR20&gt;0,-BR20,))))</f>
        <v>0</v>
      </c>
      <c r="BV20" s="272"/>
      <c r="BW20" s="272"/>
      <c r="BX20" s="271"/>
      <c r="BY20" s="272"/>
      <c r="BZ20" s="272"/>
      <c r="CA20" s="270">
        <f t="shared" ref="CA20" si="259">IF(AND($D20&lt;&gt;0,OR($G20="C",$G20="CT"),$H20=CA$5),$I20,)</f>
        <v>0</v>
      </c>
      <c r="CB20" s="270">
        <f t="shared" ref="CB20" si="260">IF(AND($D20&lt;&gt;0,OR($G20="D",$G20="DT"),$H20=CA$5),$I20,)</f>
        <v>0</v>
      </c>
      <c r="CC20" s="271"/>
      <c r="CD20" s="267">
        <f>IF($D20&lt;&gt;0,SUM(CA$8:CA20)-SUM(CB$8:CB20),)</f>
        <v>0</v>
      </c>
      <c r="CE20" s="270">
        <f t="shared" ref="CE20" si="261">IF(ISBLANK($D20),0,IF(NOT(ISBLANK(CC20)),0,IF(CA20&gt;0,CA20,IF(CB20&gt;0,-CB20,))))</f>
        <v>0</v>
      </c>
      <c r="CF20" s="270">
        <f t="shared" ref="CF20" si="262">IF(AND($D20&lt;&gt;0,OR($G20="C",$G20="CT"),$H20=CF$5),$I20,)</f>
        <v>0</v>
      </c>
      <c r="CG20" s="270">
        <f t="shared" ref="CG20" si="263">IF(AND($D20&lt;&gt;0,OR($G20="D",$G20="DT"),$H20=CF$5),$I20,)</f>
        <v>0</v>
      </c>
      <c r="CH20" s="271"/>
      <c r="CI20" s="267">
        <f>IF($D20&lt;&gt;0,SUM(CF$8:CF20)-SUM(CG$8:CG20),)</f>
        <v>0</v>
      </c>
      <c r="CJ20" s="270">
        <f t="shared" ref="CJ20" si="264">IF(ISBLANK($D20),0,IF(NOT(ISBLANK(CH20)),0,IF(CF20&gt;0,CF20,IF(CG20&gt;0,-CG20,))))</f>
        <v>0</v>
      </c>
      <c r="CK20" s="270">
        <f t="shared" ref="CK20" si="265">EO20</f>
        <v>0</v>
      </c>
      <c r="CL20" s="270">
        <f t="shared" ref="CL20" si="266">W20+AA20+AD20+AH20+AM20+AR20+AW20+AZ20+BE20+BJ20+BO20+BT20+BY20+CD20+CI20+CK20</f>
        <v>0</v>
      </c>
      <c r="CM20" s="176"/>
      <c r="CN20" s="245">
        <f t="shared" ref="CN20" si="267">IF(AND($D20&lt;&gt;0,OR($G20="C",$G20="CT"),$H20=CN$5),$I20,)</f>
        <v>0</v>
      </c>
      <c r="CO20" s="245">
        <f t="shared" ref="CO20" si="268">IF(AND($D20&lt;&gt;0,OR($G20="D",$G20="DT"),$H20=CN$5),$I20,)</f>
        <v>0</v>
      </c>
      <c r="CP20" s="252"/>
      <c r="CQ20" s="251">
        <f>IF($D20&lt;&gt;0,SUM(CN$8:CN20)-SUM(CO$8:CO20),)</f>
        <v>0</v>
      </c>
      <c r="CR20" s="245">
        <f t="shared" ref="CR20" si="269">IF(ISBLANK($D20),0,IF(NOT(ISBLANK(CP20)),0,IF(CN20&gt;0,CN20,IF(CO20&gt;0,-CO20,))))</f>
        <v>0</v>
      </c>
      <c r="CS20" s="176"/>
      <c r="CT20" s="274">
        <f t="shared" ref="CT20" si="270">IF(D20&lt;&gt;0,CL20-CQ20,)</f>
        <v>0</v>
      </c>
      <c r="CU20" s="274">
        <f t="shared" ref="CU20" si="271">IF(D20&lt;&gt;0,CT20-$CT$8,)</f>
        <v>0</v>
      </c>
      <c r="CV20" s="4"/>
      <c r="CW20" s="253">
        <f t="shared" ref="CW20" si="272">IF(AND(G20="CT",OR(H20="LivA",H20="LDD",H20="PEL",H20="PEA-E",H20="PEA-T",H20="FDJ",H20="BforB",H20="ECC",H20="Master",H20="ProBTP",H20="LEP")),I20,IF(AND(G20="DT",OR(H20="LivA",H20="LDD",H20="PEL",H20="PEA-E",H20="PEA-T",H20="FDJ",H20="BforB",H20="ECC",H20="Master",H20="ProBTP",H20="LEP")),-I20,))</f>
        <v>0</v>
      </c>
      <c r="CX20" s="255" t="e">
        <f>#REF!+CW20</f>
        <v>#REF!</v>
      </c>
      <c r="CY20" s="4"/>
      <c r="CZ20" s="275"/>
      <c r="DA20" s="276">
        <f t="shared" ref="DA20" si="273">COUNTIF(DC20:EH20,"&lt;&gt;0")</f>
        <v>0</v>
      </c>
      <c r="DB20" s="277"/>
      <c r="DC20" s="278">
        <f t="shared" ref="DC20" si="274">IF(AND($D20&lt;&gt;0,$G20="D",$H20="EC",$N20=DC$5),$I20,)</f>
        <v>0</v>
      </c>
      <c r="DD20" s="278">
        <f t="shared" ref="DD20" si="275">IF(AND($D20&lt;&gt;0,$G20="C",$H20="EC",$N20=DC$5),$I20,)</f>
        <v>0</v>
      </c>
      <c r="DE20" s="278">
        <f t="shared" ref="DE20" si="276">IF(AND($D20&lt;&gt;0,$G20="D",$H20="EC",$N20=DE$5),$I20,)</f>
        <v>0</v>
      </c>
      <c r="DF20" s="278">
        <f t="shared" ref="DF20" si="277">IF(AND($D20&lt;&gt;0,$G20="C",$H20="EC",$N20=DE$5),$I20,)</f>
        <v>0</v>
      </c>
      <c r="DG20" s="278">
        <f t="shared" ref="DG20" si="278">IF(AND($D20&lt;&gt;0,$G20="D",$H20="EC",$N20=DG$5),$I20,)</f>
        <v>0</v>
      </c>
      <c r="DH20" s="278">
        <f t="shared" ref="DH20" si="279">IF(AND($D20&lt;&gt;0,$G20="C",$H20="EC",$N20=DG$5),$I20,)</f>
        <v>0</v>
      </c>
      <c r="DI20" s="278">
        <f t="shared" ref="DI20" si="280">IF(AND($D20&lt;&gt;0,$G20="D",$H20="EC",$N20=DI$5),$I20,)</f>
        <v>0</v>
      </c>
      <c r="DJ20" s="278">
        <f t="shared" ref="DJ20" si="281">IF(AND($D20&lt;&gt;0,$G20="C",$H20="EC",$N20=DI$5),$I20,)</f>
        <v>0</v>
      </c>
      <c r="DK20" s="278">
        <f t="shared" ref="DK20" si="282">IF(AND($D20&lt;&gt;0,$G20="D",$H20="EC",$N20=DK$5),$I20,)</f>
        <v>0</v>
      </c>
      <c r="DL20" s="278">
        <f t="shared" ref="DL20" si="283">IF(AND($D20&lt;&gt;0,$G20="C",$H20="EC",$N20=DK$5),$I20,)</f>
        <v>0</v>
      </c>
      <c r="DM20" s="278">
        <f t="shared" ref="DM20" si="284">IF(AND($D20&lt;&gt;0,$G20="D",$H20="EC",$N20=DM$5),$I20,)</f>
        <v>0</v>
      </c>
      <c r="DN20" s="278">
        <f t="shared" ref="DN20" si="285">IF(AND($D20&lt;&gt;0,$G20="C",$H20="EC",$N20=DM$5),$I20,)</f>
        <v>0</v>
      </c>
      <c r="DO20" s="278">
        <f t="shared" ref="DO20" si="286">IF(AND($D20&lt;&gt;0,$G20="D",$H20="EC",$N20=DO$5),$I20,)</f>
        <v>0</v>
      </c>
      <c r="DP20" s="278">
        <f t="shared" ref="DP20" si="287">IF(AND($D20&lt;&gt;0,$G20="C",$H20="EC",$N20=DO$5),$I20,)</f>
        <v>0</v>
      </c>
      <c r="DQ20" s="278">
        <f t="shared" ref="DQ20" si="288">IF(AND($D20&lt;&gt;0,$G20="D",$H20="EC",$N20=DQ$5),$I20,)</f>
        <v>0</v>
      </c>
      <c r="DR20" s="278">
        <f t="shared" ref="DR20" si="289">IF(AND($D20&lt;&gt;0,$G20="C",$H20="EC",$N20=DQ$5),$I20,)</f>
        <v>0</v>
      </c>
      <c r="DS20" s="278">
        <f t="shared" ref="DS20" si="290">IF(AND($D20&lt;&gt;0,$G20="D",$H20="EC",$N20=DS$5),$I20,)</f>
        <v>0</v>
      </c>
      <c r="DT20" s="278">
        <f t="shared" ref="DT20" si="291">IF(AND($D20&lt;&gt;0,$G20="C",$H20="EC",$N20=DS$5),$I20,)</f>
        <v>0</v>
      </c>
      <c r="DU20" s="278">
        <f t="shared" ref="DU20" si="292">IF(AND($D20&lt;&gt;0,$G20="D",$H20="EC",$N20=DU$5),$I20,)</f>
        <v>0</v>
      </c>
      <c r="DV20" s="278">
        <f t="shared" ref="DV20" si="293">IF(AND($D20&lt;&gt;0,$G20="C",$H20="EC",$N20=DU$5),$I20,)</f>
        <v>0</v>
      </c>
      <c r="DW20" s="278">
        <f t="shared" ref="DW20" si="294">IF(AND($D20&lt;&gt;0,$G20="D",$H20="EC",$N20=DW$5),$I20,)</f>
        <v>0</v>
      </c>
      <c r="DX20" s="278">
        <f t="shared" ref="DX20" si="295">IF(AND($D20&lt;&gt;0,$G20="C",$H20="EC",$N20=DW$5),$I20,)</f>
        <v>0</v>
      </c>
      <c r="DY20" s="278">
        <f t="shared" ref="DY20" si="296">IF(AND($D20&lt;&gt;0,$G20="D",$H20="EC",$N20=DY$5),$I20,)</f>
        <v>0</v>
      </c>
      <c r="DZ20" s="278">
        <f t="shared" ref="DZ20" si="297">IF(AND($D20&lt;&gt;0,$G20="C",$H20="EC",$N20=DY$5),$I20,)</f>
        <v>0</v>
      </c>
      <c r="EA20" s="278">
        <f t="shared" ref="EA20" si="298">IF(AND($D20&lt;&gt;0,$G20="D",$H20="EC",$N20=EA$5),$I20,)</f>
        <v>0</v>
      </c>
      <c r="EB20" s="278">
        <f t="shared" ref="EB20" si="299">IF(AND($D20&lt;&gt;0,$G20="C",$H20="EC",$N20=EA$5),$I20,)</f>
        <v>0</v>
      </c>
      <c r="EC20" s="278">
        <f t="shared" ref="EC20" si="300">IF(AND($D20&lt;&gt;0,$G20="D",$H20="EC",$N20=EC$5),$I20,)</f>
        <v>0</v>
      </c>
      <c r="ED20" s="278">
        <f t="shared" ref="ED20" si="301">IF(AND($D20&lt;&gt;0,$G20="C",$H20="EC",$N20=EC$5),$I20,)</f>
        <v>0</v>
      </c>
      <c r="EE20" s="278">
        <f t="shared" ref="EE20" si="302">IF(AND($D20&lt;&gt;0,$G20="D",$H20="EC",$N20=EE$5),$I20,)</f>
        <v>0</v>
      </c>
      <c r="EF20" s="278">
        <f t="shared" ref="EF20" si="303">IF(AND($D20&lt;&gt;0,$G20="C",$H20="EC",$N20=EE$5),$I20,)</f>
        <v>0</v>
      </c>
      <c r="EG20" s="278">
        <f t="shared" ref="EG20" si="304">IF(AND($D20&lt;&gt;0,$G20="D",$H20="EC",$N20=EG$5),$I20,)</f>
        <v>0</v>
      </c>
      <c r="EH20" s="278">
        <f t="shared" ref="EH20" si="305">IF(AND($D20&lt;&gt;0,$G20="C",$H20="EC",$N20=EG$5),$I20,)</f>
        <v>0</v>
      </c>
      <c r="EI20" s="278">
        <f t="shared" ref="EI20" si="306">IF(AND($D20&lt;&gt;0,$G20="D",$H20="EC",$N20=EI$5),$I20,)</f>
        <v>0</v>
      </c>
      <c r="EJ20" s="278">
        <f t="shared" ref="EJ20" si="307">IF(AND($D20&lt;&gt;0,$G20="C",$H20="EC",$N20=EI$5),$I20,)</f>
        <v>0</v>
      </c>
      <c r="EK20" s="278">
        <f t="shared" ref="EK20" si="308">IF(AND($D20&lt;&gt;0,$G20="D",$H20="EC",$N20=EK$5),$I20,)</f>
        <v>0</v>
      </c>
      <c r="EL20" s="278">
        <f t="shared" ref="EL20" si="309">IF(AND($D20&lt;&gt;0,$G20="C",$H20="EC",$N20=EK$5),$I20,)</f>
        <v>0</v>
      </c>
      <c r="EM20" s="279">
        <f t="shared" ref="EM20" si="310">IF($D20&lt;&gt;0,DC20+DE20+DG20+DI20+DK20+DM20+DO20+DQ20+DS20+DU20+DW20+DY20+EA20+EC20+EE20+EG20+EK20,)</f>
        <v>0</v>
      </c>
      <c r="EN20" s="279">
        <f t="shared" ref="EN20" si="311">IF($D20&lt;&gt;0,+DD20+DF20+DH20+DJ20+DL20+DN20+DP20+DR20+DT20+DV20+DX20+DZ20+EB20+ED20+EF20+EH20+EL20,)</f>
        <v>0</v>
      </c>
      <c r="EO20" s="279">
        <f>IF(D20&lt;&gt;0,SUM(EM$9:EM20)-SUM(EN$9:EN20),)</f>
        <v>0</v>
      </c>
      <c r="EP20" s="36"/>
      <c r="EQ20" s="42"/>
      <c r="ER20" s="37"/>
      <c r="ET20" s="66"/>
    </row>
    <row r="21" spans="1:151" x14ac:dyDescent="0.25">
      <c r="A21" s="149"/>
      <c r="B21" s="165"/>
      <c r="C21" s="91"/>
    </row>
    <row r="22" spans="1:151" ht="30" customHeight="1" x14ac:dyDescent="0.25">
      <c r="A22" s="66"/>
      <c r="B22" s="165"/>
      <c r="C22" s="91"/>
      <c r="D22" s="282" cm="1">
        <f t="array" aca="1" ref="D22" ca="1">ROW()-_xlfn.AGGREGATE(14,6,IF($B$5:$B$22&lt;&gt;"",ROW($B$5:$B$22)),1)-2</f>
        <v>2</v>
      </c>
      <c r="E22" s="281" t="s">
        <v>112</v>
      </c>
      <c r="F22" s="377" t="s">
        <v>110</v>
      </c>
      <c r="G22" s="378"/>
      <c r="H22" s="378"/>
      <c r="I22" s="378"/>
      <c r="J22" s="378"/>
      <c r="K22" s="378"/>
      <c r="L22" s="378"/>
      <c r="M22" s="378"/>
      <c r="N22" s="378"/>
      <c r="O22" s="378"/>
      <c r="P22" s="378"/>
      <c r="Q22" s="379"/>
    </row>
    <row r="23" spans="1:151" s="52" customFormat="1" ht="27" customHeight="1" x14ac:dyDescent="0.25">
      <c r="A23" s="66"/>
      <c r="B23" s="165"/>
      <c r="C23" s="91"/>
      <c r="D23" s="49"/>
      <c r="E23" s="283" t="s">
        <v>109</v>
      </c>
      <c r="F23" s="284" t="s">
        <v>111</v>
      </c>
      <c r="G23" s="285"/>
      <c r="H23" s="285"/>
      <c r="I23" s="285"/>
      <c r="J23" s="285"/>
      <c r="K23" s="285"/>
      <c r="L23" s="285"/>
      <c r="M23" s="285"/>
      <c r="N23" s="285"/>
      <c r="O23" s="285"/>
      <c r="P23" s="285"/>
      <c r="Q23" s="285"/>
      <c r="R23" s="286"/>
      <c r="U23" s="37"/>
      <c r="V23" s="37"/>
      <c r="W23" s="49"/>
      <c r="X23" s="49"/>
      <c r="Y23" s="50"/>
      <c r="Z23" s="50"/>
      <c r="AA23" s="50"/>
      <c r="AB23" s="71"/>
      <c r="AC23" s="71"/>
      <c r="AD23" s="71"/>
      <c r="AE23" s="49"/>
      <c r="AF23" s="49"/>
      <c r="AG23" s="49"/>
      <c r="AH23" s="49"/>
      <c r="AI23" s="49"/>
      <c r="AJ23" s="50"/>
      <c r="AK23" s="50"/>
      <c r="AL23" s="51"/>
      <c r="AM23" s="50"/>
      <c r="AN23" s="50"/>
      <c r="AO23" s="50"/>
      <c r="AP23" s="50"/>
      <c r="AQ23" s="51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71"/>
      <c r="BR23" s="50"/>
      <c r="BS23" s="51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N23" s="53"/>
      <c r="CO23" s="53"/>
      <c r="CP23" s="239"/>
      <c r="CQ23" s="53"/>
      <c r="CR23" s="53"/>
      <c r="CS23" s="54"/>
      <c r="CW23" s="203"/>
      <c r="CX23" s="77"/>
      <c r="CZ23" s="49"/>
      <c r="DA23" s="49"/>
      <c r="DB23" s="49"/>
      <c r="DC23" s="77"/>
      <c r="DD23" s="77"/>
      <c r="DE23" s="77"/>
      <c r="DF23" s="77"/>
      <c r="DG23" s="77"/>
      <c r="DH23" s="77"/>
      <c r="DI23" s="77"/>
      <c r="DJ23" s="77"/>
      <c r="DK23" s="77"/>
      <c r="DL23" s="77"/>
      <c r="DM23" s="77"/>
      <c r="DN23" s="77"/>
      <c r="DO23" s="77"/>
      <c r="DP23" s="77"/>
      <c r="DQ23" s="77"/>
      <c r="DR23" s="77"/>
      <c r="DS23" s="77"/>
      <c r="DT23" s="77"/>
      <c r="DU23" s="77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R23" s="49"/>
      <c r="ES23" s="49"/>
      <c r="ET23" s="49"/>
      <c r="EU23" s="97"/>
    </row>
    <row r="24" spans="1:151" s="52" customFormat="1" ht="21" customHeight="1" x14ac:dyDescent="0.25">
      <c r="A24" s="66"/>
      <c r="B24" s="165"/>
      <c r="C24" s="91"/>
      <c r="D24" s="49"/>
      <c r="J24" s="49"/>
      <c r="K24" s="49"/>
      <c r="U24" s="37"/>
      <c r="V24" s="37"/>
      <c r="W24" s="49"/>
      <c r="X24" s="49"/>
      <c r="Y24" s="111"/>
      <c r="Z24" s="49"/>
      <c r="AA24" s="50"/>
      <c r="AB24" s="71"/>
      <c r="AC24" s="71"/>
      <c r="AD24" s="71"/>
      <c r="AE24" s="49"/>
      <c r="AF24" s="49"/>
      <c r="AG24" s="49"/>
      <c r="AH24" s="49"/>
      <c r="AI24" s="49"/>
      <c r="AJ24" s="50"/>
      <c r="AK24" s="50"/>
      <c r="AL24" s="51"/>
      <c r="AM24" s="50"/>
      <c r="AN24" s="50"/>
      <c r="AO24" s="50"/>
      <c r="AP24" s="50"/>
      <c r="AQ24" s="51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71"/>
      <c r="BR24" s="50"/>
      <c r="BS24" s="51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N24" s="53"/>
      <c r="CO24" s="53"/>
      <c r="CP24" s="239"/>
      <c r="CQ24" s="53"/>
      <c r="CR24" s="53"/>
      <c r="CS24" s="54"/>
      <c r="CW24" s="203"/>
      <c r="CX24" s="77"/>
      <c r="CZ24" s="49"/>
      <c r="DA24" s="49"/>
      <c r="DB24" s="49"/>
      <c r="DC24" s="77"/>
      <c r="DD24" s="77"/>
      <c r="DE24" s="77"/>
      <c r="DF24" s="77"/>
      <c r="DG24" s="77"/>
      <c r="DH24" s="77"/>
      <c r="DI24" s="77"/>
      <c r="DJ24" s="77"/>
      <c r="DK24" s="77"/>
      <c r="DL24" s="77"/>
      <c r="DM24" s="77"/>
      <c r="DN24" s="77"/>
      <c r="DO24" s="77"/>
      <c r="DP24" s="77"/>
      <c r="DQ24" s="77"/>
      <c r="DR24" s="77"/>
      <c r="DS24" s="77"/>
      <c r="DT24" s="77"/>
      <c r="DU24" s="77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R24" s="49"/>
      <c r="ES24" s="49"/>
      <c r="ET24" s="49"/>
      <c r="EU24" s="97"/>
    </row>
    <row r="25" spans="1:151" s="52" customFormat="1" ht="13.9" customHeight="1" x14ac:dyDescent="0.25">
      <c r="A25" s="66"/>
      <c r="B25" s="165"/>
      <c r="C25" s="91"/>
      <c r="D25" s="49"/>
      <c r="F25" s="162"/>
      <c r="J25" s="49"/>
      <c r="K25" s="49"/>
      <c r="U25" s="37"/>
      <c r="V25" s="37"/>
      <c r="W25" s="49"/>
      <c r="X25" s="49"/>
      <c r="Y25" s="111"/>
      <c r="Z25" s="49"/>
      <c r="AA25" s="50"/>
      <c r="AB25" s="71"/>
      <c r="AC25" s="71"/>
      <c r="AD25" s="71"/>
      <c r="AE25" s="49"/>
      <c r="AF25" s="49"/>
      <c r="AG25" s="49"/>
      <c r="AH25" s="49"/>
      <c r="AI25" s="49"/>
      <c r="AJ25" s="50"/>
      <c r="AK25" s="50"/>
      <c r="AL25" s="51"/>
      <c r="AM25" s="50"/>
      <c r="AN25" s="50"/>
      <c r="AO25" s="50"/>
      <c r="AP25" s="50"/>
      <c r="AQ25" s="51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71"/>
      <c r="BR25" s="50"/>
      <c r="BS25" s="51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N25" s="53"/>
      <c r="CO25" s="53"/>
      <c r="CP25" s="239"/>
      <c r="CQ25" s="53"/>
      <c r="CR25" s="53"/>
      <c r="CS25" s="54"/>
      <c r="CW25" s="203"/>
      <c r="CX25" s="77"/>
      <c r="CZ25" s="49"/>
      <c r="DA25" s="49"/>
      <c r="DB25" s="49"/>
      <c r="DC25" s="77"/>
      <c r="DD25" s="77"/>
      <c r="DE25" s="77"/>
      <c r="DF25" s="77"/>
      <c r="DG25" s="77"/>
      <c r="DH25" s="77"/>
      <c r="DI25" s="77"/>
      <c r="DJ25" s="77"/>
      <c r="DK25" s="77"/>
      <c r="DL25" s="77"/>
      <c r="DM25" s="77"/>
      <c r="DN25" s="77"/>
      <c r="DO25" s="77"/>
      <c r="DP25" s="77"/>
      <c r="DQ25" s="77"/>
      <c r="DR25" s="77"/>
      <c r="DS25" s="77"/>
      <c r="DT25" s="77"/>
      <c r="DU25" s="77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R25" s="49"/>
      <c r="ES25" s="49"/>
      <c r="ET25" s="49"/>
      <c r="EU25" s="97"/>
    </row>
    <row r="26" spans="1:151" s="52" customFormat="1" ht="13.9" customHeight="1" x14ac:dyDescent="0.25">
      <c r="A26" s="66"/>
      <c r="B26" s="165"/>
      <c r="C26" s="91"/>
      <c r="D26" s="49"/>
      <c r="F26" s="162"/>
      <c r="J26" s="49"/>
      <c r="K26" s="49"/>
      <c r="U26" s="37"/>
      <c r="V26" s="37"/>
      <c r="W26" s="49"/>
      <c r="X26" s="49"/>
      <c r="Y26" s="111"/>
      <c r="Z26" s="49"/>
      <c r="AA26" s="50"/>
      <c r="AB26" s="71"/>
      <c r="AC26" s="71"/>
      <c r="AD26" s="71"/>
      <c r="AE26" s="49"/>
      <c r="AF26" s="49"/>
      <c r="AG26" s="49"/>
      <c r="AH26" s="49"/>
      <c r="AI26" s="49"/>
      <c r="AJ26" s="50"/>
      <c r="AK26" s="50"/>
      <c r="AL26" s="51"/>
      <c r="AM26" s="50"/>
      <c r="AN26" s="50"/>
      <c r="AO26" s="50"/>
      <c r="AP26" s="50"/>
      <c r="AQ26" s="51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71"/>
      <c r="BR26" s="50"/>
      <c r="BS26" s="51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N26" s="53"/>
      <c r="CO26" s="53"/>
      <c r="CP26" s="239"/>
      <c r="CQ26" s="53"/>
      <c r="CR26" s="53"/>
      <c r="CS26" s="54"/>
      <c r="CW26" s="203"/>
      <c r="CX26" s="77"/>
      <c r="CZ26" s="49"/>
      <c r="DA26" s="49"/>
      <c r="DB26" s="49"/>
      <c r="DC26" s="77"/>
      <c r="DD26" s="77"/>
      <c r="DE26" s="77"/>
      <c r="DF26" s="77"/>
      <c r="DG26" s="77"/>
      <c r="DH26" s="77"/>
      <c r="DI26" s="77"/>
      <c r="DJ26" s="77"/>
      <c r="DK26" s="77"/>
      <c r="DL26" s="77"/>
      <c r="DM26" s="77"/>
      <c r="DN26" s="77"/>
      <c r="DO26" s="77"/>
      <c r="DP26" s="77"/>
      <c r="DQ26" s="77"/>
      <c r="DR26" s="77"/>
      <c r="DS26" s="77"/>
      <c r="DT26" s="77"/>
      <c r="DU26" s="77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R26" s="49"/>
      <c r="ES26" s="49"/>
      <c r="ET26" s="49"/>
      <c r="EU26" s="97"/>
    </row>
    <row r="27" spans="1:151" s="52" customFormat="1" ht="13.9" customHeight="1" x14ac:dyDescent="0.25">
      <c r="A27" s="66"/>
      <c r="B27" s="165"/>
      <c r="C27" s="91"/>
      <c r="D27" s="49"/>
      <c r="F27" s="162"/>
      <c r="J27" s="49"/>
      <c r="K27" s="49"/>
      <c r="U27" s="37"/>
      <c r="V27" s="37"/>
      <c r="W27" s="49"/>
      <c r="X27" s="49"/>
      <c r="Y27" s="111"/>
      <c r="Z27" s="49"/>
      <c r="AA27" s="50"/>
      <c r="AB27" s="71"/>
      <c r="AC27" s="71"/>
      <c r="AD27" s="71"/>
      <c r="AE27" s="49"/>
      <c r="AF27" s="49"/>
      <c r="AG27" s="49"/>
      <c r="AH27" s="49"/>
      <c r="AI27" s="49"/>
      <c r="AJ27" s="50"/>
      <c r="AK27" s="50"/>
      <c r="AL27" s="51"/>
      <c r="AM27" s="50"/>
      <c r="AN27" s="50"/>
      <c r="AO27" s="50"/>
      <c r="AP27" s="50"/>
      <c r="AQ27" s="51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71"/>
      <c r="BR27" s="50"/>
      <c r="BS27" s="51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N27" s="53"/>
      <c r="CO27" s="53"/>
      <c r="CP27" s="239"/>
      <c r="CQ27" s="53"/>
      <c r="CR27" s="53"/>
      <c r="CS27" s="54"/>
      <c r="CW27" s="203"/>
      <c r="CX27" s="77"/>
      <c r="CZ27" s="49"/>
      <c r="DA27" s="49"/>
      <c r="DB27" s="49"/>
      <c r="DC27" s="77"/>
      <c r="DD27" s="77"/>
      <c r="DE27" s="77"/>
      <c r="DF27" s="77"/>
      <c r="DG27" s="77"/>
      <c r="DH27" s="77"/>
      <c r="DI27" s="77"/>
      <c r="DJ27" s="77"/>
      <c r="DK27" s="77"/>
      <c r="DL27" s="77"/>
      <c r="DM27" s="77"/>
      <c r="DN27" s="77"/>
      <c r="DO27" s="77"/>
      <c r="DP27" s="77"/>
      <c r="DQ27" s="77"/>
      <c r="DR27" s="77"/>
      <c r="DS27" s="77"/>
      <c r="DT27" s="77"/>
      <c r="DU27" s="77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R27" s="49"/>
      <c r="ES27" s="49"/>
      <c r="ET27" s="49"/>
      <c r="EU27" s="97"/>
    </row>
    <row r="28" spans="1:151" s="52" customFormat="1" ht="13.9" customHeight="1" x14ac:dyDescent="0.25">
      <c r="A28" s="66"/>
      <c r="B28" s="165"/>
      <c r="C28" s="91"/>
      <c r="D28" s="49"/>
      <c r="F28" s="162"/>
      <c r="J28" s="49"/>
      <c r="K28" s="49"/>
      <c r="U28" s="37"/>
      <c r="V28" s="37"/>
      <c r="W28" s="49"/>
      <c r="X28" s="49"/>
      <c r="Y28" s="111"/>
      <c r="Z28" s="49"/>
      <c r="AA28" s="50"/>
      <c r="AB28" s="71"/>
      <c r="AC28" s="71"/>
      <c r="AD28" s="71"/>
      <c r="AE28" s="49"/>
      <c r="AF28" s="49"/>
      <c r="AG28" s="49"/>
      <c r="AH28" s="49"/>
      <c r="AI28" s="49"/>
      <c r="AJ28" s="50"/>
      <c r="AK28" s="50"/>
      <c r="AL28" s="51"/>
      <c r="AM28" s="50"/>
      <c r="AN28" s="50"/>
      <c r="AO28" s="50"/>
      <c r="AP28" s="50"/>
      <c r="AQ28" s="51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71"/>
      <c r="BR28" s="50"/>
      <c r="BS28" s="51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N28" s="53"/>
      <c r="CO28" s="53"/>
      <c r="CP28" s="239"/>
      <c r="CQ28" s="53"/>
      <c r="CR28" s="53"/>
      <c r="CS28" s="54"/>
      <c r="CW28" s="203"/>
      <c r="CX28" s="77"/>
      <c r="CZ28" s="49"/>
      <c r="DA28" s="49"/>
      <c r="DB28" s="49"/>
      <c r="DC28" s="77"/>
      <c r="DD28" s="77"/>
      <c r="DE28" s="77"/>
      <c r="DF28" s="77"/>
      <c r="DG28" s="77"/>
      <c r="DH28" s="77"/>
      <c r="DI28" s="77"/>
      <c r="DJ28" s="77"/>
      <c r="DK28" s="77"/>
      <c r="DL28" s="77"/>
      <c r="DM28" s="77"/>
      <c r="DN28" s="77"/>
      <c r="DO28" s="77"/>
      <c r="DP28" s="77"/>
      <c r="DQ28" s="77"/>
      <c r="DR28" s="77"/>
      <c r="DS28" s="77"/>
      <c r="DT28" s="77"/>
      <c r="DU28" s="77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R28" s="49"/>
      <c r="ES28" s="49"/>
      <c r="ET28" s="49"/>
      <c r="EU28" s="97"/>
    </row>
    <row r="29" spans="1:151" x14ac:dyDescent="0.25">
      <c r="A29" s="66"/>
      <c r="B29" s="165"/>
      <c r="C29" s="91"/>
      <c r="Y29" s="287"/>
      <c r="Z29" s="287"/>
      <c r="AA29" s="287"/>
      <c r="AB29" s="131"/>
      <c r="AC29" s="131"/>
      <c r="AD29" s="131"/>
    </row>
    <row r="30" spans="1:151" x14ac:dyDescent="0.25">
      <c r="A30" s="66"/>
      <c r="B30" s="165"/>
      <c r="C30" s="91"/>
      <c r="E30" s="52"/>
      <c r="Y30" s="111"/>
      <c r="Z30" s="49"/>
      <c r="AA30" s="50"/>
    </row>
    <row r="31" spans="1:151" x14ac:dyDescent="0.25">
      <c r="A31" s="66"/>
      <c r="B31" s="165"/>
      <c r="C31" s="91"/>
      <c r="Y31" s="111"/>
      <c r="Z31" s="49"/>
      <c r="AA31" s="50"/>
    </row>
    <row r="32" spans="1:151" x14ac:dyDescent="0.25">
      <c r="Y32" s="111"/>
      <c r="Z32" s="49"/>
      <c r="AA32" s="50"/>
    </row>
    <row r="33" spans="1:151" x14ac:dyDescent="0.25">
      <c r="Y33" s="111"/>
      <c r="Z33" s="49"/>
      <c r="AA33" s="50"/>
    </row>
    <row r="34" spans="1:151" x14ac:dyDescent="0.25">
      <c r="Y34" s="111"/>
      <c r="Z34" s="49"/>
      <c r="AA34" s="50"/>
    </row>
    <row r="35" spans="1:151" x14ac:dyDescent="0.25">
      <c r="Y35" s="287"/>
      <c r="Z35" s="287"/>
      <c r="AA35" s="287"/>
      <c r="AB35" s="131"/>
      <c r="AC35" s="131"/>
      <c r="AD35" s="131"/>
    </row>
    <row r="36" spans="1:151" x14ac:dyDescent="0.25">
      <c r="Y36" s="50"/>
      <c r="Z36" s="49"/>
      <c r="AA36" s="50"/>
      <c r="AE36" s="49"/>
    </row>
    <row r="37" spans="1:151" x14ac:dyDescent="0.25">
      <c r="A37" s="3"/>
      <c r="B37" s="3"/>
      <c r="C37" s="3"/>
      <c r="D37" s="42"/>
      <c r="E37" s="3"/>
      <c r="F37" s="3"/>
      <c r="G37" s="3"/>
      <c r="H37" s="3"/>
      <c r="I37" s="3"/>
      <c r="J37" s="3"/>
      <c r="K37" s="42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50"/>
      <c r="Z37" s="49"/>
      <c r="AA37" s="50"/>
      <c r="AE37" s="49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N37" s="3"/>
      <c r="CO37" s="3"/>
      <c r="CP37" s="42"/>
      <c r="CQ37" s="3"/>
      <c r="CR37" s="3"/>
      <c r="CS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R37" s="3"/>
      <c r="ES37" s="3"/>
      <c r="ET37" s="3"/>
      <c r="EU37" s="3"/>
    </row>
    <row r="38" spans="1:151" x14ac:dyDescent="0.25">
      <c r="A38" s="3"/>
      <c r="B38" s="3"/>
      <c r="C38" s="3"/>
      <c r="D38" s="42"/>
      <c r="E38" s="3"/>
      <c r="F38" s="3"/>
      <c r="G38" s="3"/>
      <c r="H38" s="3"/>
      <c r="I38" s="3"/>
      <c r="J38" s="3"/>
      <c r="K38" s="42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50"/>
      <c r="Z38" s="49"/>
      <c r="AA38" s="50"/>
      <c r="AE38" s="49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N38" s="3"/>
      <c r="CO38" s="3"/>
      <c r="CP38" s="42"/>
      <c r="CQ38" s="3"/>
      <c r="CR38" s="3"/>
      <c r="CS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R38" s="3"/>
      <c r="ES38" s="3"/>
      <c r="ET38" s="3"/>
      <c r="EU38" s="3"/>
    </row>
    <row r="39" spans="1:151" x14ac:dyDescent="0.25">
      <c r="A39" s="3"/>
      <c r="B39" s="3"/>
      <c r="C39" s="3"/>
      <c r="D39" s="42"/>
      <c r="E39" s="3"/>
      <c r="F39" s="3"/>
      <c r="G39" s="3"/>
      <c r="H39" s="3"/>
      <c r="I39" s="3"/>
      <c r="J39" s="3"/>
      <c r="K39" s="42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50"/>
      <c r="Z39" s="49"/>
      <c r="AA39" s="50"/>
      <c r="AE39" s="49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N39" s="3"/>
      <c r="CO39" s="3"/>
      <c r="CP39" s="42"/>
      <c r="CQ39" s="3"/>
      <c r="CR39" s="3"/>
      <c r="CS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R39" s="3"/>
      <c r="ES39" s="3"/>
      <c r="ET39" s="3"/>
      <c r="EU39" s="3"/>
    </row>
    <row r="40" spans="1:151" x14ac:dyDescent="0.25">
      <c r="A40" s="3"/>
      <c r="B40" s="3"/>
      <c r="C40" s="3"/>
      <c r="D40" s="42"/>
      <c r="E40" s="3"/>
      <c r="F40" s="3"/>
      <c r="G40" s="3"/>
      <c r="H40" s="3"/>
      <c r="I40" s="3"/>
      <c r="J40" s="3"/>
      <c r="K40" s="42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50"/>
      <c r="Z40" s="49"/>
      <c r="AA40" s="50"/>
      <c r="AE40" s="49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N40" s="3"/>
      <c r="CO40" s="3"/>
      <c r="CP40" s="42"/>
      <c r="CQ40" s="3"/>
      <c r="CR40" s="3"/>
      <c r="CS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R40" s="3"/>
      <c r="ES40" s="3"/>
      <c r="ET40" s="3"/>
      <c r="EU40" s="3"/>
    </row>
    <row r="41" spans="1:151" x14ac:dyDescent="0.25">
      <c r="A41" s="3"/>
      <c r="B41" s="3"/>
      <c r="C41" s="3"/>
      <c r="D41" s="42"/>
      <c r="E41" s="3"/>
      <c r="F41" s="3"/>
      <c r="G41" s="3"/>
      <c r="H41" s="3"/>
      <c r="I41" s="3"/>
      <c r="J41" s="3"/>
      <c r="K41" s="42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50"/>
      <c r="Z41" s="49"/>
      <c r="AA41" s="50"/>
      <c r="AE41" s="49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N41" s="3"/>
      <c r="CO41" s="3"/>
      <c r="CP41" s="42"/>
      <c r="CQ41" s="3"/>
      <c r="CR41" s="3"/>
      <c r="CS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R41" s="3"/>
      <c r="ES41" s="3"/>
      <c r="ET41" s="3"/>
      <c r="EU41" s="3"/>
    </row>
    <row r="42" spans="1:151" x14ac:dyDescent="0.25">
      <c r="A42" s="3"/>
      <c r="B42" s="3"/>
      <c r="C42" s="3"/>
      <c r="D42" s="42"/>
      <c r="E42" s="3"/>
      <c r="F42" s="3"/>
      <c r="G42" s="3"/>
      <c r="H42" s="3"/>
      <c r="I42" s="3"/>
      <c r="J42" s="3"/>
      <c r="K42" s="42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50"/>
      <c r="Z42" s="49"/>
      <c r="AA42" s="50"/>
      <c r="AE42" s="49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N42" s="3"/>
      <c r="CO42" s="3"/>
      <c r="CP42" s="42"/>
      <c r="CQ42" s="3"/>
      <c r="CR42" s="3"/>
      <c r="CS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R42" s="3"/>
      <c r="ES42" s="3"/>
      <c r="ET42" s="3"/>
      <c r="EU42" s="3"/>
    </row>
    <row r="43" spans="1:151" x14ac:dyDescent="0.25">
      <c r="A43" s="3"/>
      <c r="B43" s="3"/>
      <c r="C43" s="3"/>
      <c r="D43" s="42"/>
      <c r="E43" s="3"/>
      <c r="F43" s="3"/>
      <c r="G43" s="3"/>
      <c r="H43" s="3"/>
      <c r="I43" s="3"/>
      <c r="J43" s="3"/>
      <c r="K43" s="42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50"/>
      <c r="Z43" s="49"/>
      <c r="AA43" s="50"/>
      <c r="AE43" s="49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N43" s="3"/>
      <c r="CO43" s="3"/>
      <c r="CP43" s="42"/>
      <c r="CQ43" s="3"/>
      <c r="CR43" s="3"/>
      <c r="CS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R43" s="3"/>
      <c r="ES43" s="3"/>
      <c r="ET43" s="3"/>
      <c r="EU43" s="3"/>
    </row>
    <row r="44" spans="1:151" x14ac:dyDescent="0.25">
      <c r="A44" s="3"/>
      <c r="B44" s="3"/>
      <c r="C44" s="3"/>
      <c r="D44" s="42"/>
      <c r="E44" s="3"/>
      <c r="F44" s="3"/>
      <c r="G44" s="3"/>
      <c r="H44" s="3"/>
      <c r="I44" s="3"/>
      <c r="J44" s="3"/>
      <c r="K44" s="42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N44" s="3"/>
      <c r="CO44" s="3"/>
      <c r="CP44" s="42"/>
      <c r="CQ44" s="3"/>
      <c r="CR44" s="3"/>
      <c r="CS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R44" s="3"/>
      <c r="ES44" s="3"/>
      <c r="ET44" s="3"/>
      <c r="EU44" s="3"/>
    </row>
  </sheetData>
  <autoFilter ref="A7:ET18" xr:uid="{00000000-0009-0000-0000-000000000000}"/>
  <sortState xmlns:xlrd2="http://schemas.microsoft.com/office/spreadsheetml/2017/richdata2" ref="ER9:ER22">
    <sortCondition ref="ER8"/>
  </sortState>
  <mergeCells count="90">
    <mergeCell ref="F22:Q22"/>
    <mergeCell ref="D1:E1"/>
    <mergeCell ref="CW2:CX2"/>
    <mergeCell ref="E5:E6"/>
    <mergeCell ref="AB5:AD5"/>
    <mergeCell ref="AG4:AH4"/>
    <mergeCell ref="AJ4:AN4"/>
    <mergeCell ref="CX3:CX6"/>
    <mergeCell ref="D5:D6"/>
    <mergeCell ref="M4:M6"/>
    <mergeCell ref="I4:I6"/>
    <mergeCell ref="U4:W4"/>
    <mergeCell ref="U6:V6"/>
    <mergeCell ref="H4:H6"/>
    <mergeCell ref="AE5:AF5"/>
    <mergeCell ref="AJ5:AK5"/>
    <mergeCell ref="P4:Q4"/>
    <mergeCell ref="S5:U5"/>
    <mergeCell ref="G2:J2"/>
    <mergeCell ref="B2:D2"/>
    <mergeCell ref="P2:Q2"/>
    <mergeCell ref="N2:O2"/>
    <mergeCell ref="S2:T2"/>
    <mergeCell ref="S4:T4"/>
    <mergeCell ref="CY3:CY6"/>
    <mergeCell ref="X2:Y2"/>
    <mergeCell ref="U2:W2"/>
    <mergeCell ref="K2:M2"/>
    <mergeCell ref="AT5:AU5"/>
    <mergeCell ref="BA5:BF5"/>
    <mergeCell ref="P3:Q3"/>
    <mergeCell ref="O4:O6"/>
    <mergeCell ref="G3:O3"/>
    <mergeCell ref="J4:J6"/>
    <mergeCell ref="L4:L6"/>
    <mergeCell ref="N4:N6"/>
    <mergeCell ref="P5:Q5"/>
    <mergeCell ref="K4:K6"/>
    <mergeCell ref="U3:W3"/>
    <mergeCell ref="S3:T3"/>
    <mergeCell ref="EQ5:ET5"/>
    <mergeCell ref="EM5:EO5"/>
    <mergeCell ref="DE5:DF5"/>
    <mergeCell ref="CL5:CL6"/>
    <mergeCell ref="CZ3:CZ6"/>
    <mergeCell ref="DY5:DZ5"/>
    <mergeCell ref="DC5:DD5"/>
    <mergeCell ref="DW5:DX5"/>
    <mergeCell ref="DB3:DB6"/>
    <mergeCell ref="DC3:EL3"/>
    <mergeCell ref="EK5:EL5"/>
    <mergeCell ref="EG5:EH5"/>
    <mergeCell ref="EA5:EB5"/>
    <mergeCell ref="DS5:DT5"/>
    <mergeCell ref="DK5:DL5"/>
    <mergeCell ref="DI5:DJ5"/>
    <mergeCell ref="A5:A6"/>
    <mergeCell ref="F5:F6"/>
    <mergeCell ref="C3:C6"/>
    <mergeCell ref="B5:B6"/>
    <mergeCell ref="G4:G6"/>
    <mergeCell ref="CN3:CR3"/>
    <mergeCell ref="CN5:CR5"/>
    <mergeCell ref="BV5:BZ5"/>
    <mergeCell ref="CF5:CG5"/>
    <mergeCell ref="CA5:CB5"/>
    <mergeCell ref="CK5:CK6"/>
    <mergeCell ref="X3:CL3"/>
    <mergeCell ref="AT4:AX4"/>
    <mergeCell ref="BQ5:BU5"/>
    <mergeCell ref="Y5:AA5"/>
    <mergeCell ref="AO5:AP5"/>
    <mergeCell ref="BG5:BK5"/>
    <mergeCell ref="BL5:BP5"/>
    <mergeCell ref="F23:R23"/>
    <mergeCell ref="Y35:AA35"/>
    <mergeCell ref="Y29:AA29"/>
    <mergeCell ref="EI5:EJ5"/>
    <mergeCell ref="EC5:ED5"/>
    <mergeCell ref="DM5:DN5"/>
    <mergeCell ref="DG5:DH5"/>
    <mergeCell ref="DQ5:DR5"/>
    <mergeCell ref="EE5:EF5"/>
    <mergeCell ref="DU5:DV5"/>
    <mergeCell ref="DO5:DP5"/>
    <mergeCell ref="CW3:CW6"/>
    <mergeCell ref="DA3:DA6"/>
    <mergeCell ref="CV3:CV6"/>
    <mergeCell ref="CT3:CT6"/>
    <mergeCell ref="CU3:CU6"/>
  </mergeCells>
  <conditionalFormatting sqref="F3:F4">
    <cfRule type="expression" dxfId="20" priority="1279">
      <formula>$A$3&lt;0</formula>
    </cfRule>
  </conditionalFormatting>
  <conditionalFormatting sqref="L9:L20">
    <cfRule type="expression" dxfId="19" priority="1269">
      <formula>AND(D9&gt;0,L9&lt;&gt;0,L9&lt;&gt;"R",L9&lt;TODAY())</formula>
    </cfRule>
  </conditionalFormatting>
  <conditionalFormatting sqref="C8:Q20">
    <cfRule type="expression" dxfId="18" priority="1243" stopIfTrue="1">
      <formula>$C8="M"</formula>
    </cfRule>
    <cfRule type="expression" dxfId="17" priority="1244" stopIfTrue="1">
      <formula>$C8="A"</formula>
    </cfRule>
  </conditionalFormatting>
  <conditionalFormatting sqref="D3">
    <cfRule type="expression" dxfId="16" priority="1175">
      <formula>$D$3="0 €"</formula>
    </cfRule>
  </conditionalFormatting>
  <conditionalFormatting sqref="D4">
    <cfRule type="expression" dxfId="15" priority="1166">
      <formula>$D$4="0 €"</formula>
    </cfRule>
  </conditionalFormatting>
  <conditionalFormatting sqref="U4 S4">
    <cfRule type="cellIs" dxfId="14" priority="406" operator="lessThan">
      <formula>0</formula>
    </cfRule>
  </conditionalFormatting>
  <conditionalFormatting sqref="U4 S4">
    <cfRule type="cellIs" dxfId="13" priority="402" operator="greaterThanOrEqual">
      <formula>0</formula>
    </cfRule>
  </conditionalFormatting>
  <conditionalFormatting sqref="J8:J20">
    <cfRule type="cellIs" dxfId="12" priority="136" operator="greaterThanOrEqual">
      <formula>0</formula>
    </cfRule>
    <cfRule type="cellIs" dxfId="11" priority="137" operator="lessThan">
      <formula>0</formula>
    </cfRule>
  </conditionalFormatting>
  <conditionalFormatting sqref="O8:P20">
    <cfRule type="expression" dxfId="10" priority="15817">
      <formula>AND(D8&lt;&gt;0,OR(N8="Aucun",N8="Multiple"),(EM8+EN8)&lt;&gt;0)</formula>
    </cfRule>
    <cfRule type="expression" dxfId="9" priority="15818" stopIfTrue="1">
      <formula>OR(N8="Aucun",N8="Multiple")</formula>
    </cfRule>
    <cfRule type="cellIs" dxfId="8" priority="15819" operator="equal">
      <formula>"x"</formula>
    </cfRule>
  </conditionalFormatting>
  <conditionalFormatting sqref="P4:Q4">
    <cfRule type="cellIs" dxfId="7" priority="117" stopIfTrue="1" operator="equal">
      <formula>"OK"</formula>
    </cfRule>
    <cfRule type="cellIs" dxfId="6" priority="122" operator="equal">
      <formula>"ERREUR"</formula>
    </cfRule>
    <cfRule type="cellIs" dxfId="5" priority="123" operator="equal">
      <formula>"ERREUR"</formula>
    </cfRule>
  </conditionalFormatting>
  <conditionalFormatting sqref="G3">
    <cfRule type="expression" dxfId="4" priority="16139">
      <formula>(#REF!+#REF!)&gt;=20</formula>
    </cfRule>
  </conditionalFormatting>
  <conditionalFormatting sqref="F2">
    <cfRule type="expression" dxfId="3" priority="16140">
      <formula>#REF!+#REF!&gt;=20</formula>
    </cfRule>
  </conditionalFormatting>
  <conditionalFormatting sqref="D5:D6">
    <cfRule type="expression" dxfId="2" priority="16141">
      <formula>#REF!&gt;0</formula>
    </cfRule>
  </conditionalFormatting>
  <conditionalFormatting sqref="D22">
    <cfRule type="expression" dxfId="1" priority="9" stopIfTrue="1">
      <formula>$C22="M"</formula>
    </cfRule>
    <cfRule type="expression" dxfId="0" priority="10" stopIfTrue="1">
      <formula>$C22="A"</formula>
    </cfRule>
  </conditionalFormatting>
  <dataValidations xWindow="1463" yWindow="880" count="5">
    <dataValidation type="list" allowBlank="1" showInputMessage="1" showErrorMessage="1" errorTitle="Opération" error="Chosiir dans la liste" promptTitle="Opération" prompt="Choisir dans la liste" sqref="G9:G20" xr:uid="{00000000-0002-0000-0000-000000000000}">
      <formula1>$EQ$8:$EQ$17</formula1>
    </dataValidation>
    <dataValidation type="list" allowBlank="1" showInputMessage="1" showErrorMessage="1" errorTitle="Débiteur" error="Choisir dans la liste" promptTitle="Débiteur" prompt="Choisir dans la liste" sqref="N8:N20" xr:uid="{00000000-0002-0000-0000-000001000000}">
      <formula1>$ET$8:$ET$17</formula1>
    </dataValidation>
    <dataValidation type="list" allowBlank="1" showInputMessage="1" showErrorMessage="1" errorTitle="Budget 2" error="Choisir dans la liste" promptTitle="Budget 2" prompt="Choisir dans la liste" sqref="Q8:Q20" xr:uid="{00000000-0002-0000-0000-000002000000}">
      <formula1>$ES$8:$ES$17</formula1>
    </dataValidation>
    <dataValidation type="list" allowBlank="1" showInputMessage="1" showErrorMessage="1" errorTitle="Budget 1" error="Choisir dans la liste" promptTitle="Budget 1" prompt="Choisir dans la liste" sqref="P8:P20" xr:uid="{00000000-0002-0000-0000-000003000000}">
      <formula1>$ES$8:$ES$17</formula1>
    </dataValidation>
    <dataValidation type="list" allowBlank="1" showInputMessage="1" showErrorMessage="1" errorTitle="Compte" error="Choisir dans la liste" promptTitle="Compte" prompt="Choisir dans la liste" sqref="H8:H20" xr:uid="{00000000-0002-0000-0000-000004000000}">
      <formula1>$ER$8:$ER$17</formula1>
    </dataValidation>
  </dataValidations>
  <pageMargins left="0.19685039370078741" right="0.11811023622047245" top="0.62992125984251968" bottom="0.31496062992125984" header="0.11811023622047245" footer="0.11811023622047245"/>
  <pageSetup paperSize="9" scale="10" orientation="portrait" blackAndWhite="1" horizontalDpi="4294967293" verticalDpi="1200" r:id="rId1"/>
  <headerFooter>
    <oddFooter>&amp;C&amp;F Edité le &amp;D à &amp;T</oddFooter>
  </headerFooter>
  <colBreaks count="1" manualBreakCount="1">
    <brk id="3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Feuil1.BasDeTableau">
                <anchor moveWithCells="1" sizeWithCells="1">
                  <from>
                    <xdr:col>5</xdr:col>
                    <xdr:colOff>3457575</xdr:colOff>
                    <xdr:row>5</xdr:row>
                    <xdr:rowOff>257175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Feuil1.AjoutLignes">
                <anchor moveWithCells="1" sizeWithCells="1">
                  <from>
                    <xdr:col>5</xdr:col>
                    <xdr:colOff>19050</xdr:colOff>
                    <xdr:row>4</xdr:row>
                    <xdr:rowOff>9525</xdr:rowOff>
                  </from>
                  <to>
                    <xdr:col>5</xdr:col>
                    <xdr:colOff>1704975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Feuil1.HautDeTableau">
                <anchor moveWithCells="1" sizeWithCells="1">
                  <from>
                    <xdr:col>5</xdr:col>
                    <xdr:colOff>19050</xdr:colOff>
                    <xdr:row>5</xdr:row>
                    <xdr:rowOff>247650</xdr:rowOff>
                  </from>
                  <to>
                    <xdr:col>5</xdr:col>
                    <xdr:colOff>1704975</xdr:colOff>
                    <xdr:row>5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Button 19">
              <controlPr defaultSize="0" print="0" autoFill="0" autoPict="0" macro="[0]!InsertLignes">
                <anchor moveWithCells="1" sizeWithCells="1">
                  <from>
                    <xdr:col>5</xdr:col>
                    <xdr:colOff>1743075</xdr:colOff>
                    <xdr:row>4</xdr:row>
                    <xdr:rowOff>19050</xdr:rowOff>
                  </from>
                  <to>
                    <xdr:col>5</xdr:col>
                    <xdr:colOff>3429000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SuppressionLignes">
                <anchor moveWithCells="1" sizeWithCells="1">
                  <from>
                    <xdr:col>5</xdr:col>
                    <xdr:colOff>3448050</xdr:colOff>
                    <xdr:row>4</xdr:row>
                    <xdr:rowOff>19050</xdr:rowOff>
                  </from>
                  <to>
                    <xdr:col>5</xdr:col>
                    <xdr:colOff>5133975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Feuil1.ListesDeChoix">
                <anchor moveWithCells="1" sizeWithCells="1">
                  <from>
                    <xdr:col>5</xdr:col>
                    <xdr:colOff>1733550</xdr:colOff>
                    <xdr:row>5</xdr:row>
                    <xdr:rowOff>257175</xdr:rowOff>
                  </from>
                  <to>
                    <xdr:col>5</xdr:col>
                    <xdr:colOff>3419475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0" name="Button 73">
              <controlPr defaultSize="0" print="0" autoFill="0" autoPict="0" macro="[0]!ouvrir">
                <anchor moveWithCells="1" sizeWithCells="1">
                  <from>
                    <xdr:col>5</xdr:col>
                    <xdr:colOff>352425</xdr:colOff>
                    <xdr:row>2</xdr:row>
                    <xdr:rowOff>295275</xdr:rowOff>
                  </from>
                  <to>
                    <xdr:col>5</xdr:col>
                    <xdr:colOff>3771900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Actif-Passif-Encours</vt:lpstr>
      <vt:lpstr>'Actif-Passif-Encours'!Afdrukbereik</vt:lpstr>
      <vt:lpstr>'Actif-Passif-Encours'!Afdruktitels</vt:lpstr>
      <vt:lpstr>Lignes_Vides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2023-02-15T22:25:01Z</dcterms:modified>
</cp:coreProperties>
</file>