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05E63AF-F3C3-4DAC-ADC2-0D2F26B1F705}" xr6:coauthVersionLast="47" xr6:coauthVersionMax="47" xr10:uidLastSave="{00000000-0000-0000-0000-000000000000}"/>
  <bookViews>
    <workbookView xWindow="-120" yWindow="-120" windowWidth="29040" windowHeight="16440" tabRatio="935" activeTab="3" xr2:uid="{00000000-000D-0000-FFFF-FFFF00000000}"/>
  </bookViews>
  <sheets>
    <sheet name="BDD" sheetId="1" r:id="rId1"/>
    <sheet name="4Quart" sheetId="2" r:id="rId2"/>
    <sheet name="Bénéficiaires" sheetId="3" r:id="rId3"/>
    <sheet name="PROTEINE" sheetId="13" r:id="rId4"/>
  </sheets>
  <externalReferences>
    <externalReference r:id="rId5"/>
    <externalReference r:id="rId6"/>
  </externalReferences>
  <definedNames>
    <definedName name="_xlnm._FilterDatabase" localSheetId="0" hidden="1">BDD!$A$19:$L$206</definedName>
    <definedName name="Catégorie">BDD!$D$20:$D$206</definedName>
    <definedName name="Désignation">BDD!$B$20:$B$206</definedName>
    <definedName name="Emplacement">'[1]FICHIER ARTICLES C2122'!$AR$11:$AR$42</definedName>
    <definedName name="GAMME_KT">'[2]FICHIER ARTICLES C2122'!$AQ$10:$AQ$25</definedName>
    <definedName name="List_Catégorie">T_Catégorie[Catégorie]</definedName>
    <definedName name="List_Emplacement">T_Emplacement[Emplacement]</definedName>
    <definedName name="ListeRéférence">TBDD[Référence]</definedName>
    <definedName name="N°_Ligne">BDD!#REF!</definedName>
    <definedName name="NumLigne">'4Quart'!$K$2</definedName>
    <definedName name="OpenSolver_ChosenSolver" localSheetId="3" hidden="1">CBC</definedName>
    <definedName name="OpenSolver_DualsNewSheet" localSheetId="3" hidden="1">0</definedName>
    <definedName name="OpenSolver_LinearityCheck" localSheetId="3" hidden="1">1</definedName>
    <definedName name="Poids">PROTEINE!$O$10</definedName>
    <definedName name="solver_adj" localSheetId="3" hidden="1">PROTEINE!$H$13:$N$21</definedName>
    <definedName name="solver_cvg" localSheetId="3" hidden="1">0.0001</definedName>
    <definedName name="solver_drv" localSheetId="3" hidden="1">2</definedName>
    <definedName name="solver_eng" localSheetId="3" hidden="1">1</definedName>
    <definedName name="solver_est" localSheetId="3" hidden="1">1</definedName>
    <definedName name="solver_itr" localSheetId="3" hidden="1">2147483647</definedName>
    <definedName name="solver_lhs1" localSheetId="3" hidden="1">PROTEINE!$H$12:$N$12</definedName>
    <definedName name="solver_lhs2" localSheetId="3" hidden="1">PROTEINE!$H$12:$N$12</definedName>
    <definedName name="solver_lhs3" localSheetId="3" hidden="1">PROTEINE!$H$13:$N$21</definedName>
    <definedName name="solver_lhs4" localSheetId="3" hidden="1">PROTEINE!$O$13:$O$21</definedName>
    <definedName name="solver_lhs5" localSheetId="3" hidden="1">PROTEINE!$P$11</definedName>
    <definedName name="solver_mip" localSheetId="3" hidden="1">2147483647</definedName>
    <definedName name="solver_mni" localSheetId="3" hidden="1">30</definedName>
    <definedName name="solver_mrt" localSheetId="3" hidden="1">0.075</definedName>
    <definedName name="solver_msl" localSheetId="3" hidden="1">2</definedName>
    <definedName name="solver_neg" localSheetId="3" hidden="1">1</definedName>
    <definedName name="solver_nod" localSheetId="3" hidden="1">2147483647</definedName>
    <definedName name="solver_num" localSheetId="3" hidden="1">5</definedName>
    <definedName name="solver_nwt" localSheetId="3" hidden="1">1</definedName>
    <definedName name="solver_opt" localSheetId="3" hidden="1">PROTEINE!$P$11</definedName>
    <definedName name="solver_pre" localSheetId="3" hidden="1">0.000001</definedName>
    <definedName name="solver_rbv" localSheetId="3" hidden="1">2</definedName>
    <definedName name="solver_rel1" localSheetId="3" hidden="1">1</definedName>
    <definedName name="solver_rel2" localSheetId="3" hidden="1">3</definedName>
    <definedName name="solver_rel3" localSheetId="3" hidden="1">4</definedName>
    <definedName name="solver_rel4" localSheetId="3" hidden="1">1</definedName>
    <definedName name="solver_rel5" localSheetId="3" hidden="1">1</definedName>
    <definedName name="solver_rhs1" localSheetId="3" hidden="1">PROTEINE!$H$10:$N$10</definedName>
    <definedName name="solver_rhs2" localSheetId="3" hidden="1">PROTEINE!$H$8:$N$8</definedName>
    <definedName name="solver_rhs3" localSheetId="3" hidden="1">"geheeltallig"</definedName>
    <definedName name="solver_rhs4" localSheetId="3" hidden="1">PROTEINE!$B$13:$B$21</definedName>
    <definedName name="solver_rhs5" localSheetId="3" hidden="1">PROTEINE!$R$11</definedName>
    <definedName name="solver_rlx" localSheetId="3" hidden="1">2</definedName>
    <definedName name="solver_rsd" localSheetId="3" hidden="1">0</definedName>
    <definedName name="solver_scl" localSheetId="3" hidden="1">2</definedName>
    <definedName name="solver_sho" localSheetId="3" hidden="1">2</definedName>
    <definedName name="solver_ssz" localSheetId="3" hidden="1">100</definedName>
    <definedName name="solver_tim" localSheetId="3" hidden="1">2147483647</definedName>
    <definedName name="solver_tol" localSheetId="3" hidden="1">0.01</definedName>
    <definedName name="solver_typ" localSheetId="3" hidden="1">1</definedName>
    <definedName name="solver_val" localSheetId="3" hidden="1">0</definedName>
    <definedName name="solver_ver" localSheetId="3" hidden="1">3</definedName>
    <definedName name="Somme">PROTEINE!$P$11</definedName>
  </definedNames>
  <calcPr calcId="191029"/>
  <pivotCaches>
    <pivotCache cacheId="1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3" l="1"/>
  <c r="J10" i="13"/>
  <c r="K10" i="13"/>
  <c r="L10" i="13"/>
  <c r="M10" i="13"/>
  <c r="N10" i="13"/>
  <c r="H10" i="13"/>
  <c r="O8" i="13"/>
  <c r="H3" i="13"/>
  <c r="I3" i="13"/>
  <c r="J3" i="13"/>
  <c r="K3" i="13"/>
  <c r="L3" i="13"/>
  <c r="M3" i="13"/>
  <c r="N3" i="13"/>
  <c r="N7" i="13" s="1"/>
  <c r="O4" i="13"/>
  <c r="O5" i="13"/>
  <c r="H7" i="13"/>
  <c r="I7" i="13"/>
  <c r="J7" i="13"/>
  <c r="K7" i="13"/>
  <c r="L7" i="13"/>
  <c r="M7" i="13"/>
  <c r="E13" i="13"/>
  <c r="E14" i="13"/>
  <c r="O14" i="13"/>
  <c r="P14" i="13" s="1"/>
  <c r="E15" i="13"/>
  <c r="O15" i="13"/>
  <c r="P15" i="13" s="1"/>
  <c r="E16" i="13"/>
  <c r="O16" i="13"/>
  <c r="P16" i="13" s="1"/>
  <c r="E17" i="13"/>
  <c r="O17" i="13"/>
  <c r="P17" i="13" s="1"/>
  <c r="E18" i="13"/>
  <c r="O18" i="13"/>
  <c r="P18" i="13" s="1"/>
  <c r="E19" i="13"/>
  <c r="O19" i="13"/>
  <c r="P19" i="13" s="1"/>
  <c r="E20" i="13"/>
  <c r="O20" i="13"/>
  <c r="P20" i="13" s="1"/>
  <c r="E21" i="13"/>
  <c r="O21" i="13"/>
  <c r="P21" i="13" s="1"/>
  <c r="E22" i="13"/>
  <c r="F22" i="13"/>
  <c r="O22" i="13"/>
  <c r="P22" i="13" s="1"/>
  <c r="E23" i="13"/>
  <c r="F23" i="13"/>
  <c r="O23" i="13"/>
  <c r="P23" i="13" s="1"/>
  <c r="E24" i="13"/>
  <c r="F24" i="13"/>
  <c r="O24" i="13"/>
  <c r="P24" i="13" s="1"/>
  <c r="E25" i="13"/>
  <c r="F25" i="13"/>
  <c r="O25" i="13"/>
  <c r="P25" i="13" s="1"/>
  <c r="E26" i="13"/>
  <c r="F26" i="13"/>
  <c r="O26" i="13"/>
  <c r="P26" i="13" s="1"/>
  <c r="E27" i="13"/>
  <c r="F27" i="13"/>
  <c r="E28" i="13"/>
  <c r="F28" i="13"/>
  <c r="E29" i="13"/>
  <c r="F29" i="13"/>
  <c r="E30" i="13"/>
  <c r="F30" i="13"/>
  <c r="E31" i="13"/>
  <c r="F31" i="13"/>
  <c r="O31" i="13"/>
  <c r="P31" i="13" s="1"/>
  <c r="E32" i="13"/>
  <c r="F32" i="13"/>
  <c r="E33" i="13"/>
  <c r="F33" i="13"/>
  <c r="E34" i="13"/>
  <c r="F34" i="13"/>
  <c r="E35" i="13"/>
  <c r="F35" i="13"/>
  <c r="E36" i="13"/>
  <c r="F36" i="13"/>
  <c r="E37" i="13"/>
  <c r="F37" i="13"/>
  <c r="E38" i="13"/>
  <c r="F38" i="13"/>
  <c r="E39" i="13"/>
  <c r="F39" i="13"/>
  <c r="O39" i="13"/>
  <c r="P39" i="13" s="1"/>
  <c r="E40" i="13"/>
  <c r="F40" i="13"/>
  <c r="J69" i="1"/>
  <c r="L69" i="1" s="1"/>
  <c r="K69" i="1" s="1"/>
  <c r="J114" i="1"/>
  <c r="L114" i="1" s="1"/>
  <c r="K114" i="1" s="1"/>
  <c r="J154" i="1"/>
  <c r="L154" i="1" s="1"/>
  <c r="K154" i="1" s="1"/>
  <c r="J111" i="1"/>
  <c r="L111" i="1" s="1"/>
  <c r="K111" i="1" s="1"/>
  <c r="J140" i="1"/>
  <c r="L140" i="1" s="1"/>
  <c r="K140" i="1" s="1"/>
  <c r="J156" i="1"/>
  <c r="L156" i="1" s="1"/>
  <c r="K156" i="1" s="1"/>
  <c r="J109" i="1"/>
  <c r="L109" i="1" s="1"/>
  <c r="K109" i="1" s="1"/>
  <c r="J21" i="1"/>
  <c r="L21" i="1" s="1"/>
  <c r="K21" i="1" s="1"/>
  <c r="J22" i="1"/>
  <c r="L22" i="1" s="1"/>
  <c r="K22" i="1" s="1"/>
  <c r="J23" i="1"/>
  <c r="L23" i="1" s="1"/>
  <c r="K23" i="1" s="1"/>
  <c r="J24" i="1"/>
  <c r="L24" i="1" s="1"/>
  <c r="K24" i="1" s="1"/>
  <c r="J25" i="1"/>
  <c r="L25" i="1" s="1"/>
  <c r="K25" i="1" s="1"/>
  <c r="J26" i="1"/>
  <c r="L26" i="1" s="1"/>
  <c r="K26" i="1" s="1"/>
  <c r="J28" i="1"/>
  <c r="L28" i="1" s="1"/>
  <c r="K28" i="1" s="1"/>
  <c r="J29" i="1"/>
  <c r="L29" i="1" s="1"/>
  <c r="K29" i="1" s="1"/>
  <c r="J30" i="1"/>
  <c r="L30" i="1" s="1"/>
  <c r="K30" i="1" s="1"/>
  <c r="J32" i="1"/>
  <c r="L32" i="1" s="1"/>
  <c r="K32" i="1" s="1"/>
  <c r="J31" i="1"/>
  <c r="L31" i="1" s="1"/>
  <c r="K31" i="1" s="1"/>
  <c r="J33" i="1"/>
  <c r="L33" i="1" s="1"/>
  <c r="K33" i="1" s="1"/>
  <c r="J34" i="1"/>
  <c r="L34" i="1" s="1"/>
  <c r="K34" i="1" s="1"/>
  <c r="J35" i="1"/>
  <c r="L35" i="1" s="1"/>
  <c r="K35" i="1" s="1"/>
  <c r="J36" i="1"/>
  <c r="L36" i="1" s="1"/>
  <c r="K36" i="1" s="1"/>
  <c r="J37" i="1"/>
  <c r="L37" i="1" s="1"/>
  <c r="K37" i="1" s="1"/>
  <c r="J38" i="1"/>
  <c r="L38" i="1" s="1"/>
  <c r="K38" i="1" s="1"/>
  <c r="J39" i="1"/>
  <c r="L39" i="1" s="1"/>
  <c r="K39" i="1" s="1"/>
  <c r="J41" i="1"/>
  <c r="L41" i="1" s="1"/>
  <c r="K41" i="1" s="1"/>
  <c r="J42" i="1"/>
  <c r="L42" i="1" s="1"/>
  <c r="K42" i="1" s="1"/>
  <c r="J43" i="1"/>
  <c r="L43" i="1" s="1"/>
  <c r="K43" i="1" s="1"/>
  <c r="J44" i="1"/>
  <c r="L44" i="1" s="1"/>
  <c r="K44" i="1" s="1"/>
  <c r="J45" i="1"/>
  <c r="L45" i="1" s="1"/>
  <c r="K45" i="1" s="1"/>
  <c r="J47" i="1"/>
  <c r="L47" i="1" s="1"/>
  <c r="K47" i="1" s="1"/>
  <c r="J48" i="1"/>
  <c r="L48" i="1" s="1"/>
  <c r="K48" i="1" s="1"/>
  <c r="J49" i="1"/>
  <c r="L49" i="1" s="1"/>
  <c r="K49" i="1" s="1"/>
  <c r="J50" i="1"/>
  <c r="L50" i="1" s="1"/>
  <c r="K50" i="1" s="1"/>
  <c r="J51" i="1"/>
  <c r="L51" i="1" s="1"/>
  <c r="K51" i="1" s="1"/>
  <c r="J52" i="1"/>
  <c r="L52" i="1" s="1"/>
  <c r="K52" i="1" s="1"/>
  <c r="J53" i="1"/>
  <c r="L53" i="1" s="1"/>
  <c r="K53" i="1" s="1"/>
  <c r="J54" i="1"/>
  <c r="L54" i="1" s="1"/>
  <c r="K54" i="1" s="1"/>
  <c r="J55" i="1"/>
  <c r="L55" i="1" s="1"/>
  <c r="K55" i="1" s="1"/>
  <c r="J56" i="1"/>
  <c r="L56" i="1" s="1"/>
  <c r="K56" i="1" s="1"/>
  <c r="J58" i="1"/>
  <c r="L58" i="1" s="1"/>
  <c r="K58" i="1" s="1"/>
  <c r="J59" i="1"/>
  <c r="L59" i="1" s="1"/>
  <c r="K59" i="1" s="1"/>
  <c r="J60" i="1"/>
  <c r="L60" i="1" s="1"/>
  <c r="K60" i="1" s="1"/>
  <c r="J61" i="1"/>
  <c r="L61" i="1" s="1"/>
  <c r="K61" i="1" s="1"/>
  <c r="J62" i="1"/>
  <c r="L62" i="1" s="1"/>
  <c r="K62" i="1" s="1"/>
  <c r="J63" i="1"/>
  <c r="L63" i="1" s="1"/>
  <c r="K63" i="1" s="1"/>
  <c r="J64" i="1"/>
  <c r="L64" i="1" s="1"/>
  <c r="K64" i="1" s="1"/>
  <c r="J65" i="1"/>
  <c r="L65" i="1" s="1"/>
  <c r="K65" i="1" s="1"/>
  <c r="J66" i="1"/>
  <c r="L66" i="1" s="1"/>
  <c r="K66" i="1" s="1"/>
  <c r="J67" i="1"/>
  <c r="L67" i="1" s="1"/>
  <c r="K67" i="1" s="1"/>
  <c r="J68" i="1"/>
  <c r="L68" i="1" s="1"/>
  <c r="K68" i="1" s="1"/>
  <c r="J70" i="1"/>
  <c r="L70" i="1" s="1"/>
  <c r="K70" i="1" s="1"/>
  <c r="J71" i="1"/>
  <c r="L71" i="1" s="1"/>
  <c r="K71" i="1" s="1"/>
  <c r="J72" i="1"/>
  <c r="L72" i="1" s="1"/>
  <c r="K72" i="1" s="1"/>
  <c r="J74" i="1"/>
  <c r="L74" i="1" s="1"/>
  <c r="K74" i="1" s="1"/>
  <c r="J73" i="1"/>
  <c r="L73" i="1" s="1"/>
  <c r="K73" i="1" s="1"/>
  <c r="J75" i="1"/>
  <c r="L75" i="1" s="1"/>
  <c r="K75" i="1" s="1"/>
  <c r="J76" i="1"/>
  <c r="L76" i="1" s="1"/>
  <c r="K76" i="1" s="1"/>
  <c r="J77" i="1"/>
  <c r="L77" i="1" s="1"/>
  <c r="K77" i="1" s="1"/>
  <c r="J78" i="1"/>
  <c r="L78" i="1" s="1"/>
  <c r="K78" i="1" s="1"/>
  <c r="J79" i="1"/>
  <c r="L79" i="1" s="1"/>
  <c r="K79" i="1" s="1"/>
  <c r="J80" i="1"/>
  <c r="L80" i="1" s="1"/>
  <c r="K80" i="1" s="1"/>
  <c r="J82" i="1"/>
  <c r="L82" i="1" s="1"/>
  <c r="K82" i="1" s="1"/>
  <c r="J83" i="1"/>
  <c r="L83" i="1" s="1"/>
  <c r="K83" i="1" s="1"/>
  <c r="J84" i="1"/>
  <c r="L84" i="1" s="1"/>
  <c r="K84" i="1" s="1"/>
  <c r="J87" i="1"/>
  <c r="L87" i="1" s="1"/>
  <c r="K87" i="1" s="1"/>
  <c r="J86" i="1"/>
  <c r="L86" i="1" s="1"/>
  <c r="K86" i="1" s="1"/>
  <c r="J142" i="1"/>
  <c r="L142" i="1" s="1"/>
  <c r="K142" i="1" s="1"/>
  <c r="J141" i="1"/>
  <c r="L141" i="1" s="1"/>
  <c r="K141" i="1" s="1"/>
  <c r="J143" i="1"/>
  <c r="L143" i="1" s="1"/>
  <c r="K143" i="1" s="1"/>
  <c r="J88" i="1"/>
  <c r="L88" i="1" s="1"/>
  <c r="K88" i="1" s="1"/>
  <c r="J89" i="1"/>
  <c r="L89" i="1" s="1"/>
  <c r="K89" i="1" s="1"/>
  <c r="J90" i="1"/>
  <c r="L90" i="1" s="1"/>
  <c r="K90" i="1" s="1"/>
  <c r="J91" i="1"/>
  <c r="L91" i="1" s="1"/>
  <c r="K91" i="1" s="1"/>
  <c r="J92" i="1"/>
  <c r="L92" i="1" s="1"/>
  <c r="K92" i="1" s="1"/>
  <c r="J93" i="1"/>
  <c r="L93" i="1" s="1"/>
  <c r="K93" i="1" s="1"/>
  <c r="J94" i="1"/>
  <c r="L94" i="1" s="1"/>
  <c r="K94" i="1" s="1"/>
  <c r="J95" i="1"/>
  <c r="L95" i="1" s="1"/>
  <c r="K95" i="1" s="1"/>
  <c r="J96" i="1"/>
  <c r="L96" i="1" s="1"/>
  <c r="K96" i="1" s="1"/>
  <c r="J97" i="1"/>
  <c r="L97" i="1" s="1"/>
  <c r="K97" i="1" s="1"/>
  <c r="J98" i="1"/>
  <c r="L98" i="1" s="1"/>
  <c r="K98" i="1" s="1"/>
  <c r="J99" i="1"/>
  <c r="L99" i="1" s="1"/>
  <c r="K99" i="1" s="1"/>
  <c r="J100" i="1"/>
  <c r="L100" i="1" s="1"/>
  <c r="K100" i="1" s="1"/>
  <c r="J101" i="1"/>
  <c r="L101" i="1" s="1"/>
  <c r="K101" i="1" s="1"/>
  <c r="J102" i="1"/>
  <c r="L102" i="1" s="1"/>
  <c r="K102" i="1" s="1"/>
  <c r="J103" i="1"/>
  <c r="L103" i="1" s="1"/>
  <c r="K103" i="1" s="1"/>
  <c r="J104" i="1"/>
  <c r="L104" i="1" s="1"/>
  <c r="K104" i="1" s="1"/>
  <c r="J105" i="1"/>
  <c r="L105" i="1" s="1"/>
  <c r="K105" i="1" s="1"/>
  <c r="J106" i="1"/>
  <c r="L106" i="1" s="1"/>
  <c r="K106" i="1" s="1"/>
  <c r="J107" i="1"/>
  <c r="L107" i="1" s="1"/>
  <c r="K107" i="1" s="1"/>
  <c r="J108" i="1"/>
  <c r="L108" i="1" s="1"/>
  <c r="K108" i="1" s="1"/>
  <c r="J110" i="1"/>
  <c r="L110" i="1" s="1"/>
  <c r="K110" i="1" s="1"/>
  <c r="J112" i="1"/>
  <c r="L112" i="1" s="1"/>
  <c r="K112" i="1" s="1"/>
  <c r="J113" i="1"/>
  <c r="L113" i="1" s="1"/>
  <c r="K113" i="1" s="1"/>
  <c r="J118" i="1"/>
  <c r="L118" i="1" s="1"/>
  <c r="K118" i="1" s="1"/>
  <c r="J117" i="1"/>
  <c r="L117" i="1" s="1"/>
  <c r="K117" i="1" s="1"/>
  <c r="J119" i="1"/>
  <c r="L119" i="1" s="1"/>
  <c r="K119" i="1" s="1"/>
  <c r="J120" i="1"/>
  <c r="L120" i="1" s="1"/>
  <c r="K120" i="1" s="1"/>
  <c r="J122" i="1"/>
  <c r="L122" i="1" s="1"/>
  <c r="K122" i="1" s="1"/>
  <c r="J123" i="1"/>
  <c r="L123" i="1" s="1"/>
  <c r="K123" i="1" s="1"/>
  <c r="J125" i="1"/>
  <c r="L125" i="1" s="1"/>
  <c r="K125" i="1" s="1"/>
  <c r="J126" i="1"/>
  <c r="L126" i="1" s="1"/>
  <c r="K126" i="1" s="1"/>
  <c r="J128" i="1"/>
  <c r="L128" i="1" s="1"/>
  <c r="K128" i="1" s="1"/>
  <c r="J130" i="1"/>
  <c r="L130" i="1" s="1"/>
  <c r="K130" i="1" s="1"/>
  <c r="J131" i="1"/>
  <c r="L131" i="1" s="1"/>
  <c r="K131" i="1" s="1"/>
  <c r="J133" i="1"/>
  <c r="L133" i="1" s="1"/>
  <c r="K133" i="1" s="1"/>
  <c r="J135" i="1"/>
  <c r="L135" i="1" s="1"/>
  <c r="K135" i="1" s="1"/>
  <c r="J136" i="1"/>
  <c r="L136" i="1" s="1"/>
  <c r="K136" i="1" s="1"/>
  <c r="J137" i="1"/>
  <c r="L137" i="1" s="1"/>
  <c r="K137" i="1" s="1"/>
  <c r="J144" i="1"/>
  <c r="L144" i="1" s="1"/>
  <c r="K144" i="1" s="1"/>
  <c r="J145" i="1"/>
  <c r="L145" i="1" s="1"/>
  <c r="K145" i="1" s="1"/>
  <c r="J146" i="1"/>
  <c r="L146" i="1" s="1"/>
  <c r="K146" i="1" s="1"/>
  <c r="J148" i="1"/>
  <c r="L148" i="1" s="1"/>
  <c r="K148" i="1" s="1"/>
  <c r="J149" i="1"/>
  <c r="L149" i="1" s="1"/>
  <c r="K149" i="1" s="1"/>
  <c r="J150" i="1"/>
  <c r="L150" i="1" s="1"/>
  <c r="K150" i="1" s="1"/>
  <c r="J151" i="1"/>
  <c r="L151" i="1" s="1"/>
  <c r="K151" i="1" s="1"/>
  <c r="J153" i="1"/>
  <c r="L153" i="1" s="1"/>
  <c r="K153" i="1" s="1"/>
  <c r="J152" i="1"/>
  <c r="L152" i="1" s="1"/>
  <c r="K152" i="1" s="1"/>
  <c r="J155" i="1"/>
  <c r="L155" i="1" s="1"/>
  <c r="K155" i="1" s="1"/>
  <c r="J157" i="1"/>
  <c r="L157" i="1" s="1"/>
  <c r="K157" i="1" s="1"/>
  <c r="J158" i="1"/>
  <c r="L158" i="1" s="1"/>
  <c r="K158" i="1" s="1"/>
  <c r="J159" i="1"/>
  <c r="L159" i="1" s="1"/>
  <c r="K159" i="1" s="1"/>
  <c r="J160" i="1"/>
  <c r="L160" i="1" s="1"/>
  <c r="K160" i="1" s="1"/>
  <c r="J164" i="1"/>
  <c r="L164" i="1" s="1"/>
  <c r="K164" i="1" s="1"/>
  <c r="J163" i="1"/>
  <c r="L163" i="1" s="1"/>
  <c r="K163" i="1" s="1"/>
  <c r="J166" i="1"/>
  <c r="L166" i="1" s="1"/>
  <c r="K166" i="1" s="1"/>
  <c r="J167" i="1"/>
  <c r="L167" i="1" s="1"/>
  <c r="K167" i="1" s="1"/>
  <c r="J168" i="1"/>
  <c r="L168" i="1" s="1"/>
  <c r="K168" i="1" s="1"/>
  <c r="J169" i="1"/>
  <c r="L169" i="1" s="1"/>
  <c r="K169" i="1" s="1"/>
  <c r="J170" i="1"/>
  <c r="L170" i="1" s="1"/>
  <c r="K170" i="1" s="1"/>
  <c r="J171" i="1"/>
  <c r="L171" i="1" s="1"/>
  <c r="K171" i="1" s="1"/>
  <c r="J172" i="1"/>
  <c r="L172" i="1" s="1"/>
  <c r="K172" i="1" s="1"/>
  <c r="J175" i="1"/>
  <c r="L175" i="1" s="1"/>
  <c r="K175" i="1" s="1"/>
  <c r="J176" i="1"/>
  <c r="L176" i="1" s="1"/>
  <c r="K176" i="1" s="1"/>
  <c r="J177" i="1"/>
  <c r="L177" i="1" s="1"/>
  <c r="K177" i="1" s="1"/>
  <c r="J178" i="1"/>
  <c r="L178" i="1" s="1"/>
  <c r="K178" i="1" s="1"/>
  <c r="J180" i="1"/>
  <c r="L180" i="1" s="1"/>
  <c r="K180" i="1" s="1"/>
  <c r="J182" i="1"/>
  <c r="L182" i="1" s="1"/>
  <c r="K182" i="1" s="1"/>
  <c r="J183" i="1"/>
  <c r="L183" i="1" s="1"/>
  <c r="K183" i="1" s="1"/>
  <c r="J184" i="1"/>
  <c r="L184" i="1" s="1"/>
  <c r="K184" i="1" s="1"/>
  <c r="J186" i="1"/>
  <c r="L186" i="1" s="1"/>
  <c r="K186" i="1" s="1"/>
  <c r="J185" i="1"/>
  <c r="L185" i="1" s="1"/>
  <c r="K185" i="1" s="1"/>
  <c r="J187" i="1"/>
  <c r="L187" i="1" s="1"/>
  <c r="K187" i="1" s="1"/>
  <c r="J188" i="1"/>
  <c r="L188" i="1" s="1"/>
  <c r="K188" i="1" s="1"/>
  <c r="J189" i="1"/>
  <c r="L189" i="1" s="1"/>
  <c r="K189" i="1" s="1"/>
  <c r="J190" i="1"/>
  <c r="L190" i="1" s="1"/>
  <c r="K190" i="1" s="1"/>
  <c r="J191" i="1"/>
  <c r="L191" i="1" s="1"/>
  <c r="K191" i="1" s="1"/>
  <c r="J192" i="1"/>
  <c r="L192" i="1" s="1"/>
  <c r="K192" i="1" s="1"/>
  <c r="J193" i="1"/>
  <c r="L193" i="1" s="1"/>
  <c r="K193" i="1" s="1"/>
  <c r="J194" i="1"/>
  <c r="L194" i="1" s="1"/>
  <c r="K194" i="1" s="1"/>
  <c r="J195" i="1"/>
  <c r="L195" i="1" s="1"/>
  <c r="K195" i="1" s="1"/>
  <c r="J196" i="1"/>
  <c r="L196" i="1" s="1"/>
  <c r="K196" i="1" s="1"/>
  <c r="J197" i="1"/>
  <c r="L197" i="1" s="1"/>
  <c r="K197" i="1" s="1"/>
  <c r="J198" i="1"/>
  <c r="L198" i="1" s="1"/>
  <c r="K198" i="1" s="1"/>
  <c r="J199" i="1"/>
  <c r="L199" i="1" s="1"/>
  <c r="K199" i="1" s="1"/>
  <c r="J200" i="1"/>
  <c r="L200" i="1" s="1"/>
  <c r="K200" i="1" s="1"/>
  <c r="J174" i="1"/>
  <c r="L174" i="1" s="1"/>
  <c r="K174" i="1" s="1"/>
  <c r="J201" i="1"/>
  <c r="L201" i="1" s="1"/>
  <c r="K201" i="1" s="1"/>
  <c r="J203" i="1"/>
  <c r="L203" i="1" s="1"/>
  <c r="K203" i="1" s="1"/>
  <c r="J206" i="1"/>
  <c r="L206" i="1" s="1"/>
  <c r="K206" i="1" s="1"/>
  <c r="J147" i="1"/>
  <c r="L147" i="1" s="1"/>
  <c r="K147" i="1" s="1"/>
  <c r="J124" i="1"/>
  <c r="L124" i="1" s="1"/>
  <c r="K124" i="1" s="1"/>
  <c r="J179" i="1"/>
  <c r="L179" i="1" s="1"/>
  <c r="K179" i="1" s="1"/>
  <c r="J57" i="1"/>
  <c r="L57" i="1" s="1"/>
  <c r="K57" i="1" s="1"/>
  <c r="J46" i="1"/>
  <c r="L46" i="1" s="1"/>
  <c r="K46" i="1" s="1"/>
  <c r="J132" i="1"/>
  <c r="L132" i="1" s="1"/>
  <c r="K132" i="1" s="1"/>
  <c r="J165" i="1"/>
  <c r="L165" i="1" s="1"/>
  <c r="K165" i="1" s="1"/>
  <c r="J116" i="1"/>
  <c r="L116" i="1" s="1"/>
  <c r="K116" i="1" s="1"/>
  <c r="J134" i="1"/>
  <c r="L134" i="1" s="1"/>
  <c r="K134" i="1" s="1"/>
  <c r="J205" i="1"/>
  <c r="L205" i="1" s="1"/>
  <c r="K205" i="1" s="1"/>
  <c r="J127" i="1"/>
  <c r="L127" i="1" s="1"/>
  <c r="K127" i="1" s="1"/>
  <c r="J181" i="1"/>
  <c r="L181" i="1" s="1"/>
  <c r="K181" i="1" s="1"/>
  <c r="J202" i="1"/>
  <c r="L202" i="1" s="1"/>
  <c r="K202" i="1" s="1"/>
  <c r="J173" i="1"/>
  <c r="L173" i="1" s="1"/>
  <c r="K173" i="1" s="1"/>
  <c r="J162" i="1"/>
  <c r="L162" i="1" s="1"/>
  <c r="K162" i="1" s="1"/>
  <c r="J121" i="1"/>
  <c r="L121" i="1" s="1"/>
  <c r="K121" i="1" s="1"/>
  <c r="J115" i="1"/>
  <c r="L115" i="1" s="1"/>
  <c r="K115" i="1" s="1"/>
  <c r="J81" i="1"/>
  <c r="L81" i="1" s="1"/>
  <c r="K81" i="1" s="1"/>
  <c r="J161" i="1"/>
  <c r="L161" i="1" s="1"/>
  <c r="K161" i="1" s="1"/>
  <c r="J85" i="1"/>
  <c r="L85" i="1" s="1"/>
  <c r="K85" i="1" s="1"/>
  <c r="J139" i="1"/>
  <c r="L139" i="1" s="1"/>
  <c r="K139" i="1" s="1"/>
  <c r="J204" i="1"/>
  <c r="L204" i="1" s="1"/>
  <c r="K204" i="1" s="1"/>
  <c r="J40" i="1"/>
  <c r="L40" i="1" s="1"/>
  <c r="K40" i="1" s="1"/>
  <c r="J129" i="1"/>
  <c r="L129" i="1" s="1"/>
  <c r="K129" i="1" s="1"/>
  <c r="J138" i="1"/>
  <c r="L138" i="1" s="1"/>
  <c r="K138" i="1" s="1"/>
  <c r="J27" i="1"/>
  <c r="L27" i="1" s="1"/>
  <c r="K27" i="1" s="1"/>
  <c r="O13" i="13" l="1"/>
  <c r="P13" i="13" s="1"/>
  <c r="O7" i="13"/>
  <c r="O37" i="13"/>
  <c r="P37" i="13" s="1"/>
  <c r="O34" i="13"/>
  <c r="P34" i="13" s="1"/>
  <c r="O30" i="13"/>
  <c r="P30" i="13" s="1"/>
  <c r="J12" i="13"/>
  <c r="J9" i="13" s="1"/>
  <c r="O35" i="13"/>
  <c r="P35" i="13" s="1"/>
  <c r="I12" i="13"/>
  <c r="I9" i="13" s="1"/>
  <c r="L12" i="13"/>
  <c r="L9" i="13" s="1"/>
  <c r="O33" i="13"/>
  <c r="P33" i="13" s="1"/>
  <c r="O29" i="13"/>
  <c r="P29" i="13" s="1"/>
  <c r="K12" i="13"/>
  <c r="K9" i="13" s="1"/>
  <c r="N12" i="13"/>
  <c r="N9" i="13" s="1"/>
  <c r="O32" i="13"/>
  <c r="P32" i="13" s="1"/>
  <c r="M12" i="13"/>
  <c r="M9" i="13" s="1"/>
  <c r="O40" i="13"/>
  <c r="P40" i="13" s="1"/>
  <c r="O27" i="13"/>
  <c r="P27" i="13" s="1"/>
  <c r="O28" i="13" l="1"/>
  <c r="P28" i="13" s="1"/>
  <c r="F13" i="13"/>
  <c r="F15" i="13"/>
  <c r="F17" i="13"/>
  <c r="F19" i="13"/>
  <c r="F21" i="13"/>
  <c r="F14" i="13"/>
  <c r="F16" i="13"/>
  <c r="F18" i="13"/>
  <c r="F20" i="13"/>
  <c r="O38" i="13"/>
  <c r="P38" i="13" s="1"/>
  <c r="O36" i="13"/>
  <c r="P36" i="13" s="1"/>
  <c r="H12" i="13"/>
  <c r="H9" i="13" s="1"/>
  <c r="J20" i="1"/>
  <c r="P11" i="13" l="1"/>
  <c r="D21" i="3"/>
  <c r="C21" i="3"/>
  <c r="C15" i="3"/>
  <c r="B19" i="3"/>
  <c r="C19" i="3"/>
  <c r="D18" i="3"/>
  <c r="C17" i="3"/>
  <c r="B15" i="3"/>
  <c r="B20" i="3"/>
  <c r="D17" i="3"/>
  <c r="D19" i="3"/>
  <c r="B17" i="3"/>
  <c r="D15" i="3"/>
  <c r="C14" i="3"/>
  <c r="C18" i="3"/>
  <c r="B18" i="3"/>
  <c r="B21" i="3"/>
  <c r="B16" i="3"/>
  <c r="C20" i="3"/>
  <c r="D14" i="3"/>
  <c r="D20" i="3"/>
  <c r="C16" i="3"/>
  <c r="B14" i="3"/>
  <c r="D16" i="3"/>
  <c r="L20" i="1"/>
  <c r="K20" i="1" s="1"/>
  <c r="B8" i="3" l="1"/>
  <c r="B7" i="3"/>
  <c r="H6" i="3"/>
  <c r="G6" i="3"/>
  <c r="F6" i="3"/>
  <c r="E6" i="3"/>
  <c r="D6" i="3"/>
  <c r="C6" i="3"/>
  <c r="H5" i="3"/>
  <c r="G5" i="3"/>
  <c r="F5" i="3"/>
  <c r="E5" i="3"/>
  <c r="D5" i="3"/>
  <c r="C5" i="3"/>
  <c r="B5" i="3"/>
  <c r="H4" i="3"/>
  <c r="G4" i="3"/>
  <c r="F4" i="3"/>
  <c r="E4" i="3"/>
  <c r="D4" i="3"/>
  <c r="C4" i="3"/>
  <c r="B4" i="3"/>
  <c r="I3" i="3"/>
  <c r="E8" i="3" l="1"/>
  <c r="D8" i="3"/>
  <c r="G8" i="3"/>
  <c r="F8" i="3"/>
  <c r="H8" i="3"/>
  <c r="B9" i="3"/>
  <c r="B31" i="3" s="1"/>
  <c r="C8" i="3"/>
  <c r="I5" i="3"/>
  <c r="I4" i="3"/>
  <c r="C7" i="3"/>
  <c r="H7" i="3"/>
  <c r="D7" i="3"/>
  <c r="E7" i="3"/>
  <c r="F7" i="3"/>
  <c r="G7" i="3"/>
  <c r="F9" i="3" l="1"/>
  <c r="F31" i="3" s="1"/>
  <c r="C9" i="3"/>
  <c r="C31" i="3" s="1"/>
  <c r="G9" i="3"/>
  <c r="G31" i="3" s="1"/>
  <c r="D9" i="3"/>
  <c r="D31" i="3" s="1"/>
  <c r="H9" i="3"/>
  <c r="H31" i="3" s="1"/>
  <c r="E9" i="3"/>
  <c r="E31" i="3" s="1"/>
  <c r="I7" i="3"/>
  <c r="E14" i="3" s="1"/>
  <c r="G26" i="3" l="1"/>
  <c r="E26" i="3"/>
  <c r="H26" i="3"/>
  <c r="C26" i="3"/>
  <c r="F27" i="3"/>
  <c r="E27" i="3"/>
  <c r="D27" i="3"/>
  <c r="H27" i="3"/>
  <c r="C27" i="3"/>
  <c r="B27" i="3"/>
  <c r="G27" i="3"/>
  <c r="E17" i="3"/>
  <c r="F17" i="3" s="1"/>
  <c r="E21" i="3"/>
  <c r="F21" i="3" s="1"/>
  <c r="E16" i="3"/>
  <c r="E19" i="3"/>
  <c r="F19" i="3" s="1"/>
  <c r="E20" i="3"/>
  <c r="E15" i="3"/>
  <c r="F15" i="3" s="1"/>
  <c r="E18" i="3"/>
  <c r="N8" i="2" l="1"/>
  <c r="J12" i="2"/>
  <c r="I12" i="2"/>
  <c r="D26" i="3"/>
  <c r="O8" i="2"/>
  <c r="D29" i="3"/>
  <c r="L12" i="2"/>
  <c r="N12" i="2"/>
  <c r="O12" i="2"/>
  <c r="M12" i="2"/>
  <c r="M8" i="2"/>
  <c r="F26" i="3"/>
  <c r="I8" i="2"/>
  <c r="B26" i="3"/>
  <c r="B25" i="3"/>
  <c r="O10" i="2"/>
  <c r="F25" i="3"/>
  <c r="K8" i="2"/>
  <c r="L8" i="2"/>
  <c r="J10" i="2"/>
  <c r="J8" i="2"/>
  <c r="K10" i="2"/>
  <c r="C29" i="3"/>
  <c r="K12" i="2"/>
  <c r="L10" i="2" l="1"/>
  <c r="N10" i="2"/>
  <c r="B29" i="3"/>
  <c r="E29" i="3"/>
  <c r="H29" i="3"/>
  <c r="G29" i="3"/>
  <c r="F29" i="3"/>
  <c r="E25" i="3"/>
  <c r="G25" i="3"/>
  <c r="M10" i="2"/>
  <c r="H25" i="3"/>
  <c r="I10" i="2"/>
  <c r="C25" i="3"/>
  <c r="D25" i="3"/>
  <c r="L14" i="2"/>
  <c r="E28" i="3"/>
  <c r="K14" i="2"/>
  <c r="D28" i="3"/>
  <c r="O14" i="2"/>
  <c r="H28" i="3"/>
  <c r="B28" i="3"/>
  <c r="I14" i="2"/>
  <c r="M14" i="2"/>
  <c r="F28" i="3"/>
  <c r="C28" i="3"/>
  <c r="J14" i="2"/>
  <c r="N14" i="2"/>
  <c r="G28" i="3"/>
  <c r="B30" i="3" l="1"/>
  <c r="B32" i="3" s="1"/>
  <c r="I16" i="2" s="1"/>
  <c r="F30" i="3"/>
  <c r="F32" i="3" s="1"/>
  <c r="M16" i="2" s="1"/>
  <c r="H30" i="3"/>
  <c r="H32" i="3" s="1"/>
  <c r="O16" i="2" s="1"/>
  <c r="E30" i="3"/>
  <c r="E32" i="3" s="1"/>
  <c r="L16" i="2" s="1"/>
  <c r="G30" i="3"/>
  <c r="G32" i="3" s="1"/>
  <c r="N16" i="2" s="1"/>
  <c r="C30" i="3"/>
  <c r="C32" i="3" s="1"/>
  <c r="J16" i="2" s="1"/>
  <c r="D30" i="3"/>
  <c r="D32" i="3" s="1"/>
  <c r="K16" i="2" s="1"/>
</calcChain>
</file>

<file path=xl/sharedStrings.xml><?xml version="1.0" encoding="utf-8"?>
<sst xmlns="http://schemas.openxmlformats.org/spreadsheetml/2006/main" count="894" uniqueCount="459">
  <si>
    <t>Désignation</t>
  </si>
  <si>
    <t>Emplacement</t>
  </si>
  <si>
    <t>A distribuer</t>
  </si>
  <si>
    <t>NB POINTS</t>
  </si>
  <si>
    <t>2DEMBAGPRE</t>
  </si>
  <si>
    <t>2 DEMI BAGUETTES PRECUITES</t>
  </si>
  <si>
    <t>COMPLEMENT</t>
  </si>
  <si>
    <t>DESSERT</t>
  </si>
  <si>
    <t>1LAIT</t>
  </si>
  <si>
    <t>ACCOMPAGNEMENT</t>
  </si>
  <si>
    <t>LAITAGE</t>
  </si>
  <si>
    <t>HYGIENE</t>
  </si>
  <si>
    <t>MIXTE</t>
  </si>
  <si>
    <t>PROTEINE</t>
  </si>
  <si>
    <t>ANAMOR3/4</t>
  </si>
  <si>
    <t>ANANAS MORCEAUX / 637ML Env.600G</t>
  </si>
  <si>
    <t>BAN</t>
  </si>
  <si>
    <t>BANANES</t>
  </si>
  <si>
    <t>BISTWI44G</t>
  </si>
  <si>
    <t>BRI400G</t>
  </si>
  <si>
    <t>BRICHO400G</t>
  </si>
  <si>
    <t>BRIOCHE CHOCOLAT 400G</t>
  </si>
  <si>
    <t>BRIPEPCHO280G</t>
  </si>
  <si>
    <t>BRIOCHE PEPITE CHOCOLAT 280G</t>
  </si>
  <si>
    <t>BRIPEPCHO35G</t>
  </si>
  <si>
    <t>BRIOCHE PEPITE CHOCOLAT 35G</t>
  </si>
  <si>
    <t>CAL1KGSURG</t>
  </si>
  <si>
    <t>CALAMAR 1KG SURGELE</t>
  </si>
  <si>
    <t>CAM30G</t>
  </si>
  <si>
    <t>CAMEMBERT 30G</t>
  </si>
  <si>
    <t>CAR</t>
  </si>
  <si>
    <t>CAS4/4</t>
  </si>
  <si>
    <t>CASSOULET / 850ML Env.800G</t>
  </si>
  <si>
    <t>CE-BEUDOU</t>
  </si>
  <si>
    <t>CE - BEURRE DOUX</t>
  </si>
  <si>
    <t>CE-FLAVER1/2</t>
  </si>
  <si>
    <t>CE - FLAGEOLETS VERTS / 425ML Env.400G</t>
  </si>
  <si>
    <t>CE-HARVER4/4</t>
  </si>
  <si>
    <t>CE - HARICOTS VERTS / 850ML Env.800G</t>
  </si>
  <si>
    <t>CE-LAIDEM1L</t>
  </si>
  <si>
    <t>CE - LAIT DEMI-ECREME 1L</t>
  </si>
  <si>
    <t>POICHI400G</t>
  </si>
  <si>
    <t>CE-THOENT1/4</t>
  </si>
  <si>
    <t>CE-RAVBOL4/4</t>
  </si>
  <si>
    <t>CE - RAVIOLI BOLO / 850ML Env.800G</t>
  </si>
  <si>
    <t>CE-SARHUI1/6</t>
  </si>
  <si>
    <t>CE-COCFRUNAT1/2</t>
  </si>
  <si>
    <t>CE - COCKTAIL FRUITS NATURE / 425ML Env.400G</t>
  </si>
  <si>
    <t>CE-VELPOIPDT1L</t>
  </si>
  <si>
    <t>CE21 - VELOUTE DE POIREAUX PDT 1L</t>
  </si>
  <si>
    <t>CE-SPH500G</t>
  </si>
  <si>
    <t>CE-PTIPOICAR4/4</t>
  </si>
  <si>
    <t>CE-PUR125G</t>
  </si>
  <si>
    <t>CE - PUREE DE PDT 125G</t>
  </si>
  <si>
    <t>CHI500G</t>
  </si>
  <si>
    <t>CHINOIS 500G</t>
  </si>
  <si>
    <t>CHI600G</t>
  </si>
  <si>
    <t>CHINOIS 600G</t>
  </si>
  <si>
    <t>CHIALG20G</t>
  </si>
  <si>
    <t>CHIPS ALGUES 20G</t>
  </si>
  <si>
    <t>CHODIV300G</t>
  </si>
  <si>
    <t>CHOCOLAT DIVERS 300G</t>
  </si>
  <si>
    <t>CHOUX FLEUR</t>
  </si>
  <si>
    <t>CHOVER</t>
  </si>
  <si>
    <t>CHOUX VERT</t>
  </si>
  <si>
    <t>CLE</t>
  </si>
  <si>
    <t>CLEMENTINE à l'unité</t>
  </si>
  <si>
    <t>COCCOL1L</t>
  </si>
  <si>
    <t>COCA COLA 12X1L</t>
  </si>
  <si>
    <t>COM100G</t>
  </si>
  <si>
    <t>COMPOTE 100G</t>
  </si>
  <si>
    <t>CON30G</t>
  </si>
  <si>
    <t>CONFITURE 30G</t>
  </si>
  <si>
    <t>CON370G</t>
  </si>
  <si>
    <t>CONFITURE 370G</t>
  </si>
  <si>
    <t>CONLEG4/4</t>
  </si>
  <si>
    <t>MIXTE4/4</t>
  </si>
  <si>
    <t>CONSERVE MIXTE / 850ML Env.800G</t>
  </si>
  <si>
    <t>COUMOY1KG</t>
  </si>
  <si>
    <t>COUSCOUS MOYEN 1KG</t>
  </si>
  <si>
    <t>CREDES570G</t>
  </si>
  <si>
    <t>CREME DESSERT 570G</t>
  </si>
  <si>
    <t>CREDESCHO120G</t>
  </si>
  <si>
    <t>CREME DESSERT CHOCOLAT 4X120G</t>
  </si>
  <si>
    <t>CUIPOU240260</t>
  </si>
  <si>
    <t>EAU1,5L</t>
  </si>
  <si>
    <t>EAU 1,5L</t>
  </si>
  <si>
    <t>FAR1KG</t>
  </si>
  <si>
    <t>FARINE 1KG</t>
  </si>
  <si>
    <t>OEUF</t>
  </si>
  <si>
    <t>FRISUR2,5KG</t>
  </si>
  <si>
    <t>FRITES SURGELE 2,5KG</t>
  </si>
  <si>
    <t>FROBLA100G</t>
  </si>
  <si>
    <t>GRASES500G</t>
  </si>
  <si>
    <t>GRAINE DE SESAME 500G</t>
  </si>
  <si>
    <t>GRAPOI400G</t>
  </si>
  <si>
    <t>GRATIN DE POISSON 400G</t>
  </si>
  <si>
    <t>HACPAR400G</t>
  </si>
  <si>
    <t>HACHIS PARMENTIER 400G</t>
  </si>
  <si>
    <t>HAM150G</t>
  </si>
  <si>
    <t>HAMBURGER 150G</t>
  </si>
  <si>
    <t>HUIVEG1L</t>
  </si>
  <si>
    <t>HUILE VEGETALE 1L</t>
  </si>
  <si>
    <t>LAICOC200ML</t>
  </si>
  <si>
    <t>LAIT COCO 200ML</t>
  </si>
  <si>
    <t>LEGCOU1KGSURG</t>
  </si>
  <si>
    <t>LEGUMES COUSCOUS 1KG SURGELE</t>
  </si>
  <si>
    <t>LESPOU840G</t>
  </si>
  <si>
    <t>LESSIVE POUDRE 840G</t>
  </si>
  <si>
    <t>MAC1KG</t>
  </si>
  <si>
    <t>MACARONI 1KG</t>
  </si>
  <si>
    <t>MARHAL1KG</t>
  </si>
  <si>
    <t>MARSHMALLOW HALAL 1KG</t>
  </si>
  <si>
    <t>MER2</t>
  </si>
  <si>
    <t xml:space="preserve">MERGUEZ    </t>
  </si>
  <si>
    <t>MOU175G</t>
  </si>
  <si>
    <t>MOUTARDE 175G</t>
  </si>
  <si>
    <t>NAV</t>
  </si>
  <si>
    <t>NAVET à l'unité</t>
  </si>
  <si>
    <t>OAS33CL</t>
  </si>
  <si>
    <t>OASIS 33CL</t>
  </si>
  <si>
    <t>OIG</t>
  </si>
  <si>
    <t>OIGNONS à l'unité</t>
  </si>
  <si>
    <t>ORA</t>
  </si>
  <si>
    <t>ORANGE</t>
  </si>
  <si>
    <t>PAIBURBRI200G</t>
  </si>
  <si>
    <t>PAIN BURGER BRIOCHE 200G</t>
  </si>
  <si>
    <t>PATDOU</t>
  </si>
  <si>
    <t>PATATE DOUCE à l'unité</t>
  </si>
  <si>
    <t>POIBRI150G</t>
  </si>
  <si>
    <t>POINTE DE BRIE 150G</t>
  </si>
  <si>
    <t>POI</t>
  </si>
  <si>
    <t>POIRES</t>
  </si>
  <si>
    <t>POM</t>
  </si>
  <si>
    <t>POMMES</t>
  </si>
  <si>
    <t>POMTER250G</t>
  </si>
  <si>
    <t>PRERIS</t>
  </si>
  <si>
    <t>PREPARATION RISOTTO</t>
  </si>
  <si>
    <t>PUR100G</t>
  </si>
  <si>
    <t>PUREE 100G</t>
  </si>
  <si>
    <t>RIZ1KG</t>
  </si>
  <si>
    <t>RIZ 1KG</t>
  </si>
  <si>
    <t>ROUVIA500G</t>
  </si>
  <si>
    <t>SALCATTHO1/3</t>
  </si>
  <si>
    <t>SALADE CATALANE THON / 280ML Env.300G</t>
  </si>
  <si>
    <t>SALMEXTHO1/3</t>
  </si>
  <si>
    <t>SALADE MEXICAINE THON / 280ML Env.300G</t>
  </si>
  <si>
    <t>SAULEN4/4</t>
  </si>
  <si>
    <t>SAUCISSES LENTILLES / 850ML Env.800G</t>
  </si>
  <si>
    <t>SHADOU300ML</t>
  </si>
  <si>
    <t>SHAMPOING DOUCHE 300ML</t>
  </si>
  <si>
    <t>SOUMAGHARHAL</t>
  </si>
  <si>
    <t>SOUPE MAGGI HARIRA HALAL</t>
  </si>
  <si>
    <t>CE-SUCMOR1KG</t>
  </si>
  <si>
    <t>CE - SUCRE EN MORCEAUX 1KG</t>
  </si>
  <si>
    <t>TABCHO100G</t>
  </si>
  <si>
    <t>TABLETTE CHOCOLAT 100G</t>
  </si>
  <si>
    <t>TARCHO150G</t>
  </si>
  <si>
    <t>TARTELETTE CHOCOLAT 150G</t>
  </si>
  <si>
    <t>TARFRU150G</t>
  </si>
  <si>
    <t>TARTELETTES FRUIT 150G</t>
  </si>
  <si>
    <t>TER180G</t>
  </si>
  <si>
    <t>TERRINE 180G</t>
  </si>
  <si>
    <t>TER450G</t>
  </si>
  <si>
    <t>TERRINE 450G</t>
  </si>
  <si>
    <t>TER80G</t>
  </si>
  <si>
    <t>TERRINE 80G</t>
  </si>
  <si>
    <t>TERVOL180G</t>
  </si>
  <si>
    <t>TERRINE VOLAILLE 180G</t>
  </si>
  <si>
    <t>TOMNOI30G</t>
  </si>
  <si>
    <t>TOME NOIRE 30G</t>
  </si>
  <si>
    <t>RAMASSE</t>
  </si>
  <si>
    <t>TROPICANA SANS PULPE 100%</t>
  </si>
  <si>
    <t>VACQUIRIT192G</t>
  </si>
  <si>
    <t>VACHE QUI RIT 192G</t>
  </si>
  <si>
    <t>VIN500ML</t>
  </si>
  <si>
    <t>VINAIGRE 500ML</t>
  </si>
  <si>
    <t>YAOVAR115125</t>
  </si>
  <si>
    <t>YAOURTS VARIES 115G - 125G</t>
  </si>
  <si>
    <t>PAIMIENAT500G</t>
  </si>
  <si>
    <t>PAIN DE MIE NATURE 500G</t>
  </si>
  <si>
    <t>BRI500G</t>
  </si>
  <si>
    <t>PER1L</t>
  </si>
  <si>
    <t>PERRIER 1L</t>
  </si>
  <si>
    <t>CHOCH</t>
  </si>
  <si>
    <t>CHOCOLAT 120G</t>
  </si>
  <si>
    <t>CRECOC330ML</t>
  </si>
  <si>
    <t>CREME DE COCO 330ML</t>
  </si>
  <si>
    <t>PAIVIE340G</t>
  </si>
  <si>
    <t>PAIN VIENNOIS 340G</t>
  </si>
  <si>
    <t>CE-CHA1/2</t>
  </si>
  <si>
    <t>BISCUI250G</t>
  </si>
  <si>
    <t>BISCUIT CUILLERE 250G</t>
  </si>
  <si>
    <t>CHOCHA50G</t>
  </si>
  <si>
    <t>CHOCOLAT CHAUD 50G</t>
  </si>
  <si>
    <t>CE-CHOPOU500G</t>
  </si>
  <si>
    <t>CE - CHOCO POUDRE 500G</t>
  </si>
  <si>
    <t>SPH500G</t>
  </si>
  <si>
    <t>SPHAGHETTI 500G</t>
  </si>
  <si>
    <t>COU</t>
  </si>
  <si>
    <t>COURGETTE</t>
  </si>
  <si>
    <t>Catégorie</t>
  </si>
  <si>
    <t>Portion unitaire</t>
  </si>
  <si>
    <t>Ramasse</t>
  </si>
  <si>
    <t>Livraison du jour</t>
  </si>
  <si>
    <t>Ajout stock collecte</t>
  </si>
  <si>
    <t>Stock après dernière distribution</t>
  </si>
  <si>
    <t>Référence</t>
  </si>
  <si>
    <t>KIWIS</t>
  </si>
  <si>
    <t>CAROTTES</t>
  </si>
  <si>
    <t>CE - PTI POIS CAROTTE / 850ML Env.800G</t>
  </si>
  <si>
    <t>CE - CHAMPIGNON / 425ML Env.400G</t>
  </si>
  <si>
    <t>1/6</t>
  </si>
  <si>
    <t>1/4</t>
  </si>
  <si>
    <t>1/3</t>
  </si>
  <si>
    <t>1/2</t>
  </si>
  <si>
    <t>3/4</t>
  </si>
  <si>
    <t>4/4</t>
  </si>
  <si>
    <t>5/4</t>
  </si>
  <si>
    <t>7/5</t>
  </si>
  <si>
    <t>2,5/1</t>
  </si>
  <si>
    <t>5/1</t>
  </si>
  <si>
    <t>3/1</t>
  </si>
  <si>
    <t>3/2</t>
  </si>
  <si>
    <t>1/12</t>
  </si>
  <si>
    <t>G</t>
  </si>
  <si>
    <t>ML</t>
  </si>
  <si>
    <t>COMPO FAMILLE</t>
  </si>
  <si>
    <t>NB FAMILLES</t>
  </si>
  <si>
    <t>NB BENEFICIAIRES</t>
  </si>
  <si>
    <t>NB REPAS/FAMILLE</t>
  </si>
  <si>
    <t>HIVER</t>
  </si>
  <si>
    <t>NB REPAS TOTAL PAR SEMAINE</t>
  </si>
  <si>
    <t>NB POINTS A ATTEINDRE PAR FAMILLE DE PDTS</t>
  </si>
  <si>
    <t>SI DISTRIBUTION DE MIXTE =&gt; NB POINT A ATTEINDRE POUR ACCOMPAGNEMENT ET PROTEINES</t>
  </si>
  <si>
    <t>FAMILLES</t>
  </si>
  <si>
    <t>Total Portion unitaire</t>
  </si>
  <si>
    <t>Total NB POINTS</t>
  </si>
  <si>
    <t>Total A distribuer</t>
  </si>
  <si>
    <t>ECART/BESOIN</t>
  </si>
  <si>
    <t>BESOIN COUVERT</t>
  </si>
  <si>
    <t>NB Moyen</t>
  </si>
  <si>
    <t>LAIT ET ŒUFS</t>
  </si>
  <si>
    <t>Total ventilé</t>
  </si>
  <si>
    <t>Reste après ventilation</t>
  </si>
  <si>
    <t>Familles</t>
  </si>
  <si>
    <t>(Plusieurs éléments)</t>
  </si>
  <si>
    <t>Total
"A distribuer"</t>
  </si>
  <si>
    <t>Total
"NB POINTS"</t>
  </si>
  <si>
    <t>FRUITS ET LEGUMES</t>
  </si>
  <si>
    <r>
      <t>Empl</t>
    </r>
    <r>
      <rPr>
        <b/>
        <vertAlign val="superscript"/>
        <sz val="11"/>
        <color theme="1"/>
        <rFont val="Calibri"/>
        <family val="2"/>
        <scheme val="minor"/>
      </rPr>
      <t>nt</t>
    </r>
  </si>
  <si>
    <t>AMBIANT 2</t>
  </si>
  <si>
    <t>FRIGO 1</t>
  </si>
  <si>
    <t>FRIGO 2</t>
  </si>
  <si>
    <t>AMBIANT 1</t>
  </si>
  <si>
    <t>CE-AMBIANT 1</t>
  </si>
  <si>
    <t>CE-AMBIANT 2</t>
  </si>
  <si>
    <t>POMMES DE TERRE au Kilo</t>
  </si>
  <si>
    <t>CONGEL 5</t>
  </si>
  <si>
    <t>CONGEL 6</t>
  </si>
  <si>
    <t>CONGEL 7</t>
  </si>
  <si>
    <t>Point par portion</t>
  </si>
  <si>
    <t>F1</t>
  </si>
  <si>
    <t>F2</t>
  </si>
  <si>
    <t>F3</t>
  </si>
  <si>
    <t>F4</t>
  </si>
  <si>
    <t>F5</t>
  </si>
  <si>
    <t>F6</t>
  </si>
  <si>
    <t>F7</t>
  </si>
  <si>
    <t>ROULEAU DE VIANDE 500G SURGELE</t>
  </si>
  <si>
    <t>CONSERVE LEGUME / 850ML Env.800G</t>
  </si>
  <si>
    <t>Numero Ligne</t>
  </si>
  <si>
    <t>5</t>
  </si>
  <si>
    <t>POUCHO130G</t>
  </si>
  <si>
    <t>POUSSIN CHOCOLAT 130G</t>
  </si>
  <si>
    <t>FILLIENOI100G</t>
  </si>
  <si>
    <t>FILET LIEU NOIR 100G</t>
  </si>
  <si>
    <t>CUISSE POULET SURG 240/260G</t>
  </si>
  <si>
    <t>CE-EMM250G</t>
  </si>
  <si>
    <t>CE - EMMENTAL 250G</t>
  </si>
  <si>
    <t>BUT</t>
  </si>
  <si>
    <t>BUTTERNUT</t>
  </si>
  <si>
    <t>SAUFUM1KG</t>
  </si>
  <si>
    <t>SAUMON FUME 1KG</t>
  </si>
  <si>
    <t>FRIGO 3</t>
  </si>
  <si>
    <t>RILVOL1/4</t>
  </si>
  <si>
    <t>RILLETTES DE VOLAILLE / 212ML Env.200G</t>
  </si>
  <si>
    <t>PAICHO360G</t>
  </si>
  <si>
    <t>PAIN AU CHOCOLAT 360G</t>
  </si>
  <si>
    <t>CON335G</t>
  </si>
  <si>
    <t>CONFITURE 335G</t>
  </si>
  <si>
    <t>CHOFLE</t>
  </si>
  <si>
    <t>GAT-40G</t>
  </si>
  <si>
    <t>GATEAU - DE 40G</t>
  </si>
  <si>
    <t>CE - THON ENTIER / 212ML Env.200G</t>
  </si>
  <si>
    <t>COTES DE PORC</t>
  </si>
  <si>
    <t>Point par portion unitaire</t>
  </si>
  <si>
    <t>MIXTE3/2</t>
  </si>
  <si>
    <t>CONSERVE MIXTE / 1275ML Env.1200G</t>
  </si>
  <si>
    <t>MIXTE1/2</t>
  </si>
  <si>
    <t>CONSERVE MIXTE / 425ML Env.400G</t>
  </si>
  <si>
    <t>SYNTHESE DISTRIBUTION</t>
  </si>
  <si>
    <t>NB THEORIQUE</t>
  </si>
  <si>
    <t>TOTAL NB POINTS VENTILES</t>
  </si>
  <si>
    <t>TAUX VENTIL</t>
  </si>
  <si>
    <t>JUS DE FRUITS DIVERS 1L</t>
  </si>
  <si>
    <t>JUSFRUDIV1L</t>
  </si>
  <si>
    <t>EAUAROM1L</t>
  </si>
  <si>
    <t>EAU AROMATISEE 1L</t>
  </si>
  <si>
    <t>CE - SARDINES A L'HUILE / 142ML Env.130G</t>
  </si>
  <si>
    <t>CE - SPHAGHETTI 500G</t>
  </si>
  <si>
    <t>KIW</t>
  </si>
  <si>
    <t>BOUBOEMON</t>
  </si>
  <si>
    <t>POICHI4/4</t>
  </si>
  <si>
    <t>POIS CHICHE / 820ML Env.800G</t>
  </si>
  <si>
    <t>BARCERCHO22G</t>
  </si>
  <si>
    <t>BARRE CEREALE CHOCOLAT 22G</t>
  </si>
  <si>
    <t>COEDEPAL2,9KG</t>
  </si>
  <si>
    <t>COEUR DE PALMIER 2,920KG</t>
  </si>
  <si>
    <t>COM125G</t>
  </si>
  <si>
    <t>COMPOTE 125G</t>
  </si>
  <si>
    <t>4QUA500G</t>
  </si>
  <si>
    <t>4 QUART 500G</t>
  </si>
  <si>
    <t>MADLON250G</t>
  </si>
  <si>
    <t>MADELEINE LONGUE 250G</t>
  </si>
  <si>
    <t>BOUPOU110G</t>
  </si>
  <si>
    <t>BOUILLON EN POUDRE 110G</t>
  </si>
  <si>
    <t>COTPOR</t>
  </si>
  <si>
    <t>STEHAC100G</t>
  </si>
  <si>
    <t>STEACK HACHE 100G</t>
  </si>
  <si>
    <t>GLOBAL</t>
  </si>
  <si>
    <t>Equité</t>
  </si>
  <si>
    <t>SAIPAU30G</t>
  </si>
  <si>
    <t>SAINT PAULIN 30G</t>
  </si>
  <si>
    <t>END</t>
  </si>
  <si>
    <t>ENDIVE à l'unité</t>
  </si>
  <si>
    <t>HARVER4/4</t>
  </si>
  <si>
    <t>HARICOTS VERTS / 850ML Env.800G</t>
  </si>
  <si>
    <t>CHOGAR1/2</t>
  </si>
  <si>
    <t>CHOUCROUTE GARNIE / 425ML Env.400G</t>
  </si>
  <si>
    <t>BRITRE450G</t>
  </si>
  <si>
    <t>BRIOCHE TRESSEE 450G</t>
  </si>
  <si>
    <t>CUBBOU150G</t>
  </si>
  <si>
    <t>CUBE BOUILLON 150G</t>
  </si>
  <si>
    <t>CHICHEPIM130G</t>
  </si>
  <si>
    <t>CHIPS CHEVRE PIMENT 130G</t>
  </si>
  <si>
    <t>CE-FILLIENOI</t>
  </si>
  <si>
    <t>CE - FILET LIEU NOIR à l'unité</t>
  </si>
  <si>
    <t>NUGDIN200G</t>
  </si>
  <si>
    <t>NUGGETS DE DINDE 200G</t>
  </si>
  <si>
    <t>CONPOI200G</t>
  </si>
  <si>
    <t>CONSERVE DE POISSON 200G</t>
  </si>
  <si>
    <t>POIS CHICHE 400G</t>
  </si>
  <si>
    <t>BET5/1</t>
  </si>
  <si>
    <t>BETTERAVE EN CONSERVE / 4250ML Env.4KG</t>
  </si>
  <si>
    <t>BISCUITS TWINS 44G</t>
  </si>
  <si>
    <t>BOULETTES BŒUF MONTFORT</t>
  </si>
  <si>
    <t>BRIOCHE 400G</t>
  </si>
  <si>
    <t>BRIOCHE 500G</t>
  </si>
  <si>
    <t>TOR1KG</t>
  </si>
  <si>
    <t>TORTI 1KG</t>
  </si>
  <si>
    <t>FOURONCHO300G</t>
  </si>
  <si>
    <t>FOURRE ROND CHOCOLAT 300G</t>
  </si>
  <si>
    <t>TREFRO440G</t>
  </si>
  <si>
    <t>TRESSES FROMAGE 440G</t>
  </si>
  <si>
    <t>PER25CL</t>
  </si>
  <si>
    <t>PERRIER 25CL</t>
  </si>
  <si>
    <t>CRA380G</t>
  </si>
  <si>
    <t>CRACKERS 380G</t>
  </si>
  <si>
    <t>FRICHO-200G</t>
  </si>
  <si>
    <t>FRIANDISES CHOCOLAT -200G</t>
  </si>
  <si>
    <t>BOISIR20CL</t>
  </si>
  <si>
    <t>BOISSON SIROP 20CL</t>
  </si>
  <si>
    <t>CE-STEHAC100G</t>
  </si>
  <si>
    <t>CE - STEACK HACHE 100G</t>
  </si>
  <si>
    <t>SARSUR500G</t>
  </si>
  <si>
    <t>SARDINES SURGELEES 500G</t>
  </si>
  <si>
    <t>FRIGO 4</t>
  </si>
  <si>
    <t>RAVCHI500G</t>
  </si>
  <si>
    <t>RAVIOLI CHINOIS 500G</t>
  </si>
  <si>
    <t>ECLMEL75G</t>
  </si>
  <si>
    <t>ECLAIR MELANGE 75G</t>
  </si>
  <si>
    <t>GATCHO100G</t>
  </si>
  <si>
    <t>GATEAU CHOCOLAT 100G</t>
  </si>
  <si>
    <t>FONCHO750G</t>
  </si>
  <si>
    <t>FONDANT CHOCOLAT 750G</t>
  </si>
  <si>
    <t>FROKIRPICCRO280G</t>
  </si>
  <si>
    <t>FROMAGE KIRI PIC ET CROQUE 280G</t>
  </si>
  <si>
    <t>FROBLA1KG</t>
  </si>
  <si>
    <t>FROMAGE BLANC 1KG</t>
  </si>
  <si>
    <t>NUGPOU500G</t>
  </si>
  <si>
    <t>NUGGET POULET 500G</t>
  </si>
  <si>
    <t>JAMSUP160G</t>
  </si>
  <si>
    <t>JAMBON SUPERIEUR 160G</t>
  </si>
  <si>
    <t>SAIPAU150G</t>
  </si>
  <si>
    <t>SAINT PAULIN 150G</t>
  </si>
  <si>
    <t>CE-RAT375G</t>
  </si>
  <si>
    <t xml:space="preserve">CE - RATATOUILLE 375G </t>
  </si>
  <si>
    <t>CE-CAFMOU250G</t>
  </si>
  <si>
    <t>CE - CAFE MOULU 250G</t>
  </si>
  <si>
    <t>MAC1/2</t>
  </si>
  <si>
    <t>MACEDOINE 425ML / 400G</t>
  </si>
  <si>
    <t>POICH1/2</t>
  </si>
  <si>
    <t>POIS CHICHE 1/2</t>
  </si>
  <si>
    <t>GOUCHOYAB85G</t>
  </si>
  <si>
    <t>GOURDE CHOCOLAT 85G</t>
  </si>
  <si>
    <t>MAD240G</t>
  </si>
  <si>
    <t>MADELEINE 240G</t>
  </si>
  <si>
    <t>YAORAM</t>
  </si>
  <si>
    <t>FROMAGE RAMASSE</t>
  </si>
  <si>
    <t>YAOURT RAMASSE</t>
  </si>
  <si>
    <t>KNA140G</t>
  </si>
  <si>
    <t>WKNACHI 140G</t>
  </si>
  <si>
    <t>SAL160GR</t>
  </si>
  <si>
    <t>SALAMI 160G</t>
  </si>
  <si>
    <t>VACQUIRIT35G</t>
  </si>
  <si>
    <t>VACHE QUI RIT PIC 35G</t>
  </si>
  <si>
    <t>PURCARPANBIO30G</t>
  </si>
  <si>
    <t>PUREE CAROTTES PANAIS BIO 30G</t>
  </si>
  <si>
    <t>PETPOI4/4</t>
  </si>
  <si>
    <t>PETIT POIS  / 850ML Env.800G</t>
  </si>
  <si>
    <t>HARVER1/3</t>
  </si>
  <si>
    <t>HARICOT VERT  / 280ML Env.300G</t>
  </si>
  <si>
    <t>GAUCHO150G</t>
  </si>
  <si>
    <t>GAUFRETTES CHOCOLAT 150G</t>
  </si>
  <si>
    <t>COMPOMVAN100G</t>
  </si>
  <si>
    <t>COMPOTE POMME VANILLE 100G</t>
  </si>
  <si>
    <t>PETPOI1/4</t>
  </si>
  <si>
    <t>PETIT POIS  / 212ML Env.200G</t>
  </si>
  <si>
    <t>CON750G</t>
  </si>
  <si>
    <t>CONFITURE 750G</t>
  </si>
  <si>
    <t>MINBAG75G</t>
  </si>
  <si>
    <t>MINI BAGUETTES 75G</t>
  </si>
  <si>
    <t>WRA370G</t>
  </si>
  <si>
    <t>WRAP 370G</t>
  </si>
  <si>
    <t>CACWAS</t>
  </si>
  <si>
    <t xml:space="preserve">CACAHUETES WASABI </t>
  </si>
  <si>
    <t>LAICOC400ML</t>
  </si>
  <si>
    <t>LAIT COCO 400ML</t>
  </si>
  <si>
    <t>MIE1KG</t>
  </si>
  <si>
    <t>MIEL 1KG</t>
  </si>
  <si>
    <t>BEUDOU250G</t>
  </si>
  <si>
    <t>BEURRE DOUX 250G</t>
  </si>
  <si>
    <t>FRIGO RAMASSE</t>
  </si>
  <si>
    <t>FROCHERAM</t>
  </si>
  <si>
    <t>FROMAGE CHEVRE RAMASSE</t>
  </si>
  <si>
    <t xml:space="preserve">FRIGO RAMASSE </t>
  </si>
  <si>
    <t>PAIRAM</t>
  </si>
  <si>
    <t>PAIN RAMASSE 175G</t>
  </si>
  <si>
    <t>MINTOARAM</t>
  </si>
  <si>
    <t>MINI TOASTS RAMASSE 255G</t>
  </si>
  <si>
    <t>GALROIRAM</t>
  </si>
  <si>
    <t>GALETTES DES ROIS RAMMASSE 400G</t>
  </si>
  <si>
    <t>PAICHORAM</t>
  </si>
  <si>
    <t>PAIN CHOCOLAT RAMMASSE 400G</t>
  </si>
  <si>
    <t>GATRAM</t>
  </si>
  <si>
    <t>GATEAU RAMMASSE 200G</t>
  </si>
  <si>
    <t>CHIRAM30G</t>
  </si>
  <si>
    <t>CHIPS RAMASSE 30G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</si>
</sst>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-* #,##0_-;\-* #,##0_-;_-* &quot;-&quot;??_-;_-@_-"/>
    <numFmt numFmtId="166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48"/>
      <name val="Calibri"/>
      <family val="2"/>
      <scheme val="minor"/>
    </font>
    <font>
      <b/>
      <sz val="36"/>
      <color rgb="FFFFFF00"/>
      <name val="Calibri"/>
      <family val="2"/>
      <scheme val="minor"/>
    </font>
    <font>
      <sz val="18"/>
      <name val="Calibri"/>
      <family val="2"/>
      <scheme val="minor"/>
    </font>
    <font>
      <b/>
      <sz val="18"/>
      <color rgb="FFFFFF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rgb="FFFF0000"/>
      <name val="Calibri"/>
      <family val="2"/>
    </font>
    <font>
      <b/>
      <vertAlign val="superscript"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6"/>
      <color rgb="FF0000FF"/>
      <name val="Calibri"/>
      <family val="2"/>
    </font>
    <font>
      <i/>
      <sz val="14"/>
      <color rgb="FFFF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30EC0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gradientFill degree="90">
        <stop position="0">
          <color theme="0"/>
        </stop>
        <stop position="0.5">
          <color theme="0" tint="-0.1490218817712943"/>
        </stop>
        <stop position="1">
          <color theme="0"/>
        </stop>
      </gradient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4" tint="0.39997558519241921"/>
      </bottom>
      <diagonal/>
    </border>
    <border>
      <left style="thin">
        <color auto="1"/>
      </left>
      <right/>
      <top/>
      <bottom style="thin">
        <color theme="4" tint="0.3999755851924192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 applyAlignment="1" applyProtection="1">
      <alignment wrapText="1"/>
      <protection locked="0"/>
    </xf>
    <xf numFmtId="0" fontId="3" fillId="0" borderId="1" xfId="0" applyFont="1" applyBorder="1" applyProtection="1"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 applyProtection="1">
      <alignment horizontal="center" vertical="center"/>
      <protection locked="0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wrapText="1"/>
    </xf>
    <xf numFmtId="0" fontId="0" fillId="0" borderId="1" xfId="0" applyBorder="1" applyAlignment="1">
      <alignment horizontal="right" vertical="center" wrapText="1"/>
    </xf>
    <xf numFmtId="0" fontId="2" fillId="13" borderId="0" xfId="0" applyFont="1" applyFill="1" applyAlignment="1" applyProtection="1">
      <alignment horizontal="center" vertical="center"/>
      <protection locked="0"/>
    </xf>
    <xf numFmtId="164" fontId="0" fillId="0" borderId="0" xfId="1" applyFont="1"/>
    <xf numFmtId="0" fontId="0" fillId="3" borderId="0" xfId="0" applyFill="1"/>
    <xf numFmtId="164" fontId="0" fillId="0" borderId="0" xfId="1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14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shrinkToFit="1"/>
    </xf>
    <xf numFmtId="0" fontId="0" fillId="0" borderId="9" xfId="0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3" fillId="0" borderId="20" xfId="0" applyFont="1" applyBorder="1" applyProtection="1"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" fontId="0" fillId="0" borderId="1" xfId="0" quotePrefix="1" applyNumberFormat="1" applyBorder="1"/>
    <xf numFmtId="0" fontId="0" fillId="0" borderId="6" xfId="0" applyBorder="1"/>
    <xf numFmtId="16" fontId="0" fillId="4" borderId="1" xfId="0" quotePrefix="1" applyNumberFormat="1" applyFill="1" applyBorder="1"/>
    <xf numFmtId="0" fontId="0" fillId="4" borderId="1" xfId="0" applyFill="1" applyBorder="1"/>
    <xf numFmtId="0" fontId="3" fillId="0" borderId="7" xfId="0" applyFont="1" applyBorder="1"/>
    <xf numFmtId="0" fontId="0" fillId="4" borderId="1" xfId="0" quotePrefix="1" applyFill="1" applyBorder="1"/>
    <xf numFmtId="0" fontId="0" fillId="0" borderId="1" xfId="0" quotePrefix="1" applyBorder="1"/>
    <xf numFmtId="0" fontId="3" fillId="0" borderId="8" xfId="0" applyFont="1" applyBorder="1"/>
    <xf numFmtId="0" fontId="14" fillId="2" borderId="21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15" borderId="22" xfId="0" applyFont="1" applyFill="1" applyBorder="1" applyAlignment="1">
      <alignment horizontal="center" vertical="center" wrapText="1"/>
    </xf>
    <xf numFmtId="165" fontId="0" fillId="0" borderId="0" xfId="1" applyNumberFormat="1" applyFont="1" applyBorder="1"/>
    <xf numFmtId="165" fontId="0" fillId="0" borderId="17" xfId="1" applyNumberFormat="1" applyFont="1" applyBorder="1"/>
    <xf numFmtId="0" fontId="0" fillId="0" borderId="17" xfId="0" applyBorder="1"/>
    <xf numFmtId="165" fontId="0" fillId="0" borderId="13" xfId="1" applyNumberFormat="1" applyFont="1" applyBorder="1"/>
    <xf numFmtId="165" fontId="0" fillId="0" borderId="14" xfId="1" applyNumberFormat="1" applyFont="1" applyBorder="1"/>
    <xf numFmtId="9" fontId="0" fillId="16" borderId="18" xfId="2" applyFont="1" applyFill="1" applyBorder="1"/>
    <xf numFmtId="9" fontId="0" fillId="16" borderId="19" xfId="2" applyFont="1" applyFill="1" applyBorder="1"/>
    <xf numFmtId="0" fontId="0" fillId="0" borderId="13" xfId="0" applyBorder="1"/>
    <xf numFmtId="0" fontId="0" fillId="0" borderId="14" xfId="0" applyBorder="1"/>
    <xf numFmtId="0" fontId="0" fillId="0" borderId="24" xfId="0" applyBorder="1" applyAlignment="1">
      <alignment horizontal="right" wrapText="1"/>
    </xf>
    <xf numFmtId="0" fontId="0" fillId="0" borderId="15" xfId="0" applyBorder="1" applyAlignment="1">
      <alignment horizontal="right" wrapText="1"/>
    </xf>
    <xf numFmtId="0" fontId="0" fillId="16" borderId="16" xfId="0" applyFill="1" applyBorder="1" applyAlignment="1">
      <alignment horizontal="right" wrapText="1"/>
    </xf>
    <xf numFmtId="0" fontId="3" fillId="0" borderId="25" xfId="0" applyFont="1" applyBorder="1" applyProtection="1">
      <protection locked="0"/>
    </xf>
    <xf numFmtId="0" fontId="3" fillId="0" borderId="26" xfId="0" applyFont="1" applyBorder="1" applyProtection="1">
      <protection locked="0"/>
    </xf>
    <xf numFmtId="0" fontId="3" fillId="0" borderId="26" xfId="0" applyFont="1" applyBorder="1" applyAlignment="1" applyProtection="1">
      <alignment horizontal="center" vertical="center"/>
      <protection locked="0"/>
    </xf>
    <xf numFmtId="0" fontId="9" fillId="17" borderId="1" xfId="0" applyFont="1" applyFill="1" applyBorder="1" applyAlignment="1">
      <alignment horizontal="center" vertical="center"/>
    </xf>
    <xf numFmtId="0" fontId="13" fillId="0" borderId="1" xfId="0" applyFont="1" applyBorder="1"/>
    <xf numFmtId="164" fontId="12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 applyProtection="1">
      <alignment horizontal="center" vertical="center"/>
      <protection locked="0"/>
    </xf>
    <xf numFmtId="0" fontId="0" fillId="18" borderId="0" xfId="0" applyFill="1"/>
    <xf numFmtId="0" fontId="13" fillId="19" borderId="1" xfId="0" applyFont="1" applyFill="1" applyBorder="1"/>
    <xf numFmtId="0" fontId="0" fillId="0" borderId="0" xfId="0" applyAlignment="1">
      <alignment horizontal="left"/>
    </xf>
    <xf numFmtId="0" fontId="0" fillId="0" borderId="5" xfId="0" pivotButton="1" applyBorder="1" applyAlignment="1">
      <alignment horizontal="left" vertical="center"/>
    </xf>
    <xf numFmtId="0" fontId="0" fillId="3" borderId="0" xfId="0" applyFill="1" applyAlignment="1">
      <alignment horizontal="left"/>
    </xf>
    <xf numFmtId="0" fontId="3" fillId="15" borderId="26" xfId="0" applyFont="1" applyFill="1" applyBorder="1" applyAlignment="1">
      <alignment horizontal="center"/>
    </xf>
    <xf numFmtId="0" fontId="14" fillId="15" borderId="27" xfId="0" applyFont="1" applyFill="1" applyBorder="1" applyAlignment="1">
      <alignment horizontal="center"/>
    </xf>
    <xf numFmtId="0" fontId="3" fillId="2" borderId="25" xfId="0" applyFont="1" applyFill="1" applyBorder="1" applyAlignment="1" applyProtection="1">
      <alignment horizontal="center" vertical="center" wrapText="1"/>
      <protection locked="0"/>
    </xf>
    <xf numFmtId="0" fontId="3" fillId="2" borderId="26" xfId="0" applyFont="1" applyFill="1" applyBorder="1" applyAlignment="1" applyProtection="1">
      <alignment horizontal="center" vertical="center" wrapText="1"/>
      <protection locked="0"/>
    </xf>
    <xf numFmtId="0" fontId="3" fillId="2" borderId="26" xfId="0" applyFont="1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0" fillId="15" borderId="27" xfId="0" applyFill="1" applyBorder="1" applyAlignment="1">
      <alignment horizontal="center"/>
    </xf>
    <xf numFmtId="0" fontId="17" fillId="17" borderId="27" xfId="0" applyFont="1" applyFill="1" applyBorder="1" applyAlignment="1">
      <alignment horizontal="center"/>
    </xf>
    <xf numFmtId="0" fontId="17" fillId="17" borderId="8" xfId="0" applyFont="1" applyFill="1" applyBorder="1" applyAlignment="1">
      <alignment horizontal="center"/>
    </xf>
    <xf numFmtId="0" fontId="17" fillId="17" borderId="25" xfId="0" applyFont="1" applyFill="1" applyBorder="1" applyAlignment="1">
      <alignment horizontal="center"/>
    </xf>
    <xf numFmtId="0" fontId="17" fillId="17" borderId="23" xfId="0" applyFont="1" applyFill="1" applyBorder="1" applyAlignment="1">
      <alignment horizontal="center"/>
    </xf>
    <xf numFmtId="0" fontId="17" fillId="17" borderId="6" xfId="0" applyFont="1" applyFill="1" applyBorder="1" applyAlignment="1">
      <alignment horizontal="center"/>
    </xf>
    <xf numFmtId="0" fontId="17" fillId="17" borderId="21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166" fontId="0" fillId="20" borderId="0" xfId="0" applyNumberFormat="1" applyFill="1"/>
    <xf numFmtId="9" fontId="19" fillId="20" borderId="24" xfId="2" applyFont="1" applyFill="1" applyBorder="1"/>
    <xf numFmtId="3" fontId="19" fillId="20" borderId="24" xfId="2" applyNumberFormat="1" applyFont="1" applyFill="1" applyBorder="1"/>
  </cellXfs>
  <cellStyles count="4">
    <cellStyle name="Komma" xfId="1" builtinId="3"/>
    <cellStyle name="Milliers 2" xfId="3" xr:uid="{00000000-0005-0000-0000-000001000000}"/>
    <cellStyle name="Procent" xfId="2" builtinId="5"/>
    <cellStyle name="Standaard" xfId="0" builtinId="0"/>
  </cellStyles>
  <dxfs count="131">
    <dxf>
      <font>
        <color rgb="FF9C0006"/>
      </font>
      <fill>
        <patternFill>
          <bgColor rgb="FFFFC7CE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horizontal="left"/>
    </dxf>
    <dxf>
      <alignment horizontal="left"/>
    </dxf>
    <dxf>
      <alignment wrapText="0"/>
    </dxf>
    <dxf>
      <alignment wrapText="0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general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horizontal="general" indent="0"/>
    </dxf>
    <dxf>
      <alignment horizontal="general" indent="0"/>
    </dxf>
    <dxf>
      <alignment horizontal="general" indent="0"/>
    </dxf>
    <dxf>
      <alignment horizontal="general" indent="0"/>
    </dxf>
    <dxf>
      <alignment horizontal="left"/>
    </dxf>
    <dxf>
      <alignment wrapText="0" indent="0"/>
    </dxf>
    <dxf>
      <alignment horizontal="general" indent="0"/>
    </dxf>
    <dxf>
      <alignment wrapText="0"/>
    </dxf>
    <dxf>
      <alignment horizontal="left"/>
    </dxf>
    <dxf>
      <alignment horizontal="general" indent="0"/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alignment horizontal="left"/>
    </dxf>
    <dxf>
      <alignment wrapText="0" indent="0"/>
    </dxf>
    <dxf>
      <alignment wrapText="0" indent="0"/>
    </dxf>
    <dxf>
      <alignment horizontal="general"/>
    </dxf>
    <dxf>
      <alignment wrapText="0" indent="0"/>
    </dxf>
    <dxf>
      <alignment horizontal="left"/>
    </dxf>
    <dxf>
      <alignment wrapText="0" indent="0"/>
    </dxf>
    <dxf>
      <alignment horizontal="left"/>
    </dxf>
    <dxf>
      <alignment wrapText="0" indent="0"/>
    </dxf>
    <dxf>
      <alignment wrapText="0" indent="0"/>
    </dxf>
    <dxf>
      <alignment horizontal="left"/>
    </dxf>
    <dxf>
      <alignment wrapText="0" indent="0"/>
    </dxf>
    <dxf>
      <alignment horizontal="left"/>
    </dxf>
    <dxf>
      <alignment wrapText="0" indent="0"/>
    </dxf>
    <dxf>
      <alignment horizontal="left"/>
    </dxf>
    <dxf>
      <alignment wrapText="0" indent="0"/>
    </dxf>
    <dxf>
      <alignment wrapText="1"/>
    </dxf>
    <dxf>
      <alignment wrapText="0" indent="0"/>
    </dxf>
    <dxf>
      <alignment wrapText="0" indent="0"/>
    </dxf>
    <dxf>
      <alignment wrapText="0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protection locked="1" hidden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protection locked="1" hidden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protection locked="0" hidden="0"/>
    </dxf>
  </dxfs>
  <tableStyles count="0" defaultTableStyle="TableStyleMedium2" defaultPivotStyle="PivotStyleLight16"/>
  <colors>
    <mruColors>
      <color rgb="FFF7354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178385</xdr:colOff>
      <xdr:row>16</xdr:row>
      <xdr:rowOff>42809</xdr:rowOff>
    </xdr:from>
    <xdr:to>
      <xdr:col>1</xdr:col>
      <xdr:colOff>1362035</xdr:colOff>
      <xdr:row>17</xdr:row>
      <xdr:rowOff>147672</xdr:rowOff>
    </xdr:to>
    <xdr:sp macro="[0]!essai" textlink="" fLocksText="0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257172" y="2919573"/>
          <a:ext cx="1183650" cy="284661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Actualiser</a:t>
          </a:r>
        </a:p>
      </xdr:txBody>
    </xdr:sp>
    <xdr:clientData fLocksWithSheet="0"/>
  </xdr:twoCellAnchor>
  <xdr:twoCellAnchor>
    <xdr:from>
      <xdr:col>1</xdr:col>
      <xdr:colOff>1428410</xdr:colOff>
      <xdr:row>16</xdr:row>
      <xdr:rowOff>42806</xdr:rowOff>
    </xdr:from>
    <xdr:to>
      <xdr:col>1</xdr:col>
      <xdr:colOff>2612060</xdr:colOff>
      <xdr:row>17</xdr:row>
      <xdr:rowOff>147669</xdr:rowOff>
    </xdr:to>
    <xdr:sp macro="[0]!NvelleRéf" textlink="" fLocksText="0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07197" y="2919570"/>
          <a:ext cx="1183650" cy="284661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Nvelle Réf.</a:t>
          </a:r>
        </a:p>
      </xdr:txBody>
    </xdr:sp>
    <xdr:clientData fLocksWithSheet="0"/>
  </xdr:twoCellAnchor>
  <xdr:twoCellAnchor>
    <xdr:from>
      <xdr:col>2</xdr:col>
      <xdr:colOff>5221</xdr:colOff>
      <xdr:row>16</xdr:row>
      <xdr:rowOff>42810</xdr:rowOff>
    </xdr:from>
    <xdr:to>
      <xdr:col>3</xdr:col>
      <xdr:colOff>74915</xdr:colOff>
      <xdr:row>17</xdr:row>
      <xdr:rowOff>147673</xdr:rowOff>
    </xdr:to>
    <xdr:sp macro="[0]!Afficher" textlink="" fLocksText="0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890137" y="42810"/>
          <a:ext cx="1182727" cy="372419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Formulaire</a:t>
          </a:r>
        </a:p>
      </xdr:txBody>
    </xdr:sp>
    <xdr:clientData fLocksWithSheet="0"/>
  </xdr:twoCellAnchor>
  <xdr:twoCellAnchor>
    <xdr:from>
      <xdr:col>0</xdr:col>
      <xdr:colOff>94180</xdr:colOff>
      <xdr:row>16</xdr:row>
      <xdr:rowOff>42808</xdr:rowOff>
    </xdr:from>
    <xdr:to>
      <xdr:col>1</xdr:col>
      <xdr:colOff>85618</xdr:colOff>
      <xdr:row>17</xdr:row>
      <xdr:rowOff>154111</xdr:rowOff>
    </xdr:to>
    <xdr:sp macro="[0]!Mise_à_zéro" textlink="" fLocksText="0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4180" y="42808"/>
          <a:ext cx="1258584" cy="376719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Mise</a:t>
          </a:r>
          <a:r>
            <a:rPr lang="fr-FR" sz="16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 à zéro</a:t>
          </a:r>
          <a:endParaRPr lang="fr-FR" sz="16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</xdr:row>
          <xdr:rowOff>133350</xdr:rowOff>
        </xdr:from>
        <xdr:to>
          <xdr:col>1</xdr:col>
          <xdr:colOff>1181100</xdr:colOff>
          <xdr:row>6</xdr:row>
          <xdr:rowOff>247650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3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nl-BE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</xdr:row>
          <xdr:rowOff>133350</xdr:rowOff>
        </xdr:from>
        <xdr:to>
          <xdr:col>1</xdr:col>
          <xdr:colOff>1181100</xdr:colOff>
          <xdr:row>5</xdr:row>
          <xdr:rowOff>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3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nl-BE" sz="16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Ajuster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228600</xdr:colOff>
          <xdr:row>6</xdr:row>
          <xdr:rowOff>171450</xdr:rowOff>
        </xdr:from>
        <xdr:to>
          <xdr:col>18</xdr:col>
          <xdr:colOff>85725</xdr:colOff>
          <xdr:row>8</xdr:row>
          <xdr:rowOff>180975</xdr:rowOff>
        </xdr:to>
        <xdr:sp macro="" textlink="">
          <xdr:nvSpPr>
            <xdr:cNvPr id="18435" name="Button 3" hidden="1">
              <a:extLst>
                <a:ext uri="{63B3BB69-23CF-44E3-9099-C40C66FF867C}">
                  <a14:compatExt spid="_x0000_s18435"/>
                </a:ext>
                <a:ext uri="{FF2B5EF4-FFF2-40B4-BE49-F238E27FC236}">
                  <a16:creationId xmlns:a16="http://schemas.microsoft.com/office/drawing/2014/main" id="{00000000-0008-0000-0300-00000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rsions%20pourries\20221129VENTILATION%20RESTOS%20NB%20benef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iblioth&#232;que%20Ma&#226;tou\Desktop\00%20Ventilation%20CEE%20Prod.%20Compl\RESTOS%20OK\Archives\20221227VENTILATION%20REST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IER ARTICLES C2122"/>
      <sheetName val="Bénéficiaires"/>
      <sheetName val="Calcul"/>
      <sheetName val="MIXTE"/>
      <sheetName val="ACCOMPAGNEMENT"/>
      <sheetName val="PROTEINE"/>
      <sheetName val="COMPLEMENT"/>
      <sheetName val="DESSERT"/>
      <sheetName val="LAITAGES"/>
      <sheetName val="LAIT"/>
      <sheetName val="RESTO - EXEMPLES POINTS"/>
      <sheetName val="AFFICHAGE"/>
      <sheetName val="RECAP"/>
      <sheetName val="Stock"/>
    </sheetNames>
    <sheetDataSet>
      <sheetData sheetId="0">
        <row r="12">
          <cell r="AR12" t="str">
            <v>AMBIANT 1</v>
          </cell>
        </row>
        <row r="13">
          <cell r="AR13" t="str">
            <v>AMBIANT 2</v>
          </cell>
        </row>
        <row r="14">
          <cell r="AR14" t="str">
            <v>AMBIANT RAMASSE</v>
          </cell>
        </row>
        <row r="15">
          <cell r="AR15" t="str">
            <v>CE - AMBIANT 1</v>
          </cell>
        </row>
        <row r="16">
          <cell r="AR16" t="str">
            <v>CE - AMBIANT 2</v>
          </cell>
        </row>
        <row r="17">
          <cell r="AR17" t="str">
            <v>CONGEL 1</v>
          </cell>
        </row>
        <row r="18">
          <cell r="AR18" t="str">
            <v>CONGEL 2</v>
          </cell>
        </row>
        <row r="19">
          <cell r="AR19" t="str">
            <v>CONGEL 5</v>
          </cell>
        </row>
        <row r="20">
          <cell r="AR20" t="str">
            <v>CONGEL 6</v>
          </cell>
        </row>
        <row r="21">
          <cell r="AR21" t="str">
            <v>CONGEL 7</v>
          </cell>
        </row>
        <row r="22">
          <cell r="AR22" t="str">
            <v>FRIGO 1</v>
          </cell>
        </row>
        <row r="23">
          <cell r="AR23" t="str">
            <v>FRIGO 2</v>
          </cell>
        </row>
        <row r="24">
          <cell r="AR24" t="str">
            <v>FRIGO 3</v>
          </cell>
        </row>
        <row r="25">
          <cell r="AR25" t="str">
            <v>FRIGO 4</v>
          </cell>
        </row>
        <row r="26">
          <cell r="AR26" t="str">
            <v>FRIGO RAMASSE</v>
          </cell>
        </row>
        <row r="27">
          <cell r="AR27" t="str">
            <v>FRUITS ET LEGUMES</v>
          </cell>
        </row>
        <row r="28">
          <cell r="AR28" t="str">
            <v>HYGIENE</v>
          </cell>
        </row>
        <row r="29">
          <cell r="AR29" t="str">
            <v>LAIT ET ŒUFS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IER ARTICLES C2122"/>
      <sheetName val="4Quart"/>
      <sheetName val="Bénéficiaires"/>
      <sheetName val="Calcul"/>
      <sheetName val="Hygiène"/>
      <sheetName val="MIXTE"/>
      <sheetName val="ACCOMPAGNEMENT"/>
      <sheetName val="PROTEINE"/>
      <sheetName val="COMPLEMENT"/>
      <sheetName val="DESSERT"/>
      <sheetName val="LAITAGES"/>
      <sheetName val="LAIT"/>
      <sheetName val="RESTO - EXEMPLES POINTS"/>
      <sheetName val="AFFICHAGE"/>
      <sheetName val="RECAP"/>
      <sheetName val="Stock"/>
    </sheetNames>
    <sheetDataSet>
      <sheetData sheetId="0">
        <row r="10">
          <cell r="AQ10">
            <v>0</v>
          </cell>
        </row>
        <row r="11">
          <cell r="AQ11" t="str">
            <v>1LAIT</v>
          </cell>
        </row>
        <row r="12">
          <cell r="AQ12" t="str">
            <v>ACCOMPAGNEMENT</v>
          </cell>
        </row>
        <row r="13">
          <cell r="AQ13" t="str">
            <v>COMPLEMENT</v>
          </cell>
        </row>
        <row r="14">
          <cell r="AQ14" t="str">
            <v>DESSERT</v>
          </cell>
        </row>
        <row r="15">
          <cell r="AQ15" t="str">
            <v>HS</v>
          </cell>
        </row>
        <row r="16">
          <cell r="AQ16" t="str">
            <v>LAITAGE</v>
          </cell>
        </row>
        <row r="17">
          <cell r="AQ17" t="str">
            <v>MIXTE</v>
          </cell>
        </row>
        <row r="18">
          <cell r="AQ18" t="str">
            <v>PROTEINE</v>
          </cell>
        </row>
        <row r="19">
          <cell r="AQ19">
            <v>0</v>
          </cell>
        </row>
        <row r="20">
          <cell r="AQ20">
            <v>0</v>
          </cell>
        </row>
        <row r="21">
          <cell r="AQ21">
            <v>0</v>
          </cell>
        </row>
        <row r="22">
          <cell r="AQ22">
            <v>0</v>
          </cell>
        </row>
        <row r="23">
          <cell r="AQ23">
            <v>0</v>
          </cell>
        </row>
        <row r="24">
          <cell r="AQ24">
            <v>0</v>
          </cell>
        </row>
        <row r="25">
          <cell r="AQ25">
            <v>0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51 DORMANS" refreshedDate="44970.615636689814" createdVersion="8" refreshedVersion="6" minRefreshableVersion="3" recordCount="187" xr:uid="{00000000-000A-0000-FFFF-FFFF38000000}">
  <cacheSource type="worksheet">
    <worksheetSource ref="B19:L206" sheet="BDD"/>
  </cacheSource>
  <cacheFields count="11">
    <cacheField name="Désignation" numFmtId="0">
      <sharedItems containsBlank="1" count="211">
        <m/>
        <s v="2 DEMI BAGUETTES PRECUITES"/>
        <s v="4 QUART 500G"/>
        <s v="ANANAS MORCEAUX / 637ML Env.600G"/>
        <s v="BANANES"/>
        <s v="BARRE CEREALE CHOCOLAT 22G"/>
        <s v="BETTERAVE EN CONSERVE / 4250ML Env.4KG"/>
        <s v="BEURRE DOUX 250G"/>
        <s v="BISCUIT CUILLERE 250G"/>
        <s v="BISCUITS TWINS 44G"/>
        <s v="BOISSON SIROP 20CL"/>
        <s v="BOULETTES BŒUF MONTFORT"/>
        <s v="BOUILLON EN POUDRE 110G"/>
        <s v="BRIOCHE 400G"/>
        <s v="BRIOCHE 500G"/>
        <s v="BRIOCHE CHOCOLAT 400G"/>
        <s v="BRIOCHE PEPITE CHOCOLAT 280G"/>
        <s v="BRIOCHE PEPITE CHOCOLAT 35G"/>
        <s v="BRIOCHE TRESSEE 450G"/>
        <s v="BUTTERNUT"/>
        <s v="CACAHUETES WASABI "/>
        <s v="CALAMAR 1KG SURGELE"/>
        <s v="CAMEMBERT 30G"/>
        <s v="CAROTTES"/>
        <s v="CASSOULET / 850ML Env.800G"/>
        <s v="CE - BEURRE DOUX"/>
        <s v="CE - CAFE MOULU 250G"/>
        <s v="CE - CHAMPIGNON / 425ML Env.400G"/>
        <s v="CE - CHOCO POUDRE 500G"/>
        <s v="CE - COCKTAIL FRUITS NATURE / 425ML Env.400G"/>
        <s v="CE - EMMENTAL 250G"/>
        <s v="CE - FILET LIEU NOIR à l'unité"/>
        <s v="CE - FLAGEOLETS VERTS / 425ML Env.400G"/>
        <s v="CE - HARICOTS VERTS / 850ML Env.800G"/>
        <s v="CE - LAIT DEMI-ECREME 1L"/>
        <s v="CE - PTI POIS CAROTTE / 850ML Env.800G"/>
        <s v="CE - PUREE DE PDT 125G"/>
        <s v="CE - RATATOUILLE 375G "/>
        <s v="CE - RAVIOLI BOLO / 850ML Env.800G"/>
        <s v="CE - SARDINES A L'HUILE / 142ML Env.130G"/>
        <s v="CE - SPHAGHETTI 500G"/>
        <s v="CE - STEACK HACHE 100G"/>
        <s v="CE - SUCRE EN MORCEAUX 1KG"/>
        <s v="CE - THON ENTIER / 212ML Env.200G"/>
        <s v="CE21 - VELOUTE DE POIREAUX PDT 1L"/>
        <s v="CHINOIS 500G"/>
        <s v="CHINOIS 600G"/>
        <s v="CHIPS ALGUES 20G"/>
        <s v="CHIPS CHEVRE PIMENT 130G"/>
        <s v="CHIPS RAMASSE 30G"/>
        <s v="CHOCOLAT 120G"/>
        <s v="CHOCOLAT CHAUD 50G"/>
        <s v="CHOCOLAT DIVERS 300G"/>
        <s v="CHOUX FLEUR"/>
        <s v="CHOUCROUTE GARNIE / 425ML Env.400G"/>
        <s v="CHOUX VERT"/>
        <s v="CLEMENTINE à l'unité"/>
        <s v="COCA COLA 12X1L"/>
        <s v="COEUR DE PALMIER 2,920KG"/>
        <s v="COMPOTE 100G"/>
        <s v="COMPOTE 125G"/>
        <s v="COMPOTE POMME VANILLE 100G"/>
        <s v="CONFITURE 30G"/>
        <s v="CONFITURE 335G"/>
        <s v="CONFITURE 370G"/>
        <s v="CONFITURE 750G"/>
        <s v="CONSERVE LEGUME / 850ML Env.800G"/>
        <s v="CONSERVE DE POISSON 200G"/>
        <s v="COTES DE PORC"/>
        <s v="COURGETTE"/>
        <s v="COUSCOUS MOYEN 1KG"/>
        <s v="CRACKERS 380G"/>
        <s v="CREME DE COCO 330ML"/>
        <s v="CREME DESSERT 570G"/>
        <s v="CREME DESSERT CHOCOLAT 4X120G"/>
        <s v="CUBE BOUILLON 150G"/>
        <s v="CUISSE POULET SURG 240/260G"/>
        <s v="EAU 1,5L"/>
        <s v="EAU AROMATISEE 1L"/>
        <s v="ECLAIR MELANGE 75G"/>
        <s v="ENDIVE à l'unité"/>
        <s v="FARINE 1KG"/>
        <s v="FILET LIEU NOIR 100G"/>
        <s v="FONDANT CHOCOLAT 750G"/>
        <s v="FOURRE ROND CHOCOLAT 300G"/>
        <s v="FRIANDISES CHOCOLAT -200G"/>
        <s v="FRITES SURGELE 2,5KG"/>
        <s v="FROMAGE RAMASSE"/>
        <s v="FROMAGE BLANC 1KG"/>
        <s v="FROMAGE CHEVRE RAMASSE"/>
        <s v="FROMAGE KIRI PIC ET CROQUE 280G"/>
        <s v="GALETTES DES ROIS RAMMASSE 400G"/>
        <s v="GATEAU - DE 40G"/>
        <s v="GATEAU CHOCOLAT 100G"/>
        <s v="GATEAU RAMMASSE 200G"/>
        <s v="GAUFRETTES CHOCOLAT 150G"/>
        <s v="GOURDE CHOCOLAT 85G"/>
        <s v="GRATIN DE POISSON 400G"/>
        <s v="GRAINE DE SESAME 500G"/>
        <s v="HACHIS PARMENTIER 400G"/>
        <s v="HAMBURGER 150G"/>
        <s v="HARICOT VERT  / 280ML Env.300G"/>
        <s v="HARICOTS VERTS / 850ML Env.800G"/>
        <s v="HUILE VEGETALE 1L"/>
        <s v="JAMBON SUPERIEUR 160G"/>
        <s v="JUS DE FRUITS DIVERS 1L"/>
        <s v="KIWIS"/>
        <s v="WKNACHI 140G"/>
        <s v="LAIT COCO 200ML"/>
        <s v="LAIT COCO 400ML"/>
        <s v="LEGUMES COUSCOUS 1KG SURGELE"/>
        <s v="LESSIVE POUDRE 840G"/>
        <s v="MACEDOINE 425ML / 400G"/>
        <s v="MACARONI 1KG"/>
        <s v="MADELEINE 240G"/>
        <s v="MADELEINE LONGUE 250G"/>
        <s v="MARSHMALLOW HALAL 1KG"/>
        <s v="MERGUEZ    "/>
        <s v="MIEL 1KG"/>
        <s v="MINI BAGUETTES 75G"/>
        <s v="MINI TOASTS RAMASSE 255G"/>
        <s v="CONSERVE MIXTE / 425ML Env.400G"/>
        <s v="CONSERVE MIXTE / 1275ML Env.1200G"/>
        <s v="CONSERVE MIXTE / 850ML Env.800G"/>
        <s v="MOUTARDE 175G"/>
        <s v="NAVET à l'unité"/>
        <s v="NUGGETS DE DINDE 200G"/>
        <s v="NUGGET POULET 500G"/>
        <s v="OASIS 33CL"/>
        <s v="OEUF"/>
        <s v="OIGNONS à l'unité"/>
        <s v="ORANGE"/>
        <s v="PAIN BURGER BRIOCHE 200G"/>
        <s v="PAIN AU CHOCOLAT 360G"/>
        <s v="PAIN CHOCOLAT RAMMASSE 400G"/>
        <s v="PAIN DE MIE NATURE 500G"/>
        <s v="PAIN RAMASSE 175G"/>
        <s v="PAIN VIENNOIS 340G"/>
        <s v="PATATE DOUCE à l'unité"/>
        <s v="PERRIER 1L"/>
        <s v="PERRIER 25CL"/>
        <s v="PETIT POIS  / 212ML Env.200G"/>
        <s v="PETIT POIS  / 850ML Env.800G"/>
        <s v="POIRES"/>
        <s v="POINTE DE BRIE 150G"/>
        <s v="POIS CHICHE 1/2"/>
        <s v="POIS CHICHE / 820ML Env.800G"/>
        <s v="POIS CHICHE 400G"/>
        <s v="POMMES"/>
        <s v="POMMES DE TERRE au Kilo"/>
        <s v="POUSSIN CHOCOLAT 130G"/>
        <s v="PREPARATION RISOTTO"/>
        <s v="PUREE 100G"/>
        <s v="PUREE CAROTTES PANAIS BIO 30G"/>
        <s v="TROPICANA SANS PULPE 100%"/>
        <s v="RAVIOLI CHINOIS 500G"/>
        <s v="RILLETTES DE VOLAILLE / 212ML Env.200G"/>
        <s v="RIZ 1KG"/>
        <s v="ROULEAU DE VIANDE 500G SURGELE"/>
        <s v="SAINT PAULIN 150G"/>
        <s v="SAINT PAULIN 30G"/>
        <s v="SALAMI 160G"/>
        <s v="SALADE CATALANE THON / 280ML Env.300G"/>
        <s v="SALADE MEXICAINE THON / 280ML Env.300G"/>
        <s v="SARDINES SURGELEES 500G"/>
        <s v="SAUMON FUME 1KG"/>
        <s v="SAUCISSES LENTILLES / 850ML Env.800G"/>
        <s v="SHAMPOING DOUCHE 300ML"/>
        <s v="SOUPE MAGGI HARIRA HALAL"/>
        <s v="SPHAGHETTI 500G"/>
        <s v="STEACK HACHE 100G"/>
        <s v="TABLETTE CHOCOLAT 100G"/>
        <s v="TARTELETTE CHOCOLAT 150G"/>
        <s v="TARTELETTES FRUIT 150G"/>
        <s v="TERRINE 180G"/>
        <s v="TERRINE 450G"/>
        <s v="TERRINE 80G"/>
        <s v="TERRINE VOLAILLE 180G"/>
        <s v="TOME NOIRE 30G"/>
        <s v="TORTI 1KG"/>
        <s v="TRESSES FROMAGE 440G"/>
        <s v="VACHE QUI RIT 192G"/>
        <s v="VACHE QUI RIT PIC 35G"/>
        <s v="VINAIGRE 500ML"/>
        <s v="WRAP 370G"/>
        <s v="YAOURT RAMASSE"/>
        <s v="YAOURTS VARIES 115G - 125G"/>
        <s v="CONFITURE MIRTYLLE 335G" u="1"/>
        <s v="TERRINE VOLAILLE CHAMPIGNON 180G" u="1"/>
        <s v="POMMES DE TERRE" u="1"/>
        <s v="JUS D'ORANGE 1L" u="1"/>
        <s v="BETTERAVE 4KG" u="1"/>
        <s v="CE20 - SARDINES A L'HUILE / 142ML Env.130G" u="1"/>
        <s v="DANETTE 125G" u="1"/>
        <s v="MINI CAKE PARFUM VARIEE 27G" u="1"/>
        <s v="CHOU FLEUR 10KG" u="1"/>
        <s v="CE - THON ENTIER 212ML Env.200G" u="1"/>
        <s v="WYAOURT RAMASSE" u="1"/>
        <s v="MADELEINE ETOILE 30G" u="1"/>
        <s v="CE22 - SPHAGHETTI 500G" u="1"/>
        <s v="fzfcazcfze" u="1"/>
        <s v="CUISSE POULET SURG" u="1"/>
        <s v="SACHET DE 2 BISCUITS PEPITES 25G" u="1"/>
        <s v="SACHET 3 GALETTES 19,5G" u="1"/>
        <s v="vdsvsdvgsq" u="1"/>
        <s v="FROMAGE BLANC 100G" u="1"/>
        <s v="FRIANDISES CHOCOLAT 200G" u="1"/>
        <s v="CONSERVE LEGUME / 850ML ~800G" u="1"/>
        <s v="ROULEAU DEVIANDE 500G SURGELE" u="1"/>
        <s v="MADELEINE 40G" u="1"/>
        <s v="CE - POIS CHICHE 400G" u="1"/>
      </sharedItems>
    </cacheField>
    <cacheField name="Emplacement" numFmtId="0">
      <sharedItems containsBlank="1"/>
    </cacheField>
    <cacheField name="Catégorie" numFmtId="0">
      <sharedItems containsBlank="1" count="10">
        <m/>
        <s v="COMPLEMENT"/>
        <s v="DESSERT"/>
        <s v="ACCOMPAGNEMENT"/>
        <s v="LAITAGE"/>
        <s v="PROTEINE"/>
        <s v="MIXTE"/>
        <s v="1LAIT"/>
        <s v="HYGIENE"/>
        <s v="cvdscvvcd" u="1"/>
      </sharedItems>
    </cacheField>
    <cacheField name="Portion unitaire" numFmtId="0">
      <sharedItems containsBlank="1" containsMixedTypes="1" containsNumber="1" minValue="0.13" maxValue="16"/>
    </cacheField>
    <cacheField name="Stock après dernière distribution" numFmtId="0">
      <sharedItems containsNonDate="0" containsString="0" containsBlank="1"/>
    </cacheField>
    <cacheField name="Ramasse" numFmtId="0">
      <sharedItems containsString="0" containsBlank="1" containsNumber="1" containsInteger="1" minValue="1" maxValue="173"/>
    </cacheField>
    <cacheField name="Livraison du jour" numFmtId="0">
      <sharedItems containsString="0" containsBlank="1" containsNumber="1" containsInteger="1" minValue="6" maxValue="1152"/>
    </cacheField>
    <cacheField name="Ajout stock collecte" numFmtId="0">
      <sharedItems containsNonDate="0" containsString="0" containsBlank="1"/>
    </cacheField>
    <cacheField name="A distribuer" numFmtId="0">
      <sharedItems containsSemiMixedTypes="0" containsString="0" containsNumber="1" containsInteger="1" minValue="0" maxValue="45663" count="136">
        <n v="0"/>
        <n v="42"/>
        <n v="173"/>
        <n v="240"/>
        <n v="1152"/>
        <n v="17"/>
        <n v="30"/>
        <n v="85"/>
        <n v="6"/>
        <n v="80"/>
        <n v="248"/>
        <n v="48"/>
        <n v="14"/>
        <n v="150"/>
        <n v="120"/>
        <n v="12"/>
        <n v="360"/>
        <n v="18"/>
        <n v="24"/>
        <n v="15"/>
        <n v="1"/>
        <n v="2"/>
        <n v="638"/>
        <n v="16"/>
        <n v="84"/>
        <n v="60"/>
        <n v="20"/>
        <n v="28"/>
        <n v="8"/>
        <n v="578"/>
        <n v="70"/>
        <n v="154"/>
        <n v="4"/>
        <n v="45"/>
        <n v="640"/>
        <n v="72"/>
        <n v="420"/>
        <n v="31"/>
        <n v="576"/>
        <n v="96" u="1"/>
        <n v="57" u="1"/>
        <n v="256" u="1"/>
        <n v="34" u="1"/>
        <n v="1080" u="1"/>
        <n v="1222" u="1"/>
        <n v="100" u="1"/>
        <n v="456" u="1"/>
        <n v="13" u="1"/>
        <n v="125" u="1"/>
        <n v="600" u="1"/>
        <n v="36" u="1"/>
        <n v="61" u="1"/>
        <n v="130" u="1"/>
        <n v="83" u="1"/>
        <n v="459" u="1"/>
        <n v="5" u="1"/>
        <n v="108" u="1"/>
        <n v="63" u="1"/>
        <n v="138" u="1"/>
        <n v="40" u="1"/>
        <n v="87" u="1"/>
        <n v="112" u="1"/>
        <n v="66" u="1"/>
        <n v="554" u="1"/>
        <n v="196" u="1"/>
        <n v="896" u="1"/>
        <n v="378" u="1"/>
        <n v="336" u="1"/>
        <n v="204" u="1"/>
        <n v="78" u="1"/>
        <n v="103" u="1"/>
        <n v="128" u="1"/>
        <n v="178" u="1"/>
        <n v="50" u="1"/>
        <n v="107" u="1"/>
        <n v="300" u="1"/>
        <n v="400" u="1"/>
        <n v="52" u="1"/>
        <n v="111" u="1"/>
        <n v="165" u="1"/>
        <n v="65" u="1"/>
        <n v="144" u="1"/>
        <n v="19" u="1"/>
        <n v="54" u="1"/>
        <n v="804" u="1"/>
        <n v="7" u="1"/>
        <n v="69" u="1"/>
        <n v="223" u="1"/>
        <n v="1004" u="1"/>
        <n v="94" u="1"/>
        <n v="56" u="1"/>
        <n v="552" u="1"/>
        <n v="681" u="1"/>
        <n v="21" u="1"/>
        <n v="210" u="1"/>
        <n v="726" u="1"/>
        <n v="35" u="1"/>
        <n v="168" u="1"/>
        <n v="364" u="1"/>
        <n v="22" u="1"/>
        <n v="102" u="1"/>
        <n v="45663" u="1"/>
        <n v="81" u="1"/>
        <n v="176" u="1"/>
        <n v="23" u="1"/>
        <n v="3" u="1"/>
        <n v="635" u="1"/>
        <n v="110" u="1"/>
        <n v="64" u="1"/>
        <n v="142" u="1"/>
        <n v="213" u="1"/>
        <n v="454" u="1"/>
        <n v="192" u="1"/>
        <n v="25" u="1"/>
        <n v="68" u="1"/>
        <n v="221" u="1"/>
        <n v="9" u="1"/>
        <n v="4522" u="1"/>
        <n v="26" u="1"/>
        <n v="118" u="1"/>
        <n v="137" u="1"/>
        <n v="76" u="1"/>
        <n v="10" u="1"/>
        <n v="145" u="1"/>
        <n v="216" u="1"/>
        <n v="105" u="1"/>
        <n v="505" u="1"/>
        <n v="11" u="1"/>
        <n v="211" u="1"/>
        <n v="672" u="1"/>
        <n v="53" u="1"/>
        <n v="113" u="1"/>
        <n v="169" u="1"/>
        <n v="148" u="1"/>
        <n v="117" u="1"/>
        <n v="32" u="1"/>
      </sharedItems>
    </cacheField>
    <cacheField name="Point par portion" numFmtId="0">
      <sharedItems containsSemiMixedTypes="0" containsString="0" containsNumber="1" minValue="0" maxValue="638"/>
    </cacheField>
    <cacheField name="NB POINTS" numFmtId="0">
      <sharedItems containsSemiMixedTypes="0" containsString="0" containsNumber="1" minValue="0" maxValue="63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7">
  <r>
    <x v="0"/>
    <m/>
    <x v="0"/>
    <m/>
    <m/>
    <m/>
    <m/>
    <m/>
    <x v="0"/>
    <n v="0"/>
    <n v="0"/>
  </r>
  <r>
    <x v="1"/>
    <s v="CONGEL 5"/>
    <x v="1"/>
    <n v="1"/>
    <m/>
    <m/>
    <m/>
    <m/>
    <x v="0"/>
    <n v="0"/>
    <n v="0"/>
  </r>
  <r>
    <x v="2"/>
    <s v="AMBIANT 2"/>
    <x v="2"/>
    <n v="4"/>
    <m/>
    <m/>
    <n v="42"/>
    <m/>
    <x v="1"/>
    <n v="168"/>
    <n v="168"/>
  </r>
  <r>
    <x v="3"/>
    <s v="AMBIANT 2"/>
    <x v="2"/>
    <n v="6"/>
    <m/>
    <m/>
    <m/>
    <m/>
    <x v="0"/>
    <n v="0"/>
    <n v="0"/>
  </r>
  <r>
    <x v="4"/>
    <s v="FRUITS ET LEGUMES"/>
    <x v="2"/>
    <n v="1.35"/>
    <m/>
    <m/>
    <m/>
    <m/>
    <x v="0"/>
    <n v="0"/>
    <n v="0"/>
  </r>
  <r>
    <x v="5"/>
    <s v="AMBIANT 2"/>
    <x v="2"/>
    <n v="1"/>
    <m/>
    <m/>
    <m/>
    <m/>
    <x v="0"/>
    <n v="0"/>
    <n v="0"/>
  </r>
  <r>
    <x v="6"/>
    <s v="FRUITS ET LEGUMES"/>
    <x v="3"/>
    <n v="16"/>
    <m/>
    <m/>
    <m/>
    <m/>
    <x v="0"/>
    <n v="0"/>
    <n v="0"/>
  </r>
  <r>
    <x v="7"/>
    <s v="FRIGO RAMASSE"/>
    <x v="4"/>
    <n v="1"/>
    <m/>
    <n v="173"/>
    <m/>
    <m/>
    <x v="2"/>
    <n v="173"/>
    <n v="173"/>
  </r>
  <r>
    <x v="8"/>
    <s v="AMBIANT 2"/>
    <x v="2"/>
    <n v="2"/>
    <m/>
    <m/>
    <m/>
    <m/>
    <x v="0"/>
    <n v="0"/>
    <n v="0"/>
  </r>
  <r>
    <x v="9"/>
    <s v="AMBIANT 2"/>
    <x v="2"/>
    <n v="1"/>
    <m/>
    <m/>
    <m/>
    <m/>
    <x v="0"/>
    <n v="0"/>
    <n v="0"/>
  </r>
  <r>
    <x v="10"/>
    <s v="AMBIANT 2"/>
    <x v="1"/>
    <n v="1"/>
    <m/>
    <m/>
    <n v="240"/>
    <m/>
    <x v="3"/>
    <n v="240"/>
    <n v="240"/>
  </r>
  <r>
    <x v="11"/>
    <s v="CONGEL 5"/>
    <x v="5"/>
    <n v="0.33"/>
    <m/>
    <m/>
    <n v="1152"/>
    <m/>
    <x v="4"/>
    <n v="380.16"/>
    <n v="380.16"/>
  </r>
  <r>
    <x v="12"/>
    <s v="AMBIANT 1"/>
    <x v="1"/>
    <n v="1"/>
    <m/>
    <m/>
    <m/>
    <m/>
    <x v="0"/>
    <n v="0"/>
    <n v="0"/>
  </r>
  <r>
    <x v="13"/>
    <s v="AMBIANT 2"/>
    <x v="1"/>
    <n v="1"/>
    <m/>
    <m/>
    <m/>
    <m/>
    <x v="0"/>
    <n v="0"/>
    <n v="0"/>
  </r>
  <r>
    <x v="14"/>
    <s v="AMBIANT 2"/>
    <x v="1"/>
    <n v="1"/>
    <m/>
    <m/>
    <m/>
    <m/>
    <x v="0"/>
    <n v="0"/>
    <n v="0"/>
  </r>
  <r>
    <x v="15"/>
    <s v="AMBIANT 2"/>
    <x v="2"/>
    <n v="4"/>
    <m/>
    <m/>
    <m/>
    <m/>
    <x v="0"/>
    <n v="0"/>
    <n v="0"/>
  </r>
  <r>
    <x v="16"/>
    <s v="AMBIANT 2"/>
    <x v="1"/>
    <n v="1"/>
    <m/>
    <m/>
    <m/>
    <m/>
    <x v="0"/>
    <n v="0"/>
    <n v="0"/>
  </r>
  <r>
    <x v="17"/>
    <s v="AMBIANT 2"/>
    <x v="1"/>
    <n v="1"/>
    <m/>
    <m/>
    <m/>
    <m/>
    <x v="0"/>
    <n v="0"/>
    <n v="0"/>
  </r>
  <r>
    <x v="18"/>
    <s v="AMBIANT 2"/>
    <x v="2"/>
    <n v="4"/>
    <m/>
    <m/>
    <m/>
    <m/>
    <x v="0"/>
    <n v="0"/>
    <n v="0"/>
  </r>
  <r>
    <x v="19"/>
    <s v="FRUITS ET LEGUMES"/>
    <x v="3"/>
    <n v="2"/>
    <m/>
    <m/>
    <n v="17"/>
    <m/>
    <x v="5"/>
    <n v="34"/>
    <n v="34"/>
  </r>
  <r>
    <x v="20"/>
    <s v="AMBIANT 1"/>
    <x v="1"/>
    <n v="1"/>
    <m/>
    <m/>
    <n v="30"/>
    <m/>
    <x v="6"/>
    <n v="30"/>
    <n v="30"/>
  </r>
  <r>
    <x v="21"/>
    <s v="CONGEL 7"/>
    <x v="5"/>
    <s v="5"/>
    <m/>
    <m/>
    <m/>
    <m/>
    <x v="0"/>
    <n v="0"/>
    <n v="0"/>
  </r>
  <r>
    <x v="22"/>
    <s v="FRIGO 1"/>
    <x v="4"/>
    <n v="1"/>
    <m/>
    <m/>
    <m/>
    <m/>
    <x v="0"/>
    <n v="0"/>
    <n v="0"/>
  </r>
  <r>
    <x v="23"/>
    <s v="FRUITS ET LEGUMES"/>
    <x v="3"/>
    <n v="0.5"/>
    <m/>
    <m/>
    <n v="85"/>
    <m/>
    <x v="7"/>
    <n v="42.5"/>
    <n v="42.5"/>
  </r>
  <r>
    <x v="24"/>
    <s v="AMBIANT 1"/>
    <x v="6"/>
    <n v="2"/>
    <m/>
    <m/>
    <n v="6"/>
    <m/>
    <x v="8"/>
    <n v="12"/>
    <n v="12"/>
  </r>
  <r>
    <x v="25"/>
    <s v="FRIGO 2"/>
    <x v="1"/>
    <n v="1"/>
    <m/>
    <m/>
    <m/>
    <m/>
    <x v="0"/>
    <n v="0"/>
    <n v="0"/>
  </r>
  <r>
    <x v="26"/>
    <s v="CE-AMBIANT 2"/>
    <x v="1"/>
    <n v="1"/>
    <m/>
    <m/>
    <m/>
    <m/>
    <x v="0"/>
    <n v="0"/>
    <n v="0"/>
  </r>
  <r>
    <x v="27"/>
    <s v="CE-AMBIANT 1"/>
    <x v="3"/>
    <n v="1"/>
    <m/>
    <m/>
    <m/>
    <m/>
    <x v="0"/>
    <n v="0"/>
    <n v="0"/>
  </r>
  <r>
    <x v="28"/>
    <s v="CE-AMBIANT 2"/>
    <x v="1"/>
    <n v="1"/>
    <m/>
    <m/>
    <m/>
    <m/>
    <x v="0"/>
    <n v="0"/>
    <n v="0"/>
  </r>
  <r>
    <x v="29"/>
    <s v="CE-AMBIANT 2"/>
    <x v="2"/>
    <n v="3"/>
    <m/>
    <m/>
    <m/>
    <m/>
    <x v="0"/>
    <n v="0"/>
    <n v="0"/>
  </r>
  <r>
    <x v="30"/>
    <s v="FRIGO 3"/>
    <x v="4"/>
    <n v="6"/>
    <m/>
    <m/>
    <n v="80"/>
    <m/>
    <x v="9"/>
    <n v="480"/>
    <n v="480"/>
  </r>
  <r>
    <x v="31"/>
    <s v="CONGEL 6"/>
    <x v="5"/>
    <n v="1"/>
    <m/>
    <m/>
    <n v="248"/>
    <m/>
    <x v="10"/>
    <n v="248"/>
    <n v="248"/>
  </r>
  <r>
    <x v="32"/>
    <s v="CE-AMBIANT 1"/>
    <x v="3"/>
    <n v="1"/>
    <m/>
    <m/>
    <m/>
    <m/>
    <x v="0"/>
    <n v="0"/>
    <n v="0"/>
  </r>
  <r>
    <x v="33"/>
    <s v="CE-AMBIANT 1"/>
    <x v="3"/>
    <n v="2"/>
    <m/>
    <m/>
    <n v="48"/>
    <m/>
    <x v="11"/>
    <n v="96"/>
    <n v="96"/>
  </r>
  <r>
    <x v="34"/>
    <s v="LAIT ET ŒUFS"/>
    <x v="7"/>
    <n v="1"/>
    <m/>
    <m/>
    <m/>
    <m/>
    <x v="0"/>
    <n v="0"/>
    <n v="0"/>
  </r>
  <r>
    <x v="35"/>
    <s v="CE-AMBIANT 1"/>
    <x v="3"/>
    <n v="2"/>
    <m/>
    <m/>
    <m/>
    <m/>
    <x v="0"/>
    <n v="0"/>
    <n v="0"/>
  </r>
  <r>
    <x v="36"/>
    <s v="CE-AMBIANT 1"/>
    <x v="3"/>
    <n v="4"/>
    <m/>
    <m/>
    <n v="14"/>
    <m/>
    <x v="12"/>
    <n v="56"/>
    <n v="56"/>
  </r>
  <r>
    <x v="37"/>
    <s v="CE-AMBIANT 1"/>
    <x v="3"/>
    <n v="1"/>
    <m/>
    <m/>
    <m/>
    <m/>
    <x v="0"/>
    <n v="0"/>
    <n v="0"/>
  </r>
  <r>
    <x v="38"/>
    <s v="CE-AMBIANT 1"/>
    <x v="6"/>
    <n v="2"/>
    <m/>
    <m/>
    <m/>
    <m/>
    <x v="0"/>
    <n v="0"/>
    <n v="0"/>
  </r>
  <r>
    <x v="39"/>
    <s v="CE-AMBIANT 1"/>
    <x v="5"/>
    <n v="1"/>
    <m/>
    <m/>
    <n v="150"/>
    <m/>
    <x v="13"/>
    <n v="150"/>
    <n v="150"/>
  </r>
  <r>
    <x v="40"/>
    <s v="CE-AMBIANT 1"/>
    <x v="3"/>
    <n v="4"/>
    <m/>
    <m/>
    <m/>
    <m/>
    <x v="0"/>
    <n v="0"/>
    <n v="0"/>
  </r>
  <r>
    <x v="41"/>
    <s v="CONGEL 5"/>
    <x v="5"/>
    <n v="1"/>
    <m/>
    <m/>
    <m/>
    <m/>
    <x v="0"/>
    <n v="0"/>
    <n v="0"/>
  </r>
  <r>
    <x v="42"/>
    <s v="CE-AMBIANT 2"/>
    <x v="1"/>
    <n v="1"/>
    <m/>
    <m/>
    <m/>
    <m/>
    <x v="0"/>
    <n v="0"/>
    <n v="0"/>
  </r>
  <r>
    <x v="43"/>
    <s v="CE-AMBIANT 1"/>
    <x v="5"/>
    <n v="1"/>
    <m/>
    <m/>
    <n v="120"/>
    <m/>
    <x v="14"/>
    <n v="120"/>
    <n v="120"/>
  </r>
  <r>
    <x v="44"/>
    <s v="CE-AMBIANT 1"/>
    <x v="3"/>
    <n v="4"/>
    <m/>
    <m/>
    <m/>
    <m/>
    <x v="0"/>
    <n v="0"/>
    <n v="0"/>
  </r>
  <r>
    <x v="45"/>
    <s v="AMBIANT 1"/>
    <x v="2"/>
    <n v="4"/>
    <m/>
    <m/>
    <m/>
    <m/>
    <x v="0"/>
    <n v="0"/>
    <n v="0"/>
  </r>
  <r>
    <x v="46"/>
    <s v="AMBIANT 1"/>
    <x v="2"/>
    <n v="6"/>
    <m/>
    <m/>
    <m/>
    <m/>
    <x v="0"/>
    <n v="0"/>
    <n v="0"/>
  </r>
  <r>
    <x v="47"/>
    <s v="AMBIANT 1"/>
    <x v="1"/>
    <n v="1"/>
    <m/>
    <m/>
    <m/>
    <m/>
    <x v="0"/>
    <n v="0"/>
    <n v="0"/>
  </r>
  <r>
    <x v="48"/>
    <s v="AMBIANT 1"/>
    <x v="1"/>
    <n v="1"/>
    <m/>
    <m/>
    <m/>
    <m/>
    <x v="0"/>
    <n v="0"/>
    <n v="0"/>
  </r>
  <r>
    <x v="49"/>
    <s v="AMBIANT 1"/>
    <x v="1"/>
    <n v="1"/>
    <m/>
    <n v="12"/>
    <m/>
    <m/>
    <x v="15"/>
    <n v="12"/>
    <n v="12"/>
  </r>
  <r>
    <x v="50"/>
    <s v="AMBIANT 2"/>
    <x v="1"/>
    <n v="1"/>
    <m/>
    <m/>
    <m/>
    <m/>
    <x v="0"/>
    <n v="0"/>
    <n v="0"/>
  </r>
  <r>
    <x v="51"/>
    <s v="AMBIANT 2"/>
    <x v="1"/>
    <m/>
    <m/>
    <m/>
    <m/>
    <m/>
    <x v="0"/>
    <n v="0"/>
    <n v="0"/>
  </r>
  <r>
    <x v="52"/>
    <s v="AMBIANT 2"/>
    <x v="1"/>
    <n v="1"/>
    <m/>
    <m/>
    <m/>
    <m/>
    <x v="0"/>
    <n v="0"/>
    <n v="0"/>
  </r>
  <r>
    <x v="53"/>
    <s v="FRUITS ET LEGUMES"/>
    <x v="3"/>
    <n v="6"/>
    <m/>
    <m/>
    <m/>
    <m/>
    <x v="0"/>
    <n v="0"/>
    <n v="0"/>
  </r>
  <r>
    <x v="54"/>
    <s v="AMBIANT 1"/>
    <x v="6"/>
    <n v="1"/>
    <m/>
    <m/>
    <m/>
    <m/>
    <x v="0"/>
    <n v="0"/>
    <n v="0"/>
  </r>
  <r>
    <x v="55"/>
    <s v="FRUITS ET LEGUMES"/>
    <x v="3"/>
    <n v="8"/>
    <m/>
    <m/>
    <m/>
    <m/>
    <x v="0"/>
    <n v="0"/>
    <n v="0"/>
  </r>
  <r>
    <x v="56"/>
    <s v="FRUITS ET LEGUMES"/>
    <x v="2"/>
    <n v="0.5"/>
    <m/>
    <m/>
    <m/>
    <m/>
    <x v="0"/>
    <n v="0"/>
    <n v="0"/>
  </r>
  <r>
    <x v="57"/>
    <s v="AMBIANT 2"/>
    <x v="1"/>
    <n v="1"/>
    <m/>
    <m/>
    <m/>
    <m/>
    <x v="0"/>
    <n v="0"/>
    <n v="0"/>
  </r>
  <r>
    <x v="58"/>
    <s v="AMBIANT 1"/>
    <x v="3"/>
    <n v="8"/>
    <m/>
    <m/>
    <m/>
    <m/>
    <x v="0"/>
    <n v="0"/>
    <n v="0"/>
  </r>
  <r>
    <x v="59"/>
    <s v="AMBIANT 2"/>
    <x v="2"/>
    <n v="1"/>
    <m/>
    <m/>
    <m/>
    <m/>
    <x v="0"/>
    <n v="0"/>
    <n v="0"/>
  </r>
  <r>
    <x v="60"/>
    <s v="AMBIANT 2"/>
    <x v="2"/>
    <n v="1"/>
    <m/>
    <m/>
    <m/>
    <m/>
    <x v="0"/>
    <n v="0"/>
    <n v="0"/>
  </r>
  <r>
    <x v="61"/>
    <s v="AMBIANT 2"/>
    <x v="2"/>
    <n v="1"/>
    <m/>
    <m/>
    <n v="360"/>
    <m/>
    <x v="16"/>
    <n v="360"/>
    <n v="360"/>
  </r>
  <r>
    <x v="62"/>
    <s v="AMBIANT 2"/>
    <x v="1"/>
    <n v="1"/>
    <m/>
    <m/>
    <m/>
    <m/>
    <x v="0"/>
    <n v="0"/>
    <n v="0"/>
  </r>
  <r>
    <x v="63"/>
    <s v="AMBIANT 2"/>
    <x v="1"/>
    <n v="1"/>
    <m/>
    <m/>
    <m/>
    <m/>
    <x v="0"/>
    <n v="0"/>
    <n v="0"/>
  </r>
  <r>
    <x v="64"/>
    <s v="AMBIANT 2"/>
    <x v="1"/>
    <n v="1"/>
    <m/>
    <m/>
    <m/>
    <m/>
    <x v="0"/>
    <n v="0"/>
    <n v="0"/>
  </r>
  <r>
    <x v="65"/>
    <s v="AMBIANT 2"/>
    <x v="1"/>
    <n v="1"/>
    <m/>
    <m/>
    <n v="18"/>
    <m/>
    <x v="17"/>
    <n v="18"/>
    <n v="18"/>
  </r>
  <r>
    <x v="66"/>
    <s v="AMBIANT 1"/>
    <x v="3"/>
    <n v="2"/>
    <m/>
    <m/>
    <m/>
    <m/>
    <x v="0"/>
    <n v="0"/>
    <n v="0"/>
  </r>
  <r>
    <x v="67"/>
    <s v="AMBIANT 1"/>
    <x v="5"/>
    <n v="2"/>
    <m/>
    <m/>
    <m/>
    <m/>
    <x v="0"/>
    <n v="0"/>
    <n v="0"/>
  </r>
  <r>
    <x v="68"/>
    <s v="CONGEL 5"/>
    <x v="5"/>
    <n v="1"/>
    <m/>
    <m/>
    <m/>
    <m/>
    <x v="0"/>
    <n v="0"/>
    <n v="0"/>
  </r>
  <r>
    <x v="69"/>
    <s v="FRUITS ET LEGUMES"/>
    <x v="3"/>
    <m/>
    <m/>
    <m/>
    <m/>
    <m/>
    <x v="0"/>
    <n v="0"/>
    <n v="0"/>
  </r>
  <r>
    <x v="70"/>
    <s v="AMBIANT 1"/>
    <x v="3"/>
    <n v="8"/>
    <m/>
    <m/>
    <n v="24"/>
    <m/>
    <x v="18"/>
    <n v="192"/>
    <n v="192"/>
  </r>
  <r>
    <x v="71"/>
    <s v="AMBIANT 1"/>
    <x v="1"/>
    <n v="1"/>
    <m/>
    <m/>
    <m/>
    <m/>
    <x v="0"/>
    <n v="0"/>
    <n v="0"/>
  </r>
  <r>
    <x v="72"/>
    <s v="AMBIANT 2"/>
    <x v="1"/>
    <n v="1"/>
    <m/>
    <m/>
    <m/>
    <m/>
    <x v="0"/>
    <n v="0"/>
    <n v="0"/>
  </r>
  <r>
    <x v="73"/>
    <s v="AMBIANT 2"/>
    <x v="2"/>
    <n v="4"/>
    <m/>
    <m/>
    <m/>
    <m/>
    <x v="0"/>
    <n v="0"/>
    <n v="0"/>
  </r>
  <r>
    <x v="74"/>
    <s v="AMBIANT 2"/>
    <x v="2"/>
    <n v="1"/>
    <m/>
    <m/>
    <m/>
    <m/>
    <x v="0"/>
    <n v="0"/>
    <n v="0"/>
  </r>
  <r>
    <x v="75"/>
    <s v="AMBIANT 1"/>
    <x v="1"/>
    <n v="1"/>
    <m/>
    <m/>
    <m/>
    <m/>
    <x v="0"/>
    <n v="0"/>
    <n v="0"/>
  </r>
  <r>
    <x v="76"/>
    <s v="CONGEL 5"/>
    <x v="5"/>
    <n v="0.8"/>
    <m/>
    <m/>
    <m/>
    <m/>
    <x v="0"/>
    <n v="0"/>
    <n v="0"/>
  </r>
  <r>
    <x v="77"/>
    <s v="AMBIANT 1"/>
    <x v="1"/>
    <n v="1"/>
    <m/>
    <m/>
    <m/>
    <m/>
    <x v="0"/>
    <n v="0"/>
    <n v="0"/>
  </r>
  <r>
    <x v="78"/>
    <s v="AMBIANT 1"/>
    <x v="1"/>
    <n v="1"/>
    <m/>
    <m/>
    <m/>
    <m/>
    <x v="0"/>
    <n v="0"/>
    <n v="0"/>
  </r>
  <r>
    <x v="79"/>
    <s v="CONGEL 7"/>
    <x v="2"/>
    <n v="1"/>
    <m/>
    <m/>
    <m/>
    <m/>
    <x v="0"/>
    <n v="0"/>
    <n v="0"/>
  </r>
  <r>
    <x v="80"/>
    <s v="FRUITS ET LEGUMES"/>
    <x v="3"/>
    <n v="0.5"/>
    <m/>
    <m/>
    <m/>
    <m/>
    <x v="0"/>
    <n v="0"/>
    <n v="0"/>
  </r>
  <r>
    <x v="81"/>
    <s v="AMBIANT 1"/>
    <x v="1"/>
    <n v="1"/>
    <m/>
    <m/>
    <m/>
    <m/>
    <x v="0"/>
    <n v="0"/>
    <n v="0"/>
  </r>
  <r>
    <x v="82"/>
    <s v="CONGEL 6"/>
    <x v="5"/>
    <n v="1.5"/>
    <m/>
    <m/>
    <m/>
    <m/>
    <x v="0"/>
    <n v="0"/>
    <n v="0"/>
  </r>
  <r>
    <x v="83"/>
    <s v="CONGEL 7"/>
    <x v="2"/>
    <n v="7"/>
    <m/>
    <m/>
    <m/>
    <m/>
    <x v="0"/>
    <n v="0"/>
    <n v="0"/>
  </r>
  <r>
    <x v="84"/>
    <s v="AMBIANT 2"/>
    <x v="2"/>
    <n v="9"/>
    <m/>
    <m/>
    <m/>
    <m/>
    <x v="0"/>
    <n v="0"/>
    <n v="0"/>
  </r>
  <r>
    <x v="85"/>
    <s v="AMBIANT 2"/>
    <x v="1"/>
    <n v="1"/>
    <m/>
    <m/>
    <m/>
    <m/>
    <x v="0"/>
    <n v="0"/>
    <n v="0"/>
  </r>
  <r>
    <x v="86"/>
    <s v="CONGEL 5"/>
    <x v="3"/>
    <n v="10"/>
    <m/>
    <m/>
    <n v="15"/>
    <m/>
    <x v="19"/>
    <n v="150"/>
    <n v="150"/>
  </r>
  <r>
    <x v="87"/>
    <s v="FRIGO 4"/>
    <x v="4"/>
    <n v="1"/>
    <m/>
    <m/>
    <m/>
    <m/>
    <x v="0"/>
    <n v="0"/>
    <n v="0"/>
  </r>
  <r>
    <x v="88"/>
    <s v="FRIGO 2"/>
    <x v="4"/>
    <n v="10"/>
    <m/>
    <m/>
    <m/>
    <m/>
    <x v="0"/>
    <n v="0"/>
    <n v="0"/>
  </r>
  <r>
    <x v="89"/>
    <s v="FRIGO RAMASSE "/>
    <x v="1"/>
    <n v="1"/>
    <m/>
    <n v="1"/>
    <m/>
    <m/>
    <x v="20"/>
    <n v="1"/>
    <n v="1"/>
  </r>
  <r>
    <x v="90"/>
    <s v="FRIGO 1"/>
    <x v="4"/>
    <n v="3"/>
    <m/>
    <m/>
    <m/>
    <m/>
    <x v="0"/>
    <n v="0"/>
    <n v="0"/>
  </r>
  <r>
    <x v="91"/>
    <s v="AMBIANT 2"/>
    <x v="1"/>
    <n v="1"/>
    <m/>
    <n v="2"/>
    <m/>
    <m/>
    <x v="21"/>
    <n v="2"/>
    <n v="2"/>
  </r>
  <r>
    <x v="92"/>
    <s v="AMBIANT 2"/>
    <x v="2"/>
    <n v="1"/>
    <m/>
    <m/>
    <n v="638"/>
    <m/>
    <x v="22"/>
    <n v="638"/>
    <n v="638"/>
  </r>
  <r>
    <x v="93"/>
    <s v="CONGEL 7"/>
    <x v="2"/>
    <n v="1"/>
    <m/>
    <m/>
    <m/>
    <m/>
    <x v="0"/>
    <n v="0"/>
    <n v="0"/>
  </r>
  <r>
    <x v="94"/>
    <s v="AMBIANT 2"/>
    <x v="1"/>
    <n v="1"/>
    <m/>
    <n v="1"/>
    <m/>
    <m/>
    <x v="20"/>
    <n v="1"/>
    <n v="1"/>
  </r>
  <r>
    <x v="95"/>
    <s v="AMBIANT 2"/>
    <x v="2"/>
    <n v="5"/>
    <m/>
    <m/>
    <n v="16"/>
    <m/>
    <x v="23"/>
    <n v="80"/>
    <n v="80"/>
  </r>
  <r>
    <x v="96"/>
    <s v="AMBIANT 2"/>
    <x v="2"/>
    <n v="1"/>
    <m/>
    <m/>
    <m/>
    <m/>
    <x v="0"/>
    <n v="0"/>
    <n v="0"/>
  </r>
  <r>
    <x v="97"/>
    <s v="CONGEL 6"/>
    <x v="6"/>
    <n v="2"/>
    <m/>
    <m/>
    <m/>
    <m/>
    <x v="0"/>
    <n v="0"/>
    <n v="0"/>
  </r>
  <r>
    <x v="98"/>
    <s v="AMBIANT 1"/>
    <x v="1"/>
    <n v="1"/>
    <m/>
    <m/>
    <m/>
    <m/>
    <x v="0"/>
    <n v="0"/>
    <n v="0"/>
  </r>
  <r>
    <x v="99"/>
    <s v="CONGEL 7"/>
    <x v="6"/>
    <n v="2"/>
    <m/>
    <m/>
    <m/>
    <m/>
    <x v="0"/>
    <n v="0"/>
    <n v="0"/>
  </r>
  <r>
    <x v="100"/>
    <s v="AMBIANT 1"/>
    <x v="1"/>
    <n v="1"/>
    <m/>
    <m/>
    <m/>
    <m/>
    <x v="0"/>
    <n v="0"/>
    <n v="0"/>
  </r>
  <r>
    <x v="101"/>
    <s v="AMBIANT 1"/>
    <x v="3"/>
    <n v="1"/>
    <m/>
    <m/>
    <n v="30"/>
    <m/>
    <x v="6"/>
    <n v="30"/>
    <n v="30"/>
  </r>
  <r>
    <x v="102"/>
    <s v="AMBIANT 1"/>
    <x v="3"/>
    <n v="2"/>
    <m/>
    <m/>
    <m/>
    <m/>
    <x v="0"/>
    <n v="0"/>
    <n v="0"/>
  </r>
  <r>
    <x v="103"/>
    <s v="AMBIANT 1"/>
    <x v="1"/>
    <n v="1"/>
    <m/>
    <m/>
    <m/>
    <m/>
    <x v="0"/>
    <n v="0"/>
    <n v="0"/>
  </r>
  <r>
    <x v="104"/>
    <s v="FRIGO 3"/>
    <x v="5"/>
    <n v="2"/>
    <m/>
    <m/>
    <m/>
    <m/>
    <x v="0"/>
    <n v="0"/>
    <n v="0"/>
  </r>
  <r>
    <x v="105"/>
    <s v="AMBIANT 2"/>
    <x v="1"/>
    <n v="1"/>
    <m/>
    <m/>
    <m/>
    <m/>
    <x v="0"/>
    <n v="0"/>
    <n v="0"/>
  </r>
  <r>
    <x v="106"/>
    <s v="FRUITS ET LEGUMES"/>
    <x v="2"/>
    <n v="0.5"/>
    <m/>
    <m/>
    <m/>
    <m/>
    <x v="0"/>
    <n v="0"/>
    <n v="0"/>
  </r>
  <r>
    <x v="107"/>
    <s v="FRIGO 3"/>
    <x v="5"/>
    <n v="1"/>
    <m/>
    <m/>
    <n v="84"/>
    <m/>
    <x v="24"/>
    <n v="84"/>
    <n v="84"/>
  </r>
  <r>
    <x v="108"/>
    <s v="AMBIANT 2"/>
    <x v="1"/>
    <n v="1"/>
    <m/>
    <m/>
    <m/>
    <m/>
    <x v="0"/>
    <n v="0"/>
    <n v="0"/>
  </r>
  <r>
    <x v="109"/>
    <s v="AMBIANT 1"/>
    <x v="1"/>
    <n v="1"/>
    <m/>
    <m/>
    <n v="60"/>
    <m/>
    <x v="25"/>
    <n v="60"/>
    <n v="60"/>
  </r>
  <r>
    <x v="110"/>
    <s v="CONGEL 5"/>
    <x v="3"/>
    <n v="4"/>
    <m/>
    <m/>
    <m/>
    <m/>
    <x v="0"/>
    <n v="0"/>
    <n v="0"/>
  </r>
  <r>
    <x v="111"/>
    <s v="HYGIENE"/>
    <x v="8"/>
    <n v="1"/>
    <m/>
    <m/>
    <m/>
    <m/>
    <x v="0"/>
    <n v="0"/>
    <n v="0"/>
  </r>
  <r>
    <x v="112"/>
    <s v="AMBIANT 1"/>
    <x v="3"/>
    <n v="1"/>
    <m/>
    <m/>
    <m/>
    <m/>
    <x v="0"/>
    <n v="0"/>
    <n v="0"/>
  </r>
  <r>
    <x v="113"/>
    <s v="AMBIANT 1"/>
    <x v="3"/>
    <n v="8"/>
    <m/>
    <m/>
    <m/>
    <m/>
    <x v="0"/>
    <n v="0"/>
    <n v="0"/>
  </r>
  <r>
    <x v="114"/>
    <s v="AMBIANT 2"/>
    <x v="2"/>
    <n v="3"/>
    <m/>
    <m/>
    <m/>
    <m/>
    <x v="0"/>
    <n v="0"/>
    <n v="0"/>
  </r>
  <r>
    <x v="115"/>
    <s v="AMBIANT 2"/>
    <x v="2"/>
    <n v="2"/>
    <m/>
    <m/>
    <m/>
    <m/>
    <x v="0"/>
    <n v="0"/>
    <n v="0"/>
  </r>
  <r>
    <x v="116"/>
    <s v="AMBIANT 2"/>
    <x v="1"/>
    <n v="1"/>
    <m/>
    <m/>
    <m/>
    <m/>
    <x v="0"/>
    <n v="0"/>
    <n v="0"/>
  </r>
  <r>
    <x v="117"/>
    <s v="CONGEL 5"/>
    <x v="5"/>
    <n v="0.5"/>
    <m/>
    <m/>
    <m/>
    <m/>
    <x v="0"/>
    <n v="0"/>
    <n v="0"/>
  </r>
  <r>
    <x v="118"/>
    <s v="AMBIANT 2"/>
    <x v="1"/>
    <n v="1"/>
    <m/>
    <m/>
    <n v="20"/>
    <m/>
    <x v="26"/>
    <n v="20"/>
    <n v="20"/>
  </r>
  <r>
    <x v="119"/>
    <s v="AMBIANT 1"/>
    <x v="1"/>
    <n v="1"/>
    <m/>
    <m/>
    <n v="28"/>
    <m/>
    <x v="27"/>
    <n v="28"/>
    <n v="28"/>
  </r>
  <r>
    <x v="120"/>
    <s v="AMBIANT 2"/>
    <x v="1"/>
    <n v="1"/>
    <m/>
    <n v="8"/>
    <m/>
    <m/>
    <x v="28"/>
    <n v="8"/>
    <n v="8"/>
  </r>
  <r>
    <x v="121"/>
    <s v="AMBIANT 1"/>
    <x v="6"/>
    <n v="1"/>
    <m/>
    <m/>
    <m/>
    <m/>
    <x v="0"/>
    <n v="0"/>
    <n v="0"/>
  </r>
  <r>
    <x v="122"/>
    <s v="AMBIANT 1"/>
    <x v="6"/>
    <n v="3"/>
    <m/>
    <m/>
    <m/>
    <m/>
    <x v="0"/>
    <n v="0"/>
    <n v="0"/>
  </r>
  <r>
    <x v="123"/>
    <s v="AMBIANT 1"/>
    <x v="6"/>
    <n v="4"/>
    <m/>
    <m/>
    <m/>
    <m/>
    <x v="0"/>
    <n v="0"/>
    <n v="0"/>
  </r>
  <r>
    <x v="124"/>
    <s v="AMBIANT 1"/>
    <x v="1"/>
    <n v="1"/>
    <m/>
    <m/>
    <m/>
    <m/>
    <x v="0"/>
    <n v="0"/>
    <n v="0"/>
  </r>
  <r>
    <x v="125"/>
    <s v="FRUITS ET LEGUMES"/>
    <x v="3"/>
    <n v="0.5"/>
    <m/>
    <m/>
    <m/>
    <m/>
    <x v="0"/>
    <n v="0"/>
    <n v="0"/>
  </r>
  <r>
    <x v="126"/>
    <s v="CONGEL 5"/>
    <x v="5"/>
    <n v="2"/>
    <m/>
    <m/>
    <m/>
    <m/>
    <x v="0"/>
    <n v="0"/>
    <n v="0"/>
  </r>
  <r>
    <x v="127"/>
    <s v="CONGEL 7"/>
    <x v="5"/>
    <n v="6"/>
    <m/>
    <m/>
    <m/>
    <m/>
    <x v="0"/>
    <n v="0"/>
    <n v="0"/>
  </r>
  <r>
    <x v="128"/>
    <s v="AMBIANT 2"/>
    <x v="1"/>
    <n v="1"/>
    <m/>
    <m/>
    <m/>
    <m/>
    <x v="0"/>
    <n v="0"/>
    <n v="0"/>
  </r>
  <r>
    <x v="129"/>
    <s v="LAIT ET ŒUFS"/>
    <x v="5"/>
    <n v="0.5"/>
    <m/>
    <m/>
    <n v="578"/>
    <m/>
    <x v="29"/>
    <n v="289"/>
    <n v="289"/>
  </r>
  <r>
    <x v="130"/>
    <s v="FRUITS ET LEGUMES"/>
    <x v="3"/>
    <n v="0.33"/>
    <m/>
    <m/>
    <n v="70"/>
    <m/>
    <x v="30"/>
    <n v="23.1"/>
    <n v="23.1"/>
  </r>
  <r>
    <x v="131"/>
    <s v="FRUITS ET LEGUMES"/>
    <x v="2"/>
    <n v="1"/>
    <m/>
    <m/>
    <n v="154"/>
    <m/>
    <x v="31"/>
    <n v="154"/>
    <n v="154"/>
  </r>
  <r>
    <x v="132"/>
    <s v="AMBIANT 2"/>
    <x v="1"/>
    <n v="1"/>
    <m/>
    <m/>
    <m/>
    <m/>
    <x v="0"/>
    <n v="0"/>
    <n v="0"/>
  </r>
  <r>
    <x v="133"/>
    <s v="AMBIANT 2"/>
    <x v="1"/>
    <n v="1"/>
    <m/>
    <m/>
    <m/>
    <m/>
    <x v="0"/>
    <n v="0"/>
    <n v="0"/>
  </r>
  <r>
    <x v="134"/>
    <s v="AMBIANT 2"/>
    <x v="1"/>
    <n v="1"/>
    <m/>
    <n v="2"/>
    <m/>
    <m/>
    <x v="21"/>
    <n v="2"/>
    <n v="2"/>
  </r>
  <r>
    <x v="135"/>
    <s v="AMBIANT 2"/>
    <x v="1"/>
    <n v="1"/>
    <m/>
    <m/>
    <m/>
    <m/>
    <x v="0"/>
    <n v="0"/>
    <n v="0"/>
  </r>
  <r>
    <x v="136"/>
    <s v="AMBIANT 2"/>
    <x v="1"/>
    <n v="1"/>
    <m/>
    <n v="4"/>
    <m/>
    <m/>
    <x v="32"/>
    <n v="4"/>
    <n v="4"/>
  </r>
  <r>
    <x v="137"/>
    <s v="AMBIANT 2"/>
    <x v="1"/>
    <n v="1"/>
    <m/>
    <m/>
    <m/>
    <m/>
    <x v="0"/>
    <n v="0"/>
    <n v="0"/>
  </r>
  <r>
    <x v="138"/>
    <s v="FRUITS ET LEGUMES"/>
    <x v="3"/>
    <n v="4"/>
    <m/>
    <m/>
    <m/>
    <m/>
    <x v="0"/>
    <n v="0"/>
    <n v="0"/>
  </r>
  <r>
    <x v="139"/>
    <s v="AMBIANT 1"/>
    <x v="1"/>
    <n v="1"/>
    <m/>
    <m/>
    <m/>
    <m/>
    <x v="0"/>
    <n v="0"/>
    <n v="0"/>
  </r>
  <r>
    <x v="140"/>
    <s v="AMBIANT 2"/>
    <x v="1"/>
    <n v="1"/>
    <m/>
    <m/>
    <m/>
    <m/>
    <x v="0"/>
    <n v="0"/>
    <n v="0"/>
  </r>
  <r>
    <x v="141"/>
    <s v="AMBIANT 1"/>
    <x v="3"/>
    <n v="1"/>
    <m/>
    <m/>
    <n v="45"/>
    <m/>
    <x v="33"/>
    <n v="45"/>
    <n v="45"/>
  </r>
  <r>
    <x v="142"/>
    <s v="AMBIANT 1"/>
    <x v="3"/>
    <n v="2"/>
    <m/>
    <m/>
    <n v="60"/>
    <m/>
    <x v="25"/>
    <n v="120"/>
    <n v="120"/>
  </r>
  <r>
    <x v="143"/>
    <s v="FRUITS ET LEGUMES"/>
    <x v="2"/>
    <n v="1"/>
    <m/>
    <m/>
    <m/>
    <m/>
    <x v="0"/>
    <n v="0"/>
    <n v="0"/>
  </r>
  <r>
    <x v="144"/>
    <s v="FRIGO 1"/>
    <x v="4"/>
    <n v="5"/>
    <m/>
    <m/>
    <m/>
    <m/>
    <x v="0"/>
    <n v="0"/>
    <n v="0"/>
  </r>
  <r>
    <x v="145"/>
    <s v="AMBIANT 1"/>
    <x v="3"/>
    <n v="1"/>
    <m/>
    <m/>
    <m/>
    <m/>
    <x v="0"/>
    <n v="0"/>
    <n v="0"/>
  </r>
  <r>
    <x v="146"/>
    <s v="AMBIANT 1"/>
    <x v="3"/>
    <n v="2"/>
    <m/>
    <m/>
    <m/>
    <m/>
    <x v="0"/>
    <n v="0"/>
    <n v="0"/>
  </r>
  <r>
    <x v="147"/>
    <s v="AMBIANT 1"/>
    <x v="3"/>
    <n v="1"/>
    <m/>
    <m/>
    <m/>
    <m/>
    <x v="0"/>
    <n v="0"/>
    <n v="0"/>
  </r>
  <r>
    <x v="148"/>
    <s v="FRUITS ET LEGUMES"/>
    <x v="2"/>
    <n v="1"/>
    <m/>
    <m/>
    <m/>
    <m/>
    <x v="0"/>
    <n v="0"/>
    <n v="0"/>
  </r>
  <r>
    <x v="149"/>
    <s v="FRUITS ET LEGUMES"/>
    <x v="3"/>
    <n v="1"/>
    <m/>
    <m/>
    <n v="48"/>
    <m/>
    <x v="11"/>
    <n v="48"/>
    <n v="48"/>
  </r>
  <r>
    <x v="150"/>
    <s v="AMBIANT 2"/>
    <x v="1"/>
    <n v="1"/>
    <m/>
    <m/>
    <m/>
    <m/>
    <x v="0"/>
    <n v="0"/>
    <n v="0"/>
  </r>
  <r>
    <x v="151"/>
    <s v="AMBIANT 1"/>
    <x v="1"/>
    <n v="1"/>
    <m/>
    <m/>
    <m/>
    <m/>
    <x v="0"/>
    <n v="0"/>
    <n v="0"/>
  </r>
  <r>
    <x v="152"/>
    <s v="AMBIANT 1"/>
    <x v="3"/>
    <n v="1"/>
    <m/>
    <m/>
    <m/>
    <m/>
    <x v="0"/>
    <n v="0"/>
    <n v="0"/>
  </r>
  <r>
    <x v="153"/>
    <s v="CONGEL 7"/>
    <x v="3"/>
    <n v="0.13"/>
    <m/>
    <m/>
    <n v="640"/>
    <m/>
    <x v="34"/>
    <n v="83.2"/>
    <n v="83.2"/>
  </r>
  <r>
    <x v="154"/>
    <s v="AMBIANT 2"/>
    <x v="1"/>
    <n v="1"/>
    <m/>
    <m/>
    <m/>
    <m/>
    <x v="0"/>
    <n v="0"/>
    <n v="0"/>
  </r>
  <r>
    <x v="155"/>
    <s v="CONGEL 7"/>
    <x v="6"/>
    <n v="2"/>
    <m/>
    <m/>
    <m/>
    <m/>
    <x v="0"/>
    <n v="0"/>
    <n v="0"/>
  </r>
  <r>
    <x v="156"/>
    <s v="AMBIANT 1"/>
    <x v="5"/>
    <n v="2"/>
    <m/>
    <m/>
    <n v="72"/>
    <m/>
    <x v="35"/>
    <n v="144"/>
    <n v="144"/>
  </r>
  <r>
    <x v="157"/>
    <s v="AMBIANT 1"/>
    <x v="3"/>
    <n v="8"/>
    <m/>
    <m/>
    <n v="20"/>
    <m/>
    <x v="26"/>
    <n v="160"/>
    <n v="160"/>
  </r>
  <r>
    <x v="158"/>
    <s v="CONGEL 7"/>
    <x v="5"/>
    <n v="4"/>
    <m/>
    <m/>
    <m/>
    <m/>
    <x v="0"/>
    <n v="0"/>
    <n v="0"/>
  </r>
  <r>
    <x v="159"/>
    <s v="FRIGO 1"/>
    <x v="4"/>
    <n v="5"/>
    <m/>
    <m/>
    <n v="24"/>
    <m/>
    <x v="18"/>
    <n v="120"/>
    <n v="120"/>
  </r>
  <r>
    <x v="160"/>
    <s v="FRIGO 1"/>
    <x v="4"/>
    <n v="1"/>
    <m/>
    <m/>
    <m/>
    <m/>
    <x v="0"/>
    <n v="0"/>
    <n v="0"/>
  </r>
  <r>
    <x v="161"/>
    <s v="FRIGO 3"/>
    <x v="5"/>
    <n v="2"/>
    <m/>
    <m/>
    <n v="6"/>
    <m/>
    <x v="8"/>
    <n v="12"/>
    <n v="12"/>
  </r>
  <r>
    <x v="162"/>
    <s v="AMBIANT 1"/>
    <x v="6"/>
    <n v="1"/>
    <m/>
    <m/>
    <m/>
    <m/>
    <x v="0"/>
    <n v="0"/>
    <n v="0"/>
  </r>
  <r>
    <x v="163"/>
    <s v="AMBIANT 1"/>
    <x v="6"/>
    <n v="1"/>
    <m/>
    <m/>
    <m/>
    <m/>
    <x v="0"/>
    <n v="0"/>
    <n v="0"/>
  </r>
  <r>
    <x v="164"/>
    <s v="CONGEL 6"/>
    <x v="5"/>
    <n v="5"/>
    <m/>
    <m/>
    <m/>
    <m/>
    <x v="0"/>
    <n v="0"/>
    <n v="0"/>
  </r>
  <r>
    <x v="165"/>
    <s v="FRIGO 3"/>
    <x v="5"/>
    <n v="14"/>
    <m/>
    <m/>
    <m/>
    <m/>
    <x v="0"/>
    <n v="0"/>
    <n v="0"/>
  </r>
  <r>
    <x v="166"/>
    <s v="AMBIANT 1"/>
    <x v="6"/>
    <n v="2"/>
    <m/>
    <m/>
    <m/>
    <m/>
    <x v="0"/>
    <n v="0"/>
    <n v="0"/>
  </r>
  <r>
    <x v="167"/>
    <s v="HYGIENE"/>
    <x v="8"/>
    <n v="1"/>
    <m/>
    <m/>
    <m/>
    <m/>
    <x v="0"/>
    <n v="0"/>
    <n v="0"/>
  </r>
  <r>
    <x v="168"/>
    <s v="AMBIANT 1"/>
    <x v="1"/>
    <n v="1"/>
    <m/>
    <m/>
    <m/>
    <m/>
    <x v="0"/>
    <n v="0"/>
    <n v="0"/>
  </r>
  <r>
    <x v="169"/>
    <s v="AMBIANT 1"/>
    <x v="3"/>
    <n v="4"/>
    <m/>
    <m/>
    <m/>
    <m/>
    <x v="0"/>
    <n v="0"/>
    <n v="0"/>
  </r>
  <r>
    <x v="170"/>
    <s v="CONGEL 5"/>
    <x v="5"/>
    <n v="1"/>
    <m/>
    <m/>
    <m/>
    <m/>
    <x v="0"/>
    <n v="0"/>
    <n v="0"/>
  </r>
  <r>
    <x v="171"/>
    <s v="AMBIANT 2"/>
    <x v="2"/>
    <n v="1"/>
    <m/>
    <m/>
    <m/>
    <m/>
    <x v="0"/>
    <n v="0"/>
    <n v="0"/>
  </r>
  <r>
    <x v="172"/>
    <s v="AMBIANT 2"/>
    <x v="2"/>
    <n v="1"/>
    <m/>
    <m/>
    <m/>
    <m/>
    <x v="0"/>
    <n v="0"/>
    <n v="0"/>
  </r>
  <r>
    <x v="173"/>
    <s v="AMBIANT 2"/>
    <x v="2"/>
    <n v="5"/>
    <m/>
    <m/>
    <m/>
    <m/>
    <x v="0"/>
    <n v="0"/>
    <n v="0"/>
  </r>
  <r>
    <x v="174"/>
    <s v="AMBIANT 1"/>
    <x v="5"/>
    <n v="4"/>
    <m/>
    <m/>
    <n v="12"/>
    <m/>
    <x v="15"/>
    <n v="48"/>
    <n v="48"/>
  </r>
  <r>
    <x v="175"/>
    <s v="AMBIANT 1"/>
    <x v="5"/>
    <n v="10"/>
    <m/>
    <m/>
    <m/>
    <m/>
    <x v="0"/>
    <n v="0"/>
    <n v="0"/>
  </r>
  <r>
    <x v="176"/>
    <s v="AMBIANT 1"/>
    <x v="5"/>
    <n v="2"/>
    <m/>
    <m/>
    <m/>
    <m/>
    <x v="0"/>
    <n v="0"/>
    <n v="0"/>
  </r>
  <r>
    <x v="177"/>
    <s v="AMBIANT 1"/>
    <x v="5"/>
    <n v="2"/>
    <m/>
    <m/>
    <m/>
    <m/>
    <x v="0"/>
    <n v="0"/>
    <n v="0"/>
  </r>
  <r>
    <x v="178"/>
    <s v="FRIGO 2"/>
    <x v="4"/>
    <n v="1"/>
    <m/>
    <m/>
    <m/>
    <m/>
    <x v="0"/>
    <n v="0"/>
    <n v="0"/>
  </r>
  <r>
    <x v="179"/>
    <s v="AMBIANT 1"/>
    <x v="3"/>
    <n v="8"/>
    <m/>
    <m/>
    <n v="12"/>
    <m/>
    <x v="15"/>
    <n v="96"/>
    <n v="96"/>
  </r>
  <r>
    <x v="180"/>
    <s v="AMBIANT 2"/>
    <x v="2"/>
    <n v="3"/>
    <m/>
    <m/>
    <m/>
    <m/>
    <x v="0"/>
    <n v="0"/>
    <n v="0"/>
  </r>
  <r>
    <x v="181"/>
    <s v="FRIGO 1"/>
    <x v="4"/>
    <n v="6"/>
    <m/>
    <m/>
    <m/>
    <m/>
    <x v="0"/>
    <n v="0"/>
    <n v="0"/>
  </r>
  <r>
    <x v="182"/>
    <s v="FRIGO 1"/>
    <x v="4"/>
    <n v="1"/>
    <m/>
    <m/>
    <n v="420"/>
    <m/>
    <x v="36"/>
    <n v="420"/>
    <n v="420"/>
  </r>
  <r>
    <x v="183"/>
    <s v="AMBIANT 1"/>
    <x v="1"/>
    <n v="1"/>
    <m/>
    <m/>
    <m/>
    <m/>
    <x v="0"/>
    <n v="0"/>
    <n v="0"/>
  </r>
  <r>
    <x v="184"/>
    <s v="AMBIANT 1"/>
    <x v="1"/>
    <n v="1"/>
    <m/>
    <m/>
    <n v="18"/>
    <m/>
    <x v="17"/>
    <n v="18"/>
    <n v="18"/>
  </r>
  <r>
    <x v="185"/>
    <s v="FRIGO RAMASSE"/>
    <x v="4"/>
    <n v="1"/>
    <m/>
    <n v="31"/>
    <m/>
    <m/>
    <x v="37"/>
    <n v="31"/>
    <n v="31"/>
  </r>
  <r>
    <x v="186"/>
    <s v="FRIGO 2"/>
    <x v="4"/>
    <n v="1"/>
    <m/>
    <m/>
    <n v="576"/>
    <m/>
    <x v="38"/>
    <n v="576"/>
    <n v="57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8" indent="0" outline="1" outlineData="1" multipleFieldFilters="0" rowHeaderCaption="Désignation" fieldListSortAscending="1">
  <location ref="A11:D21" firstHeaderRow="0" firstDataRow="1" firstDataCol="1" rowPageCount="1" colPageCount="1"/>
  <pivotFields count="11">
    <pivotField axis="axisRow" showAll="0" includeNewItemsInFilter="1" defaultSubtotal="0">
      <items count="211">
        <item x="1"/>
        <item x="3"/>
        <item x="4"/>
        <item x="8"/>
        <item x="9"/>
        <item x="11"/>
        <item x="13"/>
        <item x="14"/>
        <item x="15"/>
        <item x="16"/>
        <item x="17"/>
        <item x="21"/>
        <item x="22"/>
        <item x="23"/>
        <item x="24"/>
        <item x="25"/>
        <item x="27"/>
        <item x="28"/>
        <item x="29"/>
        <item x="32"/>
        <item x="33"/>
        <item x="34"/>
        <item m="1" x="210"/>
        <item x="35"/>
        <item x="36"/>
        <item x="38"/>
        <item x="42"/>
        <item m="1" x="196"/>
        <item m="1" x="192"/>
        <item x="44"/>
        <item m="1" x="199"/>
        <item x="45"/>
        <item x="46"/>
        <item x="47"/>
        <item x="50"/>
        <item x="51"/>
        <item x="52"/>
        <item m="1" x="195"/>
        <item x="53"/>
        <item x="55"/>
        <item x="56"/>
        <item x="57"/>
        <item x="59"/>
        <item x="62"/>
        <item x="64"/>
        <item m="1" x="187"/>
        <item m="1" x="207"/>
        <item x="123"/>
        <item x="69"/>
        <item x="70"/>
        <item x="72"/>
        <item x="73"/>
        <item x="74"/>
        <item m="1" x="201"/>
        <item m="1" x="193"/>
        <item x="77"/>
        <item x="81"/>
        <item x="86"/>
        <item m="1" x="205"/>
        <item x="98"/>
        <item x="97"/>
        <item x="99"/>
        <item x="100"/>
        <item x="103"/>
        <item m="1" x="190"/>
        <item x="106"/>
        <item x="108"/>
        <item x="110"/>
        <item x="111"/>
        <item x="113"/>
        <item m="1" x="209"/>
        <item m="1" x="198"/>
        <item x="116"/>
        <item x="117"/>
        <item m="1" x="194"/>
        <item x="124"/>
        <item x="125"/>
        <item x="128"/>
        <item x="129"/>
        <item x="130"/>
        <item x="131"/>
        <item x="132"/>
        <item x="135"/>
        <item x="137"/>
        <item x="138"/>
        <item x="139"/>
        <item x="144"/>
        <item x="143"/>
        <item x="148"/>
        <item m="1" x="189"/>
        <item x="151"/>
        <item x="152"/>
        <item x="157"/>
        <item m="1" x="208"/>
        <item m="1" x="203"/>
        <item m="1" x="202"/>
        <item x="162"/>
        <item x="163"/>
        <item x="166"/>
        <item x="167"/>
        <item x="168"/>
        <item x="169"/>
        <item x="171"/>
        <item x="172"/>
        <item x="173"/>
        <item x="174"/>
        <item x="175"/>
        <item x="176"/>
        <item x="177"/>
        <item m="1" x="188"/>
        <item x="178"/>
        <item x="154"/>
        <item x="181"/>
        <item x="183"/>
        <item x="186"/>
        <item x="0"/>
        <item x="149"/>
        <item x="66"/>
        <item x="158"/>
        <item x="43"/>
        <item x="76"/>
        <item m="1" x="206"/>
        <item x="150"/>
        <item x="82"/>
        <item x="30"/>
        <item x="19"/>
        <item x="165"/>
        <item x="156"/>
        <item x="133"/>
        <item x="63"/>
        <item x="92"/>
        <item x="122"/>
        <item x="121"/>
        <item x="39"/>
        <item x="40"/>
        <item x="105"/>
        <item x="78"/>
        <item m="1" x="200"/>
        <item x="146"/>
        <item x="5"/>
        <item x="58"/>
        <item m="1" x="191"/>
        <item x="60"/>
        <item x="2"/>
        <item x="115"/>
        <item x="12"/>
        <item x="68"/>
        <item x="170"/>
        <item m="1" x="204"/>
        <item x="160"/>
        <item x="80"/>
        <item x="102"/>
        <item x="54"/>
        <item x="18"/>
        <item x="75"/>
        <item x="48"/>
        <item x="31"/>
        <item x="126"/>
        <item x="67"/>
        <item x="6"/>
        <item x="147"/>
        <item x="10"/>
        <item x="41"/>
        <item x="71"/>
        <item x="79"/>
        <item x="83"/>
        <item x="84"/>
        <item x="85"/>
        <item x="88"/>
        <item x="90"/>
        <item x="93"/>
        <item x="140"/>
        <item x="155"/>
        <item x="164"/>
        <item x="179"/>
        <item x="180"/>
        <item x="127"/>
        <item x="104"/>
        <item x="159"/>
        <item x="37"/>
        <item x="26"/>
        <item x="112"/>
        <item x="145"/>
        <item x="96"/>
        <item x="114"/>
        <item x="87"/>
        <item m="1" x="197"/>
        <item x="185"/>
        <item x="7"/>
        <item x="20"/>
        <item x="49"/>
        <item x="61"/>
        <item x="65"/>
        <item x="89"/>
        <item x="91"/>
        <item x="94"/>
        <item x="95"/>
        <item x="101"/>
        <item x="107"/>
        <item x="109"/>
        <item x="118"/>
        <item x="119"/>
        <item x="120"/>
        <item x="134"/>
        <item x="136"/>
        <item x="141"/>
        <item x="142"/>
        <item x="153"/>
        <item x="161"/>
        <item x="182"/>
        <item x="184"/>
      </items>
    </pivotField>
    <pivotField showAll="0"/>
    <pivotField axis="axisRow" showAll="0" includeNewItemsInFilter="1" defaultSubtotal="0">
      <items count="10">
        <item h="1" x="7"/>
        <item h="1" x="3"/>
        <item h="1" x="1"/>
        <item h="1" x="2"/>
        <item h="1" x="8"/>
        <item h="1" x="4"/>
        <item h="1" x="6"/>
        <item x="5"/>
        <item h="1" x="0"/>
        <item m="1" x="9"/>
      </items>
    </pivotField>
    <pivotField dataField="1" showAll="0"/>
    <pivotField showAll="0"/>
    <pivotField showAll="0"/>
    <pivotField showAll="0"/>
    <pivotField showAll="0"/>
    <pivotField axis="axisPage" dataField="1" showAll="0" includeNewItemsInFilter="1" defaultSubtotal="0">
      <items count="136">
        <item h="1" x="0"/>
        <item m="1" x="55"/>
        <item x="21"/>
        <item m="1" x="104"/>
        <item x="15"/>
        <item m="1" x="113"/>
        <item m="1" x="91"/>
        <item m="1" x="41"/>
        <item m="1" x="46"/>
        <item x="33"/>
        <item m="1" x="90"/>
        <item x="32"/>
        <item m="1" x="105"/>
        <item x="8"/>
        <item x="28"/>
        <item m="1" x="111"/>
        <item m="1" x="83"/>
        <item m="1" x="101"/>
        <item m="1" x="96"/>
        <item m="1" x="130"/>
        <item m="1" x="123"/>
        <item m="1" x="44"/>
        <item m="1" x="54"/>
        <item m="1" x="117"/>
        <item x="23"/>
        <item x="20"/>
        <item m="1" x="134"/>
        <item m="1" x="74"/>
        <item m="1" x="79"/>
        <item x="26"/>
        <item m="1" x="77"/>
        <item m="1" x="115"/>
        <item x="2"/>
        <item m="1" x="73"/>
        <item x="6"/>
        <item x="35"/>
        <item x="11"/>
        <item m="1" x="61"/>
        <item x="14"/>
        <item x="18"/>
        <item m="1" x="45"/>
        <item m="1" x="124"/>
        <item m="1" x="64"/>
        <item m="1" x="92"/>
        <item m="1" x="51"/>
        <item m="1" x="39"/>
        <item m="1" x="80"/>
        <item m="1" x="89"/>
        <item m="1" x="52"/>
        <item m="1" x="42"/>
        <item m="1" x="87"/>
        <item m="1" x="40"/>
        <item m="1" x="85"/>
        <item m="1" x="112"/>
        <item x="9"/>
        <item x="17"/>
        <item x="5"/>
        <item m="1" x="93"/>
        <item m="1" x="50"/>
        <item m="1" x="106"/>
        <item m="1" x="122"/>
        <item m="1" x="119"/>
        <item x="38"/>
        <item m="1" x="48"/>
        <item m="1" x="128"/>
        <item m="1" x="121"/>
        <item m="1" x="82"/>
        <item m="1" x="72"/>
        <item m="1" x="107"/>
        <item m="1" x="84"/>
        <item m="1" x="68"/>
        <item m="1" x="78"/>
        <item m="1" x="99"/>
        <item m="1" x="53"/>
        <item m="1" x="88"/>
        <item m="1" x="98"/>
        <item x="25"/>
        <item m="1" x="76"/>
        <item x="1"/>
        <item x="27"/>
        <item m="1" x="125"/>
        <item m="1" x="70"/>
        <item m="1" x="102"/>
        <item m="1" x="69"/>
        <item m="1" x="65"/>
        <item x="13"/>
        <item m="1" x="56"/>
        <item m="1" x="108"/>
        <item m="1" x="110"/>
        <item m="1" x="120"/>
        <item m="1" x="81"/>
        <item m="1" x="127"/>
        <item m="1" x="100"/>
        <item m="1" x="47"/>
        <item m="1" x="95"/>
        <item m="1" x="86"/>
        <item m="1" x="131"/>
        <item m="1" x="59"/>
        <item m="1" x="103"/>
        <item m="1" x="67"/>
        <item m="1" x="126"/>
        <item m="1" x="118"/>
        <item m="1" x="75"/>
        <item m="1" x="133"/>
        <item m="1" x="71"/>
        <item m="1" x="116"/>
        <item x="19"/>
        <item m="1" x="43"/>
        <item m="1" x="132"/>
        <item m="1" x="57"/>
        <item m="1" x="94"/>
        <item x="30"/>
        <item m="1" x="58"/>
        <item m="1" x="49"/>
        <item m="1" x="66"/>
        <item m="1" x="97"/>
        <item x="37"/>
        <item m="1" x="109"/>
        <item m="1" x="114"/>
        <item m="1" x="129"/>
        <item m="1" x="60"/>
        <item m="1" x="63"/>
        <item m="1" x="62"/>
        <item m="1" x="135"/>
        <item x="3"/>
        <item x="4"/>
        <item x="7"/>
        <item x="10"/>
        <item x="12"/>
        <item x="16"/>
        <item x="22"/>
        <item x="24"/>
        <item x="29"/>
        <item x="31"/>
        <item x="34"/>
        <item x="36"/>
      </items>
    </pivotField>
    <pivotField showAll="0"/>
    <pivotField dataField="1" showAll="0"/>
  </pivotFields>
  <rowFields count="2">
    <field x="2"/>
    <field x="0"/>
  </rowFields>
  <rowItems count="10">
    <i>
      <x v="7"/>
    </i>
    <i r="1">
      <x v="5"/>
    </i>
    <i r="1">
      <x v="78"/>
    </i>
    <i r="1">
      <x v="105"/>
    </i>
    <i r="1">
      <x v="119"/>
    </i>
    <i r="1">
      <x v="127"/>
    </i>
    <i r="1">
      <x v="133"/>
    </i>
    <i r="1">
      <x v="156"/>
    </i>
    <i r="1">
      <x v="198"/>
    </i>
    <i r="1">
      <x v="208"/>
    </i>
  </rowItems>
  <colFields count="1">
    <field x="-2"/>
  </colFields>
  <colItems count="3">
    <i>
      <x/>
    </i>
    <i i="1">
      <x v="1"/>
    </i>
    <i i="2">
      <x v="2"/>
    </i>
  </colItems>
  <pageFields count="1">
    <pageField fld="8" hier="-1"/>
  </pageFields>
  <dataFields count="3">
    <dataField name="Total_x000a_&quot;A distribuer&quot;" fld="8" baseField="3" baseItem="0"/>
    <dataField name="Point par portion unitaire" fld="3" baseField="3" baseItem="7"/>
    <dataField name="Total_x000a_&quot;NB POINTS&quot;" fld="10" baseField="0" baseItem="0"/>
  </dataFields>
  <formats count="70">
    <format dxfId="101">
      <pivotArea collapsedLevelsAreSubtotals="1" fieldPosition="0">
        <references count="1">
          <reference field="2" count="0"/>
        </references>
      </pivotArea>
    </format>
    <format dxfId="100">
      <pivotArea dataOnly="0" labelOnly="1" fieldPosition="0">
        <references count="1">
          <reference field="2" count="0"/>
        </references>
      </pivotArea>
    </format>
    <format dxfId="99">
      <pivotArea type="all" dataOnly="0" outline="0" fieldPosition="0"/>
    </format>
    <format dxfId="98">
      <pivotArea type="all" dataOnly="0" outline="0" fieldPosition="0"/>
    </format>
    <format dxfId="97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96">
      <pivotArea type="all" dataOnly="0" outline="0" fieldPosition="0"/>
    </format>
    <format dxfId="95">
      <pivotArea field="2" type="button" dataOnly="0" labelOnly="1" outline="0" axis="axisRow" fieldPosition="0"/>
    </format>
    <format dxfId="94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93">
      <pivotArea collapsedLevelsAreSubtotals="1" fieldPosition="0">
        <references count="1">
          <reference field="2" count="0"/>
        </references>
      </pivotArea>
    </format>
    <format dxfId="92">
      <pivotArea collapsedLevelsAreSubtotals="1" fieldPosition="0">
        <references count="2">
          <reference field="0" count="1">
            <x v="21"/>
          </reference>
          <reference field="2" count="0" selected="0"/>
        </references>
      </pivotArea>
    </format>
    <format dxfId="91">
      <pivotArea dataOnly="0" labelOnly="1" fieldPosition="0">
        <references count="2">
          <reference field="0" count="1">
            <x v="21"/>
          </reference>
          <reference field="2" count="0" selected="0"/>
        </references>
      </pivotArea>
    </format>
    <format dxfId="90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89">
      <pivotArea dataOnly="0" labelOnly="1" fieldPosition="0">
        <references count="2">
          <reference field="0" count="3">
            <x v="30"/>
            <x v="57"/>
            <x v="76"/>
          </reference>
          <reference field="2" count="0" selected="0"/>
        </references>
      </pivotArea>
    </format>
    <format dxfId="88">
      <pivotArea dataOnly="0" labelOnly="1" fieldPosition="0">
        <references count="2">
          <reference field="0" count="3">
            <x v="30"/>
            <x v="57"/>
            <x v="76"/>
          </reference>
          <reference field="2" count="0" selected="0"/>
        </references>
      </pivotArea>
    </format>
    <format dxfId="87">
      <pivotArea dataOnly="0" labelOnly="1" fieldPosition="0">
        <references count="2">
          <reference field="0" count="2">
            <x v="13"/>
            <x v="19"/>
          </reference>
          <reference field="2" count="0" selected="0"/>
        </references>
      </pivotArea>
    </format>
    <format dxfId="86">
      <pivotArea dataOnly="0" labelOnly="1" fieldPosition="0">
        <references count="2">
          <reference field="0" count="2">
            <x v="13"/>
            <x v="19"/>
          </reference>
          <reference field="2" count="0" selected="0"/>
        </references>
      </pivotArea>
    </format>
    <format dxfId="85">
      <pivotArea dataOnly="0" labelOnly="1" fieldPosition="0">
        <references count="2">
          <reference field="0" count="2">
            <x v="0"/>
            <x v="9"/>
          </reference>
          <reference field="2" count="0" selected="0"/>
        </references>
      </pivotArea>
    </format>
    <format dxfId="84">
      <pivotArea dataOnly="0" labelOnly="1" fieldPosition="0">
        <references count="2">
          <reference field="0" count="2">
            <x v="0"/>
            <x v="9"/>
          </reference>
          <reference field="2" count="0" selected="0"/>
        </references>
      </pivotArea>
    </format>
    <format dxfId="83">
      <pivotArea dataOnly="0" labelOnly="1" fieldPosition="0">
        <references count="2">
          <reference field="0" count="1">
            <x v="4"/>
          </reference>
          <reference field="2" count="0" selected="0"/>
        </references>
      </pivotArea>
    </format>
    <format dxfId="82">
      <pivotArea dataOnly="0" labelOnly="1" fieldPosition="0">
        <references count="2">
          <reference field="0" count="1">
            <x v="68"/>
          </reference>
          <reference field="2" count="0" selected="0"/>
        </references>
      </pivotArea>
    </format>
    <format dxfId="81">
      <pivotArea dataOnly="0" labelOnly="1" fieldPosition="0">
        <references count="2">
          <reference field="0" count="1">
            <x v="68"/>
          </reference>
          <reference field="2" count="0" selected="0"/>
        </references>
      </pivotArea>
    </format>
    <format dxfId="80">
      <pivotArea dataOnly="0" labelOnly="1" fieldPosition="0">
        <references count="2">
          <reference field="0" count="3">
            <x v="54"/>
            <x v="86"/>
            <x v="112"/>
          </reference>
          <reference field="2" count="0" selected="0"/>
        </references>
      </pivotArea>
    </format>
    <format dxfId="79">
      <pivotArea dataOnly="0" labelOnly="1" fieldPosition="0">
        <references count="2">
          <reference field="0" count="3">
            <x v="54"/>
            <x v="86"/>
            <x v="112"/>
          </reference>
          <reference field="2" count="0" selected="0"/>
        </references>
      </pivotArea>
    </format>
    <format dxfId="78">
      <pivotArea dataOnly="0" labelOnly="1" fieldPosition="0">
        <references count="2">
          <reference field="0" count="3">
            <x v="47"/>
            <x v="61"/>
            <x v="97"/>
          </reference>
          <reference field="2" count="0" selected="0"/>
        </references>
      </pivotArea>
    </format>
    <format dxfId="77">
      <pivotArea dataOnly="0" labelOnly="1" fieldPosition="0">
        <references count="2">
          <reference field="0" count="3">
            <x v="47"/>
            <x v="61"/>
            <x v="97"/>
          </reference>
          <reference field="2" count="0" selected="0"/>
        </references>
      </pivotArea>
    </format>
    <format dxfId="76">
      <pivotArea field="2" type="button" dataOnly="0" labelOnly="1" outline="0" axis="axisRow" fieldPosition="0"/>
    </format>
    <format dxfId="75">
      <pivotArea dataOnly="0" labelOnly="1" fieldPosition="0">
        <references count="2">
          <reference field="0" count="4">
            <x v="11"/>
            <x v="73"/>
            <x v="106"/>
            <x v="109"/>
          </reference>
          <reference field="2" count="0" selected="0"/>
        </references>
      </pivotArea>
    </format>
    <format dxfId="74">
      <pivotArea field="2" type="button" dataOnly="0" labelOnly="1" outline="0" axis="axisRow" fieldPosition="0"/>
    </format>
    <format dxfId="73">
      <pivotArea type="all" dataOnly="0" outline="0" fieldPosition="0"/>
    </format>
    <format dxfId="72">
      <pivotArea field="2" type="button" dataOnly="0" labelOnly="1" outline="0" axis="axisRow" fieldPosition="0"/>
    </format>
    <format dxfId="71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70">
      <pivotArea dataOnly="0" labelOnly="1" fieldPosition="0">
        <references count="2">
          <reference field="0" count="13">
            <x v="5"/>
            <x v="11"/>
            <x v="27"/>
            <x v="28"/>
            <x v="53"/>
            <x v="73"/>
            <x v="78"/>
            <x v="93"/>
            <x v="105"/>
            <x v="106"/>
            <x v="107"/>
            <x v="108"/>
            <x v="109"/>
          </reference>
          <reference field="2" count="0" selected="0"/>
        </references>
      </pivotArea>
    </format>
    <format dxfId="69">
      <pivotArea dataOnly="0" labelOnly="1" fieldPosition="0">
        <references count="2">
          <reference field="0" count="13">
            <x v="5"/>
            <x v="11"/>
            <x v="27"/>
            <x v="28"/>
            <x v="53"/>
            <x v="73"/>
            <x v="78"/>
            <x v="93"/>
            <x v="105"/>
            <x v="106"/>
            <x v="107"/>
            <x v="108"/>
            <x v="109"/>
          </reference>
          <reference field="2" count="0" selected="0"/>
        </references>
      </pivotArea>
    </format>
    <format dxfId="68">
      <pivotArea dataOnly="0" labelOnly="1" fieldPosition="0">
        <references count="2">
          <reference field="0" count="13">
            <x v="5"/>
            <x v="11"/>
            <x v="27"/>
            <x v="28"/>
            <x v="53"/>
            <x v="73"/>
            <x v="78"/>
            <x v="93"/>
            <x v="105"/>
            <x v="106"/>
            <x v="107"/>
            <x v="108"/>
            <x v="109"/>
          </reference>
          <reference field="2" count="0" selected="0"/>
        </references>
      </pivotArea>
    </format>
    <format dxfId="67">
      <pivotArea dataOnly="0" labelOnly="1" fieldPosition="0">
        <references count="2">
          <reference field="0" count="13">
            <x v="5"/>
            <x v="11"/>
            <x v="27"/>
            <x v="28"/>
            <x v="53"/>
            <x v="73"/>
            <x v="78"/>
            <x v="105"/>
            <x v="106"/>
            <x v="107"/>
            <x v="108"/>
            <x v="109"/>
            <x v="118"/>
          </reference>
          <reference field="2" count="0" selected="0"/>
        </references>
      </pivotArea>
    </format>
    <format dxfId="66">
      <pivotArea dataOnly="0" labelOnly="1" fieldPosition="0">
        <references count="2">
          <reference field="0" count="8">
            <x v="28"/>
            <x v="78"/>
            <x v="108"/>
            <x v="119"/>
            <x v="120"/>
            <x v="123"/>
            <x v="126"/>
            <x v="127"/>
          </reference>
          <reference field="2" count="0" selected="0"/>
        </references>
      </pivotArea>
    </format>
    <format dxfId="65">
      <pivotArea dataOnly="0" labelOnly="1" fieldPosition="0">
        <references count="2">
          <reference field="0" count="8">
            <x v="28"/>
            <x v="78"/>
            <x v="108"/>
            <x v="119"/>
            <x v="120"/>
            <x v="123"/>
            <x v="126"/>
            <x v="127"/>
          </reference>
          <reference field="2" count="0" selected="0"/>
        </references>
      </pivotArea>
    </format>
    <format dxfId="64">
      <pivotArea field="8" type="button" dataOnly="0" labelOnly="1" outline="0" axis="axisPage" fieldPosition="0"/>
    </format>
    <format dxfId="63">
      <pivotArea field="2" type="button" dataOnly="0" labelOnly="1" outline="0" axis="axisRow" fieldPosition="0"/>
    </format>
    <format dxfId="62">
      <pivotArea dataOnly="0" labelOnly="1" fieldPosition="0">
        <references count="1">
          <reference field="2" count="0"/>
        </references>
      </pivotArea>
    </format>
    <format dxfId="61">
      <pivotArea dataOnly="0" labelOnly="1" fieldPosition="0">
        <references count="2">
          <reference field="0" count="11">
            <x v="5"/>
            <x v="73"/>
            <x v="78"/>
            <x v="105"/>
            <x v="119"/>
            <x v="123"/>
            <x v="126"/>
            <x v="127"/>
            <x v="133"/>
            <x v="146"/>
            <x v="147"/>
          </reference>
          <reference field="2" count="0" selected="0"/>
        </references>
      </pivotArea>
    </format>
    <format dxfId="60">
      <pivotArea field="8" type="button" dataOnly="0" labelOnly="1" outline="0" axis="axisPage" fieldPosition="0"/>
    </format>
    <format dxfId="59">
      <pivotArea field="2" type="button" dataOnly="0" labelOnly="1" outline="0" axis="axisRow" fieldPosition="0"/>
    </format>
    <format dxfId="58">
      <pivotArea dataOnly="0" labelOnly="1" fieldPosition="0">
        <references count="1">
          <reference field="2" count="0"/>
        </references>
      </pivotArea>
    </format>
    <format dxfId="57">
      <pivotArea dataOnly="0" labelOnly="1" fieldPosition="0">
        <references count="2">
          <reference field="0" count="9">
            <x v="5"/>
            <x v="78"/>
            <x v="105"/>
            <x v="133"/>
            <x v="146"/>
            <x v="147"/>
            <x v="156"/>
            <x v="157"/>
            <x v="158"/>
          </reference>
          <reference field="2" count="0" selected="0"/>
        </references>
      </pivotArea>
    </format>
    <format dxfId="56">
      <pivotArea dataOnly="0" labelOnly="1" fieldPosition="0">
        <references count="2">
          <reference field="0" count="9">
            <x v="5"/>
            <x v="78"/>
            <x v="105"/>
            <x v="133"/>
            <x v="146"/>
            <x v="147"/>
            <x v="156"/>
            <x v="157"/>
            <x v="158"/>
          </reference>
          <reference field="2" count="0" selected="0"/>
        </references>
      </pivotArea>
    </format>
    <format dxfId="55">
      <pivotArea dataOnly="0" labelOnly="1" fieldPosition="0">
        <references count="2">
          <reference field="0" count="2">
            <x v="5"/>
            <x v="11"/>
          </reference>
          <reference field="2" count="0" selected="0"/>
        </references>
      </pivotArea>
    </format>
    <format dxfId="54">
      <pivotArea dataOnly="0" labelOnly="1" fieldPosition="0">
        <references count="2">
          <reference field="0" count="1">
            <x v="5"/>
          </reference>
          <reference field="2" count="0" selected="0"/>
        </references>
      </pivotArea>
    </format>
    <format dxfId="53">
      <pivotArea dataOnly="0" labelOnly="1" fieldPosition="0">
        <references count="1">
          <reference field="2" count="0"/>
        </references>
      </pivotArea>
    </format>
    <format dxfId="52">
      <pivotArea dataOnly="0" labelOnly="1" fieldPosition="0">
        <references count="2">
          <reference field="0" count="1">
            <x v="11"/>
          </reference>
          <reference field="2" count="0" selected="0"/>
        </references>
      </pivotArea>
    </format>
    <format dxfId="51">
      <pivotArea field="8" type="button" dataOnly="0" labelOnly="1" outline="0" axis="axisPage" fieldPosition="0"/>
    </format>
    <format dxfId="50">
      <pivotArea field="2" type="button" dataOnly="0" labelOnly="1" outline="0" axis="axisRow" fieldPosition="0"/>
    </format>
    <format dxfId="49">
      <pivotArea field="8" type="button" dataOnly="0" labelOnly="1" outline="0" axis="axisPage" fieldPosition="0"/>
    </format>
    <format dxfId="48">
      <pivotArea field="2" type="button" dataOnly="0" labelOnly="1" outline="0" axis="axisRow" fieldPosition="0"/>
    </format>
    <format dxfId="47">
      <pivotArea field="8" type="button" dataOnly="0" labelOnly="1" outline="0" axis="axisPage" fieldPosition="0"/>
    </format>
    <format dxfId="46">
      <pivotArea field="2" type="button" dataOnly="0" labelOnly="1" outline="0" axis="axisRow" fieldPosition="0"/>
    </format>
    <format dxfId="45">
      <pivotArea dataOnly="0" labelOnly="1" fieldPosition="0">
        <references count="1">
          <reference field="2" count="0"/>
        </references>
      </pivotArea>
    </format>
    <format dxfId="44">
      <pivotArea dataOnly="0" labelOnly="1" fieldPosition="0">
        <references count="2">
          <reference field="0" count="11">
            <x v="5"/>
            <x v="78"/>
            <x v="105"/>
            <x v="119"/>
            <x v="133"/>
            <x v="146"/>
            <x v="156"/>
            <x v="162"/>
            <x v="173"/>
            <x v="176"/>
            <x v="177"/>
          </reference>
          <reference field="2" count="0" selected="0"/>
        </references>
      </pivotArea>
    </format>
    <format dxfId="43">
      <pivotArea field="8" type="button" dataOnly="0" labelOnly="1" outline="0" axis="axisPage" fieldPosition="0"/>
    </format>
    <format dxfId="42">
      <pivotArea field="2" type="button" dataOnly="0" labelOnly="1" outline="0" axis="axisRow" fieldPosition="0"/>
    </format>
    <format dxfId="41">
      <pivotArea dataOnly="0" labelOnly="1" fieldPosition="0">
        <references count="1">
          <reference field="2" count="0"/>
        </references>
      </pivotArea>
    </format>
    <format dxfId="40">
      <pivotArea dataOnly="0" labelOnly="1" fieldPosition="0">
        <references count="2">
          <reference field="0" count="11">
            <x v="5"/>
            <x v="78"/>
            <x v="105"/>
            <x v="119"/>
            <x v="133"/>
            <x v="146"/>
            <x v="156"/>
            <x v="162"/>
            <x v="173"/>
            <x v="176"/>
            <x v="177"/>
          </reference>
          <reference field="2" count="0" selected="0"/>
        </references>
      </pivotArea>
    </format>
    <format dxfId="39">
      <pivotArea field="8" type="button" dataOnly="0" labelOnly="1" outline="0" axis="axisPage" fieldPosition="0"/>
    </format>
    <format dxfId="38">
      <pivotArea field="2" type="button" dataOnly="0" labelOnly="1" outline="0" axis="axisRow" fieldPosition="0"/>
    </format>
    <format dxfId="37">
      <pivotArea dataOnly="0" labelOnly="1" fieldPosition="0">
        <references count="1">
          <reference field="2" count="0"/>
        </references>
      </pivotArea>
    </format>
    <format dxfId="36">
      <pivotArea dataOnly="0" labelOnly="1" fieldPosition="0">
        <references count="2">
          <reference field="0" count="9">
            <x v="5"/>
            <x v="78"/>
            <x v="105"/>
            <x v="119"/>
            <x v="127"/>
            <x v="133"/>
            <x v="156"/>
            <x v="198"/>
            <x v="208"/>
          </reference>
          <reference field="2" count="0" selected="0"/>
        </references>
      </pivotArea>
    </format>
    <format dxfId="35">
      <pivotArea field="8" type="button" dataOnly="0" labelOnly="1" outline="0" axis="axisPage" fieldPosition="0"/>
    </format>
    <format dxfId="34">
      <pivotArea field="2" type="button" dataOnly="0" labelOnly="1" outline="0" axis="axisRow" fieldPosition="0"/>
    </format>
    <format dxfId="33">
      <pivotArea dataOnly="0" labelOnly="1" fieldPosition="0">
        <references count="1">
          <reference field="2" count="0"/>
        </references>
      </pivotArea>
    </format>
    <format dxfId="32">
      <pivotArea dataOnly="0" labelOnly="1" fieldPosition="0">
        <references count="2">
          <reference field="0" count="9">
            <x v="5"/>
            <x v="78"/>
            <x v="105"/>
            <x v="119"/>
            <x v="127"/>
            <x v="133"/>
            <x v="156"/>
            <x v="198"/>
            <x v="208"/>
          </reference>
          <reference field="2" count="0" selected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BDD" displayName="TBDD" ref="A19:L206" totalsRowShown="0" headerRowDxfId="130" dataDxfId="128" headerRowBorderDxfId="129" tableBorderDxfId="127" totalsRowBorderDxfId="126">
  <autoFilter ref="A19:L206" xr:uid="{00000000-0009-0000-0100-000005000000}"/>
  <sortState xmlns:xlrd2="http://schemas.microsoft.com/office/spreadsheetml/2017/richdata2" ref="A20:L206">
    <sortCondition ref="A20:A206"/>
  </sortState>
  <tableColumns count="12">
    <tableColumn id="1" xr3:uid="{00000000-0010-0000-0000-000001000000}" name="Référence" dataDxfId="125"/>
    <tableColumn id="2" xr3:uid="{00000000-0010-0000-0000-000002000000}" name="Désignation" dataDxfId="124"/>
    <tableColumn id="4" xr3:uid="{00000000-0010-0000-0000-000004000000}" name="Emplacement" dataDxfId="123"/>
    <tableColumn id="5" xr3:uid="{00000000-0010-0000-0000-000005000000}" name="Catégorie" dataDxfId="122"/>
    <tableColumn id="6" xr3:uid="{00000000-0010-0000-0000-000006000000}" name="Portion unitaire" dataDxfId="121"/>
    <tableColumn id="7" xr3:uid="{00000000-0010-0000-0000-000007000000}" name="Stock après dernière distribution" dataDxfId="120"/>
    <tableColumn id="8" xr3:uid="{00000000-0010-0000-0000-000008000000}" name="Ramasse" dataDxfId="119"/>
    <tableColumn id="9" xr3:uid="{00000000-0010-0000-0000-000009000000}" name="Livraison du jour" dataDxfId="118"/>
    <tableColumn id="10" xr3:uid="{00000000-0010-0000-0000-00000A000000}" name="Ajout stock collecte" dataDxfId="117"/>
    <tableColumn id="11" xr3:uid="{00000000-0010-0000-0000-00000B000000}" name="A distribuer" dataDxfId="116">
      <calculatedColumnFormula>TBDD[[#This Row],[Stock après dernière distribution]]+TBDD[[#This Row],[Ramasse]]+TBDD[[#This Row],[Livraison du jour]]+TBDD[[#This Row],[Ajout stock collecte]]</calculatedColumnFormula>
    </tableColumn>
    <tableColumn id="12" xr3:uid="{00000000-0010-0000-0000-00000C000000}" name="Point par portion" dataDxfId="115">
      <calculatedColumnFormula>IF(L20&gt;0,L20,0)</calculatedColumnFormula>
    </tableColumn>
    <tableColumn id="13" xr3:uid="{00000000-0010-0000-0000-00000D000000}" name="NB POINTS" dataDxfId="114">
      <calculatedColumnFormula>E20*J20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Catégorie" displayName="T_Catégorie" ref="S1:S9" totalsRowShown="0" headerRowDxfId="113" dataDxfId="111" headerRowBorderDxfId="112" tableBorderDxfId="110" totalsRowBorderDxfId="109">
  <autoFilter ref="S1:S9" xr:uid="{00000000-0009-0000-0100-000001000000}"/>
  <tableColumns count="1">
    <tableColumn id="1" xr3:uid="{00000000-0010-0000-0100-000001000000}" name="Catégorie" dataDxfId="10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_Emplacement" displayName="T_Emplacement" ref="T1:T16" totalsRowShown="0" headerRowDxfId="107" dataDxfId="105" headerRowBorderDxfId="106" tableBorderDxfId="104" totalsRowBorderDxfId="103">
  <autoFilter ref="T1:T16" xr:uid="{00000000-0009-0000-0100-000002000000}"/>
  <sortState xmlns:xlrd2="http://schemas.microsoft.com/office/spreadsheetml/2017/richdata2" ref="T2:T16">
    <sortCondition ref="T2:T16"/>
  </sortState>
  <tableColumns count="1">
    <tableColumn id="1" xr3:uid="{00000000-0010-0000-0200-000001000000}" name="Emplacement" dataDxfId="10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T206"/>
  <sheetViews>
    <sheetView showZeros="0" zoomScale="89" zoomScaleNormal="89" workbookViewId="0">
      <pane ySplit="19" topLeftCell="A20" activePane="bottomLeft" state="frozen"/>
      <selection pane="bottomLeft" activeCell="L31" sqref="L31"/>
    </sheetView>
  </sheetViews>
  <sheetFormatPr defaultColWidth="11.5703125" defaultRowHeight="15" x14ac:dyDescent="0.25"/>
  <cols>
    <col min="1" max="1" width="18.42578125" style="3" customWidth="1"/>
    <col min="2" max="2" width="39.85546875" style="3" bestFit="1" customWidth="1"/>
    <col min="3" max="3" width="16.7109375" style="3" customWidth="1"/>
    <col min="4" max="4" width="17.28515625" style="3" bestFit="1" customWidth="1"/>
    <col min="5" max="5" width="12" style="35" bestFit="1" customWidth="1"/>
    <col min="6" max="6" width="15" style="35" bestFit="1" customWidth="1"/>
    <col min="7" max="7" width="12.42578125" style="35" bestFit="1" customWidth="1"/>
    <col min="8" max="8" width="18.5703125" style="35" bestFit="1" customWidth="1"/>
    <col min="9" max="9" width="14.42578125" style="35" bestFit="1" customWidth="1"/>
    <col min="10" max="10" width="15" style="5" bestFit="1" customWidth="1"/>
    <col min="11" max="11" width="19" style="5" bestFit="1" customWidth="1"/>
    <col min="12" max="12" width="14.140625" style="5" bestFit="1" customWidth="1"/>
    <col min="13" max="13" width="14.85546875" style="3" bestFit="1" customWidth="1"/>
    <col min="14" max="16384" width="11.5703125" style="3"/>
  </cols>
  <sheetData>
    <row r="1" spans="1:20" hidden="1" x14ac:dyDescent="0.25">
      <c r="A1"/>
      <c r="B1"/>
      <c r="C1"/>
      <c r="D1"/>
      <c r="E1" s="16"/>
      <c r="F1" s="16"/>
      <c r="G1" s="16"/>
      <c r="S1" s="37" t="s">
        <v>201</v>
      </c>
      <c r="T1" s="37" t="s">
        <v>1</v>
      </c>
    </row>
    <row r="2" spans="1:20" hidden="1" x14ac:dyDescent="0.25">
      <c r="A2"/>
      <c r="B2"/>
      <c r="C2"/>
      <c r="D2"/>
      <c r="E2" s="16"/>
      <c r="F2" s="16"/>
      <c r="G2" s="16"/>
      <c r="S2" s="40" t="s">
        <v>8</v>
      </c>
      <c r="T2" s="40" t="s">
        <v>254</v>
      </c>
    </row>
    <row r="3" spans="1:20" hidden="1" x14ac:dyDescent="0.25">
      <c r="A3"/>
      <c r="B3"/>
      <c r="C3"/>
      <c r="D3"/>
      <c r="E3" s="16"/>
      <c r="F3" s="16"/>
      <c r="G3" s="16"/>
      <c r="S3" s="40" t="s">
        <v>9</v>
      </c>
      <c r="T3" s="40" t="s">
        <v>251</v>
      </c>
    </row>
    <row r="4" spans="1:20" hidden="1" x14ac:dyDescent="0.25">
      <c r="A4"/>
      <c r="B4"/>
      <c r="C4"/>
      <c r="D4"/>
      <c r="E4" s="16"/>
      <c r="F4" s="16"/>
      <c r="G4" s="16"/>
      <c r="S4" s="40" t="s">
        <v>6</v>
      </c>
      <c r="T4" s="40" t="s">
        <v>255</v>
      </c>
    </row>
    <row r="5" spans="1:20" hidden="1" x14ac:dyDescent="0.25">
      <c r="A5"/>
      <c r="B5"/>
      <c r="C5"/>
      <c r="D5"/>
      <c r="E5" s="16"/>
      <c r="F5" s="16"/>
      <c r="G5" s="16"/>
      <c r="S5" s="40" t="s">
        <v>7</v>
      </c>
      <c r="T5" s="40" t="s">
        <v>256</v>
      </c>
    </row>
    <row r="6" spans="1:20" hidden="1" x14ac:dyDescent="0.25">
      <c r="A6"/>
      <c r="B6"/>
      <c r="C6"/>
      <c r="D6"/>
      <c r="E6" s="16"/>
      <c r="F6" s="16"/>
      <c r="G6" s="16"/>
      <c r="S6" s="40" t="s">
        <v>11</v>
      </c>
      <c r="T6" s="40" t="s">
        <v>258</v>
      </c>
    </row>
    <row r="7" spans="1:20" hidden="1" x14ac:dyDescent="0.25">
      <c r="A7"/>
      <c r="B7"/>
      <c r="C7"/>
      <c r="D7"/>
      <c r="E7" s="16"/>
      <c r="F7" s="16"/>
      <c r="G7" s="16"/>
      <c r="S7" s="40" t="s">
        <v>10</v>
      </c>
      <c r="T7" s="40" t="s">
        <v>259</v>
      </c>
    </row>
    <row r="8" spans="1:20" hidden="1" x14ac:dyDescent="0.25">
      <c r="A8"/>
      <c r="B8"/>
      <c r="C8"/>
      <c r="D8"/>
      <c r="E8" s="16"/>
      <c r="F8" s="16"/>
      <c r="G8" s="16"/>
      <c r="S8" s="40" t="s">
        <v>12</v>
      </c>
      <c r="T8" s="40" t="s">
        <v>260</v>
      </c>
    </row>
    <row r="9" spans="1:20" hidden="1" x14ac:dyDescent="0.25">
      <c r="A9"/>
      <c r="B9"/>
      <c r="C9"/>
      <c r="D9"/>
      <c r="E9" s="16"/>
      <c r="F9" s="16"/>
      <c r="G9" s="16"/>
      <c r="S9" s="43" t="s">
        <v>13</v>
      </c>
      <c r="T9" s="40" t="s">
        <v>252</v>
      </c>
    </row>
    <row r="10" spans="1:20" hidden="1" x14ac:dyDescent="0.25">
      <c r="A10"/>
      <c r="B10"/>
      <c r="C10"/>
      <c r="D10"/>
      <c r="E10" s="16"/>
      <c r="F10" s="16"/>
      <c r="G10" s="16"/>
      <c r="S10"/>
      <c r="T10" s="40" t="s">
        <v>253</v>
      </c>
    </row>
    <row r="11" spans="1:20" hidden="1" x14ac:dyDescent="0.25">
      <c r="A11"/>
      <c r="B11"/>
      <c r="C11"/>
      <c r="D11"/>
      <c r="E11" s="16"/>
      <c r="F11" s="16"/>
      <c r="G11" s="16"/>
      <c r="S11"/>
      <c r="T11" s="40" t="s">
        <v>284</v>
      </c>
    </row>
    <row r="12" spans="1:20" hidden="1" x14ac:dyDescent="0.25">
      <c r="A12"/>
      <c r="B12"/>
      <c r="C12"/>
      <c r="D12"/>
      <c r="E12" s="16"/>
      <c r="F12" s="16"/>
      <c r="G12" s="16"/>
      <c r="S12"/>
      <c r="T12" s="40" t="s">
        <v>377</v>
      </c>
    </row>
    <row r="13" spans="1:20" hidden="1" x14ac:dyDescent="0.25">
      <c r="A13"/>
      <c r="B13"/>
      <c r="C13"/>
      <c r="D13"/>
      <c r="E13" s="16"/>
      <c r="F13" s="16"/>
      <c r="G13" s="16"/>
      <c r="S13"/>
      <c r="T13" s="40" t="s">
        <v>443</v>
      </c>
    </row>
    <row r="14" spans="1:20" hidden="1" x14ac:dyDescent="0.25">
      <c r="A14"/>
      <c r="B14"/>
      <c r="C14"/>
      <c r="D14"/>
      <c r="E14" s="16"/>
      <c r="F14" s="16"/>
      <c r="G14" s="16"/>
      <c r="S14"/>
      <c r="T14" s="40" t="s">
        <v>249</v>
      </c>
    </row>
    <row r="15" spans="1:20" hidden="1" x14ac:dyDescent="0.25">
      <c r="A15"/>
      <c r="B15"/>
      <c r="C15"/>
      <c r="D15"/>
      <c r="E15" s="16"/>
      <c r="F15" s="16"/>
      <c r="G15" s="16"/>
      <c r="S15"/>
      <c r="T15" s="40" t="s">
        <v>11</v>
      </c>
    </row>
    <row r="16" spans="1:20" hidden="1" x14ac:dyDescent="0.25">
      <c r="A16"/>
      <c r="B16"/>
      <c r="C16"/>
      <c r="D16"/>
      <c r="E16" s="16"/>
      <c r="F16" s="16"/>
      <c r="G16" s="16"/>
      <c r="H16" s="16"/>
      <c r="I16" s="16"/>
      <c r="T16" s="43" t="s">
        <v>242</v>
      </c>
    </row>
    <row r="17" spans="1:12" ht="21" x14ac:dyDescent="0.25">
      <c r="A17"/>
      <c r="B17"/>
      <c r="C17"/>
      <c r="D17"/>
      <c r="E17" s="65"/>
      <c r="F17" s="65"/>
      <c r="G17" s="65"/>
      <c r="H17" s="65"/>
      <c r="I17" s="65"/>
      <c r="J17" s="65"/>
      <c r="K17" s="65"/>
    </row>
    <row r="18" spans="1:12" ht="21" x14ac:dyDescent="0.25">
      <c r="A18"/>
      <c r="B18"/>
      <c r="C18"/>
      <c r="D18"/>
      <c r="E18" s="66"/>
      <c r="F18" s="66"/>
      <c r="G18" s="66"/>
      <c r="H18" s="66"/>
      <c r="I18" s="66"/>
      <c r="J18" s="66"/>
      <c r="K18" s="66"/>
    </row>
    <row r="19" spans="1:12" s="1" customFormat="1" ht="38.25" x14ac:dyDescent="0.25">
      <c r="A19" s="44" t="s">
        <v>207</v>
      </c>
      <c r="B19" s="45" t="s">
        <v>0</v>
      </c>
      <c r="C19" s="45" t="s">
        <v>1</v>
      </c>
      <c r="D19" s="45" t="s">
        <v>201</v>
      </c>
      <c r="E19" s="45" t="s">
        <v>202</v>
      </c>
      <c r="F19" s="45" t="s">
        <v>206</v>
      </c>
      <c r="G19" s="45" t="s">
        <v>203</v>
      </c>
      <c r="H19" s="45" t="s">
        <v>204</v>
      </c>
      <c r="I19" s="45" t="s">
        <v>205</v>
      </c>
      <c r="J19" s="46" t="s">
        <v>2</v>
      </c>
      <c r="K19" s="46" t="s">
        <v>261</v>
      </c>
      <c r="L19" s="46" t="s">
        <v>3</v>
      </c>
    </row>
    <row r="20" spans="1:12" hidden="1" x14ac:dyDescent="0.25">
      <c r="A20" s="74"/>
      <c r="B20" s="75"/>
      <c r="C20" s="75"/>
      <c r="D20" s="75"/>
      <c r="E20" s="76"/>
      <c r="F20" s="75"/>
      <c r="G20" s="75"/>
      <c r="H20" s="76"/>
      <c r="I20" s="76"/>
      <c r="J20" s="72">
        <f>TBDD[[#This Row],[Stock après dernière distribution]]+TBDD[[#This Row],[Ramasse]]+TBDD[[#This Row],[Livraison du jour]]+TBDD[[#This Row],[Ajout stock collecte]]</f>
        <v>0</v>
      </c>
      <c r="K20" s="72">
        <f t="shared" ref="K20:K51" si="0">IF(L20&gt;0,L20,0)</f>
        <v>0</v>
      </c>
      <c r="L20" s="73">
        <f t="shared" ref="L20:L51" si="1">E20*J20</f>
        <v>0</v>
      </c>
    </row>
    <row r="21" spans="1:12" x14ac:dyDescent="0.25">
      <c r="A21" s="59" t="s">
        <v>4</v>
      </c>
      <c r="B21" s="60" t="s">
        <v>5</v>
      </c>
      <c r="C21" s="60" t="s">
        <v>258</v>
      </c>
      <c r="D21" s="60" t="s">
        <v>6</v>
      </c>
      <c r="E21" s="61">
        <v>1</v>
      </c>
      <c r="F21" s="61"/>
      <c r="G21" s="61"/>
      <c r="H21" s="61"/>
      <c r="I21" s="61"/>
      <c r="J21" s="72">
        <f>TBDD[[#This Row],[Stock après dernière distribution]]+TBDD[[#This Row],[Ramasse]]+TBDD[[#This Row],[Livraison du jour]]+TBDD[[#This Row],[Ajout stock collecte]]</f>
        <v>0</v>
      </c>
      <c r="K21" s="72">
        <f t="shared" si="0"/>
        <v>0</v>
      </c>
      <c r="L21" s="73">
        <f t="shared" si="1"/>
        <v>0</v>
      </c>
    </row>
    <row r="22" spans="1:12" s="1" customFormat="1" x14ac:dyDescent="0.25">
      <c r="A22" s="33" t="s">
        <v>321</v>
      </c>
      <c r="B22" s="2" t="s">
        <v>322</v>
      </c>
      <c r="C22" s="2" t="s">
        <v>251</v>
      </c>
      <c r="D22" s="2" t="s">
        <v>7</v>
      </c>
      <c r="E22" s="34">
        <v>4</v>
      </c>
      <c r="F22" s="34"/>
      <c r="G22" s="34"/>
      <c r="H22" s="34">
        <v>42</v>
      </c>
      <c r="I22" s="34"/>
      <c r="J22" s="72">
        <f>TBDD[[#This Row],[Stock après dernière distribution]]+TBDD[[#This Row],[Ramasse]]+TBDD[[#This Row],[Livraison du jour]]+TBDD[[#This Row],[Ajout stock collecte]]</f>
        <v>42</v>
      </c>
      <c r="K22" s="72">
        <f t="shared" si="0"/>
        <v>168</v>
      </c>
      <c r="L22" s="73">
        <f t="shared" si="1"/>
        <v>168</v>
      </c>
    </row>
    <row r="23" spans="1:12" x14ac:dyDescent="0.25">
      <c r="A23" s="33" t="s">
        <v>14</v>
      </c>
      <c r="B23" s="2" t="s">
        <v>15</v>
      </c>
      <c r="C23" s="2" t="s">
        <v>251</v>
      </c>
      <c r="D23" s="2" t="s">
        <v>7</v>
      </c>
      <c r="E23" s="34">
        <v>6</v>
      </c>
      <c r="F23" s="34"/>
      <c r="G23" s="34"/>
      <c r="H23" s="34"/>
      <c r="I23" s="34"/>
      <c r="J23" s="72">
        <f>TBDD[[#This Row],[Stock après dernière distribution]]+TBDD[[#This Row],[Ramasse]]+TBDD[[#This Row],[Livraison du jour]]+TBDD[[#This Row],[Ajout stock collecte]]</f>
        <v>0</v>
      </c>
      <c r="K23" s="72">
        <f t="shared" si="0"/>
        <v>0</v>
      </c>
      <c r="L23" s="73">
        <f t="shared" si="1"/>
        <v>0</v>
      </c>
    </row>
    <row r="24" spans="1:12" x14ac:dyDescent="0.25">
      <c r="A24" s="33" t="s">
        <v>16</v>
      </c>
      <c r="B24" s="2" t="s">
        <v>17</v>
      </c>
      <c r="C24" s="2" t="s">
        <v>249</v>
      </c>
      <c r="D24" s="2" t="s">
        <v>7</v>
      </c>
      <c r="E24" s="34">
        <v>1.35</v>
      </c>
      <c r="F24" s="34"/>
      <c r="G24" s="34"/>
      <c r="H24" s="34"/>
      <c r="I24" s="34"/>
      <c r="J24" s="72">
        <f>TBDD[[#This Row],[Stock après dernière distribution]]+TBDD[[#This Row],[Ramasse]]+TBDD[[#This Row],[Livraison du jour]]+TBDD[[#This Row],[Ajout stock collecte]]</f>
        <v>0</v>
      </c>
      <c r="K24" s="72">
        <f t="shared" si="0"/>
        <v>0</v>
      </c>
      <c r="L24" s="73">
        <f t="shared" si="1"/>
        <v>0</v>
      </c>
    </row>
    <row r="25" spans="1:12" x14ac:dyDescent="0.25">
      <c r="A25" s="33" t="s">
        <v>315</v>
      </c>
      <c r="B25" s="2" t="s">
        <v>316</v>
      </c>
      <c r="C25" s="2" t="s">
        <v>251</v>
      </c>
      <c r="D25" s="2" t="s">
        <v>7</v>
      </c>
      <c r="E25" s="34">
        <v>1</v>
      </c>
      <c r="F25" s="34"/>
      <c r="G25" s="34"/>
      <c r="H25" s="34"/>
      <c r="I25" s="34"/>
      <c r="J25" s="72">
        <f>TBDD[[#This Row],[Stock après dernière distribution]]+TBDD[[#This Row],[Ramasse]]+TBDD[[#This Row],[Livraison du jour]]+TBDD[[#This Row],[Ajout stock collecte]]</f>
        <v>0</v>
      </c>
      <c r="K25" s="72">
        <f t="shared" si="0"/>
        <v>0</v>
      </c>
      <c r="L25" s="73">
        <f t="shared" si="1"/>
        <v>0</v>
      </c>
    </row>
    <row r="26" spans="1:12" x14ac:dyDescent="0.25">
      <c r="A26" s="33" t="s">
        <v>353</v>
      </c>
      <c r="B26" s="2" t="s">
        <v>354</v>
      </c>
      <c r="C26" s="2" t="s">
        <v>249</v>
      </c>
      <c r="D26" s="2" t="s">
        <v>9</v>
      </c>
      <c r="E26" s="34">
        <v>16</v>
      </c>
      <c r="F26" s="34"/>
      <c r="G26" s="34"/>
      <c r="H26" s="34"/>
      <c r="I26" s="34"/>
      <c r="J26" s="72">
        <f>TBDD[[#This Row],[Stock après dernière distribution]]+TBDD[[#This Row],[Ramasse]]+TBDD[[#This Row],[Livraison du jour]]+TBDD[[#This Row],[Ajout stock collecte]]</f>
        <v>0</v>
      </c>
      <c r="K26" s="72">
        <f t="shared" si="0"/>
        <v>0</v>
      </c>
      <c r="L26" s="73">
        <f t="shared" si="1"/>
        <v>0</v>
      </c>
    </row>
    <row r="27" spans="1:12" x14ac:dyDescent="0.25">
      <c r="A27" s="33" t="s">
        <v>441</v>
      </c>
      <c r="B27" s="2" t="s">
        <v>442</v>
      </c>
      <c r="C27" s="2" t="s">
        <v>443</v>
      </c>
      <c r="D27" s="2" t="s">
        <v>10</v>
      </c>
      <c r="E27" s="34">
        <v>1</v>
      </c>
      <c r="F27" s="34"/>
      <c r="G27" s="34">
        <v>173</v>
      </c>
      <c r="H27" s="34"/>
      <c r="I27" s="34"/>
      <c r="J27" s="72">
        <f>TBDD[[#This Row],[Stock après dernière distribution]]+TBDD[[#This Row],[Ramasse]]+TBDD[[#This Row],[Livraison du jour]]+TBDD[[#This Row],[Ajout stock collecte]]</f>
        <v>173</v>
      </c>
      <c r="K27" s="72">
        <f t="shared" si="0"/>
        <v>173</v>
      </c>
      <c r="L27" s="73">
        <f t="shared" si="1"/>
        <v>173</v>
      </c>
    </row>
    <row r="28" spans="1:12" x14ac:dyDescent="0.25">
      <c r="A28" s="33" t="s">
        <v>191</v>
      </c>
      <c r="B28" s="2" t="s">
        <v>192</v>
      </c>
      <c r="C28" s="2" t="s">
        <v>251</v>
      </c>
      <c r="D28" s="2" t="s">
        <v>7</v>
      </c>
      <c r="E28" s="34">
        <v>2</v>
      </c>
      <c r="F28" s="34"/>
      <c r="G28" s="34"/>
      <c r="H28" s="34"/>
      <c r="I28" s="34"/>
      <c r="J28" s="72">
        <f>TBDD[[#This Row],[Stock après dernière distribution]]+TBDD[[#This Row],[Ramasse]]+TBDD[[#This Row],[Livraison du jour]]+TBDD[[#This Row],[Ajout stock collecte]]</f>
        <v>0</v>
      </c>
      <c r="K28" s="72">
        <f t="shared" si="0"/>
        <v>0</v>
      </c>
      <c r="L28" s="73">
        <f t="shared" si="1"/>
        <v>0</v>
      </c>
    </row>
    <row r="29" spans="1:12" x14ac:dyDescent="0.25">
      <c r="A29" s="33" t="s">
        <v>18</v>
      </c>
      <c r="B29" s="2" t="s">
        <v>355</v>
      </c>
      <c r="C29" s="2" t="s">
        <v>251</v>
      </c>
      <c r="D29" s="2" t="s">
        <v>7</v>
      </c>
      <c r="E29" s="34">
        <v>1</v>
      </c>
      <c r="F29" s="34"/>
      <c r="G29" s="34"/>
      <c r="H29" s="34"/>
      <c r="I29" s="34"/>
      <c r="J29" s="72">
        <f>TBDD[[#This Row],[Stock après dernière distribution]]+TBDD[[#This Row],[Ramasse]]+TBDD[[#This Row],[Livraison du jour]]+TBDD[[#This Row],[Ajout stock collecte]]</f>
        <v>0</v>
      </c>
      <c r="K29" s="72">
        <f t="shared" si="0"/>
        <v>0</v>
      </c>
      <c r="L29" s="73">
        <f t="shared" si="1"/>
        <v>0</v>
      </c>
    </row>
    <row r="30" spans="1:12" x14ac:dyDescent="0.25">
      <c r="A30" s="33" t="s">
        <v>371</v>
      </c>
      <c r="B30" s="2" t="s">
        <v>372</v>
      </c>
      <c r="C30" s="2" t="s">
        <v>251</v>
      </c>
      <c r="D30" s="2" t="s">
        <v>6</v>
      </c>
      <c r="E30" s="34">
        <v>1</v>
      </c>
      <c r="F30" s="34"/>
      <c r="G30" s="34"/>
      <c r="H30" s="34">
        <v>240</v>
      </c>
      <c r="I30" s="34"/>
      <c r="J30" s="72">
        <f>TBDD[[#This Row],[Stock après dernière distribution]]+TBDD[[#This Row],[Ramasse]]+TBDD[[#This Row],[Livraison du jour]]+TBDD[[#This Row],[Ajout stock collecte]]</f>
        <v>240</v>
      </c>
      <c r="K30" s="72">
        <f t="shared" si="0"/>
        <v>240</v>
      </c>
      <c r="L30" s="73">
        <f t="shared" si="1"/>
        <v>240</v>
      </c>
    </row>
    <row r="31" spans="1:12" x14ac:dyDescent="0.25">
      <c r="A31" s="33" t="s">
        <v>312</v>
      </c>
      <c r="B31" s="2" t="s">
        <v>356</v>
      </c>
      <c r="C31" s="2" t="s">
        <v>258</v>
      </c>
      <c r="D31" s="2" t="s">
        <v>13</v>
      </c>
      <c r="E31" s="34">
        <v>0.33</v>
      </c>
      <c r="F31" s="34"/>
      <c r="G31" s="34"/>
      <c r="H31" s="34">
        <v>1152</v>
      </c>
      <c r="I31" s="34"/>
      <c r="J31" s="72">
        <f>TBDD[[#This Row],[Stock après dernière distribution]]+TBDD[[#This Row],[Ramasse]]+TBDD[[#This Row],[Livraison du jour]]+TBDD[[#This Row],[Ajout stock collecte]]</f>
        <v>1152</v>
      </c>
      <c r="K31" s="72">
        <f t="shared" si="0"/>
        <v>380.16</v>
      </c>
      <c r="L31" s="73">
        <f t="shared" si="1"/>
        <v>380.16</v>
      </c>
    </row>
    <row r="32" spans="1:12" x14ac:dyDescent="0.25">
      <c r="A32" s="33" t="s">
        <v>325</v>
      </c>
      <c r="B32" s="2" t="s">
        <v>326</v>
      </c>
      <c r="C32" s="2" t="s">
        <v>254</v>
      </c>
      <c r="D32" s="2" t="s">
        <v>6</v>
      </c>
      <c r="E32" s="34">
        <v>1</v>
      </c>
      <c r="F32" s="34"/>
      <c r="G32" s="34"/>
      <c r="H32" s="34"/>
      <c r="I32" s="34"/>
      <c r="J32" s="72">
        <f>TBDD[[#This Row],[Stock après dernière distribution]]+TBDD[[#This Row],[Ramasse]]+TBDD[[#This Row],[Livraison du jour]]+TBDD[[#This Row],[Ajout stock collecte]]</f>
        <v>0</v>
      </c>
      <c r="K32" s="72">
        <f t="shared" si="0"/>
        <v>0</v>
      </c>
      <c r="L32" s="73">
        <f t="shared" si="1"/>
        <v>0</v>
      </c>
    </row>
    <row r="33" spans="1:12" x14ac:dyDescent="0.25">
      <c r="A33" s="33" t="s">
        <v>19</v>
      </c>
      <c r="B33" s="2" t="s">
        <v>357</v>
      </c>
      <c r="C33" s="2" t="s">
        <v>251</v>
      </c>
      <c r="D33" s="2" t="s">
        <v>6</v>
      </c>
      <c r="E33" s="34">
        <v>1</v>
      </c>
      <c r="F33" s="34"/>
      <c r="G33" s="34"/>
      <c r="H33" s="34"/>
      <c r="I33" s="34"/>
      <c r="J33" s="72">
        <f>TBDD[[#This Row],[Stock après dernière distribution]]+TBDD[[#This Row],[Ramasse]]+TBDD[[#This Row],[Livraison du jour]]+TBDD[[#This Row],[Ajout stock collecte]]</f>
        <v>0</v>
      </c>
      <c r="K33" s="72">
        <f t="shared" si="0"/>
        <v>0</v>
      </c>
      <c r="L33" s="73">
        <f t="shared" si="1"/>
        <v>0</v>
      </c>
    </row>
    <row r="34" spans="1:12" x14ac:dyDescent="0.25">
      <c r="A34" s="33" t="s">
        <v>181</v>
      </c>
      <c r="B34" s="2" t="s">
        <v>358</v>
      </c>
      <c r="C34" s="2" t="s">
        <v>251</v>
      </c>
      <c r="D34" s="2" t="s">
        <v>6</v>
      </c>
      <c r="E34" s="34">
        <v>1</v>
      </c>
      <c r="F34" s="34"/>
      <c r="G34" s="34"/>
      <c r="H34" s="34"/>
      <c r="I34" s="34"/>
      <c r="J34" s="72">
        <f>TBDD[[#This Row],[Stock après dernière distribution]]+TBDD[[#This Row],[Ramasse]]+TBDD[[#This Row],[Livraison du jour]]+TBDD[[#This Row],[Ajout stock collecte]]</f>
        <v>0</v>
      </c>
      <c r="K34" s="72">
        <f t="shared" si="0"/>
        <v>0</v>
      </c>
      <c r="L34" s="73">
        <f t="shared" si="1"/>
        <v>0</v>
      </c>
    </row>
    <row r="35" spans="1:12" x14ac:dyDescent="0.25">
      <c r="A35" s="33" t="s">
        <v>20</v>
      </c>
      <c r="B35" s="2" t="s">
        <v>21</v>
      </c>
      <c r="C35" s="2" t="s">
        <v>251</v>
      </c>
      <c r="D35" s="2" t="s">
        <v>7</v>
      </c>
      <c r="E35" s="34">
        <v>4</v>
      </c>
      <c r="F35" s="34"/>
      <c r="G35" s="34"/>
      <c r="H35" s="34"/>
      <c r="I35" s="34"/>
      <c r="J35" s="72">
        <f>TBDD[[#This Row],[Stock après dernière distribution]]+TBDD[[#This Row],[Ramasse]]+TBDD[[#This Row],[Livraison du jour]]+TBDD[[#This Row],[Ajout stock collecte]]</f>
        <v>0</v>
      </c>
      <c r="K35" s="72">
        <f t="shared" si="0"/>
        <v>0</v>
      </c>
      <c r="L35" s="73">
        <f t="shared" si="1"/>
        <v>0</v>
      </c>
    </row>
    <row r="36" spans="1:12" x14ac:dyDescent="0.25">
      <c r="A36" s="33" t="s">
        <v>22</v>
      </c>
      <c r="B36" s="2" t="s">
        <v>23</v>
      </c>
      <c r="C36" s="2" t="s">
        <v>251</v>
      </c>
      <c r="D36" s="2" t="s">
        <v>6</v>
      </c>
      <c r="E36" s="34">
        <v>1</v>
      </c>
      <c r="F36" s="34"/>
      <c r="G36" s="34"/>
      <c r="H36" s="34"/>
      <c r="I36" s="34"/>
      <c r="J36" s="72">
        <f>TBDD[[#This Row],[Stock après dernière distribution]]+TBDD[[#This Row],[Ramasse]]+TBDD[[#This Row],[Livraison du jour]]+TBDD[[#This Row],[Ajout stock collecte]]</f>
        <v>0</v>
      </c>
      <c r="K36" s="72">
        <f t="shared" si="0"/>
        <v>0</v>
      </c>
      <c r="L36" s="73">
        <f t="shared" si="1"/>
        <v>0</v>
      </c>
    </row>
    <row r="37" spans="1:12" x14ac:dyDescent="0.25">
      <c r="A37" s="33" t="s">
        <v>24</v>
      </c>
      <c r="B37" s="2" t="s">
        <v>25</v>
      </c>
      <c r="C37" s="2" t="s">
        <v>251</v>
      </c>
      <c r="D37" s="2" t="s">
        <v>6</v>
      </c>
      <c r="E37" s="34">
        <v>1</v>
      </c>
      <c r="F37" s="34"/>
      <c r="G37" s="34"/>
      <c r="H37" s="34"/>
      <c r="I37" s="34"/>
      <c r="J37" s="72">
        <f>TBDD[[#This Row],[Stock après dernière distribution]]+TBDD[[#This Row],[Ramasse]]+TBDD[[#This Row],[Livraison du jour]]+TBDD[[#This Row],[Ajout stock collecte]]</f>
        <v>0</v>
      </c>
      <c r="K37" s="72">
        <f t="shared" si="0"/>
        <v>0</v>
      </c>
      <c r="L37" s="73">
        <f t="shared" si="1"/>
        <v>0</v>
      </c>
    </row>
    <row r="38" spans="1:12" x14ac:dyDescent="0.25">
      <c r="A38" s="33" t="s">
        <v>340</v>
      </c>
      <c r="B38" s="2" t="s">
        <v>341</v>
      </c>
      <c r="C38" s="2" t="s">
        <v>251</v>
      </c>
      <c r="D38" s="2" t="s">
        <v>7</v>
      </c>
      <c r="E38" s="34">
        <v>4</v>
      </c>
      <c r="F38" s="34"/>
      <c r="G38" s="34"/>
      <c r="H38" s="34"/>
      <c r="I38" s="34"/>
      <c r="J38" s="72">
        <f>TBDD[[#This Row],[Stock après dernière distribution]]+TBDD[[#This Row],[Ramasse]]+TBDD[[#This Row],[Livraison du jour]]+TBDD[[#This Row],[Ajout stock collecte]]</f>
        <v>0</v>
      </c>
      <c r="K38" s="72">
        <f t="shared" si="0"/>
        <v>0</v>
      </c>
      <c r="L38" s="73">
        <f t="shared" si="1"/>
        <v>0</v>
      </c>
    </row>
    <row r="39" spans="1:12" x14ac:dyDescent="0.25">
      <c r="A39" s="33" t="s">
        <v>280</v>
      </c>
      <c r="B39" s="2" t="s">
        <v>281</v>
      </c>
      <c r="C39" s="2" t="s">
        <v>249</v>
      </c>
      <c r="D39" s="2" t="s">
        <v>9</v>
      </c>
      <c r="E39" s="34">
        <v>2</v>
      </c>
      <c r="F39" s="34"/>
      <c r="G39" s="34"/>
      <c r="H39" s="34">
        <v>17</v>
      </c>
      <c r="I39" s="34"/>
      <c r="J39" s="72">
        <f>TBDD[[#This Row],[Stock après dernière distribution]]+TBDD[[#This Row],[Ramasse]]+TBDD[[#This Row],[Livraison du jour]]+TBDD[[#This Row],[Ajout stock collecte]]</f>
        <v>17</v>
      </c>
      <c r="K39" s="72">
        <f t="shared" si="0"/>
        <v>34</v>
      </c>
      <c r="L39" s="73">
        <f t="shared" si="1"/>
        <v>34</v>
      </c>
    </row>
    <row r="40" spans="1:12" x14ac:dyDescent="0.25">
      <c r="A40" s="33" t="s">
        <v>435</v>
      </c>
      <c r="B40" s="2" t="s">
        <v>436</v>
      </c>
      <c r="C40" s="2" t="s">
        <v>254</v>
      </c>
      <c r="D40" s="2" t="s">
        <v>6</v>
      </c>
      <c r="E40" s="34">
        <v>1</v>
      </c>
      <c r="F40" s="34"/>
      <c r="G40" s="34"/>
      <c r="H40" s="34">
        <v>30</v>
      </c>
      <c r="I40" s="34"/>
      <c r="J40" s="72">
        <f>TBDD[[#This Row],[Stock après dernière distribution]]+TBDD[[#This Row],[Ramasse]]+TBDD[[#This Row],[Livraison du jour]]+TBDD[[#This Row],[Ajout stock collecte]]</f>
        <v>30</v>
      </c>
      <c r="K40" s="72">
        <f t="shared" si="0"/>
        <v>30</v>
      </c>
      <c r="L40" s="73">
        <f t="shared" si="1"/>
        <v>30</v>
      </c>
    </row>
    <row r="41" spans="1:12" x14ac:dyDescent="0.25">
      <c r="A41" s="33" t="s">
        <v>26</v>
      </c>
      <c r="B41" s="2" t="s">
        <v>27</v>
      </c>
      <c r="C41" s="2" t="s">
        <v>260</v>
      </c>
      <c r="D41" s="2" t="s">
        <v>13</v>
      </c>
      <c r="E41" s="34" t="s">
        <v>272</v>
      </c>
      <c r="F41" s="34"/>
      <c r="G41" s="34"/>
      <c r="H41" s="34"/>
      <c r="I41" s="34"/>
      <c r="J41" s="72">
        <f>TBDD[[#This Row],[Stock après dernière distribution]]+TBDD[[#This Row],[Ramasse]]+TBDD[[#This Row],[Livraison du jour]]+TBDD[[#This Row],[Ajout stock collecte]]</f>
        <v>0</v>
      </c>
      <c r="K41" s="72">
        <f t="shared" si="0"/>
        <v>0</v>
      </c>
      <c r="L41" s="73">
        <f t="shared" si="1"/>
        <v>0</v>
      </c>
    </row>
    <row r="42" spans="1:12" x14ac:dyDescent="0.25">
      <c r="A42" s="33" t="s">
        <v>28</v>
      </c>
      <c r="B42" s="2" t="s">
        <v>29</v>
      </c>
      <c r="C42" s="2" t="s">
        <v>252</v>
      </c>
      <c r="D42" s="2" t="s">
        <v>10</v>
      </c>
      <c r="E42" s="34">
        <v>1</v>
      </c>
      <c r="F42" s="34"/>
      <c r="G42" s="34"/>
      <c r="H42" s="34"/>
      <c r="I42" s="34"/>
      <c r="J42" s="72">
        <f>TBDD[[#This Row],[Stock après dernière distribution]]+TBDD[[#This Row],[Ramasse]]+TBDD[[#This Row],[Livraison du jour]]+TBDD[[#This Row],[Ajout stock collecte]]</f>
        <v>0</v>
      </c>
      <c r="K42" s="72">
        <f t="shared" si="0"/>
        <v>0</v>
      </c>
      <c r="L42" s="73">
        <f t="shared" si="1"/>
        <v>0</v>
      </c>
    </row>
    <row r="43" spans="1:12" x14ac:dyDescent="0.25">
      <c r="A43" s="33" t="s">
        <v>30</v>
      </c>
      <c r="B43" s="2" t="s">
        <v>209</v>
      </c>
      <c r="C43" s="2" t="s">
        <v>249</v>
      </c>
      <c r="D43" s="2" t="s">
        <v>9</v>
      </c>
      <c r="E43" s="34">
        <v>0.5</v>
      </c>
      <c r="F43" s="34"/>
      <c r="G43" s="34"/>
      <c r="H43" s="34">
        <v>85</v>
      </c>
      <c r="I43" s="34"/>
      <c r="J43" s="72">
        <f>TBDD[[#This Row],[Stock après dernière distribution]]+TBDD[[#This Row],[Ramasse]]+TBDD[[#This Row],[Livraison du jour]]+TBDD[[#This Row],[Ajout stock collecte]]</f>
        <v>85</v>
      </c>
      <c r="K43" s="72">
        <f t="shared" si="0"/>
        <v>42.5</v>
      </c>
      <c r="L43" s="73">
        <f t="shared" si="1"/>
        <v>42.5</v>
      </c>
    </row>
    <row r="44" spans="1:12" x14ac:dyDescent="0.25">
      <c r="A44" s="33" t="s">
        <v>31</v>
      </c>
      <c r="B44" s="2" t="s">
        <v>32</v>
      </c>
      <c r="C44" s="2" t="s">
        <v>254</v>
      </c>
      <c r="D44" s="2" t="s">
        <v>12</v>
      </c>
      <c r="E44" s="34">
        <v>2</v>
      </c>
      <c r="F44" s="34"/>
      <c r="G44" s="34"/>
      <c r="H44" s="34">
        <v>6</v>
      </c>
      <c r="I44" s="34"/>
      <c r="J44" s="72">
        <f>TBDD[[#This Row],[Stock après dernière distribution]]+TBDD[[#This Row],[Ramasse]]+TBDD[[#This Row],[Livraison du jour]]+TBDD[[#This Row],[Ajout stock collecte]]</f>
        <v>6</v>
      </c>
      <c r="K44" s="72">
        <f t="shared" si="0"/>
        <v>12</v>
      </c>
      <c r="L44" s="73">
        <f t="shared" si="1"/>
        <v>12</v>
      </c>
    </row>
    <row r="45" spans="1:12" x14ac:dyDescent="0.25">
      <c r="A45" s="33" t="s">
        <v>33</v>
      </c>
      <c r="B45" s="2" t="s">
        <v>34</v>
      </c>
      <c r="C45" s="2" t="s">
        <v>253</v>
      </c>
      <c r="D45" s="2" t="s">
        <v>6</v>
      </c>
      <c r="E45" s="34">
        <v>1</v>
      </c>
      <c r="F45" s="34"/>
      <c r="G45" s="34"/>
      <c r="H45" s="34"/>
      <c r="I45" s="34"/>
      <c r="J45" s="72">
        <f>TBDD[[#This Row],[Stock après dernière distribution]]+TBDD[[#This Row],[Ramasse]]+TBDD[[#This Row],[Livraison du jour]]+TBDD[[#This Row],[Ajout stock collecte]]</f>
        <v>0</v>
      </c>
      <c r="K45" s="72">
        <f t="shared" si="0"/>
        <v>0</v>
      </c>
      <c r="L45" s="73">
        <f t="shared" si="1"/>
        <v>0</v>
      </c>
    </row>
    <row r="46" spans="1:12" x14ac:dyDescent="0.25">
      <c r="A46" s="33" t="s">
        <v>398</v>
      </c>
      <c r="B46" s="2" t="s">
        <v>399</v>
      </c>
      <c r="C46" s="2" t="s">
        <v>256</v>
      </c>
      <c r="D46" s="2" t="s">
        <v>6</v>
      </c>
      <c r="E46" s="34">
        <v>1</v>
      </c>
      <c r="F46" s="34"/>
      <c r="G46" s="34"/>
      <c r="H46" s="34"/>
      <c r="I46" s="34"/>
      <c r="J46" s="72">
        <f>TBDD[[#This Row],[Stock après dernière distribution]]+TBDD[[#This Row],[Ramasse]]+TBDD[[#This Row],[Livraison du jour]]+TBDD[[#This Row],[Ajout stock collecte]]</f>
        <v>0</v>
      </c>
      <c r="K46" s="72">
        <f t="shared" si="0"/>
        <v>0</v>
      </c>
      <c r="L46" s="73">
        <f t="shared" si="1"/>
        <v>0</v>
      </c>
    </row>
    <row r="47" spans="1:12" x14ac:dyDescent="0.25">
      <c r="A47" s="33" t="s">
        <v>190</v>
      </c>
      <c r="B47" s="2" t="s">
        <v>211</v>
      </c>
      <c r="C47" s="2" t="s">
        <v>255</v>
      </c>
      <c r="D47" s="2" t="s">
        <v>9</v>
      </c>
      <c r="E47" s="34">
        <v>1</v>
      </c>
      <c r="F47" s="34"/>
      <c r="G47" s="34"/>
      <c r="H47" s="34"/>
      <c r="I47" s="34"/>
      <c r="J47" s="72">
        <f>TBDD[[#This Row],[Stock après dernière distribution]]+TBDD[[#This Row],[Ramasse]]+TBDD[[#This Row],[Livraison du jour]]+TBDD[[#This Row],[Ajout stock collecte]]</f>
        <v>0</v>
      </c>
      <c r="K47" s="72">
        <f t="shared" si="0"/>
        <v>0</v>
      </c>
      <c r="L47" s="73">
        <f t="shared" si="1"/>
        <v>0</v>
      </c>
    </row>
    <row r="48" spans="1:12" x14ac:dyDescent="0.25">
      <c r="A48" s="33" t="s">
        <v>195</v>
      </c>
      <c r="B48" s="2" t="s">
        <v>196</v>
      </c>
      <c r="C48" s="2" t="s">
        <v>256</v>
      </c>
      <c r="D48" s="2" t="s">
        <v>6</v>
      </c>
      <c r="E48" s="34">
        <v>1</v>
      </c>
      <c r="F48" s="34"/>
      <c r="G48" s="34"/>
      <c r="H48" s="34"/>
      <c r="I48" s="34"/>
      <c r="J48" s="72">
        <f>TBDD[[#This Row],[Stock après dernière distribution]]+TBDD[[#This Row],[Ramasse]]+TBDD[[#This Row],[Livraison du jour]]+TBDD[[#This Row],[Ajout stock collecte]]</f>
        <v>0</v>
      </c>
      <c r="K48" s="72">
        <f t="shared" si="0"/>
        <v>0</v>
      </c>
      <c r="L48" s="73">
        <f t="shared" si="1"/>
        <v>0</v>
      </c>
    </row>
    <row r="49" spans="1:12" x14ac:dyDescent="0.25">
      <c r="A49" s="33" t="s">
        <v>46</v>
      </c>
      <c r="B49" s="2" t="s">
        <v>47</v>
      </c>
      <c r="C49" s="2" t="s">
        <v>256</v>
      </c>
      <c r="D49" s="2" t="s">
        <v>7</v>
      </c>
      <c r="E49" s="34">
        <v>3</v>
      </c>
      <c r="F49" s="34"/>
      <c r="G49" s="34"/>
      <c r="H49" s="34"/>
      <c r="I49" s="34"/>
      <c r="J49" s="72">
        <f>TBDD[[#This Row],[Stock après dernière distribution]]+TBDD[[#This Row],[Ramasse]]+TBDD[[#This Row],[Livraison du jour]]+TBDD[[#This Row],[Ajout stock collecte]]</f>
        <v>0</v>
      </c>
      <c r="K49" s="72">
        <f t="shared" si="0"/>
        <v>0</v>
      </c>
      <c r="L49" s="73">
        <f t="shared" si="1"/>
        <v>0</v>
      </c>
    </row>
    <row r="50" spans="1:12" x14ac:dyDescent="0.25">
      <c r="A50" s="33" t="s">
        <v>278</v>
      </c>
      <c r="B50" s="2" t="s">
        <v>279</v>
      </c>
      <c r="C50" s="2" t="s">
        <v>284</v>
      </c>
      <c r="D50" s="2" t="s">
        <v>10</v>
      </c>
      <c r="E50" s="34">
        <v>6</v>
      </c>
      <c r="F50" s="34"/>
      <c r="G50" s="34"/>
      <c r="H50" s="34">
        <v>80</v>
      </c>
      <c r="I50" s="34"/>
      <c r="J50" s="72">
        <f>TBDD[[#This Row],[Stock après dernière distribution]]+TBDD[[#This Row],[Ramasse]]+TBDD[[#This Row],[Livraison du jour]]+TBDD[[#This Row],[Ajout stock collecte]]</f>
        <v>80</v>
      </c>
      <c r="K50" s="72">
        <f t="shared" si="0"/>
        <v>480</v>
      </c>
      <c r="L50" s="73">
        <f t="shared" si="1"/>
        <v>480</v>
      </c>
    </row>
    <row r="51" spans="1:12" x14ac:dyDescent="0.25">
      <c r="A51" s="33" t="s">
        <v>346</v>
      </c>
      <c r="B51" s="2" t="s">
        <v>347</v>
      </c>
      <c r="C51" s="2" t="s">
        <v>259</v>
      </c>
      <c r="D51" s="2" t="s">
        <v>13</v>
      </c>
      <c r="E51" s="34">
        <v>1</v>
      </c>
      <c r="F51" s="34"/>
      <c r="G51" s="34"/>
      <c r="H51" s="34">
        <v>248</v>
      </c>
      <c r="I51" s="34"/>
      <c r="J51" s="72">
        <f>TBDD[[#This Row],[Stock après dernière distribution]]+TBDD[[#This Row],[Ramasse]]+TBDD[[#This Row],[Livraison du jour]]+TBDD[[#This Row],[Ajout stock collecte]]</f>
        <v>248</v>
      </c>
      <c r="K51" s="72">
        <f t="shared" si="0"/>
        <v>248</v>
      </c>
      <c r="L51" s="73">
        <f t="shared" si="1"/>
        <v>248</v>
      </c>
    </row>
    <row r="52" spans="1:12" x14ac:dyDescent="0.25">
      <c r="A52" s="33" t="s">
        <v>35</v>
      </c>
      <c r="B52" s="2" t="s">
        <v>36</v>
      </c>
      <c r="C52" s="2" t="s">
        <v>255</v>
      </c>
      <c r="D52" s="2" t="s">
        <v>9</v>
      </c>
      <c r="E52" s="34">
        <v>1</v>
      </c>
      <c r="F52" s="34"/>
      <c r="G52" s="34"/>
      <c r="H52" s="34"/>
      <c r="I52" s="34"/>
      <c r="J52" s="72">
        <f>TBDD[[#This Row],[Stock après dernière distribution]]+TBDD[[#This Row],[Ramasse]]+TBDD[[#This Row],[Livraison du jour]]+TBDD[[#This Row],[Ajout stock collecte]]</f>
        <v>0</v>
      </c>
      <c r="K52" s="72">
        <f t="shared" ref="K52:K83" si="2">IF(L52&gt;0,L52,0)</f>
        <v>0</v>
      </c>
      <c r="L52" s="73">
        <f t="shared" ref="L52:L83" si="3">E52*J52</f>
        <v>0</v>
      </c>
    </row>
    <row r="53" spans="1:12" x14ac:dyDescent="0.25">
      <c r="A53" s="33" t="s">
        <v>37</v>
      </c>
      <c r="B53" s="2" t="s">
        <v>38</v>
      </c>
      <c r="C53" s="2" t="s">
        <v>255</v>
      </c>
      <c r="D53" s="2" t="s">
        <v>9</v>
      </c>
      <c r="E53" s="34">
        <v>2</v>
      </c>
      <c r="F53" s="34"/>
      <c r="G53" s="34"/>
      <c r="H53" s="34">
        <v>48</v>
      </c>
      <c r="I53" s="34"/>
      <c r="J53" s="72">
        <f>TBDD[[#This Row],[Stock après dernière distribution]]+TBDD[[#This Row],[Ramasse]]+TBDD[[#This Row],[Livraison du jour]]+TBDD[[#This Row],[Ajout stock collecte]]</f>
        <v>48</v>
      </c>
      <c r="K53" s="72">
        <f t="shared" si="2"/>
        <v>96</v>
      </c>
      <c r="L53" s="73">
        <f t="shared" si="3"/>
        <v>96</v>
      </c>
    </row>
    <row r="54" spans="1:12" x14ac:dyDescent="0.25">
      <c r="A54" s="33" t="s">
        <v>39</v>
      </c>
      <c r="B54" s="2" t="s">
        <v>40</v>
      </c>
      <c r="C54" s="2" t="s">
        <v>242</v>
      </c>
      <c r="D54" s="2" t="s">
        <v>8</v>
      </c>
      <c r="E54" s="34">
        <v>1</v>
      </c>
      <c r="F54" s="34"/>
      <c r="G54" s="34"/>
      <c r="H54" s="34"/>
      <c r="I54" s="34"/>
      <c r="J54" s="72">
        <f>TBDD[[#This Row],[Stock après dernière distribution]]+TBDD[[#This Row],[Ramasse]]+TBDD[[#This Row],[Livraison du jour]]+TBDD[[#This Row],[Ajout stock collecte]]</f>
        <v>0</v>
      </c>
      <c r="K54" s="72">
        <f t="shared" si="2"/>
        <v>0</v>
      </c>
      <c r="L54" s="73">
        <f t="shared" si="3"/>
        <v>0</v>
      </c>
    </row>
    <row r="55" spans="1:12" x14ac:dyDescent="0.25">
      <c r="A55" s="33" t="s">
        <v>51</v>
      </c>
      <c r="B55" s="2" t="s">
        <v>210</v>
      </c>
      <c r="C55" s="2" t="s">
        <v>255</v>
      </c>
      <c r="D55" s="2" t="s">
        <v>9</v>
      </c>
      <c r="E55" s="34">
        <v>2</v>
      </c>
      <c r="F55" s="34"/>
      <c r="G55" s="34"/>
      <c r="H55" s="34"/>
      <c r="I55" s="34"/>
      <c r="J55" s="72">
        <f>TBDD[[#This Row],[Stock après dernière distribution]]+TBDD[[#This Row],[Ramasse]]+TBDD[[#This Row],[Livraison du jour]]+TBDD[[#This Row],[Ajout stock collecte]]</f>
        <v>0</v>
      </c>
      <c r="K55" s="72">
        <f t="shared" si="2"/>
        <v>0</v>
      </c>
      <c r="L55" s="73">
        <f t="shared" si="3"/>
        <v>0</v>
      </c>
    </row>
    <row r="56" spans="1:12" x14ac:dyDescent="0.25">
      <c r="A56" s="33" t="s">
        <v>52</v>
      </c>
      <c r="B56" s="2" t="s">
        <v>53</v>
      </c>
      <c r="C56" s="2" t="s">
        <v>255</v>
      </c>
      <c r="D56" s="2" t="s">
        <v>9</v>
      </c>
      <c r="E56" s="34">
        <v>4</v>
      </c>
      <c r="F56" s="34"/>
      <c r="G56" s="34"/>
      <c r="H56" s="34">
        <v>14</v>
      </c>
      <c r="I56" s="34"/>
      <c r="J56" s="72">
        <f>TBDD[[#This Row],[Stock après dernière distribution]]+TBDD[[#This Row],[Ramasse]]+TBDD[[#This Row],[Livraison du jour]]+TBDD[[#This Row],[Ajout stock collecte]]</f>
        <v>14</v>
      </c>
      <c r="K56" s="72">
        <f t="shared" si="2"/>
        <v>56</v>
      </c>
      <c r="L56" s="73">
        <f t="shared" si="3"/>
        <v>56</v>
      </c>
    </row>
    <row r="57" spans="1:12" x14ac:dyDescent="0.25">
      <c r="A57" s="33" t="s">
        <v>396</v>
      </c>
      <c r="B57" s="2" t="s">
        <v>397</v>
      </c>
      <c r="C57" s="2" t="s">
        <v>255</v>
      </c>
      <c r="D57" s="2" t="s">
        <v>9</v>
      </c>
      <c r="E57" s="34">
        <v>1</v>
      </c>
      <c r="F57" s="34"/>
      <c r="G57" s="34"/>
      <c r="H57" s="34"/>
      <c r="I57" s="34"/>
      <c r="J57" s="72">
        <f>TBDD[[#This Row],[Stock après dernière distribution]]+TBDD[[#This Row],[Ramasse]]+TBDD[[#This Row],[Livraison du jour]]+TBDD[[#This Row],[Ajout stock collecte]]</f>
        <v>0</v>
      </c>
      <c r="K57" s="72">
        <f t="shared" si="2"/>
        <v>0</v>
      </c>
      <c r="L57" s="73">
        <f t="shared" si="3"/>
        <v>0</v>
      </c>
    </row>
    <row r="58" spans="1:12" x14ac:dyDescent="0.25">
      <c r="A58" s="33" t="s">
        <v>43</v>
      </c>
      <c r="B58" s="2" t="s">
        <v>44</v>
      </c>
      <c r="C58" s="2" t="s">
        <v>255</v>
      </c>
      <c r="D58" s="2" t="s">
        <v>12</v>
      </c>
      <c r="E58" s="34">
        <v>2</v>
      </c>
      <c r="F58" s="34"/>
      <c r="G58" s="34"/>
      <c r="H58" s="34"/>
      <c r="I58" s="34"/>
      <c r="J58" s="72">
        <f>TBDD[[#This Row],[Stock après dernière distribution]]+TBDD[[#This Row],[Ramasse]]+TBDD[[#This Row],[Livraison du jour]]+TBDD[[#This Row],[Ajout stock collecte]]</f>
        <v>0</v>
      </c>
      <c r="K58" s="72">
        <f t="shared" si="2"/>
        <v>0</v>
      </c>
      <c r="L58" s="73">
        <f t="shared" si="3"/>
        <v>0</v>
      </c>
    </row>
    <row r="59" spans="1:12" x14ac:dyDescent="0.25">
      <c r="A59" s="33" t="s">
        <v>45</v>
      </c>
      <c r="B59" s="2" t="s">
        <v>309</v>
      </c>
      <c r="C59" s="2" t="s">
        <v>255</v>
      </c>
      <c r="D59" s="2" t="s">
        <v>13</v>
      </c>
      <c r="E59" s="34">
        <v>1</v>
      </c>
      <c r="F59" s="34"/>
      <c r="G59" s="34"/>
      <c r="H59" s="34">
        <v>150</v>
      </c>
      <c r="I59" s="34"/>
      <c r="J59" s="72">
        <f>TBDD[[#This Row],[Stock après dernière distribution]]+TBDD[[#This Row],[Ramasse]]+TBDD[[#This Row],[Livraison du jour]]+TBDD[[#This Row],[Ajout stock collecte]]</f>
        <v>150</v>
      </c>
      <c r="K59" s="72">
        <f t="shared" si="2"/>
        <v>150</v>
      </c>
      <c r="L59" s="73">
        <f t="shared" si="3"/>
        <v>150</v>
      </c>
    </row>
    <row r="60" spans="1:12" x14ac:dyDescent="0.25">
      <c r="A60" s="33" t="s">
        <v>50</v>
      </c>
      <c r="B60" s="2" t="s">
        <v>310</v>
      </c>
      <c r="C60" s="2" t="s">
        <v>255</v>
      </c>
      <c r="D60" s="2" t="s">
        <v>9</v>
      </c>
      <c r="E60" s="34">
        <v>4</v>
      </c>
      <c r="F60" s="34"/>
      <c r="G60" s="34"/>
      <c r="H60" s="34"/>
      <c r="I60" s="34"/>
      <c r="J60" s="72">
        <f>TBDD[[#This Row],[Stock après dernière distribution]]+TBDD[[#This Row],[Ramasse]]+TBDD[[#This Row],[Livraison du jour]]+TBDD[[#This Row],[Ajout stock collecte]]</f>
        <v>0</v>
      </c>
      <c r="K60" s="72">
        <f t="shared" si="2"/>
        <v>0</v>
      </c>
      <c r="L60" s="73">
        <f t="shared" si="3"/>
        <v>0</v>
      </c>
    </row>
    <row r="61" spans="1:12" x14ac:dyDescent="0.25">
      <c r="A61" s="33" t="s">
        <v>373</v>
      </c>
      <c r="B61" s="2" t="s">
        <v>374</v>
      </c>
      <c r="C61" s="2" t="s">
        <v>258</v>
      </c>
      <c r="D61" s="2" t="s">
        <v>13</v>
      </c>
      <c r="E61" s="34">
        <v>1</v>
      </c>
      <c r="F61" s="34"/>
      <c r="G61" s="34"/>
      <c r="H61" s="34"/>
      <c r="I61" s="34"/>
      <c r="J61" s="72">
        <f>TBDD[[#This Row],[Stock après dernière distribution]]+TBDD[[#This Row],[Ramasse]]+TBDD[[#This Row],[Livraison du jour]]+TBDD[[#This Row],[Ajout stock collecte]]</f>
        <v>0</v>
      </c>
      <c r="K61" s="72">
        <f t="shared" si="2"/>
        <v>0</v>
      </c>
      <c r="L61" s="73">
        <f t="shared" si="3"/>
        <v>0</v>
      </c>
    </row>
    <row r="62" spans="1:12" x14ac:dyDescent="0.25">
      <c r="A62" s="33" t="s">
        <v>153</v>
      </c>
      <c r="B62" s="2" t="s">
        <v>154</v>
      </c>
      <c r="C62" s="2" t="s">
        <v>256</v>
      </c>
      <c r="D62" s="2" t="s">
        <v>6</v>
      </c>
      <c r="E62" s="34">
        <v>1</v>
      </c>
      <c r="F62" s="34"/>
      <c r="G62" s="34"/>
      <c r="H62" s="34"/>
      <c r="I62" s="34"/>
      <c r="J62" s="72">
        <f>TBDD[[#This Row],[Stock après dernière distribution]]+TBDD[[#This Row],[Ramasse]]+TBDD[[#This Row],[Livraison du jour]]+TBDD[[#This Row],[Ajout stock collecte]]</f>
        <v>0</v>
      </c>
      <c r="K62" s="72">
        <f t="shared" si="2"/>
        <v>0</v>
      </c>
      <c r="L62" s="73">
        <f t="shared" si="3"/>
        <v>0</v>
      </c>
    </row>
    <row r="63" spans="1:12" x14ac:dyDescent="0.25">
      <c r="A63" s="33" t="s">
        <v>42</v>
      </c>
      <c r="B63" s="2" t="s">
        <v>294</v>
      </c>
      <c r="C63" s="2" t="s">
        <v>255</v>
      </c>
      <c r="D63" s="2" t="s">
        <v>13</v>
      </c>
      <c r="E63" s="34">
        <v>1</v>
      </c>
      <c r="F63" s="34"/>
      <c r="G63" s="34"/>
      <c r="H63" s="34">
        <v>120</v>
      </c>
      <c r="I63" s="34"/>
      <c r="J63" s="72">
        <f>TBDD[[#This Row],[Stock après dernière distribution]]+TBDD[[#This Row],[Ramasse]]+TBDD[[#This Row],[Livraison du jour]]+TBDD[[#This Row],[Ajout stock collecte]]</f>
        <v>120</v>
      </c>
      <c r="K63" s="72">
        <f t="shared" si="2"/>
        <v>120</v>
      </c>
      <c r="L63" s="73">
        <f t="shared" si="3"/>
        <v>120</v>
      </c>
    </row>
    <row r="64" spans="1:12" x14ac:dyDescent="0.25">
      <c r="A64" s="33" t="s">
        <v>48</v>
      </c>
      <c r="B64" s="2" t="s">
        <v>49</v>
      </c>
      <c r="C64" s="2" t="s">
        <v>255</v>
      </c>
      <c r="D64" s="2" t="s">
        <v>9</v>
      </c>
      <c r="E64" s="34">
        <v>4</v>
      </c>
      <c r="F64" s="34"/>
      <c r="G64" s="34"/>
      <c r="H64" s="34"/>
      <c r="I64" s="34"/>
      <c r="J64" s="72">
        <f>TBDD[[#This Row],[Stock après dernière distribution]]+TBDD[[#This Row],[Ramasse]]+TBDD[[#This Row],[Livraison du jour]]+TBDD[[#This Row],[Ajout stock collecte]]</f>
        <v>0</v>
      </c>
      <c r="K64" s="72">
        <f t="shared" si="2"/>
        <v>0</v>
      </c>
      <c r="L64" s="73">
        <f t="shared" si="3"/>
        <v>0</v>
      </c>
    </row>
    <row r="65" spans="1:12" x14ac:dyDescent="0.25">
      <c r="A65" s="33" t="s">
        <v>54</v>
      </c>
      <c r="B65" s="2" t="s">
        <v>55</v>
      </c>
      <c r="C65" s="2" t="s">
        <v>254</v>
      </c>
      <c r="D65" s="2" t="s">
        <v>7</v>
      </c>
      <c r="E65" s="34">
        <v>4</v>
      </c>
      <c r="F65" s="34"/>
      <c r="G65" s="34"/>
      <c r="H65" s="34"/>
      <c r="I65" s="34"/>
      <c r="J65" s="72">
        <f>TBDD[[#This Row],[Stock après dernière distribution]]+TBDD[[#This Row],[Ramasse]]+TBDD[[#This Row],[Livraison du jour]]+TBDD[[#This Row],[Ajout stock collecte]]</f>
        <v>0</v>
      </c>
      <c r="K65" s="72">
        <f t="shared" si="2"/>
        <v>0</v>
      </c>
      <c r="L65" s="73">
        <f t="shared" si="3"/>
        <v>0</v>
      </c>
    </row>
    <row r="66" spans="1:12" x14ac:dyDescent="0.25">
      <c r="A66" s="33" t="s">
        <v>56</v>
      </c>
      <c r="B66" s="2" t="s">
        <v>57</v>
      </c>
      <c r="C66" s="2" t="s">
        <v>254</v>
      </c>
      <c r="D66" s="2" t="s">
        <v>7</v>
      </c>
      <c r="E66" s="34">
        <v>6</v>
      </c>
      <c r="F66" s="34"/>
      <c r="G66" s="34"/>
      <c r="H66" s="34"/>
      <c r="I66" s="34"/>
      <c r="J66" s="72">
        <f>TBDD[[#This Row],[Stock après dernière distribution]]+TBDD[[#This Row],[Ramasse]]+TBDD[[#This Row],[Livraison du jour]]+TBDD[[#This Row],[Ajout stock collecte]]</f>
        <v>0</v>
      </c>
      <c r="K66" s="72">
        <f t="shared" si="2"/>
        <v>0</v>
      </c>
      <c r="L66" s="73">
        <f t="shared" si="3"/>
        <v>0</v>
      </c>
    </row>
    <row r="67" spans="1:12" x14ac:dyDescent="0.25">
      <c r="A67" s="33" t="s">
        <v>58</v>
      </c>
      <c r="B67" s="2" t="s">
        <v>59</v>
      </c>
      <c r="C67" s="2" t="s">
        <v>254</v>
      </c>
      <c r="D67" s="2" t="s">
        <v>6</v>
      </c>
      <c r="E67" s="34">
        <v>1</v>
      </c>
      <c r="F67" s="34"/>
      <c r="G67" s="34"/>
      <c r="H67" s="34"/>
      <c r="I67" s="34"/>
      <c r="J67" s="72">
        <f>TBDD[[#This Row],[Stock après dernière distribution]]+TBDD[[#This Row],[Ramasse]]+TBDD[[#This Row],[Livraison du jour]]+TBDD[[#This Row],[Ajout stock collecte]]</f>
        <v>0</v>
      </c>
      <c r="K67" s="72">
        <f t="shared" si="2"/>
        <v>0</v>
      </c>
      <c r="L67" s="73">
        <f t="shared" si="3"/>
        <v>0</v>
      </c>
    </row>
    <row r="68" spans="1:12" x14ac:dyDescent="0.25">
      <c r="A68" s="33" t="s">
        <v>344</v>
      </c>
      <c r="B68" s="2" t="s">
        <v>345</v>
      </c>
      <c r="C68" s="2" t="s">
        <v>254</v>
      </c>
      <c r="D68" s="2" t="s">
        <v>6</v>
      </c>
      <c r="E68" s="34">
        <v>1</v>
      </c>
      <c r="F68" s="34"/>
      <c r="G68" s="34"/>
      <c r="H68" s="34"/>
      <c r="I68" s="34"/>
      <c r="J68" s="72">
        <f>TBDD[[#This Row],[Stock après dernière distribution]]+TBDD[[#This Row],[Ramasse]]+TBDD[[#This Row],[Livraison du jour]]+TBDD[[#This Row],[Ajout stock collecte]]</f>
        <v>0</v>
      </c>
      <c r="K68" s="72">
        <f t="shared" si="2"/>
        <v>0</v>
      </c>
      <c r="L68" s="73">
        <f t="shared" si="3"/>
        <v>0</v>
      </c>
    </row>
    <row r="69" spans="1:12" x14ac:dyDescent="0.25">
      <c r="A69" s="33" t="s">
        <v>457</v>
      </c>
      <c r="B69" s="2" t="s">
        <v>458</v>
      </c>
      <c r="C69" s="2" t="s">
        <v>254</v>
      </c>
      <c r="D69" s="2" t="s">
        <v>6</v>
      </c>
      <c r="E69" s="34">
        <v>1</v>
      </c>
      <c r="F69" s="34"/>
      <c r="G69" s="34">
        <v>12</v>
      </c>
      <c r="H69" s="34"/>
      <c r="I69" s="34"/>
      <c r="J69" s="72">
        <f>TBDD[[#This Row],[Stock après dernière distribution]]+TBDD[[#This Row],[Ramasse]]+TBDD[[#This Row],[Livraison du jour]]+TBDD[[#This Row],[Ajout stock collecte]]</f>
        <v>12</v>
      </c>
      <c r="K69" s="72">
        <f t="shared" si="2"/>
        <v>12</v>
      </c>
      <c r="L69" s="80">
        <f t="shared" si="3"/>
        <v>12</v>
      </c>
    </row>
    <row r="70" spans="1:12" x14ac:dyDescent="0.25">
      <c r="A70" s="33" t="s">
        <v>184</v>
      </c>
      <c r="B70" s="2" t="s">
        <v>185</v>
      </c>
      <c r="C70" s="2" t="s">
        <v>251</v>
      </c>
      <c r="D70" s="2" t="s">
        <v>6</v>
      </c>
      <c r="E70" s="34">
        <v>1</v>
      </c>
      <c r="F70" s="34"/>
      <c r="G70" s="34"/>
      <c r="H70" s="34"/>
      <c r="I70" s="34"/>
      <c r="J70" s="72">
        <f>TBDD[[#This Row],[Stock après dernière distribution]]+TBDD[[#This Row],[Ramasse]]+TBDD[[#This Row],[Livraison du jour]]+TBDD[[#This Row],[Ajout stock collecte]]</f>
        <v>0</v>
      </c>
      <c r="K70" s="72">
        <f t="shared" si="2"/>
        <v>0</v>
      </c>
      <c r="L70" s="73">
        <f t="shared" si="3"/>
        <v>0</v>
      </c>
    </row>
    <row r="71" spans="1:12" x14ac:dyDescent="0.25">
      <c r="A71" s="33" t="s">
        <v>193</v>
      </c>
      <c r="B71" s="2" t="s">
        <v>194</v>
      </c>
      <c r="C71" s="2" t="s">
        <v>251</v>
      </c>
      <c r="D71" s="2" t="s">
        <v>6</v>
      </c>
      <c r="E71" s="34"/>
      <c r="F71" s="34"/>
      <c r="G71" s="34"/>
      <c r="H71" s="34"/>
      <c r="I71" s="34"/>
      <c r="J71" s="72">
        <f>TBDD[[#This Row],[Stock après dernière distribution]]+TBDD[[#This Row],[Ramasse]]+TBDD[[#This Row],[Livraison du jour]]+TBDD[[#This Row],[Ajout stock collecte]]</f>
        <v>0</v>
      </c>
      <c r="K71" s="72">
        <f t="shared" si="2"/>
        <v>0</v>
      </c>
      <c r="L71" s="73">
        <f t="shared" si="3"/>
        <v>0</v>
      </c>
    </row>
    <row r="72" spans="1:12" x14ac:dyDescent="0.25">
      <c r="A72" s="33" t="s">
        <v>60</v>
      </c>
      <c r="B72" s="2" t="s">
        <v>61</v>
      </c>
      <c r="C72" s="2" t="s">
        <v>251</v>
      </c>
      <c r="D72" s="2" t="s">
        <v>6</v>
      </c>
      <c r="E72" s="34">
        <v>1</v>
      </c>
      <c r="F72" s="34"/>
      <c r="G72" s="34"/>
      <c r="H72" s="34"/>
      <c r="I72" s="34"/>
      <c r="J72" s="72">
        <f>TBDD[[#This Row],[Stock après dernière distribution]]+TBDD[[#This Row],[Ramasse]]+TBDD[[#This Row],[Livraison du jour]]+TBDD[[#This Row],[Ajout stock collecte]]</f>
        <v>0</v>
      </c>
      <c r="K72" s="72">
        <f t="shared" si="2"/>
        <v>0</v>
      </c>
      <c r="L72" s="73">
        <f t="shared" si="3"/>
        <v>0</v>
      </c>
    </row>
    <row r="73" spans="1:12" x14ac:dyDescent="0.25">
      <c r="A73" s="33" t="s">
        <v>291</v>
      </c>
      <c r="B73" s="2" t="s">
        <v>62</v>
      </c>
      <c r="C73" s="2" t="s">
        <v>249</v>
      </c>
      <c r="D73" s="2" t="s">
        <v>9</v>
      </c>
      <c r="E73" s="34">
        <v>6</v>
      </c>
      <c r="F73" s="34"/>
      <c r="G73" s="34"/>
      <c r="H73" s="34"/>
      <c r="I73" s="34"/>
      <c r="J73" s="72">
        <f>TBDD[[#This Row],[Stock après dernière distribution]]+TBDD[[#This Row],[Ramasse]]+TBDD[[#This Row],[Livraison du jour]]+TBDD[[#This Row],[Ajout stock collecte]]</f>
        <v>0</v>
      </c>
      <c r="K73" s="72">
        <f t="shared" si="2"/>
        <v>0</v>
      </c>
      <c r="L73" s="73">
        <f t="shared" si="3"/>
        <v>0</v>
      </c>
    </row>
    <row r="74" spans="1:12" x14ac:dyDescent="0.25">
      <c r="A74" s="33" t="s">
        <v>338</v>
      </c>
      <c r="B74" s="2" t="s">
        <v>339</v>
      </c>
      <c r="C74" s="2" t="s">
        <v>254</v>
      </c>
      <c r="D74" s="2" t="s">
        <v>12</v>
      </c>
      <c r="E74" s="34">
        <v>1</v>
      </c>
      <c r="F74" s="34"/>
      <c r="G74" s="34"/>
      <c r="H74" s="34"/>
      <c r="I74" s="34"/>
      <c r="J74" s="72">
        <f>TBDD[[#This Row],[Stock après dernière distribution]]+TBDD[[#This Row],[Ramasse]]+TBDD[[#This Row],[Livraison du jour]]+TBDD[[#This Row],[Ajout stock collecte]]</f>
        <v>0</v>
      </c>
      <c r="K74" s="72">
        <f t="shared" si="2"/>
        <v>0</v>
      </c>
      <c r="L74" s="73">
        <f t="shared" si="3"/>
        <v>0</v>
      </c>
    </row>
    <row r="75" spans="1:12" x14ac:dyDescent="0.25">
      <c r="A75" s="33" t="s">
        <v>63</v>
      </c>
      <c r="B75" s="2" t="s">
        <v>64</v>
      </c>
      <c r="C75" s="2" t="s">
        <v>249</v>
      </c>
      <c r="D75" s="2" t="s">
        <v>9</v>
      </c>
      <c r="E75" s="34">
        <v>8</v>
      </c>
      <c r="F75" s="34"/>
      <c r="G75" s="34"/>
      <c r="H75" s="34"/>
      <c r="I75" s="34"/>
      <c r="J75" s="72">
        <f>TBDD[[#This Row],[Stock après dernière distribution]]+TBDD[[#This Row],[Ramasse]]+TBDD[[#This Row],[Livraison du jour]]+TBDD[[#This Row],[Ajout stock collecte]]</f>
        <v>0</v>
      </c>
      <c r="K75" s="72">
        <f t="shared" si="2"/>
        <v>0</v>
      </c>
      <c r="L75" s="73">
        <f t="shared" si="3"/>
        <v>0</v>
      </c>
    </row>
    <row r="76" spans="1:12" x14ac:dyDescent="0.25">
      <c r="A76" s="33" t="s">
        <v>65</v>
      </c>
      <c r="B76" s="2" t="s">
        <v>66</v>
      </c>
      <c r="C76" s="2" t="s">
        <v>249</v>
      </c>
      <c r="D76" s="2" t="s">
        <v>7</v>
      </c>
      <c r="E76" s="34">
        <v>0.5</v>
      </c>
      <c r="F76" s="34"/>
      <c r="G76" s="34"/>
      <c r="H76" s="34"/>
      <c r="I76" s="34"/>
      <c r="J76" s="72">
        <f>TBDD[[#This Row],[Stock après dernière distribution]]+TBDD[[#This Row],[Ramasse]]+TBDD[[#This Row],[Livraison du jour]]+TBDD[[#This Row],[Ajout stock collecte]]</f>
        <v>0</v>
      </c>
      <c r="K76" s="72">
        <f t="shared" si="2"/>
        <v>0</v>
      </c>
      <c r="L76" s="73">
        <f t="shared" si="3"/>
        <v>0</v>
      </c>
    </row>
    <row r="77" spans="1:12" x14ac:dyDescent="0.25">
      <c r="A77" s="33" t="s">
        <v>67</v>
      </c>
      <c r="B77" s="2" t="s">
        <v>68</v>
      </c>
      <c r="C77" s="2" t="s">
        <v>251</v>
      </c>
      <c r="D77" s="2" t="s">
        <v>6</v>
      </c>
      <c r="E77" s="34">
        <v>1</v>
      </c>
      <c r="F77" s="34"/>
      <c r="G77" s="34"/>
      <c r="H77" s="34"/>
      <c r="I77" s="34"/>
      <c r="J77" s="72">
        <f>TBDD[[#This Row],[Stock après dernière distribution]]+TBDD[[#This Row],[Ramasse]]+TBDD[[#This Row],[Livraison du jour]]+TBDD[[#This Row],[Ajout stock collecte]]</f>
        <v>0</v>
      </c>
      <c r="K77" s="72">
        <f t="shared" si="2"/>
        <v>0</v>
      </c>
      <c r="L77" s="73">
        <f t="shared" si="3"/>
        <v>0</v>
      </c>
    </row>
    <row r="78" spans="1:12" x14ac:dyDescent="0.25">
      <c r="A78" s="33" t="s">
        <v>317</v>
      </c>
      <c r="B78" s="2" t="s">
        <v>318</v>
      </c>
      <c r="C78" s="2" t="s">
        <v>254</v>
      </c>
      <c r="D78" s="2" t="s">
        <v>9</v>
      </c>
      <c r="E78" s="34">
        <v>8</v>
      </c>
      <c r="F78" s="34"/>
      <c r="G78" s="34"/>
      <c r="H78" s="34"/>
      <c r="I78" s="34"/>
      <c r="J78" s="72">
        <f>TBDD[[#This Row],[Stock après dernière distribution]]+TBDD[[#This Row],[Ramasse]]+TBDD[[#This Row],[Livraison du jour]]+TBDD[[#This Row],[Ajout stock collecte]]</f>
        <v>0</v>
      </c>
      <c r="K78" s="72">
        <f t="shared" si="2"/>
        <v>0</v>
      </c>
      <c r="L78" s="73">
        <f t="shared" si="3"/>
        <v>0</v>
      </c>
    </row>
    <row r="79" spans="1:12" x14ac:dyDescent="0.25">
      <c r="A79" s="33" t="s">
        <v>69</v>
      </c>
      <c r="B79" s="2" t="s">
        <v>70</v>
      </c>
      <c r="C79" s="2" t="s">
        <v>251</v>
      </c>
      <c r="D79" s="2" t="s">
        <v>7</v>
      </c>
      <c r="E79" s="34">
        <v>1</v>
      </c>
      <c r="F79" s="34"/>
      <c r="G79" s="34"/>
      <c r="H79" s="34"/>
      <c r="I79" s="34"/>
      <c r="J79" s="72">
        <f>TBDD[[#This Row],[Stock après dernière distribution]]+TBDD[[#This Row],[Ramasse]]+TBDD[[#This Row],[Livraison du jour]]+TBDD[[#This Row],[Ajout stock collecte]]</f>
        <v>0</v>
      </c>
      <c r="K79" s="72">
        <f t="shared" si="2"/>
        <v>0</v>
      </c>
      <c r="L79" s="73">
        <f t="shared" si="3"/>
        <v>0</v>
      </c>
    </row>
    <row r="80" spans="1:12" x14ac:dyDescent="0.25">
      <c r="A80" s="33" t="s">
        <v>319</v>
      </c>
      <c r="B80" s="2" t="s">
        <v>320</v>
      </c>
      <c r="C80" s="2" t="s">
        <v>251</v>
      </c>
      <c r="D80" s="2" t="s">
        <v>7</v>
      </c>
      <c r="E80" s="34">
        <v>1</v>
      </c>
      <c r="F80" s="34"/>
      <c r="G80" s="34"/>
      <c r="H80" s="34"/>
      <c r="I80" s="34"/>
      <c r="J80" s="72">
        <f>TBDD[[#This Row],[Stock après dernière distribution]]+TBDD[[#This Row],[Ramasse]]+TBDD[[#This Row],[Livraison du jour]]+TBDD[[#This Row],[Ajout stock collecte]]</f>
        <v>0</v>
      </c>
      <c r="K80" s="72">
        <f t="shared" si="2"/>
        <v>0</v>
      </c>
      <c r="L80" s="73">
        <f t="shared" si="3"/>
        <v>0</v>
      </c>
    </row>
    <row r="81" spans="1:12" x14ac:dyDescent="0.25">
      <c r="A81" s="33" t="s">
        <v>425</v>
      </c>
      <c r="B81" s="2" t="s">
        <v>426</v>
      </c>
      <c r="C81" s="2" t="s">
        <v>251</v>
      </c>
      <c r="D81" s="2" t="s">
        <v>7</v>
      </c>
      <c r="E81" s="34">
        <v>1</v>
      </c>
      <c r="F81" s="34"/>
      <c r="G81" s="34"/>
      <c r="H81" s="34">
        <v>360</v>
      </c>
      <c r="I81" s="34"/>
      <c r="J81" s="72">
        <f>TBDD[[#This Row],[Stock après dernière distribution]]+TBDD[[#This Row],[Ramasse]]+TBDD[[#This Row],[Livraison du jour]]+TBDD[[#This Row],[Ajout stock collecte]]</f>
        <v>360</v>
      </c>
      <c r="K81" s="72">
        <f t="shared" si="2"/>
        <v>360</v>
      </c>
      <c r="L81" s="73">
        <f t="shared" si="3"/>
        <v>360</v>
      </c>
    </row>
    <row r="82" spans="1:12" x14ac:dyDescent="0.25">
      <c r="A82" s="33" t="s">
        <v>71</v>
      </c>
      <c r="B82" s="2" t="s">
        <v>72</v>
      </c>
      <c r="C82" s="2" t="s">
        <v>251</v>
      </c>
      <c r="D82" s="2" t="s">
        <v>6</v>
      </c>
      <c r="E82" s="34">
        <v>1</v>
      </c>
      <c r="F82" s="34"/>
      <c r="G82" s="34"/>
      <c r="H82" s="34"/>
      <c r="I82" s="34"/>
      <c r="J82" s="72">
        <f>TBDD[[#This Row],[Stock après dernière distribution]]+TBDD[[#This Row],[Ramasse]]+TBDD[[#This Row],[Livraison du jour]]+TBDD[[#This Row],[Ajout stock collecte]]</f>
        <v>0</v>
      </c>
      <c r="K82" s="72">
        <f t="shared" si="2"/>
        <v>0</v>
      </c>
      <c r="L82" s="73">
        <f t="shared" si="3"/>
        <v>0</v>
      </c>
    </row>
    <row r="83" spans="1:12" x14ac:dyDescent="0.25">
      <c r="A83" s="33" t="s">
        <v>289</v>
      </c>
      <c r="B83" s="2" t="s">
        <v>290</v>
      </c>
      <c r="C83" s="2" t="s">
        <v>251</v>
      </c>
      <c r="D83" s="2" t="s">
        <v>6</v>
      </c>
      <c r="E83" s="34">
        <v>1</v>
      </c>
      <c r="F83" s="34"/>
      <c r="G83" s="34"/>
      <c r="H83" s="34"/>
      <c r="I83" s="34"/>
      <c r="J83" s="72">
        <f>TBDD[[#This Row],[Stock après dernière distribution]]+TBDD[[#This Row],[Ramasse]]+TBDD[[#This Row],[Livraison du jour]]+TBDD[[#This Row],[Ajout stock collecte]]</f>
        <v>0</v>
      </c>
      <c r="K83" s="72">
        <f t="shared" si="2"/>
        <v>0</v>
      </c>
      <c r="L83" s="73">
        <f t="shared" si="3"/>
        <v>0</v>
      </c>
    </row>
    <row r="84" spans="1:12" x14ac:dyDescent="0.25">
      <c r="A84" s="33" t="s">
        <v>73</v>
      </c>
      <c r="B84" s="2" t="s">
        <v>74</v>
      </c>
      <c r="C84" s="2" t="s">
        <v>251</v>
      </c>
      <c r="D84" s="2" t="s">
        <v>6</v>
      </c>
      <c r="E84" s="34">
        <v>1</v>
      </c>
      <c r="F84" s="34"/>
      <c r="G84" s="34"/>
      <c r="H84" s="34"/>
      <c r="I84" s="34"/>
      <c r="J84" s="72">
        <f>TBDD[[#This Row],[Stock après dernière distribution]]+TBDD[[#This Row],[Ramasse]]+TBDD[[#This Row],[Livraison du jour]]+TBDD[[#This Row],[Ajout stock collecte]]</f>
        <v>0</v>
      </c>
      <c r="K84" s="72">
        <f t="shared" ref="K84:K115" si="4">IF(L84&gt;0,L84,0)</f>
        <v>0</v>
      </c>
      <c r="L84" s="73">
        <f t="shared" ref="L84:L115" si="5">E84*J84</f>
        <v>0</v>
      </c>
    </row>
    <row r="85" spans="1:12" x14ac:dyDescent="0.25">
      <c r="A85" s="33" t="s">
        <v>429</v>
      </c>
      <c r="B85" s="2" t="s">
        <v>430</v>
      </c>
      <c r="C85" s="2" t="s">
        <v>251</v>
      </c>
      <c r="D85" s="2" t="s">
        <v>6</v>
      </c>
      <c r="E85" s="34">
        <v>1</v>
      </c>
      <c r="F85" s="34"/>
      <c r="G85" s="34"/>
      <c r="H85" s="34">
        <v>18</v>
      </c>
      <c r="I85" s="34"/>
      <c r="J85" s="72">
        <f>TBDD[[#This Row],[Stock après dernière distribution]]+TBDD[[#This Row],[Ramasse]]+TBDD[[#This Row],[Livraison du jour]]+TBDD[[#This Row],[Ajout stock collecte]]</f>
        <v>18</v>
      </c>
      <c r="K85" s="72">
        <f t="shared" si="4"/>
        <v>18</v>
      </c>
      <c r="L85" s="73">
        <f t="shared" si="5"/>
        <v>18</v>
      </c>
    </row>
    <row r="86" spans="1:12" x14ac:dyDescent="0.25">
      <c r="A86" s="33" t="s">
        <v>75</v>
      </c>
      <c r="B86" s="2" t="s">
        <v>270</v>
      </c>
      <c r="C86" s="2" t="s">
        <v>254</v>
      </c>
      <c r="D86" s="2" t="s">
        <v>9</v>
      </c>
      <c r="E86" s="34">
        <v>2</v>
      </c>
      <c r="F86" s="34"/>
      <c r="G86" s="34"/>
      <c r="H86" s="34"/>
      <c r="I86" s="34"/>
      <c r="J86" s="72">
        <f>TBDD[[#This Row],[Stock après dernière distribution]]+TBDD[[#This Row],[Ramasse]]+TBDD[[#This Row],[Livraison du jour]]+TBDD[[#This Row],[Ajout stock collecte]]</f>
        <v>0</v>
      </c>
      <c r="K86" s="72">
        <f t="shared" si="4"/>
        <v>0</v>
      </c>
      <c r="L86" s="73">
        <f t="shared" si="5"/>
        <v>0</v>
      </c>
    </row>
    <row r="87" spans="1:12" x14ac:dyDescent="0.25">
      <c r="A87" s="33" t="s">
        <v>350</v>
      </c>
      <c r="B87" s="2" t="s">
        <v>351</v>
      </c>
      <c r="C87" s="2" t="s">
        <v>254</v>
      </c>
      <c r="D87" s="2" t="s">
        <v>13</v>
      </c>
      <c r="E87" s="34">
        <v>2</v>
      </c>
      <c r="F87" s="34"/>
      <c r="G87" s="34"/>
      <c r="H87" s="34"/>
      <c r="I87" s="34"/>
      <c r="J87" s="72">
        <f>TBDD[[#This Row],[Stock après dernière distribution]]+TBDD[[#This Row],[Ramasse]]+TBDD[[#This Row],[Livraison du jour]]+TBDD[[#This Row],[Ajout stock collecte]]</f>
        <v>0</v>
      </c>
      <c r="K87" s="72">
        <f t="shared" si="4"/>
        <v>0</v>
      </c>
      <c r="L87" s="73">
        <f t="shared" si="5"/>
        <v>0</v>
      </c>
    </row>
    <row r="88" spans="1:12" x14ac:dyDescent="0.25">
      <c r="A88" s="33" t="s">
        <v>327</v>
      </c>
      <c r="B88" s="2" t="s">
        <v>295</v>
      </c>
      <c r="C88" s="2" t="s">
        <v>258</v>
      </c>
      <c r="D88" s="2" t="s">
        <v>13</v>
      </c>
      <c r="E88" s="34">
        <v>1</v>
      </c>
      <c r="F88" s="34"/>
      <c r="G88" s="34"/>
      <c r="H88" s="34"/>
      <c r="I88" s="34"/>
      <c r="J88" s="72">
        <f>TBDD[[#This Row],[Stock après dernière distribution]]+TBDD[[#This Row],[Ramasse]]+TBDD[[#This Row],[Livraison du jour]]+TBDD[[#This Row],[Ajout stock collecte]]</f>
        <v>0</v>
      </c>
      <c r="K88" s="72">
        <f t="shared" si="4"/>
        <v>0</v>
      </c>
      <c r="L88" s="73">
        <f t="shared" si="5"/>
        <v>0</v>
      </c>
    </row>
    <row r="89" spans="1:12" x14ac:dyDescent="0.25">
      <c r="A89" s="33" t="s">
        <v>199</v>
      </c>
      <c r="B89" s="2" t="s">
        <v>200</v>
      </c>
      <c r="C89" s="2" t="s">
        <v>249</v>
      </c>
      <c r="D89" s="2" t="s">
        <v>9</v>
      </c>
      <c r="E89" s="34"/>
      <c r="F89" s="34"/>
      <c r="G89" s="34"/>
      <c r="H89" s="34"/>
      <c r="I89" s="34"/>
      <c r="J89" s="72">
        <f>TBDD[[#This Row],[Stock après dernière distribution]]+TBDD[[#This Row],[Ramasse]]+TBDD[[#This Row],[Livraison du jour]]+TBDD[[#This Row],[Ajout stock collecte]]</f>
        <v>0</v>
      </c>
      <c r="K89" s="72">
        <f t="shared" si="4"/>
        <v>0</v>
      </c>
      <c r="L89" s="73">
        <f t="shared" si="5"/>
        <v>0</v>
      </c>
    </row>
    <row r="90" spans="1:12" x14ac:dyDescent="0.25">
      <c r="A90" s="33" t="s">
        <v>78</v>
      </c>
      <c r="B90" s="2" t="s">
        <v>79</v>
      </c>
      <c r="C90" s="2" t="s">
        <v>254</v>
      </c>
      <c r="D90" s="2" t="s">
        <v>9</v>
      </c>
      <c r="E90" s="34">
        <v>8</v>
      </c>
      <c r="F90" s="34"/>
      <c r="G90" s="34"/>
      <c r="H90" s="34">
        <v>24</v>
      </c>
      <c r="I90" s="34"/>
      <c r="J90" s="72">
        <f>TBDD[[#This Row],[Stock après dernière distribution]]+TBDD[[#This Row],[Ramasse]]+TBDD[[#This Row],[Livraison du jour]]+TBDD[[#This Row],[Ajout stock collecte]]</f>
        <v>24</v>
      </c>
      <c r="K90" s="72">
        <f t="shared" si="4"/>
        <v>192</v>
      </c>
      <c r="L90" s="73">
        <f t="shared" si="5"/>
        <v>192</v>
      </c>
    </row>
    <row r="91" spans="1:12" x14ac:dyDescent="0.25">
      <c r="A91" s="33" t="s">
        <v>367</v>
      </c>
      <c r="B91" s="2" t="s">
        <v>368</v>
      </c>
      <c r="C91" s="2" t="s">
        <v>254</v>
      </c>
      <c r="D91" s="2" t="s">
        <v>6</v>
      </c>
      <c r="E91" s="34">
        <v>1</v>
      </c>
      <c r="F91" s="34"/>
      <c r="G91" s="34"/>
      <c r="H91" s="34"/>
      <c r="I91" s="34"/>
      <c r="J91" s="72">
        <f>TBDD[[#This Row],[Stock après dernière distribution]]+TBDD[[#This Row],[Ramasse]]+TBDD[[#This Row],[Livraison du jour]]+TBDD[[#This Row],[Ajout stock collecte]]</f>
        <v>0</v>
      </c>
      <c r="K91" s="72">
        <f t="shared" si="4"/>
        <v>0</v>
      </c>
      <c r="L91" s="73">
        <f t="shared" si="5"/>
        <v>0</v>
      </c>
    </row>
    <row r="92" spans="1:12" x14ac:dyDescent="0.25">
      <c r="A92" s="33" t="s">
        <v>186</v>
      </c>
      <c r="B92" s="2" t="s">
        <v>187</v>
      </c>
      <c r="C92" s="2" t="s">
        <v>251</v>
      </c>
      <c r="D92" s="2" t="s">
        <v>6</v>
      </c>
      <c r="E92" s="34">
        <v>1</v>
      </c>
      <c r="F92" s="34"/>
      <c r="G92" s="34"/>
      <c r="H92" s="34"/>
      <c r="I92" s="34"/>
      <c r="J92" s="72">
        <f>TBDD[[#This Row],[Stock après dernière distribution]]+TBDD[[#This Row],[Ramasse]]+TBDD[[#This Row],[Livraison du jour]]+TBDD[[#This Row],[Ajout stock collecte]]</f>
        <v>0</v>
      </c>
      <c r="K92" s="72">
        <f t="shared" si="4"/>
        <v>0</v>
      </c>
      <c r="L92" s="73">
        <f t="shared" si="5"/>
        <v>0</v>
      </c>
    </row>
    <row r="93" spans="1:12" x14ac:dyDescent="0.25">
      <c r="A93" s="33" t="s">
        <v>80</v>
      </c>
      <c r="B93" s="2" t="s">
        <v>81</v>
      </c>
      <c r="C93" s="2" t="s">
        <v>251</v>
      </c>
      <c r="D93" s="2" t="s">
        <v>7</v>
      </c>
      <c r="E93" s="34">
        <v>4</v>
      </c>
      <c r="F93" s="34"/>
      <c r="G93" s="34"/>
      <c r="H93" s="34"/>
      <c r="I93" s="34"/>
      <c r="J93" s="72">
        <f>TBDD[[#This Row],[Stock après dernière distribution]]+TBDD[[#This Row],[Ramasse]]+TBDD[[#This Row],[Livraison du jour]]+TBDD[[#This Row],[Ajout stock collecte]]</f>
        <v>0</v>
      </c>
      <c r="K93" s="72">
        <f t="shared" si="4"/>
        <v>0</v>
      </c>
      <c r="L93" s="73">
        <f t="shared" si="5"/>
        <v>0</v>
      </c>
    </row>
    <row r="94" spans="1:12" x14ac:dyDescent="0.25">
      <c r="A94" s="33" t="s">
        <v>82</v>
      </c>
      <c r="B94" s="2" t="s">
        <v>83</v>
      </c>
      <c r="C94" s="2" t="s">
        <v>251</v>
      </c>
      <c r="D94" s="2" t="s">
        <v>7</v>
      </c>
      <c r="E94" s="34">
        <v>1</v>
      </c>
      <c r="F94" s="34"/>
      <c r="G94" s="34"/>
      <c r="H94" s="34"/>
      <c r="I94" s="34"/>
      <c r="J94" s="72">
        <f>TBDD[[#This Row],[Stock après dernière distribution]]+TBDD[[#This Row],[Ramasse]]+TBDD[[#This Row],[Livraison du jour]]+TBDD[[#This Row],[Ajout stock collecte]]</f>
        <v>0</v>
      </c>
      <c r="K94" s="72">
        <f t="shared" si="4"/>
        <v>0</v>
      </c>
      <c r="L94" s="73">
        <f t="shared" si="5"/>
        <v>0</v>
      </c>
    </row>
    <row r="95" spans="1:12" x14ac:dyDescent="0.25">
      <c r="A95" s="33" t="s">
        <v>342</v>
      </c>
      <c r="B95" s="2" t="s">
        <v>343</v>
      </c>
      <c r="C95" s="2" t="s">
        <v>254</v>
      </c>
      <c r="D95" s="2" t="s">
        <v>6</v>
      </c>
      <c r="E95" s="34">
        <v>1</v>
      </c>
      <c r="F95" s="34"/>
      <c r="G95" s="34"/>
      <c r="H95" s="34"/>
      <c r="I95" s="34"/>
      <c r="J95" s="72">
        <f>TBDD[[#This Row],[Stock après dernière distribution]]+TBDD[[#This Row],[Ramasse]]+TBDD[[#This Row],[Livraison du jour]]+TBDD[[#This Row],[Ajout stock collecte]]</f>
        <v>0</v>
      </c>
      <c r="K95" s="72">
        <f t="shared" si="4"/>
        <v>0</v>
      </c>
      <c r="L95" s="73">
        <f t="shared" si="5"/>
        <v>0</v>
      </c>
    </row>
    <row r="96" spans="1:12" x14ac:dyDescent="0.25">
      <c r="A96" s="33" t="s">
        <v>84</v>
      </c>
      <c r="B96" s="2" t="s">
        <v>277</v>
      </c>
      <c r="C96" s="2" t="s">
        <v>258</v>
      </c>
      <c r="D96" s="2" t="s">
        <v>13</v>
      </c>
      <c r="E96" s="34">
        <v>0.8</v>
      </c>
      <c r="F96" s="34"/>
      <c r="G96" s="34"/>
      <c r="H96" s="34"/>
      <c r="I96" s="34"/>
      <c r="J96" s="72">
        <f>TBDD[[#This Row],[Stock après dernière distribution]]+TBDD[[#This Row],[Ramasse]]+TBDD[[#This Row],[Livraison du jour]]+TBDD[[#This Row],[Ajout stock collecte]]</f>
        <v>0</v>
      </c>
      <c r="K96" s="72">
        <f t="shared" si="4"/>
        <v>0</v>
      </c>
      <c r="L96" s="73">
        <f t="shared" si="5"/>
        <v>0</v>
      </c>
    </row>
    <row r="97" spans="1:12" x14ac:dyDescent="0.25">
      <c r="A97" s="33" t="s">
        <v>85</v>
      </c>
      <c r="B97" s="2" t="s">
        <v>86</v>
      </c>
      <c r="C97" s="2" t="s">
        <v>254</v>
      </c>
      <c r="D97" s="2" t="s">
        <v>6</v>
      </c>
      <c r="E97" s="34">
        <v>1</v>
      </c>
      <c r="F97" s="34"/>
      <c r="G97" s="34"/>
      <c r="H97" s="34"/>
      <c r="I97" s="34"/>
      <c r="J97" s="72">
        <f>TBDD[[#This Row],[Stock après dernière distribution]]+TBDD[[#This Row],[Ramasse]]+TBDD[[#This Row],[Livraison du jour]]+TBDD[[#This Row],[Ajout stock collecte]]</f>
        <v>0</v>
      </c>
      <c r="K97" s="72">
        <f t="shared" si="4"/>
        <v>0</v>
      </c>
      <c r="L97" s="73">
        <f t="shared" si="5"/>
        <v>0</v>
      </c>
    </row>
    <row r="98" spans="1:12" x14ac:dyDescent="0.25">
      <c r="A98" s="33" t="s">
        <v>307</v>
      </c>
      <c r="B98" s="2" t="s">
        <v>308</v>
      </c>
      <c r="C98" s="2" t="s">
        <v>254</v>
      </c>
      <c r="D98" s="2" t="s">
        <v>6</v>
      </c>
      <c r="E98" s="34">
        <v>1</v>
      </c>
      <c r="F98" s="34"/>
      <c r="G98" s="34"/>
      <c r="H98" s="34"/>
      <c r="I98" s="34"/>
      <c r="J98" s="72">
        <f>TBDD[[#This Row],[Stock après dernière distribution]]+TBDD[[#This Row],[Ramasse]]+TBDD[[#This Row],[Livraison du jour]]+TBDD[[#This Row],[Ajout stock collecte]]</f>
        <v>0</v>
      </c>
      <c r="K98" s="72">
        <f t="shared" si="4"/>
        <v>0</v>
      </c>
      <c r="L98" s="73">
        <f t="shared" si="5"/>
        <v>0</v>
      </c>
    </row>
    <row r="99" spans="1:12" x14ac:dyDescent="0.25">
      <c r="A99" s="33" t="s">
        <v>380</v>
      </c>
      <c r="B99" s="2" t="s">
        <v>381</v>
      </c>
      <c r="C99" s="2" t="s">
        <v>260</v>
      </c>
      <c r="D99" s="2" t="s">
        <v>7</v>
      </c>
      <c r="E99" s="34">
        <v>1</v>
      </c>
      <c r="F99" s="34"/>
      <c r="G99" s="34"/>
      <c r="H99" s="34"/>
      <c r="I99" s="34"/>
      <c r="J99" s="72">
        <f>TBDD[[#This Row],[Stock après dernière distribution]]+TBDD[[#This Row],[Ramasse]]+TBDD[[#This Row],[Livraison du jour]]+TBDD[[#This Row],[Ajout stock collecte]]</f>
        <v>0</v>
      </c>
      <c r="K99" s="72">
        <f t="shared" si="4"/>
        <v>0</v>
      </c>
      <c r="L99" s="73">
        <f t="shared" si="5"/>
        <v>0</v>
      </c>
    </row>
    <row r="100" spans="1:12" x14ac:dyDescent="0.25">
      <c r="A100" s="33" t="s">
        <v>334</v>
      </c>
      <c r="B100" s="2" t="s">
        <v>335</v>
      </c>
      <c r="C100" s="2" t="s">
        <v>249</v>
      </c>
      <c r="D100" s="2" t="s">
        <v>9</v>
      </c>
      <c r="E100" s="34">
        <v>0.5</v>
      </c>
      <c r="F100" s="34"/>
      <c r="G100" s="34"/>
      <c r="H100" s="34"/>
      <c r="I100" s="34"/>
      <c r="J100" s="72">
        <f>TBDD[[#This Row],[Stock après dernière distribution]]+TBDD[[#This Row],[Ramasse]]+TBDD[[#This Row],[Livraison du jour]]+TBDD[[#This Row],[Ajout stock collecte]]</f>
        <v>0</v>
      </c>
      <c r="K100" s="72">
        <f t="shared" si="4"/>
        <v>0</v>
      </c>
      <c r="L100" s="73">
        <f t="shared" si="5"/>
        <v>0</v>
      </c>
    </row>
    <row r="101" spans="1:12" x14ac:dyDescent="0.25">
      <c r="A101" s="33" t="s">
        <v>87</v>
      </c>
      <c r="B101" s="2" t="s">
        <v>88</v>
      </c>
      <c r="C101" s="2" t="s">
        <v>254</v>
      </c>
      <c r="D101" s="2" t="s">
        <v>6</v>
      </c>
      <c r="E101" s="34">
        <v>1</v>
      </c>
      <c r="F101" s="34"/>
      <c r="G101" s="34"/>
      <c r="H101" s="34"/>
      <c r="I101" s="34"/>
      <c r="J101" s="72">
        <f>TBDD[[#This Row],[Stock après dernière distribution]]+TBDD[[#This Row],[Ramasse]]+TBDD[[#This Row],[Livraison du jour]]+TBDD[[#This Row],[Ajout stock collecte]]</f>
        <v>0</v>
      </c>
      <c r="K101" s="72">
        <f t="shared" si="4"/>
        <v>0</v>
      </c>
      <c r="L101" s="73">
        <f t="shared" si="5"/>
        <v>0</v>
      </c>
    </row>
    <row r="102" spans="1:12" x14ac:dyDescent="0.25">
      <c r="A102" s="33" t="s">
        <v>275</v>
      </c>
      <c r="B102" s="2" t="s">
        <v>276</v>
      </c>
      <c r="C102" s="2" t="s">
        <v>259</v>
      </c>
      <c r="D102" s="2" t="s">
        <v>13</v>
      </c>
      <c r="E102" s="34">
        <v>1.5</v>
      </c>
      <c r="F102" s="34"/>
      <c r="G102" s="34"/>
      <c r="H102" s="34"/>
      <c r="I102" s="34"/>
      <c r="J102" s="72">
        <f>TBDD[[#This Row],[Stock après dernière distribution]]+TBDD[[#This Row],[Ramasse]]+TBDD[[#This Row],[Livraison du jour]]+TBDD[[#This Row],[Ajout stock collecte]]</f>
        <v>0</v>
      </c>
      <c r="K102" s="72">
        <f t="shared" si="4"/>
        <v>0</v>
      </c>
      <c r="L102" s="73">
        <f t="shared" si="5"/>
        <v>0</v>
      </c>
    </row>
    <row r="103" spans="1:12" x14ac:dyDescent="0.25">
      <c r="A103" s="33" t="s">
        <v>384</v>
      </c>
      <c r="B103" s="2" t="s">
        <v>385</v>
      </c>
      <c r="C103" s="2" t="s">
        <v>260</v>
      </c>
      <c r="D103" s="2" t="s">
        <v>7</v>
      </c>
      <c r="E103" s="34">
        <v>7</v>
      </c>
      <c r="F103" s="34"/>
      <c r="G103" s="34"/>
      <c r="H103" s="34"/>
      <c r="I103" s="34"/>
      <c r="J103" s="72">
        <f>TBDD[[#This Row],[Stock après dernière distribution]]+TBDD[[#This Row],[Ramasse]]+TBDD[[#This Row],[Livraison du jour]]+TBDD[[#This Row],[Ajout stock collecte]]</f>
        <v>0</v>
      </c>
      <c r="K103" s="72">
        <f t="shared" si="4"/>
        <v>0</v>
      </c>
      <c r="L103" s="73">
        <f t="shared" si="5"/>
        <v>0</v>
      </c>
    </row>
    <row r="104" spans="1:12" x14ac:dyDescent="0.25">
      <c r="A104" s="33" t="s">
        <v>361</v>
      </c>
      <c r="B104" s="2" t="s">
        <v>362</v>
      </c>
      <c r="C104" s="2" t="s">
        <v>251</v>
      </c>
      <c r="D104" s="2" t="s">
        <v>7</v>
      </c>
      <c r="E104" s="34">
        <v>9</v>
      </c>
      <c r="F104" s="34"/>
      <c r="G104" s="34"/>
      <c r="H104" s="34"/>
      <c r="I104" s="34"/>
      <c r="J104" s="72">
        <f>TBDD[[#This Row],[Stock après dernière distribution]]+TBDD[[#This Row],[Ramasse]]+TBDD[[#This Row],[Livraison du jour]]+TBDD[[#This Row],[Ajout stock collecte]]</f>
        <v>0</v>
      </c>
      <c r="K104" s="72">
        <f t="shared" si="4"/>
        <v>0</v>
      </c>
      <c r="L104" s="73">
        <f t="shared" si="5"/>
        <v>0</v>
      </c>
    </row>
    <row r="105" spans="1:12" x14ac:dyDescent="0.25">
      <c r="A105" s="33" t="s">
        <v>369</v>
      </c>
      <c r="B105" s="2" t="s">
        <v>370</v>
      </c>
      <c r="C105" s="2" t="s">
        <v>251</v>
      </c>
      <c r="D105" s="2" t="s">
        <v>6</v>
      </c>
      <c r="E105" s="34">
        <v>1</v>
      </c>
      <c r="F105" s="34"/>
      <c r="G105" s="34"/>
      <c r="H105" s="34"/>
      <c r="I105" s="34"/>
      <c r="J105" s="72">
        <f>TBDD[[#This Row],[Stock après dernière distribution]]+TBDD[[#This Row],[Ramasse]]+TBDD[[#This Row],[Livraison du jour]]+TBDD[[#This Row],[Ajout stock collecte]]</f>
        <v>0</v>
      </c>
      <c r="K105" s="72">
        <f t="shared" si="4"/>
        <v>0</v>
      </c>
      <c r="L105" s="73">
        <f t="shared" si="5"/>
        <v>0</v>
      </c>
    </row>
    <row r="106" spans="1:12" x14ac:dyDescent="0.25">
      <c r="A106" s="33" t="s">
        <v>90</v>
      </c>
      <c r="B106" s="2" t="s">
        <v>91</v>
      </c>
      <c r="C106" s="2" t="s">
        <v>258</v>
      </c>
      <c r="D106" s="2" t="s">
        <v>9</v>
      </c>
      <c r="E106" s="34">
        <v>10</v>
      </c>
      <c r="F106" s="34"/>
      <c r="G106" s="34"/>
      <c r="H106" s="34">
        <v>15</v>
      </c>
      <c r="I106" s="34"/>
      <c r="J106" s="72">
        <f>TBDD[[#This Row],[Stock après dernière distribution]]+TBDD[[#This Row],[Ramasse]]+TBDD[[#This Row],[Livraison du jour]]+TBDD[[#This Row],[Ajout stock collecte]]</f>
        <v>15</v>
      </c>
      <c r="K106" s="72">
        <f t="shared" si="4"/>
        <v>150</v>
      </c>
      <c r="L106" s="73">
        <f t="shared" si="5"/>
        <v>150</v>
      </c>
    </row>
    <row r="107" spans="1:12" x14ac:dyDescent="0.25">
      <c r="A107" s="33" t="s">
        <v>92</v>
      </c>
      <c r="B107" s="2" t="s">
        <v>409</v>
      </c>
      <c r="C107" s="2" t="s">
        <v>377</v>
      </c>
      <c r="D107" s="2" t="s">
        <v>10</v>
      </c>
      <c r="E107" s="34">
        <v>1</v>
      </c>
      <c r="F107" s="34"/>
      <c r="G107" s="34"/>
      <c r="H107" s="34"/>
      <c r="I107" s="34"/>
      <c r="J107" s="72">
        <f>TBDD[[#This Row],[Stock après dernière distribution]]+TBDD[[#This Row],[Ramasse]]+TBDD[[#This Row],[Livraison du jour]]+TBDD[[#This Row],[Ajout stock collecte]]</f>
        <v>0</v>
      </c>
      <c r="K107" s="72">
        <f t="shared" si="4"/>
        <v>0</v>
      </c>
      <c r="L107" s="73">
        <f t="shared" si="5"/>
        <v>0</v>
      </c>
    </row>
    <row r="108" spans="1:12" x14ac:dyDescent="0.25">
      <c r="A108" s="33" t="s">
        <v>388</v>
      </c>
      <c r="B108" s="2" t="s">
        <v>389</v>
      </c>
      <c r="C108" s="2" t="s">
        <v>253</v>
      </c>
      <c r="D108" s="2" t="s">
        <v>10</v>
      </c>
      <c r="E108" s="34">
        <v>10</v>
      </c>
      <c r="F108" s="34"/>
      <c r="G108" s="34"/>
      <c r="H108" s="34"/>
      <c r="I108" s="34"/>
      <c r="J108" s="72">
        <f>TBDD[[#This Row],[Stock après dernière distribution]]+TBDD[[#This Row],[Ramasse]]+TBDD[[#This Row],[Livraison du jour]]+TBDD[[#This Row],[Ajout stock collecte]]</f>
        <v>0</v>
      </c>
      <c r="K108" s="72">
        <f t="shared" si="4"/>
        <v>0</v>
      </c>
      <c r="L108" s="73">
        <f t="shared" si="5"/>
        <v>0</v>
      </c>
    </row>
    <row r="109" spans="1:12" x14ac:dyDescent="0.25">
      <c r="A109" s="33" t="s">
        <v>444</v>
      </c>
      <c r="B109" s="2" t="s">
        <v>445</v>
      </c>
      <c r="C109" s="2" t="s">
        <v>446</v>
      </c>
      <c r="D109" s="2" t="s">
        <v>6</v>
      </c>
      <c r="E109" s="34">
        <v>1</v>
      </c>
      <c r="F109" s="34"/>
      <c r="G109" s="34">
        <v>1</v>
      </c>
      <c r="H109" s="34"/>
      <c r="I109" s="34"/>
      <c r="J109" s="72">
        <f>TBDD[[#This Row],[Stock après dernière distribution]]+TBDD[[#This Row],[Ramasse]]+TBDD[[#This Row],[Livraison du jour]]+TBDD[[#This Row],[Ajout stock collecte]]</f>
        <v>1</v>
      </c>
      <c r="K109" s="72">
        <f t="shared" si="4"/>
        <v>1</v>
      </c>
      <c r="L109" s="80">
        <f t="shared" si="5"/>
        <v>1</v>
      </c>
    </row>
    <row r="110" spans="1:12" x14ac:dyDescent="0.25">
      <c r="A110" s="33" t="s">
        <v>386</v>
      </c>
      <c r="B110" s="2" t="s">
        <v>387</v>
      </c>
      <c r="C110" s="2" t="s">
        <v>252</v>
      </c>
      <c r="D110" s="2" t="s">
        <v>10</v>
      </c>
      <c r="E110" s="34">
        <v>3</v>
      </c>
      <c r="F110" s="34"/>
      <c r="G110" s="34"/>
      <c r="H110" s="34"/>
      <c r="I110" s="34"/>
      <c r="J110" s="72">
        <f>TBDD[[#This Row],[Stock après dernière distribution]]+TBDD[[#This Row],[Ramasse]]+TBDD[[#This Row],[Livraison du jour]]+TBDD[[#This Row],[Ajout stock collecte]]</f>
        <v>0</v>
      </c>
      <c r="K110" s="72">
        <f t="shared" si="4"/>
        <v>0</v>
      </c>
      <c r="L110" s="73">
        <f t="shared" si="5"/>
        <v>0</v>
      </c>
    </row>
    <row r="111" spans="1:12" x14ac:dyDescent="0.25">
      <c r="A111" s="33" t="s">
        <v>451</v>
      </c>
      <c r="B111" s="2" t="s">
        <v>452</v>
      </c>
      <c r="C111" s="2" t="s">
        <v>251</v>
      </c>
      <c r="D111" s="2" t="s">
        <v>6</v>
      </c>
      <c r="E111" s="34">
        <v>1</v>
      </c>
      <c r="F111" s="34"/>
      <c r="G111" s="34">
        <v>2</v>
      </c>
      <c r="H111" s="34"/>
      <c r="I111" s="34"/>
      <c r="J111" s="72">
        <f>TBDD[[#This Row],[Stock après dernière distribution]]+TBDD[[#This Row],[Ramasse]]+TBDD[[#This Row],[Livraison du jour]]+TBDD[[#This Row],[Ajout stock collecte]]</f>
        <v>2</v>
      </c>
      <c r="K111" s="72">
        <f t="shared" si="4"/>
        <v>2</v>
      </c>
      <c r="L111" s="80">
        <f t="shared" si="5"/>
        <v>2</v>
      </c>
    </row>
    <row r="112" spans="1:12" x14ac:dyDescent="0.25">
      <c r="A112" s="33" t="s">
        <v>292</v>
      </c>
      <c r="B112" s="2" t="s">
        <v>293</v>
      </c>
      <c r="C112" s="2" t="s">
        <v>251</v>
      </c>
      <c r="D112" s="2" t="s">
        <v>7</v>
      </c>
      <c r="E112" s="34">
        <v>1</v>
      </c>
      <c r="F112" s="34"/>
      <c r="G112" s="34"/>
      <c r="H112" s="34">
        <v>638</v>
      </c>
      <c r="I112" s="34"/>
      <c r="J112" s="72">
        <f>TBDD[[#This Row],[Stock après dernière distribution]]+TBDD[[#This Row],[Ramasse]]+TBDD[[#This Row],[Livraison du jour]]+TBDD[[#This Row],[Ajout stock collecte]]</f>
        <v>638</v>
      </c>
      <c r="K112" s="72">
        <f t="shared" si="4"/>
        <v>638</v>
      </c>
      <c r="L112" s="73">
        <f t="shared" si="5"/>
        <v>638</v>
      </c>
    </row>
    <row r="113" spans="1:12" x14ac:dyDescent="0.25">
      <c r="A113" s="33" t="s">
        <v>382</v>
      </c>
      <c r="B113" s="2" t="s">
        <v>383</v>
      </c>
      <c r="C113" s="2" t="s">
        <v>260</v>
      </c>
      <c r="D113" s="2" t="s">
        <v>7</v>
      </c>
      <c r="E113" s="34">
        <v>1</v>
      </c>
      <c r="F113" s="34"/>
      <c r="G113" s="34"/>
      <c r="H113" s="34"/>
      <c r="I113" s="34"/>
      <c r="J113" s="72">
        <f>TBDD[[#This Row],[Stock après dernière distribution]]+TBDD[[#This Row],[Ramasse]]+TBDD[[#This Row],[Livraison du jour]]+TBDD[[#This Row],[Ajout stock collecte]]</f>
        <v>0</v>
      </c>
      <c r="K113" s="72">
        <f t="shared" si="4"/>
        <v>0</v>
      </c>
      <c r="L113" s="73">
        <f t="shared" si="5"/>
        <v>0</v>
      </c>
    </row>
    <row r="114" spans="1:12" x14ac:dyDescent="0.25">
      <c r="A114" s="33" t="s">
        <v>455</v>
      </c>
      <c r="B114" s="2" t="s">
        <v>456</v>
      </c>
      <c r="C114" s="2" t="s">
        <v>251</v>
      </c>
      <c r="D114" s="2" t="s">
        <v>6</v>
      </c>
      <c r="E114" s="34">
        <v>1</v>
      </c>
      <c r="F114" s="34"/>
      <c r="G114" s="34">
        <v>1</v>
      </c>
      <c r="H114" s="34"/>
      <c r="I114" s="34"/>
      <c r="J114" s="72">
        <f>TBDD[[#This Row],[Stock après dernière distribution]]+TBDD[[#This Row],[Ramasse]]+TBDD[[#This Row],[Livraison du jour]]+TBDD[[#This Row],[Ajout stock collecte]]</f>
        <v>1</v>
      </c>
      <c r="K114" s="72">
        <f t="shared" si="4"/>
        <v>1</v>
      </c>
      <c r="L114" s="80">
        <f t="shared" si="5"/>
        <v>1</v>
      </c>
    </row>
    <row r="115" spans="1:12" x14ac:dyDescent="0.25">
      <c r="A115" s="33" t="s">
        <v>423</v>
      </c>
      <c r="B115" s="2" t="s">
        <v>424</v>
      </c>
      <c r="C115" s="2" t="s">
        <v>251</v>
      </c>
      <c r="D115" s="2" t="s">
        <v>7</v>
      </c>
      <c r="E115" s="34">
        <v>5</v>
      </c>
      <c r="F115" s="34"/>
      <c r="G115" s="34"/>
      <c r="H115" s="34">
        <v>16</v>
      </c>
      <c r="I115" s="34"/>
      <c r="J115" s="72">
        <f>TBDD[[#This Row],[Stock après dernière distribution]]+TBDD[[#This Row],[Ramasse]]+TBDD[[#This Row],[Livraison du jour]]+TBDD[[#This Row],[Ajout stock collecte]]</f>
        <v>16</v>
      </c>
      <c r="K115" s="72">
        <f t="shared" si="4"/>
        <v>80</v>
      </c>
      <c r="L115" s="73">
        <f t="shared" si="5"/>
        <v>80</v>
      </c>
    </row>
    <row r="116" spans="1:12" x14ac:dyDescent="0.25">
      <c r="A116" s="33" t="s">
        <v>404</v>
      </c>
      <c r="B116" s="2" t="s">
        <v>405</v>
      </c>
      <c r="C116" s="2" t="s">
        <v>251</v>
      </c>
      <c r="D116" s="2" t="s">
        <v>7</v>
      </c>
      <c r="E116" s="34">
        <v>1</v>
      </c>
      <c r="F116" s="34"/>
      <c r="G116" s="34"/>
      <c r="H116" s="34"/>
      <c r="I116" s="34"/>
      <c r="J116" s="72">
        <f>TBDD[[#This Row],[Stock après dernière distribution]]+TBDD[[#This Row],[Ramasse]]+TBDD[[#This Row],[Livraison du jour]]+TBDD[[#This Row],[Ajout stock collecte]]</f>
        <v>0</v>
      </c>
      <c r="K116" s="72">
        <f t="shared" ref="K116:K147" si="6">IF(L116&gt;0,L116,0)</f>
        <v>0</v>
      </c>
      <c r="L116" s="73">
        <f t="shared" ref="L116:L147" si="7">E116*J116</f>
        <v>0</v>
      </c>
    </row>
    <row r="117" spans="1:12" x14ac:dyDescent="0.25">
      <c r="A117" s="33" t="s">
        <v>95</v>
      </c>
      <c r="B117" s="2" t="s">
        <v>96</v>
      </c>
      <c r="C117" s="2" t="s">
        <v>259</v>
      </c>
      <c r="D117" s="2" t="s">
        <v>12</v>
      </c>
      <c r="E117" s="34">
        <v>2</v>
      </c>
      <c r="F117" s="34"/>
      <c r="G117" s="34"/>
      <c r="H117" s="34"/>
      <c r="I117" s="34"/>
      <c r="J117" s="72">
        <f>TBDD[[#This Row],[Stock après dernière distribution]]+TBDD[[#This Row],[Ramasse]]+TBDD[[#This Row],[Livraison du jour]]+TBDD[[#This Row],[Ajout stock collecte]]</f>
        <v>0</v>
      </c>
      <c r="K117" s="72">
        <f t="shared" si="6"/>
        <v>0</v>
      </c>
      <c r="L117" s="73">
        <f t="shared" si="7"/>
        <v>0</v>
      </c>
    </row>
    <row r="118" spans="1:12" x14ac:dyDescent="0.25">
      <c r="A118" s="33" t="s">
        <v>93</v>
      </c>
      <c r="B118" s="2" t="s">
        <v>94</v>
      </c>
      <c r="C118" s="2" t="s">
        <v>254</v>
      </c>
      <c r="D118" s="2" t="s">
        <v>6</v>
      </c>
      <c r="E118" s="34">
        <v>1</v>
      </c>
      <c r="F118" s="34"/>
      <c r="G118" s="34"/>
      <c r="H118" s="34"/>
      <c r="I118" s="34"/>
      <c r="J118" s="72">
        <f>TBDD[[#This Row],[Stock après dernière distribution]]+TBDD[[#This Row],[Ramasse]]+TBDD[[#This Row],[Livraison du jour]]+TBDD[[#This Row],[Ajout stock collecte]]</f>
        <v>0</v>
      </c>
      <c r="K118" s="72">
        <f t="shared" si="6"/>
        <v>0</v>
      </c>
      <c r="L118" s="73">
        <f t="shared" si="7"/>
        <v>0</v>
      </c>
    </row>
    <row r="119" spans="1:12" x14ac:dyDescent="0.25">
      <c r="A119" s="33" t="s">
        <v>97</v>
      </c>
      <c r="B119" s="2" t="s">
        <v>98</v>
      </c>
      <c r="C119" s="2" t="s">
        <v>260</v>
      </c>
      <c r="D119" s="2" t="s">
        <v>12</v>
      </c>
      <c r="E119" s="34">
        <v>2</v>
      </c>
      <c r="F119" s="34"/>
      <c r="G119" s="34"/>
      <c r="H119" s="34"/>
      <c r="I119" s="34"/>
      <c r="J119" s="72">
        <f>TBDD[[#This Row],[Stock après dernière distribution]]+TBDD[[#This Row],[Ramasse]]+TBDD[[#This Row],[Livraison du jour]]+TBDD[[#This Row],[Ajout stock collecte]]</f>
        <v>0</v>
      </c>
      <c r="K119" s="72">
        <f t="shared" si="6"/>
        <v>0</v>
      </c>
      <c r="L119" s="73">
        <f t="shared" si="7"/>
        <v>0</v>
      </c>
    </row>
    <row r="120" spans="1:12" x14ac:dyDescent="0.25">
      <c r="A120" s="33" t="s">
        <v>99</v>
      </c>
      <c r="B120" s="2" t="s">
        <v>100</v>
      </c>
      <c r="C120" s="2" t="s">
        <v>254</v>
      </c>
      <c r="D120" s="2" t="s">
        <v>6</v>
      </c>
      <c r="E120" s="34">
        <v>1</v>
      </c>
      <c r="F120" s="34"/>
      <c r="G120" s="34"/>
      <c r="H120" s="34"/>
      <c r="I120" s="34"/>
      <c r="J120" s="72">
        <f>TBDD[[#This Row],[Stock après dernière distribution]]+TBDD[[#This Row],[Ramasse]]+TBDD[[#This Row],[Livraison du jour]]+TBDD[[#This Row],[Ajout stock collecte]]</f>
        <v>0</v>
      </c>
      <c r="K120" s="72">
        <f t="shared" si="6"/>
        <v>0</v>
      </c>
      <c r="L120" s="73">
        <f t="shared" si="7"/>
        <v>0</v>
      </c>
    </row>
    <row r="121" spans="1:12" x14ac:dyDescent="0.25">
      <c r="A121" s="33" t="s">
        <v>421</v>
      </c>
      <c r="B121" s="2" t="s">
        <v>422</v>
      </c>
      <c r="C121" s="2" t="s">
        <v>254</v>
      </c>
      <c r="D121" s="2" t="s">
        <v>9</v>
      </c>
      <c r="E121" s="34">
        <v>1</v>
      </c>
      <c r="F121" s="34"/>
      <c r="G121" s="34"/>
      <c r="H121" s="34">
        <v>30</v>
      </c>
      <c r="I121" s="34"/>
      <c r="J121" s="72">
        <f>TBDD[[#This Row],[Stock après dernière distribution]]+TBDD[[#This Row],[Ramasse]]+TBDD[[#This Row],[Livraison du jour]]+TBDD[[#This Row],[Ajout stock collecte]]</f>
        <v>30</v>
      </c>
      <c r="K121" s="72">
        <f t="shared" si="6"/>
        <v>30</v>
      </c>
      <c r="L121" s="73">
        <f t="shared" si="7"/>
        <v>30</v>
      </c>
    </row>
    <row r="122" spans="1:12" x14ac:dyDescent="0.25">
      <c r="A122" s="33" t="s">
        <v>336</v>
      </c>
      <c r="B122" s="2" t="s">
        <v>337</v>
      </c>
      <c r="C122" s="2" t="s">
        <v>254</v>
      </c>
      <c r="D122" s="2" t="s">
        <v>9</v>
      </c>
      <c r="E122" s="34">
        <v>2</v>
      </c>
      <c r="F122" s="34"/>
      <c r="G122" s="34"/>
      <c r="H122" s="34"/>
      <c r="I122" s="34"/>
      <c r="J122" s="72">
        <f>TBDD[[#This Row],[Stock après dernière distribution]]+TBDD[[#This Row],[Ramasse]]+TBDD[[#This Row],[Livraison du jour]]+TBDD[[#This Row],[Ajout stock collecte]]</f>
        <v>0</v>
      </c>
      <c r="K122" s="72">
        <f t="shared" si="6"/>
        <v>0</v>
      </c>
      <c r="L122" s="73">
        <f t="shared" si="7"/>
        <v>0</v>
      </c>
    </row>
    <row r="123" spans="1:12" x14ac:dyDescent="0.25">
      <c r="A123" s="33" t="s">
        <v>101</v>
      </c>
      <c r="B123" s="2" t="s">
        <v>102</v>
      </c>
      <c r="C123" s="2" t="s">
        <v>254</v>
      </c>
      <c r="D123" s="2" t="s">
        <v>6</v>
      </c>
      <c r="E123" s="34">
        <v>1</v>
      </c>
      <c r="F123" s="34"/>
      <c r="G123" s="34"/>
      <c r="H123" s="34"/>
      <c r="I123" s="34"/>
      <c r="J123" s="72">
        <f>TBDD[[#This Row],[Stock après dernière distribution]]+TBDD[[#This Row],[Ramasse]]+TBDD[[#This Row],[Livraison du jour]]+TBDD[[#This Row],[Ajout stock collecte]]</f>
        <v>0</v>
      </c>
      <c r="K123" s="72">
        <f t="shared" si="6"/>
        <v>0</v>
      </c>
      <c r="L123" s="73">
        <f t="shared" si="7"/>
        <v>0</v>
      </c>
    </row>
    <row r="124" spans="1:12" x14ac:dyDescent="0.25">
      <c r="A124" s="33" t="s">
        <v>392</v>
      </c>
      <c r="B124" s="2" t="s">
        <v>393</v>
      </c>
      <c r="C124" s="2" t="s">
        <v>284</v>
      </c>
      <c r="D124" s="2" t="s">
        <v>13</v>
      </c>
      <c r="E124" s="34">
        <v>2</v>
      </c>
      <c r="F124" s="34"/>
      <c r="G124" s="34"/>
      <c r="H124" s="34"/>
      <c r="I124" s="34"/>
      <c r="J124" s="72">
        <f>TBDD[[#This Row],[Stock après dernière distribution]]+TBDD[[#This Row],[Ramasse]]+TBDD[[#This Row],[Livraison du jour]]+TBDD[[#This Row],[Ajout stock collecte]]</f>
        <v>0</v>
      </c>
      <c r="K124" s="72">
        <f t="shared" si="6"/>
        <v>0</v>
      </c>
      <c r="L124" s="73">
        <f t="shared" si="7"/>
        <v>0</v>
      </c>
    </row>
    <row r="125" spans="1:12" x14ac:dyDescent="0.25">
      <c r="A125" s="33" t="s">
        <v>306</v>
      </c>
      <c r="B125" s="2" t="s">
        <v>305</v>
      </c>
      <c r="C125" s="2" t="s">
        <v>251</v>
      </c>
      <c r="D125" s="2" t="s">
        <v>6</v>
      </c>
      <c r="E125" s="34">
        <v>1</v>
      </c>
      <c r="F125" s="34"/>
      <c r="G125" s="34"/>
      <c r="H125" s="34"/>
      <c r="I125" s="34"/>
      <c r="J125" s="72">
        <f>TBDD[[#This Row],[Stock après dernière distribution]]+TBDD[[#This Row],[Ramasse]]+TBDD[[#This Row],[Livraison du jour]]+TBDD[[#This Row],[Ajout stock collecte]]</f>
        <v>0</v>
      </c>
      <c r="K125" s="72">
        <f t="shared" si="6"/>
        <v>0</v>
      </c>
      <c r="L125" s="73">
        <f t="shared" si="7"/>
        <v>0</v>
      </c>
    </row>
    <row r="126" spans="1:12" x14ac:dyDescent="0.25">
      <c r="A126" s="33" t="s">
        <v>311</v>
      </c>
      <c r="B126" s="2" t="s">
        <v>208</v>
      </c>
      <c r="C126" s="2" t="s">
        <v>249</v>
      </c>
      <c r="D126" s="2" t="s">
        <v>7</v>
      </c>
      <c r="E126" s="34">
        <v>0.5</v>
      </c>
      <c r="F126" s="34"/>
      <c r="G126" s="34"/>
      <c r="H126" s="34"/>
      <c r="I126" s="34"/>
      <c r="J126" s="72">
        <f>TBDD[[#This Row],[Stock après dernière distribution]]+TBDD[[#This Row],[Ramasse]]+TBDD[[#This Row],[Livraison du jour]]+TBDD[[#This Row],[Ajout stock collecte]]</f>
        <v>0</v>
      </c>
      <c r="K126" s="72">
        <f t="shared" si="6"/>
        <v>0</v>
      </c>
      <c r="L126" s="73">
        <f t="shared" si="7"/>
        <v>0</v>
      </c>
    </row>
    <row r="127" spans="1:12" x14ac:dyDescent="0.25">
      <c r="A127" s="33" t="s">
        <v>411</v>
      </c>
      <c r="B127" s="2" t="s">
        <v>412</v>
      </c>
      <c r="C127" s="2" t="s">
        <v>284</v>
      </c>
      <c r="D127" s="2" t="s">
        <v>13</v>
      </c>
      <c r="E127" s="34">
        <v>1</v>
      </c>
      <c r="F127" s="34"/>
      <c r="G127" s="34"/>
      <c r="H127" s="34">
        <v>84</v>
      </c>
      <c r="I127" s="34"/>
      <c r="J127" s="72">
        <f>TBDD[[#This Row],[Stock après dernière distribution]]+TBDD[[#This Row],[Ramasse]]+TBDD[[#This Row],[Livraison du jour]]+TBDD[[#This Row],[Ajout stock collecte]]</f>
        <v>84</v>
      </c>
      <c r="K127" s="72">
        <f t="shared" si="6"/>
        <v>84</v>
      </c>
      <c r="L127" s="73">
        <f t="shared" si="7"/>
        <v>84</v>
      </c>
    </row>
    <row r="128" spans="1:12" x14ac:dyDescent="0.25">
      <c r="A128" s="33" t="s">
        <v>103</v>
      </c>
      <c r="B128" s="2" t="s">
        <v>104</v>
      </c>
      <c r="C128" s="2" t="s">
        <v>251</v>
      </c>
      <c r="D128" s="2" t="s">
        <v>6</v>
      </c>
      <c r="E128" s="34">
        <v>1</v>
      </c>
      <c r="F128" s="34"/>
      <c r="G128" s="34"/>
      <c r="H128" s="34"/>
      <c r="I128" s="34"/>
      <c r="J128" s="72">
        <f>TBDD[[#This Row],[Stock après dernière distribution]]+TBDD[[#This Row],[Ramasse]]+TBDD[[#This Row],[Livraison du jour]]+TBDD[[#This Row],[Ajout stock collecte]]</f>
        <v>0</v>
      </c>
      <c r="K128" s="72">
        <f t="shared" si="6"/>
        <v>0</v>
      </c>
      <c r="L128" s="73">
        <f t="shared" si="7"/>
        <v>0</v>
      </c>
    </row>
    <row r="129" spans="1:12" x14ac:dyDescent="0.25">
      <c r="A129" s="33" t="s">
        <v>437</v>
      </c>
      <c r="B129" s="2" t="s">
        <v>438</v>
      </c>
      <c r="C129" s="2" t="s">
        <v>254</v>
      </c>
      <c r="D129" s="2" t="s">
        <v>6</v>
      </c>
      <c r="E129" s="34">
        <v>1</v>
      </c>
      <c r="F129" s="34"/>
      <c r="G129" s="34"/>
      <c r="H129" s="34">
        <v>60</v>
      </c>
      <c r="I129" s="34"/>
      <c r="J129" s="72">
        <f>TBDD[[#This Row],[Stock après dernière distribution]]+TBDD[[#This Row],[Ramasse]]+TBDD[[#This Row],[Livraison du jour]]+TBDD[[#This Row],[Ajout stock collecte]]</f>
        <v>60</v>
      </c>
      <c r="K129" s="72">
        <f t="shared" si="6"/>
        <v>60</v>
      </c>
      <c r="L129" s="73">
        <f t="shared" si="7"/>
        <v>60</v>
      </c>
    </row>
    <row r="130" spans="1:12" x14ac:dyDescent="0.25">
      <c r="A130" s="33" t="s">
        <v>105</v>
      </c>
      <c r="B130" s="2" t="s">
        <v>106</v>
      </c>
      <c r="C130" s="2" t="s">
        <v>258</v>
      </c>
      <c r="D130" s="2" t="s">
        <v>9</v>
      </c>
      <c r="E130" s="34">
        <v>4</v>
      </c>
      <c r="F130" s="34"/>
      <c r="G130" s="34"/>
      <c r="H130" s="34"/>
      <c r="I130" s="34"/>
      <c r="J130" s="72">
        <f>TBDD[[#This Row],[Stock après dernière distribution]]+TBDD[[#This Row],[Ramasse]]+TBDD[[#This Row],[Livraison du jour]]+TBDD[[#This Row],[Ajout stock collecte]]</f>
        <v>0</v>
      </c>
      <c r="K130" s="72">
        <f t="shared" si="6"/>
        <v>0</v>
      </c>
      <c r="L130" s="73">
        <f t="shared" si="7"/>
        <v>0</v>
      </c>
    </row>
    <row r="131" spans="1:12" x14ac:dyDescent="0.25">
      <c r="A131" s="33" t="s">
        <v>107</v>
      </c>
      <c r="B131" s="2" t="s">
        <v>108</v>
      </c>
      <c r="C131" s="2" t="s">
        <v>11</v>
      </c>
      <c r="D131" s="2" t="s">
        <v>11</v>
      </c>
      <c r="E131" s="34">
        <v>1</v>
      </c>
      <c r="F131" s="34"/>
      <c r="G131" s="34"/>
      <c r="H131" s="34"/>
      <c r="I131" s="34"/>
      <c r="J131" s="72">
        <f>TBDD[[#This Row],[Stock après dernière distribution]]+TBDD[[#This Row],[Ramasse]]+TBDD[[#This Row],[Livraison du jour]]+TBDD[[#This Row],[Ajout stock collecte]]</f>
        <v>0</v>
      </c>
      <c r="K131" s="72">
        <f t="shared" si="6"/>
        <v>0</v>
      </c>
      <c r="L131" s="73">
        <f t="shared" si="7"/>
        <v>0</v>
      </c>
    </row>
    <row r="132" spans="1:12" x14ac:dyDescent="0.25">
      <c r="A132" s="33" t="s">
        <v>400</v>
      </c>
      <c r="B132" s="2" t="s">
        <v>401</v>
      </c>
      <c r="C132" s="2" t="s">
        <v>254</v>
      </c>
      <c r="D132" s="2" t="s">
        <v>9</v>
      </c>
      <c r="E132" s="34">
        <v>1</v>
      </c>
      <c r="F132" s="34"/>
      <c r="G132" s="34"/>
      <c r="H132" s="34"/>
      <c r="I132" s="34"/>
      <c r="J132" s="72">
        <f>TBDD[[#This Row],[Stock après dernière distribution]]+TBDD[[#This Row],[Ramasse]]+TBDD[[#This Row],[Livraison du jour]]+TBDD[[#This Row],[Ajout stock collecte]]</f>
        <v>0</v>
      </c>
      <c r="K132" s="72">
        <f t="shared" si="6"/>
        <v>0</v>
      </c>
      <c r="L132" s="73">
        <f t="shared" si="7"/>
        <v>0</v>
      </c>
    </row>
    <row r="133" spans="1:12" x14ac:dyDescent="0.25">
      <c r="A133" s="33" t="s">
        <v>109</v>
      </c>
      <c r="B133" s="2" t="s">
        <v>110</v>
      </c>
      <c r="C133" s="2" t="s">
        <v>254</v>
      </c>
      <c r="D133" s="2" t="s">
        <v>9</v>
      </c>
      <c r="E133" s="34">
        <v>8</v>
      </c>
      <c r="F133" s="34"/>
      <c r="G133" s="34"/>
      <c r="H133" s="34"/>
      <c r="I133" s="34"/>
      <c r="J133" s="72">
        <f>TBDD[[#This Row],[Stock après dernière distribution]]+TBDD[[#This Row],[Ramasse]]+TBDD[[#This Row],[Livraison du jour]]+TBDD[[#This Row],[Ajout stock collecte]]</f>
        <v>0</v>
      </c>
      <c r="K133" s="72">
        <f t="shared" si="6"/>
        <v>0</v>
      </c>
      <c r="L133" s="73">
        <f t="shared" si="7"/>
        <v>0</v>
      </c>
    </row>
    <row r="134" spans="1:12" x14ac:dyDescent="0.25">
      <c r="A134" s="33" t="s">
        <v>406</v>
      </c>
      <c r="B134" s="2" t="s">
        <v>407</v>
      </c>
      <c r="C134" s="2" t="s">
        <v>251</v>
      </c>
      <c r="D134" s="2" t="s">
        <v>7</v>
      </c>
      <c r="E134" s="34">
        <v>3</v>
      </c>
      <c r="F134" s="34"/>
      <c r="G134" s="34"/>
      <c r="H134" s="34"/>
      <c r="I134" s="34"/>
      <c r="J134" s="72">
        <f>TBDD[[#This Row],[Stock après dernière distribution]]+TBDD[[#This Row],[Ramasse]]+TBDD[[#This Row],[Livraison du jour]]+TBDD[[#This Row],[Ajout stock collecte]]</f>
        <v>0</v>
      </c>
      <c r="K134" s="72">
        <f t="shared" si="6"/>
        <v>0</v>
      </c>
      <c r="L134" s="73">
        <f t="shared" si="7"/>
        <v>0</v>
      </c>
    </row>
    <row r="135" spans="1:12" x14ac:dyDescent="0.25">
      <c r="A135" s="33" t="s">
        <v>323</v>
      </c>
      <c r="B135" s="2" t="s">
        <v>324</v>
      </c>
      <c r="C135" s="2" t="s">
        <v>251</v>
      </c>
      <c r="D135" s="2" t="s">
        <v>7</v>
      </c>
      <c r="E135" s="34">
        <v>2</v>
      </c>
      <c r="F135" s="34"/>
      <c r="G135" s="34"/>
      <c r="H135" s="34"/>
      <c r="I135" s="34"/>
      <c r="J135" s="72">
        <f>TBDD[[#This Row],[Stock après dernière distribution]]+TBDD[[#This Row],[Ramasse]]+TBDD[[#This Row],[Livraison du jour]]+TBDD[[#This Row],[Ajout stock collecte]]</f>
        <v>0</v>
      </c>
      <c r="K135" s="72">
        <f t="shared" si="6"/>
        <v>0</v>
      </c>
      <c r="L135" s="73">
        <f t="shared" si="7"/>
        <v>0</v>
      </c>
    </row>
    <row r="136" spans="1:12" x14ac:dyDescent="0.25">
      <c r="A136" s="33" t="s">
        <v>111</v>
      </c>
      <c r="B136" s="2" t="s">
        <v>112</v>
      </c>
      <c r="C136" s="2" t="s">
        <v>251</v>
      </c>
      <c r="D136" s="2" t="s">
        <v>6</v>
      </c>
      <c r="E136" s="34">
        <v>1</v>
      </c>
      <c r="F136" s="34"/>
      <c r="G136" s="34"/>
      <c r="H136" s="34"/>
      <c r="I136" s="34"/>
      <c r="J136" s="72">
        <f>TBDD[[#This Row],[Stock après dernière distribution]]+TBDD[[#This Row],[Ramasse]]+TBDD[[#This Row],[Livraison du jour]]+TBDD[[#This Row],[Ajout stock collecte]]</f>
        <v>0</v>
      </c>
      <c r="K136" s="72">
        <f t="shared" si="6"/>
        <v>0</v>
      </c>
      <c r="L136" s="73">
        <f t="shared" si="7"/>
        <v>0</v>
      </c>
    </row>
    <row r="137" spans="1:12" x14ac:dyDescent="0.25">
      <c r="A137" s="33" t="s">
        <v>113</v>
      </c>
      <c r="B137" s="2" t="s">
        <v>114</v>
      </c>
      <c r="C137" s="2" t="s">
        <v>258</v>
      </c>
      <c r="D137" s="2" t="s">
        <v>13</v>
      </c>
      <c r="E137" s="34">
        <v>0.5</v>
      </c>
      <c r="F137" s="34"/>
      <c r="G137" s="34"/>
      <c r="H137" s="34"/>
      <c r="I137" s="34"/>
      <c r="J137" s="72">
        <f>TBDD[[#This Row],[Stock après dernière distribution]]+TBDD[[#This Row],[Ramasse]]+TBDD[[#This Row],[Livraison du jour]]+TBDD[[#This Row],[Ajout stock collecte]]</f>
        <v>0</v>
      </c>
      <c r="K137" s="72">
        <f t="shared" si="6"/>
        <v>0</v>
      </c>
      <c r="L137" s="73">
        <f t="shared" si="7"/>
        <v>0</v>
      </c>
    </row>
    <row r="138" spans="1:12" x14ac:dyDescent="0.25">
      <c r="A138" s="33" t="s">
        <v>439</v>
      </c>
      <c r="B138" s="2" t="s">
        <v>440</v>
      </c>
      <c r="C138" s="2" t="s">
        <v>251</v>
      </c>
      <c r="D138" s="2" t="s">
        <v>6</v>
      </c>
      <c r="E138" s="34">
        <v>1</v>
      </c>
      <c r="F138" s="34"/>
      <c r="G138" s="34"/>
      <c r="H138" s="34">
        <v>20</v>
      </c>
      <c r="I138" s="34"/>
      <c r="J138" s="72">
        <f>TBDD[[#This Row],[Stock après dernière distribution]]+TBDD[[#This Row],[Ramasse]]+TBDD[[#This Row],[Livraison du jour]]+TBDD[[#This Row],[Ajout stock collecte]]</f>
        <v>20</v>
      </c>
      <c r="K138" s="72">
        <f t="shared" si="6"/>
        <v>20</v>
      </c>
      <c r="L138" s="73">
        <f t="shared" si="7"/>
        <v>20</v>
      </c>
    </row>
    <row r="139" spans="1:12" x14ac:dyDescent="0.25">
      <c r="A139" s="33" t="s">
        <v>431</v>
      </c>
      <c r="B139" s="2" t="s">
        <v>432</v>
      </c>
      <c r="C139" s="2" t="s">
        <v>254</v>
      </c>
      <c r="D139" s="2" t="s">
        <v>6</v>
      </c>
      <c r="E139" s="34">
        <v>1</v>
      </c>
      <c r="F139" s="34"/>
      <c r="G139" s="34"/>
      <c r="H139" s="34">
        <v>28</v>
      </c>
      <c r="I139" s="34"/>
      <c r="J139" s="72">
        <f>TBDD[[#This Row],[Stock après dernière distribution]]+TBDD[[#This Row],[Ramasse]]+TBDD[[#This Row],[Livraison du jour]]+TBDD[[#This Row],[Ajout stock collecte]]</f>
        <v>28</v>
      </c>
      <c r="K139" s="72">
        <f t="shared" si="6"/>
        <v>28</v>
      </c>
      <c r="L139" s="73">
        <f t="shared" si="7"/>
        <v>28</v>
      </c>
    </row>
    <row r="140" spans="1:12" x14ac:dyDescent="0.25">
      <c r="A140" s="33" t="s">
        <v>449</v>
      </c>
      <c r="B140" s="2" t="s">
        <v>450</v>
      </c>
      <c r="C140" s="2" t="s">
        <v>251</v>
      </c>
      <c r="D140" s="2" t="s">
        <v>6</v>
      </c>
      <c r="E140" s="34">
        <v>1</v>
      </c>
      <c r="F140" s="34"/>
      <c r="G140" s="34">
        <v>8</v>
      </c>
      <c r="H140" s="34"/>
      <c r="I140" s="34"/>
      <c r="J140" s="72">
        <f>TBDD[[#This Row],[Stock après dernière distribution]]+TBDD[[#This Row],[Ramasse]]+TBDD[[#This Row],[Livraison du jour]]+TBDD[[#This Row],[Ajout stock collecte]]</f>
        <v>8</v>
      </c>
      <c r="K140" s="72">
        <f t="shared" si="6"/>
        <v>8</v>
      </c>
      <c r="L140" s="80">
        <f t="shared" si="7"/>
        <v>8</v>
      </c>
    </row>
    <row r="141" spans="1:12" x14ac:dyDescent="0.25">
      <c r="A141" s="33" t="s">
        <v>299</v>
      </c>
      <c r="B141" s="2" t="s">
        <v>300</v>
      </c>
      <c r="C141" s="2" t="s">
        <v>254</v>
      </c>
      <c r="D141" s="2" t="s">
        <v>12</v>
      </c>
      <c r="E141" s="34">
        <v>1</v>
      </c>
      <c r="F141" s="34"/>
      <c r="G141" s="34"/>
      <c r="H141" s="34"/>
      <c r="I141" s="34"/>
      <c r="J141" s="72">
        <f>TBDD[[#This Row],[Stock après dernière distribution]]+TBDD[[#This Row],[Ramasse]]+TBDD[[#This Row],[Livraison du jour]]+TBDD[[#This Row],[Ajout stock collecte]]</f>
        <v>0</v>
      </c>
      <c r="K141" s="72">
        <f t="shared" si="6"/>
        <v>0</v>
      </c>
      <c r="L141" s="73">
        <f t="shared" si="7"/>
        <v>0</v>
      </c>
    </row>
    <row r="142" spans="1:12" x14ac:dyDescent="0.25">
      <c r="A142" s="59" t="s">
        <v>297</v>
      </c>
      <c r="B142" s="60" t="s">
        <v>298</v>
      </c>
      <c r="C142" s="60" t="s">
        <v>254</v>
      </c>
      <c r="D142" s="60" t="s">
        <v>12</v>
      </c>
      <c r="E142" s="61">
        <v>3</v>
      </c>
      <c r="F142" s="61"/>
      <c r="G142" s="61"/>
      <c r="H142" s="61"/>
      <c r="I142" s="61"/>
      <c r="J142" s="72">
        <f>TBDD[[#This Row],[Stock après dernière distribution]]+TBDD[[#This Row],[Ramasse]]+TBDD[[#This Row],[Livraison du jour]]+TBDD[[#This Row],[Ajout stock collecte]]</f>
        <v>0</v>
      </c>
      <c r="K142" s="72">
        <f t="shared" si="6"/>
        <v>0</v>
      </c>
      <c r="L142" s="73">
        <f t="shared" si="7"/>
        <v>0</v>
      </c>
    </row>
    <row r="143" spans="1:12" x14ac:dyDescent="0.25">
      <c r="A143" s="59" t="s">
        <v>76</v>
      </c>
      <c r="B143" s="60" t="s">
        <v>77</v>
      </c>
      <c r="C143" s="60" t="s">
        <v>254</v>
      </c>
      <c r="D143" s="60" t="s">
        <v>12</v>
      </c>
      <c r="E143" s="61">
        <v>4</v>
      </c>
      <c r="F143" s="61"/>
      <c r="G143" s="61"/>
      <c r="H143" s="61"/>
      <c r="I143" s="61"/>
      <c r="J143" s="72">
        <f>TBDD[[#This Row],[Stock après dernière distribution]]+TBDD[[#This Row],[Ramasse]]+TBDD[[#This Row],[Livraison du jour]]+TBDD[[#This Row],[Ajout stock collecte]]</f>
        <v>0</v>
      </c>
      <c r="K143" s="72">
        <f t="shared" si="6"/>
        <v>0</v>
      </c>
      <c r="L143" s="73">
        <f t="shared" si="7"/>
        <v>0</v>
      </c>
    </row>
    <row r="144" spans="1:12" x14ac:dyDescent="0.25">
      <c r="A144" s="59" t="s">
        <v>115</v>
      </c>
      <c r="B144" s="60" t="s">
        <v>116</v>
      </c>
      <c r="C144" s="60" t="s">
        <v>254</v>
      </c>
      <c r="D144" s="60" t="s">
        <v>6</v>
      </c>
      <c r="E144" s="61">
        <v>1</v>
      </c>
      <c r="F144" s="61"/>
      <c r="G144" s="61"/>
      <c r="H144" s="61"/>
      <c r="I144" s="61"/>
      <c r="J144" s="72">
        <f>TBDD[[#This Row],[Stock après dernière distribution]]+TBDD[[#This Row],[Ramasse]]+TBDD[[#This Row],[Livraison du jour]]+TBDD[[#This Row],[Ajout stock collecte]]</f>
        <v>0</v>
      </c>
      <c r="K144" s="72">
        <f t="shared" si="6"/>
        <v>0</v>
      </c>
      <c r="L144" s="73">
        <f t="shared" si="7"/>
        <v>0</v>
      </c>
    </row>
    <row r="145" spans="1:12" x14ac:dyDescent="0.25">
      <c r="A145" s="59" t="s">
        <v>117</v>
      </c>
      <c r="B145" s="60" t="s">
        <v>118</v>
      </c>
      <c r="C145" s="60" t="s">
        <v>249</v>
      </c>
      <c r="D145" s="60" t="s">
        <v>9</v>
      </c>
      <c r="E145" s="61">
        <v>0.5</v>
      </c>
      <c r="F145" s="61"/>
      <c r="G145" s="61"/>
      <c r="H145" s="61"/>
      <c r="I145" s="61"/>
      <c r="J145" s="72">
        <f>TBDD[[#This Row],[Stock après dernière distribution]]+TBDD[[#This Row],[Ramasse]]+TBDD[[#This Row],[Livraison du jour]]+TBDD[[#This Row],[Ajout stock collecte]]</f>
        <v>0</v>
      </c>
      <c r="K145" s="72">
        <f t="shared" si="6"/>
        <v>0</v>
      </c>
      <c r="L145" s="73">
        <f t="shared" si="7"/>
        <v>0</v>
      </c>
    </row>
    <row r="146" spans="1:12" x14ac:dyDescent="0.25">
      <c r="A146" s="59" t="s">
        <v>348</v>
      </c>
      <c r="B146" s="60" t="s">
        <v>349</v>
      </c>
      <c r="C146" s="60" t="s">
        <v>258</v>
      </c>
      <c r="D146" s="60" t="s">
        <v>13</v>
      </c>
      <c r="E146" s="61">
        <v>2</v>
      </c>
      <c r="F146" s="61"/>
      <c r="G146" s="61"/>
      <c r="H146" s="61"/>
      <c r="I146" s="61"/>
      <c r="J146" s="72">
        <f>TBDD[[#This Row],[Stock après dernière distribution]]+TBDD[[#This Row],[Ramasse]]+TBDD[[#This Row],[Livraison du jour]]+TBDD[[#This Row],[Ajout stock collecte]]</f>
        <v>0</v>
      </c>
      <c r="K146" s="72">
        <f t="shared" si="6"/>
        <v>0</v>
      </c>
      <c r="L146" s="73">
        <f t="shared" si="7"/>
        <v>0</v>
      </c>
    </row>
    <row r="147" spans="1:12" x14ac:dyDescent="0.25">
      <c r="A147" s="59" t="s">
        <v>390</v>
      </c>
      <c r="B147" s="60" t="s">
        <v>391</v>
      </c>
      <c r="C147" s="60" t="s">
        <v>260</v>
      </c>
      <c r="D147" s="60" t="s">
        <v>13</v>
      </c>
      <c r="E147" s="61">
        <v>6</v>
      </c>
      <c r="F147" s="61"/>
      <c r="G147" s="61"/>
      <c r="H147" s="61"/>
      <c r="I147" s="61"/>
      <c r="J147" s="72">
        <f>TBDD[[#This Row],[Stock après dernière distribution]]+TBDD[[#This Row],[Ramasse]]+TBDD[[#This Row],[Livraison du jour]]+TBDD[[#This Row],[Ajout stock collecte]]</f>
        <v>0</v>
      </c>
      <c r="K147" s="72">
        <f t="shared" si="6"/>
        <v>0</v>
      </c>
      <c r="L147" s="73">
        <f t="shared" si="7"/>
        <v>0</v>
      </c>
    </row>
    <row r="148" spans="1:12" x14ac:dyDescent="0.25">
      <c r="A148" s="59" t="s">
        <v>119</v>
      </c>
      <c r="B148" s="60" t="s">
        <v>120</v>
      </c>
      <c r="C148" s="60" t="s">
        <v>251</v>
      </c>
      <c r="D148" s="60" t="s">
        <v>6</v>
      </c>
      <c r="E148" s="61">
        <v>1</v>
      </c>
      <c r="F148" s="61"/>
      <c r="G148" s="61"/>
      <c r="H148" s="61"/>
      <c r="I148" s="61"/>
      <c r="J148" s="72">
        <f>TBDD[[#This Row],[Stock après dernière distribution]]+TBDD[[#This Row],[Ramasse]]+TBDD[[#This Row],[Livraison du jour]]+TBDD[[#This Row],[Ajout stock collecte]]</f>
        <v>0</v>
      </c>
      <c r="K148" s="72">
        <f t="shared" ref="K148:K179" si="8">IF(L148&gt;0,L148,0)</f>
        <v>0</v>
      </c>
      <c r="L148" s="73">
        <f t="shared" ref="L148:L179" si="9">E148*J148</f>
        <v>0</v>
      </c>
    </row>
    <row r="149" spans="1:12" x14ac:dyDescent="0.25">
      <c r="A149" s="59" t="s">
        <v>89</v>
      </c>
      <c r="B149" s="60" t="s">
        <v>89</v>
      </c>
      <c r="C149" s="60" t="s">
        <v>242</v>
      </c>
      <c r="D149" s="60" t="s">
        <v>13</v>
      </c>
      <c r="E149" s="61">
        <v>0.5</v>
      </c>
      <c r="F149" s="61"/>
      <c r="G149" s="61"/>
      <c r="H149" s="61">
        <v>578</v>
      </c>
      <c r="I149" s="61"/>
      <c r="J149" s="72">
        <f>TBDD[[#This Row],[Stock après dernière distribution]]+TBDD[[#This Row],[Ramasse]]+TBDD[[#This Row],[Livraison du jour]]+TBDD[[#This Row],[Ajout stock collecte]]</f>
        <v>578</v>
      </c>
      <c r="K149" s="72">
        <f t="shared" si="8"/>
        <v>289</v>
      </c>
      <c r="L149" s="73">
        <f t="shared" si="9"/>
        <v>289</v>
      </c>
    </row>
    <row r="150" spans="1:12" x14ac:dyDescent="0.25">
      <c r="A150" s="59" t="s">
        <v>121</v>
      </c>
      <c r="B150" s="60" t="s">
        <v>122</v>
      </c>
      <c r="C150" s="60" t="s">
        <v>249</v>
      </c>
      <c r="D150" s="60" t="s">
        <v>9</v>
      </c>
      <c r="E150" s="61">
        <v>0.33</v>
      </c>
      <c r="F150" s="61"/>
      <c r="G150" s="61"/>
      <c r="H150" s="61">
        <v>70</v>
      </c>
      <c r="I150" s="61"/>
      <c r="J150" s="72">
        <f>TBDD[[#This Row],[Stock après dernière distribution]]+TBDD[[#This Row],[Ramasse]]+TBDD[[#This Row],[Livraison du jour]]+TBDD[[#This Row],[Ajout stock collecte]]</f>
        <v>70</v>
      </c>
      <c r="K150" s="72">
        <f t="shared" si="8"/>
        <v>23.1</v>
      </c>
      <c r="L150" s="73">
        <f t="shared" si="9"/>
        <v>23.1</v>
      </c>
    </row>
    <row r="151" spans="1:12" x14ac:dyDescent="0.25">
      <c r="A151" s="59" t="s">
        <v>123</v>
      </c>
      <c r="B151" s="60" t="s">
        <v>124</v>
      </c>
      <c r="C151" s="60" t="s">
        <v>249</v>
      </c>
      <c r="D151" s="60" t="s">
        <v>7</v>
      </c>
      <c r="E151" s="61">
        <v>1</v>
      </c>
      <c r="F151" s="61"/>
      <c r="G151" s="61"/>
      <c r="H151" s="61">
        <v>154</v>
      </c>
      <c r="I151" s="61"/>
      <c r="J151" s="72">
        <f>TBDD[[#This Row],[Stock après dernière distribution]]+TBDD[[#This Row],[Ramasse]]+TBDD[[#This Row],[Livraison du jour]]+TBDD[[#This Row],[Ajout stock collecte]]</f>
        <v>154</v>
      </c>
      <c r="K151" s="72">
        <f t="shared" si="8"/>
        <v>154</v>
      </c>
      <c r="L151" s="73">
        <f t="shared" si="9"/>
        <v>154</v>
      </c>
    </row>
    <row r="152" spans="1:12" x14ac:dyDescent="0.25">
      <c r="A152" s="59" t="s">
        <v>125</v>
      </c>
      <c r="B152" s="60" t="s">
        <v>126</v>
      </c>
      <c r="C152" s="60" t="s">
        <v>251</v>
      </c>
      <c r="D152" s="60" t="s">
        <v>6</v>
      </c>
      <c r="E152" s="61">
        <v>1</v>
      </c>
      <c r="F152" s="61"/>
      <c r="G152" s="61"/>
      <c r="H152" s="61"/>
      <c r="I152" s="61"/>
      <c r="J152" s="72">
        <f>TBDD[[#This Row],[Stock après dernière distribution]]+TBDD[[#This Row],[Ramasse]]+TBDD[[#This Row],[Livraison du jour]]+TBDD[[#This Row],[Ajout stock collecte]]</f>
        <v>0</v>
      </c>
      <c r="K152" s="72">
        <f t="shared" si="8"/>
        <v>0</v>
      </c>
      <c r="L152" s="73">
        <f t="shared" si="9"/>
        <v>0</v>
      </c>
    </row>
    <row r="153" spans="1:12" x14ac:dyDescent="0.25">
      <c r="A153" s="59" t="s">
        <v>287</v>
      </c>
      <c r="B153" s="60" t="s">
        <v>288</v>
      </c>
      <c r="C153" s="60" t="s">
        <v>251</v>
      </c>
      <c r="D153" s="60" t="s">
        <v>6</v>
      </c>
      <c r="E153" s="61">
        <v>1</v>
      </c>
      <c r="F153" s="61"/>
      <c r="G153" s="61"/>
      <c r="H153" s="61"/>
      <c r="I153" s="61"/>
      <c r="J153" s="72">
        <f>TBDD[[#This Row],[Stock après dernière distribution]]+TBDD[[#This Row],[Ramasse]]+TBDD[[#This Row],[Livraison du jour]]+TBDD[[#This Row],[Ajout stock collecte]]</f>
        <v>0</v>
      </c>
      <c r="K153" s="72">
        <f t="shared" si="8"/>
        <v>0</v>
      </c>
      <c r="L153" s="73">
        <f t="shared" si="9"/>
        <v>0</v>
      </c>
    </row>
    <row r="154" spans="1:12" x14ac:dyDescent="0.25">
      <c r="A154" s="59" t="s">
        <v>453</v>
      </c>
      <c r="B154" s="60" t="s">
        <v>454</v>
      </c>
      <c r="C154" s="60" t="s">
        <v>251</v>
      </c>
      <c r="D154" s="60" t="s">
        <v>6</v>
      </c>
      <c r="E154" s="61">
        <v>1</v>
      </c>
      <c r="F154" s="61"/>
      <c r="G154" s="61">
        <v>2</v>
      </c>
      <c r="H154" s="61"/>
      <c r="I154" s="61"/>
      <c r="J154" s="72">
        <f>TBDD[[#This Row],[Stock après dernière distribution]]+TBDD[[#This Row],[Ramasse]]+TBDD[[#This Row],[Livraison du jour]]+TBDD[[#This Row],[Ajout stock collecte]]</f>
        <v>2</v>
      </c>
      <c r="K154" s="72">
        <f t="shared" si="8"/>
        <v>2</v>
      </c>
      <c r="L154" s="80">
        <f t="shared" si="9"/>
        <v>2</v>
      </c>
    </row>
    <row r="155" spans="1:12" x14ac:dyDescent="0.25">
      <c r="A155" s="59" t="s">
        <v>179</v>
      </c>
      <c r="B155" s="60" t="s">
        <v>180</v>
      </c>
      <c r="C155" s="60" t="s">
        <v>251</v>
      </c>
      <c r="D155" s="60" t="s">
        <v>6</v>
      </c>
      <c r="E155" s="61">
        <v>1</v>
      </c>
      <c r="F155" s="61"/>
      <c r="G155" s="61"/>
      <c r="H155" s="61"/>
      <c r="I155" s="61"/>
      <c r="J155" s="72">
        <f>TBDD[[#This Row],[Stock après dernière distribution]]+TBDD[[#This Row],[Ramasse]]+TBDD[[#This Row],[Livraison du jour]]+TBDD[[#This Row],[Ajout stock collecte]]</f>
        <v>0</v>
      </c>
      <c r="K155" s="72">
        <f t="shared" si="8"/>
        <v>0</v>
      </c>
      <c r="L155" s="73">
        <f t="shared" si="9"/>
        <v>0</v>
      </c>
    </row>
    <row r="156" spans="1:12" x14ac:dyDescent="0.25">
      <c r="A156" s="59" t="s">
        <v>447</v>
      </c>
      <c r="B156" s="60" t="s">
        <v>448</v>
      </c>
      <c r="C156" s="60" t="s">
        <v>251</v>
      </c>
      <c r="D156" s="60" t="s">
        <v>6</v>
      </c>
      <c r="E156" s="61">
        <v>1</v>
      </c>
      <c r="F156" s="61"/>
      <c r="G156" s="61">
        <v>4</v>
      </c>
      <c r="H156" s="61"/>
      <c r="I156" s="61"/>
      <c r="J156" s="72">
        <f>TBDD[[#This Row],[Stock après dernière distribution]]+TBDD[[#This Row],[Ramasse]]+TBDD[[#This Row],[Livraison du jour]]+TBDD[[#This Row],[Ajout stock collecte]]</f>
        <v>4</v>
      </c>
      <c r="K156" s="72">
        <f t="shared" si="8"/>
        <v>4</v>
      </c>
      <c r="L156" s="80">
        <f t="shared" si="9"/>
        <v>4</v>
      </c>
    </row>
    <row r="157" spans="1:12" x14ac:dyDescent="0.25">
      <c r="A157" s="59" t="s">
        <v>188</v>
      </c>
      <c r="B157" s="60" t="s">
        <v>189</v>
      </c>
      <c r="C157" s="60" t="s">
        <v>251</v>
      </c>
      <c r="D157" s="60" t="s">
        <v>6</v>
      </c>
      <c r="E157" s="61">
        <v>1</v>
      </c>
      <c r="F157" s="61"/>
      <c r="G157" s="61"/>
      <c r="H157" s="61"/>
      <c r="I157" s="61"/>
      <c r="J157" s="72">
        <f>TBDD[[#This Row],[Stock après dernière distribution]]+TBDD[[#This Row],[Ramasse]]+TBDD[[#This Row],[Livraison du jour]]+TBDD[[#This Row],[Ajout stock collecte]]</f>
        <v>0</v>
      </c>
      <c r="K157" s="72">
        <f t="shared" si="8"/>
        <v>0</v>
      </c>
      <c r="L157" s="73">
        <f t="shared" si="9"/>
        <v>0</v>
      </c>
    </row>
    <row r="158" spans="1:12" x14ac:dyDescent="0.25">
      <c r="A158" s="59" t="s">
        <v>127</v>
      </c>
      <c r="B158" s="60" t="s">
        <v>128</v>
      </c>
      <c r="C158" s="60" t="s">
        <v>249</v>
      </c>
      <c r="D158" s="60" t="s">
        <v>9</v>
      </c>
      <c r="E158" s="61">
        <v>4</v>
      </c>
      <c r="F158" s="61"/>
      <c r="G158" s="61"/>
      <c r="H158" s="61"/>
      <c r="I158" s="61"/>
      <c r="J158" s="72">
        <f>TBDD[[#This Row],[Stock après dernière distribution]]+TBDD[[#This Row],[Ramasse]]+TBDD[[#This Row],[Livraison du jour]]+TBDD[[#This Row],[Ajout stock collecte]]</f>
        <v>0</v>
      </c>
      <c r="K158" s="72">
        <f t="shared" si="8"/>
        <v>0</v>
      </c>
      <c r="L158" s="73">
        <f t="shared" si="9"/>
        <v>0</v>
      </c>
    </row>
    <row r="159" spans="1:12" x14ac:dyDescent="0.25">
      <c r="A159" s="59" t="s">
        <v>182</v>
      </c>
      <c r="B159" s="60" t="s">
        <v>183</v>
      </c>
      <c r="C159" s="60" t="s">
        <v>254</v>
      </c>
      <c r="D159" s="60" t="s">
        <v>6</v>
      </c>
      <c r="E159" s="61">
        <v>1</v>
      </c>
      <c r="F159" s="61"/>
      <c r="G159" s="61"/>
      <c r="H159" s="61"/>
      <c r="I159" s="61"/>
      <c r="J159" s="72">
        <f>TBDD[[#This Row],[Stock après dernière distribution]]+TBDD[[#This Row],[Ramasse]]+TBDD[[#This Row],[Livraison du jour]]+TBDD[[#This Row],[Ajout stock collecte]]</f>
        <v>0</v>
      </c>
      <c r="K159" s="72">
        <f t="shared" si="8"/>
        <v>0</v>
      </c>
      <c r="L159" s="73">
        <f t="shared" si="9"/>
        <v>0</v>
      </c>
    </row>
    <row r="160" spans="1:12" x14ac:dyDescent="0.25">
      <c r="A160" s="59" t="s">
        <v>365</v>
      </c>
      <c r="B160" s="60" t="s">
        <v>366</v>
      </c>
      <c r="C160" s="60" t="s">
        <v>251</v>
      </c>
      <c r="D160" s="60" t="s">
        <v>6</v>
      </c>
      <c r="E160" s="61">
        <v>1</v>
      </c>
      <c r="F160" s="61"/>
      <c r="G160" s="61"/>
      <c r="H160" s="61"/>
      <c r="I160" s="61"/>
      <c r="J160" s="72">
        <f>TBDD[[#This Row],[Stock après dernière distribution]]+TBDD[[#This Row],[Ramasse]]+TBDD[[#This Row],[Livraison du jour]]+TBDD[[#This Row],[Ajout stock collecte]]</f>
        <v>0</v>
      </c>
      <c r="K160" s="72">
        <f t="shared" si="8"/>
        <v>0</v>
      </c>
      <c r="L160" s="73">
        <f t="shared" si="9"/>
        <v>0</v>
      </c>
    </row>
    <row r="161" spans="1:12" x14ac:dyDescent="0.25">
      <c r="A161" s="59" t="s">
        <v>427</v>
      </c>
      <c r="B161" s="60" t="s">
        <v>428</v>
      </c>
      <c r="C161" s="60" t="s">
        <v>254</v>
      </c>
      <c r="D161" s="60" t="s">
        <v>9</v>
      </c>
      <c r="E161" s="61">
        <v>1</v>
      </c>
      <c r="F161" s="61"/>
      <c r="G161" s="61"/>
      <c r="H161" s="61">
        <v>45</v>
      </c>
      <c r="I161" s="61"/>
      <c r="J161" s="72">
        <f>TBDD[[#This Row],[Stock après dernière distribution]]+TBDD[[#This Row],[Ramasse]]+TBDD[[#This Row],[Livraison du jour]]+TBDD[[#This Row],[Ajout stock collecte]]</f>
        <v>45</v>
      </c>
      <c r="K161" s="72">
        <f t="shared" si="8"/>
        <v>45</v>
      </c>
      <c r="L161" s="73">
        <f t="shared" si="9"/>
        <v>45</v>
      </c>
    </row>
    <row r="162" spans="1:12" x14ac:dyDescent="0.25">
      <c r="A162" s="59" t="s">
        <v>419</v>
      </c>
      <c r="B162" s="60" t="s">
        <v>420</v>
      </c>
      <c r="C162" s="60" t="s">
        <v>254</v>
      </c>
      <c r="D162" s="60" t="s">
        <v>9</v>
      </c>
      <c r="E162" s="61">
        <v>2</v>
      </c>
      <c r="F162" s="61"/>
      <c r="G162" s="61"/>
      <c r="H162" s="61">
        <v>60</v>
      </c>
      <c r="I162" s="61"/>
      <c r="J162" s="72">
        <f>TBDD[[#This Row],[Stock après dernière distribution]]+TBDD[[#This Row],[Ramasse]]+TBDD[[#This Row],[Livraison du jour]]+TBDD[[#This Row],[Ajout stock collecte]]</f>
        <v>60</v>
      </c>
      <c r="K162" s="72">
        <f t="shared" si="8"/>
        <v>120</v>
      </c>
      <c r="L162" s="73">
        <f t="shared" si="9"/>
        <v>120</v>
      </c>
    </row>
    <row r="163" spans="1:12" x14ac:dyDescent="0.25">
      <c r="A163" s="59" t="s">
        <v>131</v>
      </c>
      <c r="B163" s="60" t="s">
        <v>132</v>
      </c>
      <c r="C163" s="60" t="s">
        <v>249</v>
      </c>
      <c r="D163" s="60" t="s">
        <v>7</v>
      </c>
      <c r="E163" s="61">
        <v>1</v>
      </c>
      <c r="F163" s="61"/>
      <c r="G163" s="61"/>
      <c r="H163" s="61"/>
      <c r="I163" s="61"/>
      <c r="J163" s="72">
        <f>TBDD[[#This Row],[Stock après dernière distribution]]+TBDD[[#This Row],[Ramasse]]+TBDD[[#This Row],[Livraison du jour]]+TBDD[[#This Row],[Ajout stock collecte]]</f>
        <v>0</v>
      </c>
      <c r="K163" s="72">
        <f t="shared" si="8"/>
        <v>0</v>
      </c>
      <c r="L163" s="73">
        <f t="shared" si="9"/>
        <v>0</v>
      </c>
    </row>
    <row r="164" spans="1:12" x14ac:dyDescent="0.25">
      <c r="A164" s="59" t="s">
        <v>129</v>
      </c>
      <c r="B164" s="60" t="s">
        <v>130</v>
      </c>
      <c r="C164" s="60" t="s">
        <v>252</v>
      </c>
      <c r="D164" s="60" t="s">
        <v>10</v>
      </c>
      <c r="E164" s="61">
        <v>5</v>
      </c>
      <c r="F164" s="61"/>
      <c r="G164" s="61"/>
      <c r="H164" s="61"/>
      <c r="I164" s="61"/>
      <c r="J164" s="72">
        <f>TBDD[[#This Row],[Stock après dernière distribution]]+TBDD[[#This Row],[Ramasse]]+TBDD[[#This Row],[Livraison du jour]]+TBDD[[#This Row],[Ajout stock collecte]]</f>
        <v>0</v>
      </c>
      <c r="K164" s="72">
        <f t="shared" si="8"/>
        <v>0</v>
      </c>
      <c r="L164" s="73">
        <f t="shared" si="9"/>
        <v>0</v>
      </c>
    </row>
    <row r="165" spans="1:12" x14ac:dyDescent="0.25">
      <c r="A165" s="59" t="s">
        <v>402</v>
      </c>
      <c r="B165" s="60" t="s">
        <v>403</v>
      </c>
      <c r="C165" s="60" t="s">
        <v>254</v>
      </c>
      <c r="D165" s="60" t="s">
        <v>9</v>
      </c>
      <c r="E165" s="61">
        <v>1</v>
      </c>
      <c r="F165" s="61"/>
      <c r="G165" s="61"/>
      <c r="H165" s="61"/>
      <c r="I165" s="61"/>
      <c r="J165" s="72">
        <f>TBDD[[#This Row],[Stock après dernière distribution]]+TBDD[[#This Row],[Ramasse]]+TBDD[[#This Row],[Livraison du jour]]+TBDD[[#This Row],[Ajout stock collecte]]</f>
        <v>0</v>
      </c>
      <c r="K165" s="72">
        <f t="shared" si="8"/>
        <v>0</v>
      </c>
      <c r="L165" s="73">
        <f t="shared" si="9"/>
        <v>0</v>
      </c>
    </row>
    <row r="166" spans="1:12" x14ac:dyDescent="0.25">
      <c r="A166" s="59" t="s">
        <v>313</v>
      </c>
      <c r="B166" s="60" t="s">
        <v>314</v>
      </c>
      <c r="C166" s="60" t="s">
        <v>254</v>
      </c>
      <c r="D166" s="60" t="s">
        <v>9</v>
      </c>
      <c r="E166" s="61">
        <v>2</v>
      </c>
      <c r="F166" s="61"/>
      <c r="G166" s="61"/>
      <c r="H166" s="61"/>
      <c r="I166" s="61"/>
      <c r="J166" s="72">
        <f>TBDD[[#This Row],[Stock après dernière distribution]]+TBDD[[#This Row],[Ramasse]]+TBDD[[#This Row],[Livraison du jour]]+TBDD[[#This Row],[Ajout stock collecte]]</f>
        <v>0</v>
      </c>
      <c r="K166" s="72">
        <f t="shared" si="8"/>
        <v>0</v>
      </c>
      <c r="L166" s="73">
        <f t="shared" si="9"/>
        <v>0</v>
      </c>
    </row>
    <row r="167" spans="1:12" x14ac:dyDescent="0.25">
      <c r="A167" s="59" t="s">
        <v>41</v>
      </c>
      <c r="B167" s="60" t="s">
        <v>352</v>
      </c>
      <c r="C167" s="60" t="s">
        <v>254</v>
      </c>
      <c r="D167" s="60" t="s">
        <v>9</v>
      </c>
      <c r="E167" s="61">
        <v>1</v>
      </c>
      <c r="F167" s="61"/>
      <c r="G167" s="61"/>
      <c r="H167" s="61"/>
      <c r="I167" s="61"/>
      <c r="J167" s="72">
        <f>TBDD[[#This Row],[Stock après dernière distribution]]+TBDD[[#This Row],[Ramasse]]+TBDD[[#This Row],[Livraison du jour]]+TBDD[[#This Row],[Ajout stock collecte]]</f>
        <v>0</v>
      </c>
      <c r="K167" s="72">
        <f t="shared" si="8"/>
        <v>0</v>
      </c>
      <c r="L167" s="73">
        <f t="shared" si="9"/>
        <v>0</v>
      </c>
    </row>
    <row r="168" spans="1:12" x14ac:dyDescent="0.25">
      <c r="A168" s="59" t="s">
        <v>133</v>
      </c>
      <c r="B168" s="60" t="s">
        <v>134</v>
      </c>
      <c r="C168" s="60" t="s">
        <v>249</v>
      </c>
      <c r="D168" s="60" t="s">
        <v>7</v>
      </c>
      <c r="E168" s="61">
        <v>1</v>
      </c>
      <c r="F168" s="61"/>
      <c r="G168" s="61"/>
      <c r="H168" s="61"/>
      <c r="I168" s="61"/>
      <c r="J168" s="72">
        <f>TBDD[[#This Row],[Stock après dernière distribution]]+TBDD[[#This Row],[Ramasse]]+TBDD[[#This Row],[Livraison du jour]]+TBDD[[#This Row],[Ajout stock collecte]]</f>
        <v>0</v>
      </c>
      <c r="K168" s="72">
        <f t="shared" si="8"/>
        <v>0</v>
      </c>
      <c r="L168" s="73">
        <f t="shared" si="9"/>
        <v>0</v>
      </c>
    </row>
    <row r="169" spans="1:12" x14ac:dyDescent="0.25">
      <c r="A169" s="59" t="s">
        <v>135</v>
      </c>
      <c r="B169" s="60" t="s">
        <v>257</v>
      </c>
      <c r="C169" s="60" t="s">
        <v>249</v>
      </c>
      <c r="D169" s="60" t="s">
        <v>9</v>
      </c>
      <c r="E169" s="61">
        <v>1</v>
      </c>
      <c r="F169" s="61"/>
      <c r="G169" s="61"/>
      <c r="H169" s="61">
        <v>48</v>
      </c>
      <c r="I169" s="61"/>
      <c r="J169" s="72">
        <f>TBDD[[#This Row],[Stock après dernière distribution]]+TBDD[[#This Row],[Ramasse]]+TBDD[[#This Row],[Livraison du jour]]+TBDD[[#This Row],[Ajout stock collecte]]</f>
        <v>48</v>
      </c>
      <c r="K169" s="72">
        <f t="shared" si="8"/>
        <v>48</v>
      </c>
      <c r="L169" s="73">
        <f t="shared" si="9"/>
        <v>48</v>
      </c>
    </row>
    <row r="170" spans="1:12" x14ac:dyDescent="0.25">
      <c r="A170" s="59" t="s">
        <v>273</v>
      </c>
      <c r="B170" s="60" t="s">
        <v>274</v>
      </c>
      <c r="C170" s="60" t="s">
        <v>251</v>
      </c>
      <c r="D170" s="60" t="s">
        <v>6</v>
      </c>
      <c r="E170" s="61">
        <v>1</v>
      </c>
      <c r="F170" s="61"/>
      <c r="G170" s="61"/>
      <c r="H170" s="61"/>
      <c r="I170" s="61"/>
      <c r="J170" s="72">
        <f>TBDD[[#This Row],[Stock après dernière distribution]]+TBDD[[#This Row],[Ramasse]]+TBDD[[#This Row],[Livraison du jour]]+TBDD[[#This Row],[Ajout stock collecte]]</f>
        <v>0</v>
      </c>
      <c r="K170" s="72">
        <f t="shared" si="8"/>
        <v>0</v>
      </c>
      <c r="L170" s="73">
        <f t="shared" si="9"/>
        <v>0</v>
      </c>
    </row>
    <row r="171" spans="1:12" x14ac:dyDescent="0.25">
      <c r="A171" s="59" t="s">
        <v>136</v>
      </c>
      <c r="B171" s="60" t="s">
        <v>137</v>
      </c>
      <c r="C171" s="60" t="s">
        <v>254</v>
      </c>
      <c r="D171" s="60" t="s">
        <v>6</v>
      </c>
      <c r="E171" s="61">
        <v>1</v>
      </c>
      <c r="F171" s="61"/>
      <c r="G171" s="61"/>
      <c r="H171" s="61"/>
      <c r="I171" s="61"/>
      <c r="J171" s="72">
        <f>TBDD[[#This Row],[Stock après dernière distribution]]+TBDD[[#This Row],[Ramasse]]+TBDD[[#This Row],[Livraison du jour]]+TBDD[[#This Row],[Ajout stock collecte]]</f>
        <v>0</v>
      </c>
      <c r="K171" s="72">
        <f t="shared" si="8"/>
        <v>0</v>
      </c>
      <c r="L171" s="73">
        <f t="shared" si="9"/>
        <v>0</v>
      </c>
    </row>
    <row r="172" spans="1:12" x14ac:dyDescent="0.25">
      <c r="A172" s="59" t="s">
        <v>138</v>
      </c>
      <c r="B172" s="60" t="s">
        <v>139</v>
      </c>
      <c r="C172" s="60" t="s">
        <v>254</v>
      </c>
      <c r="D172" s="60" t="s">
        <v>9</v>
      </c>
      <c r="E172" s="61">
        <v>1</v>
      </c>
      <c r="F172" s="61"/>
      <c r="G172" s="61"/>
      <c r="H172" s="61"/>
      <c r="I172" s="61"/>
      <c r="J172" s="72">
        <f>TBDD[[#This Row],[Stock après dernière distribution]]+TBDD[[#This Row],[Ramasse]]+TBDD[[#This Row],[Livraison du jour]]+TBDD[[#This Row],[Ajout stock collecte]]</f>
        <v>0</v>
      </c>
      <c r="K172" s="72">
        <f t="shared" si="8"/>
        <v>0</v>
      </c>
      <c r="L172" s="73">
        <f t="shared" si="9"/>
        <v>0</v>
      </c>
    </row>
    <row r="173" spans="1:12" x14ac:dyDescent="0.25">
      <c r="A173" s="59" t="s">
        <v>417</v>
      </c>
      <c r="B173" s="60" t="s">
        <v>418</v>
      </c>
      <c r="C173" s="60" t="s">
        <v>260</v>
      </c>
      <c r="D173" s="60" t="s">
        <v>9</v>
      </c>
      <c r="E173" s="61">
        <v>0.13</v>
      </c>
      <c r="F173" s="61"/>
      <c r="G173" s="61"/>
      <c r="H173" s="61">
        <v>640</v>
      </c>
      <c r="I173" s="61"/>
      <c r="J173" s="72">
        <f>TBDD[[#This Row],[Stock après dernière distribution]]+TBDD[[#This Row],[Ramasse]]+TBDD[[#This Row],[Livraison du jour]]+TBDD[[#This Row],[Ajout stock collecte]]</f>
        <v>640</v>
      </c>
      <c r="K173" s="72">
        <f t="shared" si="8"/>
        <v>83.2</v>
      </c>
      <c r="L173" s="73">
        <f t="shared" si="9"/>
        <v>83.2</v>
      </c>
    </row>
    <row r="174" spans="1:12" x14ac:dyDescent="0.25">
      <c r="A174" s="59" t="s">
        <v>171</v>
      </c>
      <c r="B174" s="60" t="s">
        <v>172</v>
      </c>
      <c r="C174" s="60" t="s">
        <v>251</v>
      </c>
      <c r="D174" s="60" t="s">
        <v>6</v>
      </c>
      <c r="E174" s="61">
        <v>1</v>
      </c>
      <c r="F174" s="61"/>
      <c r="G174" s="61"/>
      <c r="H174" s="61"/>
      <c r="I174" s="61"/>
      <c r="J174" s="72">
        <f>TBDD[[#This Row],[Stock après dernière distribution]]+TBDD[[#This Row],[Ramasse]]+TBDD[[#This Row],[Livraison du jour]]+TBDD[[#This Row],[Ajout stock collecte]]</f>
        <v>0</v>
      </c>
      <c r="K174" s="72">
        <f t="shared" si="8"/>
        <v>0</v>
      </c>
      <c r="L174" s="73">
        <f t="shared" si="9"/>
        <v>0</v>
      </c>
    </row>
    <row r="175" spans="1:12" x14ac:dyDescent="0.25">
      <c r="A175" s="59" t="s">
        <v>378</v>
      </c>
      <c r="B175" s="60" t="s">
        <v>379</v>
      </c>
      <c r="C175" s="60" t="s">
        <v>260</v>
      </c>
      <c r="D175" s="60" t="s">
        <v>12</v>
      </c>
      <c r="E175" s="61">
        <v>2</v>
      </c>
      <c r="F175" s="61"/>
      <c r="G175" s="61"/>
      <c r="H175" s="61"/>
      <c r="I175" s="61"/>
      <c r="J175" s="72">
        <f>TBDD[[#This Row],[Stock après dernière distribution]]+TBDD[[#This Row],[Ramasse]]+TBDD[[#This Row],[Livraison du jour]]+TBDD[[#This Row],[Ajout stock collecte]]</f>
        <v>0</v>
      </c>
      <c r="K175" s="72">
        <f t="shared" si="8"/>
        <v>0</v>
      </c>
      <c r="L175" s="73">
        <f t="shared" si="9"/>
        <v>0</v>
      </c>
    </row>
    <row r="176" spans="1:12" x14ac:dyDescent="0.25">
      <c r="A176" s="59" t="s">
        <v>285</v>
      </c>
      <c r="B176" s="60" t="s">
        <v>286</v>
      </c>
      <c r="C176" s="60" t="s">
        <v>254</v>
      </c>
      <c r="D176" s="60" t="s">
        <v>13</v>
      </c>
      <c r="E176" s="61">
        <v>2</v>
      </c>
      <c r="F176" s="61"/>
      <c r="G176" s="61"/>
      <c r="H176" s="61">
        <v>72</v>
      </c>
      <c r="I176" s="61"/>
      <c r="J176" s="72">
        <f>TBDD[[#This Row],[Stock après dernière distribution]]+TBDD[[#This Row],[Ramasse]]+TBDD[[#This Row],[Livraison du jour]]+TBDD[[#This Row],[Ajout stock collecte]]</f>
        <v>72</v>
      </c>
      <c r="K176" s="72">
        <f t="shared" si="8"/>
        <v>144</v>
      </c>
      <c r="L176" s="73">
        <f t="shared" si="9"/>
        <v>144</v>
      </c>
    </row>
    <row r="177" spans="1:12" x14ac:dyDescent="0.25">
      <c r="A177" s="59" t="s">
        <v>140</v>
      </c>
      <c r="B177" s="60" t="s">
        <v>141</v>
      </c>
      <c r="C177" s="60" t="s">
        <v>254</v>
      </c>
      <c r="D177" s="60" t="s">
        <v>9</v>
      </c>
      <c r="E177" s="61">
        <v>8</v>
      </c>
      <c r="F177" s="61"/>
      <c r="G177" s="61"/>
      <c r="H177" s="61">
        <v>20</v>
      </c>
      <c r="I177" s="61"/>
      <c r="J177" s="72">
        <f>TBDD[[#This Row],[Stock après dernière distribution]]+TBDD[[#This Row],[Ramasse]]+TBDD[[#This Row],[Livraison du jour]]+TBDD[[#This Row],[Ajout stock collecte]]</f>
        <v>20</v>
      </c>
      <c r="K177" s="72">
        <f t="shared" si="8"/>
        <v>160</v>
      </c>
      <c r="L177" s="73">
        <f t="shared" si="9"/>
        <v>160</v>
      </c>
    </row>
    <row r="178" spans="1:12" x14ac:dyDescent="0.25">
      <c r="A178" s="59" t="s">
        <v>142</v>
      </c>
      <c r="B178" s="60" t="s">
        <v>269</v>
      </c>
      <c r="C178" s="60" t="s">
        <v>260</v>
      </c>
      <c r="D178" s="60" t="s">
        <v>13</v>
      </c>
      <c r="E178" s="61">
        <v>4</v>
      </c>
      <c r="F178" s="61"/>
      <c r="G178" s="61"/>
      <c r="H178" s="61"/>
      <c r="I178" s="61"/>
      <c r="J178" s="72">
        <f>TBDD[[#This Row],[Stock après dernière distribution]]+TBDD[[#This Row],[Ramasse]]+TBDD[[#This Row],[Livraison du jour]]+TBDD[[#This Row],[Ajout stock collecte]]</f>
        <v>0</v>
      </c>
      <c r="K178" s="72">
        <f t="shared" si="8"/>
        <v>0</v>
      </c>
      <c r="L178" s="73">
        <f t="shared" si="9"/>
        <v>0</v>
      </c>
    </row>
    <row r="179" spans="1:12" x14ac:dyDescent="0.25">
      <c r="A179" s="59" t="s">
        <v>394</v>
      </c>
      <c r="B179" s="60" t="s">
        <v>395</v>
      </c>
      <c r="C179" s="60" t="s">
        <v>252</v>
      </c>
      <c r="D179" s="60" t="s">
        <v>10</v>
      </c>
      <c r="E179" s="61">
        <v>5</v>
      </c>
      <c r="F179" s="61"/>
      <c r="G179" s="61"/>
      <c r="H179" s="61">
        <v>24</v>
      </c>
      <c r="I179" s="61"/>
      <c r="J179" s="72">
        <f>TBDD[[#This Row],[Stock après dernière distribution]]+TBDD[[#This Row],[Ramasse]]+TBDD[[#This Row],[Livraison du jour]]+TBDD[[#This Row],[Ajout stock collecte]]</f>
        <v>24</v>
      </c>
      <c r="K179" s="72">
        <f t="shared" si="8"/>
        <v>120</v>
      </c>
      <c r="L179" s="73">
        <f t="shared" si="9"/>
        <v>120</v>
      </c>
    </row>
    <row r="180" spans="1:12" x14ac:dyDescent="0.25">
      <c r="A180" s="59" t="s">
        <v>332</v>
      </c>
      <c r="B180" s="60" t="s">
        <v>333</v>
      </c>
      <c r="C180" s="60" t="s">
        <v>252</v>
      </c>
      <c r="D180" s="60" t="s">
        <v>10</v>
      </c>
      <c r="E180" s="61">
        <v>1</v>
      </c>
      <c r="F180" s="61"/>
      <c r="G180" s="61"/>
      <c r="H180" s="61"/>
      <c r="I180" s="61"/>
      <c r="J180" s="72">
        <f>TBDD[[#This Row],[Stock après dernière distribution]]+TBDD[[#This Row],[Ramasse]]+TBDD[[#This Row],[Livraison du jour]]+TBDD[[#This Row],[Ajout stock collecte]]</f>
        <v>0</v>
      </c>
      <c r="K180" s="72">
        <f t="shared" ref="K180:K206" si="10">IF(L180&gt;0,L180,0)</f>
        <v>0</v>
      </c>
      <c r="L180" s="73">
        <f t="shared" ref="L180:L206" si="11">E180*J180</f>
        <v>0</v>
      </c>
    </row>
    <row r="181" spans="1:12" x14ac:dyDescent="0.25">
      <c r="A181" s="59" t="s">
        <v>413</v>
      </c>
      <c r="B181" s="60" t="s">
        <v>414</v>
      </c>
      <c r="C181" s="60" t="s">
        <v>284</v>
      </c>
      <c r="D181" s="60" t="s">
        <v>13</v>
      </c>
      <c r="E181" s="61">
        <v>2</v>
      </c>
      <c r="F181" s="61"/>
      <c r="G181" s="61"/>
      <c r="H181" s="61">
        <v>6</v>
      </c>
      <c r="I181" s="61"/>
      <c r="J181" s="72">
        <f>TBDD[[#This Row],[Stock après dernière distribution]]+TBDD[[#This Row],[Ramasse]]+TBDD[[#This Row],[Livraison du jour]]+TBDD[[#This Row],[Ajout stock collecte]]</f>
        <v>6</v>
      </c>
      <c r="K181" s="72">
        <f t="shared" si="10"/>
        <v>12</v>
      </c>
      <c r="L181" s="73">
        <f t="shared" si="11"/>
        <v>12</v>
      </c>
    </row>
    <row r="182" spans="1:12" x14ac:dyDescent="0.25">
      <c r="A182" s="59" t="s">
        <v>143</v>
      </c>
      <c r="B182" s="60" t="s">
        <v>144</v>
      </c>
      <c r="C182" s="60" t="s">
        <v>254</v>
      </c>
      <c r="D182" s="60" t="s">
        <v>12</v>
      </c>
      <c r="E182" s="61">
        <v>1</v>
      </c>
      <c r="F182" s="61"/>
      <c r="G182" s="61"/>
      <c r="H182" s="61"/>
      <c r="I182" s="61"/>
      <c r="J182" s="72">
        <f>TBDD[[#This Row],[Stock après dernière distribution]]+TBDD[[#This Row],[Ramasse]]+TBDD[[#This Row],[Livraison du jour]]+TBDD[[#This Row],[Ajout stock collecte]]</f>
        <v>0</v>
      </c>
      <c r="K182" s="72">
        <f t="shared" si="10"/>
        <v>0</v>
      </c>
      <c r="L182" s="73">
        <f t="shared" si="11"/>
        <v>0</v>
      </c>
    </row>
    <row r="183" spans="1:12" x14ac:dyDescent="0.25">
      <c r="A183" s="59" t="s">
        <v>145</v>
      </c>
      <c r="B183" s="60" t="s">
        <v>146</v>
      </c>
      <c r="C183" s="60" t="s">
        <v>254</v>
      </c>
      <c r="D183" s="60" t="s">
        <v>12</v>
      </c>
      <c r="E183" s="61">
        <v>1</v>
      </c>
      <c r="F183" s="61"/>
      <c r="G183" s="61"/>
      <c r="H183" s="61"/>
      <c r="I183" s="61"/>
      <c r="J183" s="72">
        <f>TBDD[[#This Row],[Stock après dernière distribution]]+TBDD[[#This Row],[Ramasse]]+TBDD[[#This Row],[Livraison du jour]]+TBDD[[#This Row],[Ajout stock collecte]]</f>
        <v>0</v>
      </c>
      <c r="K183" s="72">
        <f t="shared" si="10"/>
        <v>0</v>
      </c>
      <c r="L183" s="73">
        <f t="shared" si="11"/>
        <v>0</v>
      </c>
    </row>
    <row r="184" spans="1:12" x14ac:dyDescent="0.25">
      <c r="A184" s="59" t="s">
        <v>375</v>
      </c>
      <c r="B184" s="60" t="s">
        <v>376</v>
      </c>
      <c r="C184" s="60" t="s">
        <v>259</v>
      </c>
      <c r="D184" s="60" t="s">
        <v>13</v>
      </c>
      <c r="E184" s="61">
        <v>5</v>
      </c>
      <c r="F184" s="61"/>
      <c r="G184" s="61"/>
      <c r="H184" s="61"/>
      <c r="I184" s="61"/>
      <c r="J184" s="72">
        <f>TBDD[[#This Row],[Stock après dernière distribution]]+TBDD[[#This Row],[Ramasse]]+TBDD[[#This Row],[Livraison du jour]]+TBDD[[#This Row],[Ajout stock collecte]]</f>
        <v>0</v>
      </c>
      <c r="K184" s="72">
        <f t="shared" si="10"/>
        <v>0</v>
      </c>
      <c r="L184" s="73">
        <f t="shared" si="11"/>
        <v>0</v>
      </c>
    </row>
    <row r="185" spans="1:12" x14ac:dyDescent="0.25">
      <c r="A185" s="59" t="s">
        <v>282</v>
      </c>
      <c r="B185" s="60" t="s">
        <v>283</v>
      </c>
      <c r="C185" s="60" t="s">
        <v>284</v>
      </c>
      <c r="D185" s="60" t="s">
        <v>13</v>
      </c>
      <c r="E185" s="61">
        <v>14</v>
      </c>
      <c r="F185" s="61"/>
      <c r="G185" s="61"/>
      <c r="H185" s="61"/>
      <c r="I185" s="61"/>
      <c r="J185" s="72">
        <f>TBDD[[#This Row],[Stock après dernière distribution]]+TBDD[[#This Row],[Ramasse]]+TBDD[[#This Row],[Livraison du jour]]+TBDD[[#This Row],[Ajout stock collecte]]</f>
        <v>0</v>
      </c>
      <c r="K185" s="72">
        <f t="shared" si="10"/>
        <v>0</v>
      </c>
      <c r="L185" s="73">
        <f t="shared" si="11"/>
        <v>0</v>
      </c>
    </row>
    <row r="186" spans="1:12" x14ac:dyDescent="0.25">
      <c r="A186" s="59" t="s">
        <v>147</v>
      </c>
      <c r="B186" s="60" t="s">
        <v>148</v>
      </c>
      <c r="C186" s="60" t="s">
        <v>254</v>
      </c>
      <c r="D186" s="60" t="s">
        <v>12</v>
      </c>
      <c r="E186" s="61">
        <v>2</v>
      </c>
      <c r="F186" s="61"/>
      <c r="G186" s="61"/>
      <c r="H186" s="61"/>
      <c r="I186" s="61"/>
      <c r="J186" s="72">
        <f>TBDD[[#This Row],[Stock après dernière distribution]]+TBDD[[#This Row],[Ramasse]]+TBDD[[#This Row],[Livraison du jour]]+TBDD[[#This Row],[Ajout stock collecte]]</f>
        <v>0</v>
      </c>
      <c r="K186" s="72">
        <f t="shared" si="10"/>
        <v>0</v>
      </c>
      <c r="L186" s="73">
        <f t="shared" si="11"/>
        <v>0</v>
      </c>
    </row>
    <row r="187" spans="1:12" x14ac:dyDescent="0.25">
      <c r="A187" s="59" t="s">
        <v>149</v>
      </c>
      <c r="B187" s="60" t="s">
        <v>150</v>
      </c>
      <c r="C187" s="60" t="s">
        <v>11</v>
      </c>
      <c r="D187" s="60" t="s">
        <v>11</v>
      </c>
      <c r="E187" s="61">
        <v>1</v>
      </c>
      <c r="F187" s="61"/>
      <c r="G187" s="61"/>
      <c r="H187" s="61"/>
      <c r="I187" s="61"/>
      <c r="J187" s="72">
        <f>TBDD[[#This Row],[Stock après dernière distribution]]+TBDD[[#This Row],[Ramasse]]+TBDD[[#This Row],[Livraison du jour]]+TBDD[[#This Row],[Ajout stock collecte]]</f>
        <v>0</v>
      </c>
      <c r="K187" s="72">
        <f t="shared" si="10"/>
        <v>0</v>
      </c>
      <c r="L187" s="73">
        <f t="shared" si="11"/>
        <v>0</v>
      </c>
    </row>
    <row r="188" spans="1:12" x14ac:dyDescent="0.25">
      <c r="A188" s="59" t="s">
        <v>151</v>
      </c>
      <c r="B188" s="60" t="s">
        <v>152</v>
      </c>
      <c r="C188" s="60" t="s">
        <v>254</v>
      </c>
      <c r="D188" s="60" t="s">
        <v>6</v>
      </c>
      <c r="E188" s="61">
        <v>1</v>
      </c>
      <c r="F188" s="61"/>
      <c r="G188" s="61"/>
      <c r="H188" s="61"/>
      <c r="I188" s="61"/>
      <c r="J188" s="72">
        <f>TBDD[[#This Row],[Stock après dernière distribution]]+TBDD[[#This Row],[Ramasse]]+TBDD[[#This Row],[Livraison du jour]]+TBDD[[#This Row],[Ajout stock collecte]]</f>
        <v>0</v>
      </c>
      <c r="K188" s="72">
        <f t="shared" si="10"/>
        <v>0</v>
      </c>
      <c r="L188" s="73">
        <f t="shared" si="11"/>
        <v>0</v>
      </c>
    </row>
    <row r="189" spans="1:12" x14ac:dyDescent="0.25">
      <c r="A189" s="59" t="s">
        <v>197</v>
      </c>
      <c r="B189" s="60" t="s">
        <v>198</v>
      </c>
      <c r="C189" s="60" t="s">
        <v>254</v>
      </c>
      <c r="D189" s="60" t="s">
        <v>9</v>
      </c>
      <c r="E189" s="61">
        <v>4</v>
      </c>
      <c r="F189" s="61"/>
      <c r="G189" s="61"/>
      <c r="H189" s="61"/>
      <c r="I189" s="61"/>
      <c r="J189" s="72">
        <f>TBDD[[#This Row],[Stock après dernière distribution]]+TBDD[[#This Row],[Ramasse]]+TBDD[[#This Row],[Livraison du jour]]+TBDD[[#This Row],[Ajout stock collecte]]</f>
        <v>0</v>
      </c>
      <c r="K189" s="72">
        <f t="shared" si="10"/>
        <v>0</v>
      </c>
      <c r="L189" s="73">
        <f t="shared" si="11"/>
        <v>0</v>
      </c>
    </row>
    <row r="190" spans="1:12" x14ac:dyDescent="0.25">
      <c r="A190" s="59" t="s">
        <v>328</v>
      </c>
      <c r="B190" s="60" t="s">
        <v>329</v>
      </c>
      <c r="C190" s="60" t="s">
        <v>258</v>
      </c>
      <c r="D190" s="60" t="s">
        <v>13</v>
      </c>
      <c r="E190" s="61">
        <v>1</v>
      </c>
      <c r="F190" s="61"/>
      <c r="G190" s="61"/>
      <c r="H190" s="61"/>
      <c r="I190" s="61"/>
      <c r="J190" s="72">
        <f>TBDD[[#This Row],[Stock après dernière distribution]]+TBDD[[#This Row],[Ramasse]]+TBDD[[#This Row],[Livraison du jour]]+TBDD[[#This Row],[Ajout stock collecte]]</f>
        <v>0</v>
      </c>
      <c r="K190" s="72">
        <f t="shared" si="10"/>
        <v>0</v>
      </c>
      <c r="L190" s="73">
        <f t="shared" si="11"/>
        <v>0</v>
      </c>
    </row>
    <row r="191" spans="1:12" x14ac:dyDescent="0.25">
      <c r="A191" s="59" t="s">
        <v>155</v>
      </c>
      <c r="B191" s="60" t="s">
        <v>156</v>
      </c>
      <c r="C191" s="60" t="s">
        <v>251</v>
      </c>
      <c r="D191" s="60" t="s">
        <v>7</v>
      </c>
      <c r="E191" s="61">
        <v>1</v>
      </c>
      <c r="F191" s="61"/>
      <c r="G191" s="61"/>
      <c r="H191" s="61"/>
      <c r="I191" s="61"/>
      <c r="J191" s="72">
        <f>TBDD[[#This Row],[Stock après dernière distribution]]+TBDD[[#This Row],[Ramasse]]+TBDD[[#This Row],[Livraison du jour]]+TBDD[[#This Row],[Ajout stock collecte]]</f>
        <v>0</v>
      </c>
      <c r="K191" s="72">
        <f t="shared" si="10"/>
        <v>0</v>
      </c>
      <c r="L191" s="73">
        <f t="shared" si="11"/>
        <v>0</v>
      </c>
    </row>
    <row r="192" spans="1:12" x14ac:dyDescent="0.25">
      <c r="A192" s="59" t="s">
        <v>157</v>
      </c>
      <c r="B192" s="60" t="s">
        <v>158</v>
      </c>
      <c r="C192" s="60" t="s">
        <v>251</v>
      </c>
      <c r="D192" s="60" t="s">
        <v>7</v>
      </c>
      <c r="E192" s="61">
        <v>1</v>
      </c>
      <c r="F192" s="61"/>
      <c r="G192" s="61"/>
      <c r="H192" s="61"/>
      <c r="I192" s="61"/>
      <c r="J192" s="72">
        <f>TBDD[[#This Row],[Stock après dernière distribution]]+TBDD[[#This Row],[Ramasse]]+TBDD[[#This Row],[Livraison du jour]]+TBDD[[#This Row],[Ajout stock collecte]]</f>
        <v>0</v>
      </c>
      <c r="K192" s="72">
        <f t="shared" si="10"/>
        <v>0</v>
      </c>
      <c r="L192" s="73">
        <f t="shared" si="11"/>
        <v>0</v>
      </c>
    </row>
    <row r="193" spans="1:12" x14ac:dyDescent="0.25">
      <c r="A193" s="59" t="s">
        <v>159</v>
      </c>
      <c r="B193" s="60" t="s">
        <v>160</v>
      </c>
      <c r="C193" s="60" t="s">
        <v>251</v>
      </c>
      <c r="D193" s="60" t="s">
        <v>7</v>
      </c>
      <c r="E193" s="61">
        <v>5</v>
      </c>
      <c r="F193" s="61"/>
      <c r="G193" s="61"/>
      <c r="H193" s="61"/>
      <c r="I193" s="61"/>
      <c r="J193" s="72">
        <f>TBDD[[#This Row],[Stock après dernière distribution]]+TBDD[[#This Row],[Ramasse]]+TBDD[[#This Row],[Livraison du jour]]+TBDD[[#This Row],[Ajout stock collecte]]</f>
        <v>0</v>
      </c>
      <c r="K193" s="72">
        <f t="shared" si="10"/>
        <v>0</v>
      </c>
      <c r="L193" s="73">
        <f t="shared" si="11"/>
        <v>0</v>
      </c>
    </row>
    <row r="194" spans="1:12" x14ac:dyDescent="0.25">
      <c r="A194" s="59" t="s">
        <v>161</v>
      </c>
      <c r="B194" s="60" t="s">
        <v>162</v>
      </c>
      <c r="C194" s="60" t="s">
        <v>254</v>
      </c>
      <c r="D194" s="60" t="s">
        <v>13</v>
      </c>
      <c r="E194" s="61">
        <v>4</v>
      </c>
      <c r="F194" s="61"/>
      <c r="G194" s="61"/>
      <c r="H194" s="61">
        <v>12</v>
      </c>
      <c r="I194" s="61"/>
      <c r="J194" s="72">
        <f>TBDD[[#This Row],[Stock après dernière distribution]]+TBDD[[#This Row],[Ramasse]]+TBDD[[#This Row],[Livraison du jour]]+TBDD[[#This Row],[Ajout stock collecte]]</f>
        <v>12</v>
      </c>
      <c r="K194" s="72">
        <f t="shared" si="10"/>
        <v>48</v>
      </c>
      <c r="L194" s="73">
        <f t="shared" si="11"/>
        <v>48</v>
      </c>
    </row>
    <row r="195" spans="1:12" x14ac:dyDescent="0.25">
      <c r="A195" s="59" t="s">
        <v>163</v>
      </c>
      <c r="B195" s="60" t="s">
        <v>164</v>
      </c>
      <c r="C195" s="60" t="s">
        <v>254</v>
      </c>
      <c r="D195" s="60" t="s">
        <v>13</v>
      </c>
      <c r="E195" s="61">
        <v>10</v>
      </c>
      <c r="F195" s="61"/>
      <c r="G195" s="61"/>
      <c r="H195" s="61"/>
      <c r="I195" s="61"/>
      <c r="J195" s="72">
        <f>TBDD[[#This Row],[Stock après dernière distribution]]+TBDD[[#This Row],[Ramasse]]+TBDD[[#This Row],[Livraison du jour]]+TBDD[[#This Row],[Ajout stock collecte]]</f>
        <v>0</v>
      </c>
      <c r="K195" s="72">
        <f t="shared" si="10"/>
        <v>0</v>
      </c>
      <c r="L195" s="73">
        <f t="shared" si="11"/>
        <v>0</v>
      </c>
    </row>
    <row r="196" spans="1:12" x14ac:dyDescent="0.25">
      <c r="A196" s="59" t="s">
        <v>165</v>
      </c>
      <c r="B196" s="60" t="s">
        <v>166</v>
      </c>
      <c r="C196" s="60" t="s">
        <v>254</v>
      </c>
      <c r="D196" s="60" t="s">
        <v>13</v>
      </c>
      <c r="E196" s="61">
        <v>2</v>
      </c>
      <c r="F196" s="61"/>
      <c r="G196" s="61"/>
      <c r="H196" s="61"/>
      <c r="I196" s="61"/>
      <c r="J196" s="72">
        <f>TBDD[[#This Row],[Stock après dernière distribution]]+TBDD[[#This Row],[Ramasse]]+TBDD[[#This Row],[Livraison du jour]]+TBDD[[#This Row],[Ajout stock collecte]]</f>
        <v>0</v>
      </c>
      <c r="K196" s="72">
        <f t="shared" si="10"/>
        <v>0</v>
      </c>
      <c r="L196" s="73">
        <f t="shared" si="11"/>
        <v>0</v>
      </c>
    </row>
    <row r="197" spans="1:12" x14ac:dyDescent="0.25">
      <c r="A197" s="59" t="s">
        <v>167</v>
      </c>
      <c r="B197" s="60" t="s">
        <v>168</v>
      </c>
      <c r="C197" s="60" t="s">
        <v>254</v>
      </c>
      <c r="D197" s="60" t="s">
        <v>13</v>
      </c>
      <c r="E197" s="61">
        <v>2</v>
      </c>
      <c r="F197" s="61"/>
      <c r="G197" s="61"/>
      <c r="H197" s="61"/>
      <c r="I197" s="61"/>
      <c r="J197" s="72">
        <f>TBDD[[#This Row],[Stock après dernière distribution]]+TBDD[[#This Row],[Ramasse]]+TBDD[[#This Row],[Livraison du jour]]+TBDD[[#This Row],[Ajout stock collecte]]</f>
        <v>0</v>
      </c>
      <c r="K197" s="72">
        <f t="shared" si="10"/>
        <v>0</v>
      </c>
      <c r="L197" s="73">
        <f t="shared" si="11"/>
        <v>0</v>
      </c>
    </row>
    <row r="198" spans="1:12" x14ac:dyDescent="0.25">
      <c r="A198" s="59" t="s">
        <v>169</v>
      </c>
      <c r="B198" s="60" t="s">
        <v>170</v>
      </c>
      <c r="C198" s="60" t="s">
        <v>253</v>
      </c>
      <c r="D198" s="60" t="s">
        <v>10</v>
      </c>
      <c r="E198" s="61">
        <v>1</v>
      </c>
      <c r="F198" s="61"/>
      <c r="G198" s="61"/>
      <c r="H198" s="61"/>
      <c r="I198" s="61"/>
      <c r="J198" s="72">
        <f>TBDD[[#This Row],[Stock après dernière distribution]]+TBDD[[#This Row],[Ramasse]]+TBDD[[#This Row],[Livraison du jour]]+TBDD[[#This Row],[Ajout stock collecte]]</f>
        <v>0</v>
      </c>
      <c r="K198" s="72">
        <f t="shared" si="10"/>
        <v>0</v>
      </c>
      <c r="L198" s="73">
        <f t="shared" si="11"/>
        <v>0</v>
      </c>
    </row>
    <row r="199" spans="1:12" x14ac:dyDescent="0.25">
      <c r="A199" s="59" t="s">
        <v>359</v>
      </c>
      <c r="B199" s="60" t="s">
        <v>360</v>
      </c>
      <c r="C199" s="60" t="s">
        <v>254</v>
      </c>
      <c r="D199" s="60" t="s">
        <v>9</v>
      </c>
      <c r="E199" s="61">
        <v>8</v>
      </c>
      <c r="F199" s="61"/>
      <c r="G199" s="61"/>
      <c r="H199" s="61">
        <v>12</v>
      </c>
      <c r="I199" s="61"/>
      <c r="J199" s="72">
        <f>TBDD[[#This Row],[Stock après dernière distribution]]+TBDD[[#This Row],[Ramasse]]+TBDD[[#This Row],[Livraison du jour]]+TBDD[[#This Row],[Ajout stock collecte]]</f>
        <v>12</v>
      </c>
      <c r="K199" s="72">
        <f t="shared" si="10"/>
        <v>96</v>
      </c>
      <c r="L199" s="73">
        <f t="shared" si="11"/>
        <v>96</v>
      </c>
    </row>
    <row r="200" spans="1:12" x14ac:dyDescent="0.25">
      <c r="A200" s="59" t="s">
        <v>363</v>
      </c>
      <c r="B200" s="60" t="s">
        <v>364</v>
      </c>
      <c r="C200" s="60" t="s">
        <v>251</v>
      </c>
      <c r="D200" s="60" t="s">
        <v>7</v>
      </c>
      <c r="E200" s="61">
        <v>3</v>
      </c>
      <c r="F200" s="61"/>
      <c r="G200" s="61"/>
      <c r="H200" s="61"/>
      <c r="I200" s="61"/>
      <c r="J200" s="72">
        <f>TBDD[[#This Row],[Stock après dernière distribution]]+TBDD[[#This Row],[Ramasse]]+TBDD[[#This Row],[Livraison du jour]]+TBDD[[#This Row],[Ajout stock collecte]]</f>
        <v>0</v>
      </c>
      <c r="K200" s="72">
        <f t="shared" si="10"/>
        <v>0</v>
      </c>
      <c r="L200" s="73">
        <f t="shared" si="11"/>
        <v>0</v>
      </c>
    </row>
    <row r="201" spans="1:12" x14ac:dyDescent="0.25">
      <c r="A201" s="59" t="s">
        <v>173</v>
      </c>
      <c r="B201" s="60" t="s">
        <v>174</v>
      </c>
      <c r="C201" s="60" t="s">
        <v>252</v>
      </c>
      <c r="D201" s="60" t="s">
        <v>10</v>
      </c>
      <c r="E201" s="61">
        <v>6</v>
      </c>
      <c r="F201" s="61"/>
      <c r="G201" s="61"/>
      <c r="H201" s="61"/>
      <c r="I201" s="61"/>
      <c r="J201" s="72">
        <f>TBDD[[#This Row],[Stock après dernière distribution]]+TBDD[[#This Row],[Ramasse]]+TBDD[[#This Row],[Livraison du jour]]+TBDD[[#This Row],[Ajout stock collecte]]</f>
        <v>0</v>
      </c>
      <c r="K201" s="72">
        <f t="shared" si="10"/>
        <v>0</v>
      </c>
      <c r="L201" s="73">
        <f t="shared" si="11"/>
        <v>0</v>
      </c>
    </row>
    <row r="202" spans="1:12" x14ac:dyDescent="0.25">
      <c r="A202" s="59" t="s">
        <v>415</v>
      </c>
      <c r="B202" s="60" t="s">
        <v>416</v>
      </c>
      <c r="C202" s="60" t="s">
        <v>252</v>
      </c>
      <c r="D202" s="60" t="s">
        <v>10</v>
      </c>
      <c r="E202" s="61">
        <v>1</v>
      </c>
      <c r="F202" s="61"/>
      <c r="G202" s="61"/>
      <c r="H202" s="61">
        <v>420</v>
      </c>
      <c r="I202" s="61"/>
      <c r="J202" s="72">
        <f>TBDD[[#This Row],[Stock après dernière distribution]]+TBDD[[#This Row],[Ramasse]]+TBDD[[#This Row],[Livraison du jour]]+TBDD[[#This Row],[Ajout stock collecte]]</f>
        <v>420</v>
      </c>
      <c r="K202" s="72">
        <f t="shared" si="10"/>
        <v>420</v>
      </c>
      <c r="L202" s="73">
        <f t="shared" si="11"/>
        <v>420</v>
      </c>
    </row>
    <row r="203" spans="1:12" x14ac:dyDescent="0.25">
      <c r="A203" s="59" t="s">
        <v>175</v>
      </c>
      <c r="B203" s="60" t="s">
        <v>176</v>
      </c>
      <c r="C203" s="60" t="s">
        <v>254</v>
      </c>
      <c r="D203" s="60" t="s">
        <v>6</v>
      </c>
      <c r="E203" s="61">
        <v>1</v>
      </c>
      <c r="F203" s="61"/>
      <c r="G203" s="61"/>
      <c r="H203" s="61"/>
      <c r="I203" s="61"/>
      <c r="J203" s="72">
        <f>TBDD[[#This Row],[Stock après dernière distribution]]+TBDD[[#This Row],[Ramasse]]+TBDD[[#This Row],[Livraison du jour]]+TBDD[[#This Row],[Ajout stock collecte]]</f>
        <v>0</v>
      </c>
      <c r="K203" s="72">
        <f t="shared" si="10"/>
        <v>0</v>
      </c>
      <c r="L203" s="73">
        <f t="shared" si="11"/>
        <v>0</v>
      </c>
    </row>
    <row r="204" spans="1:12" x14ac:dyDescent="0.25">
      <c r="A204" s="59" t="s">
        <v>433</v>
      </c>
      <c r="B204" s="60" t="s">
        <v>434</v>
      </c>
      <c r="C204" s="60" t="s">
        <v>254</v>
      </c>
      <c r="D204" s="60" t="s">
        <v>6</v>
      </c>
      <c r="E204" s="61">
        <v>1</v>
      </c>
      <c r="F204" s="61"/>
      <c r="G204" s="61"/>
      <c r="H204" s="61">
        <v>18</v>
      </c>
      <c r="I204" s="61"/>
      <c r="J204" s="72">
        <f>TBDD[[#This Row],[Stock après dernière distribution]]+TBDD[[#This Row],[Ramasse]]+TBDD[[#This Row],[Livraison du jour]]+TBDD[[#This Row],[Ajout stock collecte]]</f>
        <v>18</v>
      </c>
      <c r="K204" s="72">
        <f t="shared" si="10"/>
        <v>18</v>
      </c>
      <c r="L204" s="73">
        <f t="shared" si="11"/>
        <v>18</v>
      </c>
    </row>
    <row r="205" spans="1:12" x14ac:dyDescent="0.25">
      <c r="A205" s="59" t="s">
        <v>408</v>
      </c>
      <c r="B205" s="60" t="s">
        <v>410</v>
      </c>
      <c r="C205" s="60" t="s">
        <v>443</v>
      </c>
      <c r="D205" s="60" t="s">
        <v>10</v>
      </c>
      <c r="E205" s="61">
        <v>1</v>
      </c>
      <c r="F205" s="61"/>
      <c r="G205" s="61">
        <v>31</v>
      </c>
      <c r="H205" s="61"/>
      <c r="I205" s="61"/>
      <c r="J205" s="72">
        <f>TBDD[[#This Row],[Stock après dernière distribution]]+TBDD[[#This Row],[Ramasse]]+TBDD[[#This Row],[Livraison du jour]]+TBDD[[#This Row],[Ajout stock collecte]]</f>
        <v>31</v>
      </c>
      <c r="K205" s="72">
        <f t="shared" si="10"/>
        <v>31</v>
      </c>
      <c r="L205" s="73">
        <f t="shared" si="11"/>
        <v>31</v>
      </c>
    </row>
    <row r="206" spans="1:12" x14ac:dyDescent="0.25">
      <c r="A206" s="59" t="s">
        <v>177</v>
      </c>
      <c r="B206" s="60" t="s">
        <v>178</v>
      </c>
      <c r="C206" s="60" t="s">
        <v>253</v>
      </c>
      <c r="D206" s="60" t="s">
        <v>10</v>
      </c>
      <c r="E206" s="61">
        <v>1</v>
      </c>
      <c r="F206" s="61"/>
      <c r="G206" s="61"/>
      <c r="H206" s="61">
        <v>576</v>
      </c>
      <c r="I206" s="61"/>
      <c r="J206" s="72">
        <f>TBDD[[#This Row],[Stock après dernière distribution]]+TBDD[[#This Row],[Ramasse]]+TBDD[[#This Row],[Livraison du jour]]+TBDD[[#This Row],[Ajout stock collecte]]</f>
        <v>576</v>
      </c>
      <c r="K206" s="72">
        <f t="shared" si="10"/>
        <v>576</v>
      </c>
      <c r="L206" s="73">
        <f t="shared" si="11"/>
        <v>576</v>
      </c>
    </row>
  </sheetData>
  <sheetProtection sheet="1" objects="1" scenarios="1" autoFilter="0"/>
  <conditionalFormatting sqref="A19:A1048576">
    <cfRule type="duplicateValues" dxfId="31" priority="18"/>
  </conditionalFormatting>
  <conditionalFormatting sqref="A20:L206">
    <cfRule type="expression" dxfId="30" priority="19">
      <formula>IF($J20&gt;0,TRUE,FALSE)</formula>
    </cfRule>
  </conditionalFormatting>
  <pageMargins left="0.7" right="0.7" top="0.75" bottom="0.75" header="0.3" footer="0.3"/>
  <pageSetup paperSize="9" orientation="portrait" horizontalDpi="4294967294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O16"/>
  <sheetViews>
    <sheetView workbookViewId="0"/>
  </sheetViews>
  <sheetFormatPr defaultColWidth="11.42578125" defaultRowHeight="15" x14ac:dyDescent="0.25"/>
  <cols>
    <col min="1" max="1" width="7" bestFit="1" customWidth="1"/>
    <col min="2" max="2" width="5" bestFit="1" customWidth="1"/>
    <col min="3" max="3" width="3" bestFit="1" customWidth="1"/>
    <col min="4" max="4" width="5.7109375" bestFit="1" customWidth="1"/>
    <col min="5" max="5" width="2.28515625" bestFit="1" customWidth="1"/>
    <col min="8" max="8" width="30.42578125" bestFit="1" customWidth="1"/>
    <col min="9" max="15" width="14.85546875" customWidth="1"/>
  </cols>
  <sheetData>
    <row r="1" spans="1:15" x14ac:dyDescent="0.25">
      <c r="A1" s="36" t="s">
        <v>224</v>
      </c>
      <c r="B1" s="6">
        <v>71</v>
      </c>
      <c r="C1" s="6" t="s">
        <v>226</v>
      </c>
      <c r="D1" s="6">
        <v>67</v>
      </c>
      <c r="E1" s="6" t="s">
        <v>225</v>
      </c>
      <c r="K1" s="6" t="s">
        <v>271</v>
      </c>
    </row>
    <row r="2" spans="1:15" x14ac:dyDescent="0.25">
      <c r="A2" s="38" t="s">
        <v>212</v>
      </c>
      <c r="B2" s="39">
        <v>142</v>
      </c>
      <c r="C2" s="39" t="s">
        <v>226</v>
      </c>
      <c r="D2" s="39">
        <v>133</v>
      </c>
      <c r="E2" s="39" t="s">
        <v>225</v>
      </c>
      <c r="K2" s="6">
        <v>68</v>
      </c>
    </row>
    <row r="3" spans="1:15" x14ac:dyDescent="0.25">
      <c r="A3" s="41" t="s">
        <v>213</v>
      </c>
      <c r="B3" s="39">
        <v>212</v>
      </c>
      <c r="C3" s="39" t="s">
        <v>226</v>
      </c>
      <c r="D3" s="39">
        <v>200</v>
      </c>
      <c r="E3" s="39" t="s">
        <v>225</v>
      </c>
    </row>
    <row r="4" spans="1:15" x14ac:dyDescent="0.25">
      <c r="A4" s="38" t="s">
        <v>214</v>
      </c>
      <c r="B4" s="39">
        <v>283</v>
      </c>
      <c r="C4" s="39" t="s">
        <v>226</v>
      </c>
      <c r="D4" s="39">
        <v>267</v>
      </c>
      <c r="E4" s="39" t="s">
        <v>225</v>
      </c>
    </row>
    <row r="5" spans="1:15" x14ac:dyDescent="0.25">
      <c r="A5" s="41" t="s">
        <v>215</v>
      </c>
      <c r="B5" s="39">
        <v>425</v>
      </c>
      <c r="C5" s="39" t="s">
        <v>226</v>
      </c>
      <c r="D5" s="39">
        <v>400</v>
      </c>
      <c r="E5" s="39" t="s">
        <v>225</v>
      </c>
      <c r="H5" s="81" t="s">
        <v>331</v>
      </c>
      <c r="I5" s="82"/>
      <c r="J5" s="82"/>
      <c r="K5" s="82"/>
      <c r="L5" s="82"/>
      <c r="M5" s="82"/>
      <c r="N5" s="82"/>
      <c r="O5" s="83"/>
    </row>
    <row r="6" spans="1:15" x14ac:dyDescent="0.25">
      <c r="A6" s="38" t="s">
        <v>216</v>
      </c>
      <c r="B6" s="39">
        <v>637</v>
      </c>
      <c r="C6" s="39" t="s">
        <v>226</v>
      </c>
      <c r="D6" s="39">
        <v>600</v>
      </c>
      <c r="E6" s="39" t="s">
        <v>225</v>
      </c>
      <c r="H6" s="84"/>
      <c r="I6" s="85"/>
      <c r="J6" s="85"/>
      <c r="K6" s="85"/>
      <c r="L6" s="85"/>
      <c r="M6" s="85"/>
      <c r="N6" s="85"/>
      <c r="O6" s="86"/>
    </row>
    <row r="7" spans="1:15" ht="23.25" x14ac:dyDescent="0.25">
      <c r="A7" s="38" t="s">
        <v>217</v>
      </c>
      <c r="B7" s="39">
        <v>850</v>
      </c>
      <c r="C7" s="39" t="s">
        <v>226</v>
      </c>
      <c r="D7" s="39">
        <v>800</v>
      </c>
      <c r="E7" s="39" t="s">
        <v>225</v>
      </c>
      <c r="H7" s="62"/>
      <c r="I7" s="62" t="s">
        <v>262</v>
      </c>
      <c r="J7" s="62" t="s">
        <v>263</v>
      </c>
      <c r="K7" s="62" t="s">
        <v>264</v>
      </c>
      <c r="L7" s="62" t="s">
        <v>265</v>
      </c>
      <c r="M7" s="62" t="s">
        <v>266</v>
      </c>
      <c r="N7" s="62" t="s">
        <v>267</v>
      </c>
      <c r="O7" s="62" t="s">
        <v>268</v>
      </c>
    </row>
    <row r="8" spans="1:15" ht="23.25" x14ac:dyDescent="0.35">
      <c r="A8" s="42" t="s">
        <v>218</v>
      </c>
      <c r="B8" s="6">
        <v>1063</v>
      </c>
      <c r="C8" s="6" t="s">
        <v>226</v>
      </c>
      <c r="D8" s="6">
        <v>1000</v>
      </c>
      <c r="E8" s="6" t="s">
        <v>225</v>
      </c>
      <c r="H8" s="63" t="s">
        <v>13</v>
      </c>
      <c r="I8" s="64">
        <f>PROTEINE!H9</f>
        <v>110.8888888888889</v>
      </c>
      <c r="J8" s="64">
        <f>PROTEINE!I9</f>
        <v>109.5</v>
      </c>
      <c r="K8" s="64">
        <f>PROTEINE!J9</f>
        <v>110.8888888888889</v>
      </c>
      <c r="L8" s="64">
        <f>PROTEINE!K9</f>
        <v>111.45833333333333</v>
      </c>
      <c r="M8" s="64">
        <f>PROTEINE!L9</f>
        <v>111.86666666666667</v>
      </c>
      <c r="N8" s="64">
        <f>PROTEINE!M9</f>
        <v>110.25</v>
      </c>
      <c r="O8" s="64">
        <f>PROTEINE!N9</f>
        <v>114.38095238095238</v>
      </c>
    </row>
    <row r="9" spans="1:15" x14ac:dyDescent="0.25">
      <c r="A9" s="36" t="s">
        <v>219</v>
      </c>
      <c r="B9" s="6">
        <v>1190</v>
      </c>
      <c r="C9" s="6" t="s">
        <v>226</v>
      </c>
      <c r="D9" s="6">
        <v>1120</v>
      </c>
      <c r="E9" s="6" t="s">
        <v>225</v>
      </c>
      <c r="H9" s="67"/>
      <c r="I9" s="67"/>
      <c r="J9" s="67"/>
      <c r="K9" s="67"/>
      <c r="L9" s="67"/>
      <c r="M9" s="67"/>
      <c r="N9" s="67"/>
      <c r="O9" s="67"/>
    </row>
    <row r="10" spans="1:15" ht="23.25" x14ac:dyDescent="0.35">
      <c r="A10" s="36" t="s">
        <v>223</v>
      </c>
      <c r="B10" s="6">
        <v>1275</v>
      </c>
      <c r="C10" s="6" t="s">
        <v>226</v>
      </c>
      <c r="D10" s="6">
        <v>1200</v>
      </c>
      <c r="E10" s="6" t="s">
        <v>225</v>
      </c>
      <c r="H10" s="63" t="s">
        <v>9</v>
      </c>
      <c r="I10" s="64" t="e">
        <f>#REF!</f>
        <v>#REF!</v>
      </c>
      <c r="J10" s="64" t="e">
        <f>#REF!</f>
        <v>#REF!</v>
      </c>
      <c r="K10" s="64" t="e">
        <f>#REF!</f>
        <v>#REF!</v>
      </c>
      <c r="L10" s="64" t="e">
        <f>#REF!</f>
        <v>#REF!</v>
      </c>
      <c r="M10" s="64" t="e">
        <f>#REF!</f>
        <v>#REF!</v>
      </c>
      <c r="N10" s="64" t="e">
        <f>#REF!</f>
        <v>#REF!</v>
      </c>
      <c r="O10" s="64" t="e">
        <f>#REF!</f>
        <v>#REF!</v>
      </c>
    </row>
    <row r="11" spans="1:15" x14ac:dyDescent="0.25">
      <c r="A11" s="42" t="s">
        <v>220</v>
      </c>
      <c r="B11" s="6">
        <v>2125</v>
      </c>
      <c r="C11" s="6" t="s">
        <v>226</v>
      </c>
      <c r="D11" s="6">
        <v>2000</v>
      </c>
      <c r="E11" s="6" t="s">
        <v>225</v>
      </c>
      <c r="H11" s="67"/>
      <c r="I11" s="67"/>
      <c r="J11" s="67"/>
      <c r="K11" s="67"/>
      <c r="L11" s="67"/>
      <c r="M11" s="67"/>
      <c r="N11" s="67"/>
      <c r="O11" s="67"/>
    </row>
    <row r="12" spans="1:15" ht="23.25" x14ac:dyDescent="0.35">
      <c r="A12" s="36" t="s">
        <v>222</v>
      </c>
      <c r="B12" s="6">
        <v>2550</v>
      </c>
      <c r="C12" s="6" t="s">
        <v>226</v>
      </c>
      <c r="D12" s="6">
        <v>2400</v>
      </c>
      <c r="E12" s="6" t="s">
        <v>225</v>
      </c>
      <c r="H12" s="63" t="s">
        <v>10</v>
      </c>
      <c r="I12" s="64" t="e">
        <f>#REF!</f>
        <v>#REF!</v>
      </c>
      <c r="J12" s="64" t="e">
        <f>#REF!</f>
        <v>#REF!</v>
      </c>
      <c r="K12" s="64" t="e">
        <f>#REF!</f>
        <v>#REF!</v>
      </c>
      <c r="L12" s="64" t="e">
        <f>#REF!</f>
        <v>#REF!</v>
      </c>
      <c r="M12" s="64" t="e">
        <f>#REF!</f>
        <v>#REF!</v>
      </c>
      <c r="N12" s="64" t="e">
        <f>#REF!</f>
        <v>#REF!</v>
      </c>
      <c r="O12" s="64" t="e">
        <f>#REF!</f>
        <v>#REF!</v>
      </c>
    </row>
    <row r="13" spans="1:15" x14ac:dyDescent="0.25">
      <c r="A13" s="42" t="s">
        <v>221</v>
      </c>
      <c r="B13" s="6">
        <v>4250</v>
      </c>
      <c r="C13" s="6" t="s">
        <v>226</v>
      </c>
      <c r="D13" s="6">
        <v>4000</v>
      </c>
      <c r="E13" s="6" t="s">
        <v>225</v>
      </c>
      <c r="H13" s="67"/>
      <c r="I13" s="67"/>
      <c r="J13" s="67"/>
      <c r="K13" s="67"/>
      <c r="L13" s="67"/>
      <c r="M13" s="67"/>
      <c r="N13" s="67"/>
      <c r="O13" s="67"/>
    </row>
    <row r="14" spans="1:15" ht="23.25" x14ac:dyDescent="0.35">
      <c r="H14" s="63" t="s">
        <v>7</v>
      </c>
      <c r="I14" s="64" t="e">
        <f>#REF!</f>
        <v>#REF!</v>
      </c>
      <c r="J14" s="64" t="e">
        <f>#REF!</f>
        <v>#REF!</v>
      </c>
      <c r="K14" s="64" t="e">
        <f>#REF!</f>
        <v>#REF!</v>
      </c>
      <c r="L14" s="64" t="e">
        <f>#REF!</f>
        <v>#REF!</v>
      </c>
      <c r="M14" s="64" t="e">
        <f>#REF!</f>
        <v>#REF!</v>
      </c>
      <c r="N14" s="64" t="e">
        <f>#REF!</f>
        <v>#REF!</v>
      </c>
      <c r="O14" s="64" t="e">
        <f>#REF!</f>
        <v>#REF!</v>
      </c>
    </row>
    <row r="15" spans="1:15" x14ac:dyDescent="0.25">
      <c r="H15" s="67"/>
      <c r="I15" s="67"/>
      <c r="J15" s="67"/>
      <c r="K15" s="67"/>
      <c r="L15" s="67"/>
      <c r="M15" s="67"/>
      <c r="N15" s="67"/>
      <c r="O15" s="67"/>
    </row>
    <row r="16" spans="1:15" ht="23.25" x14ac:dyDescent="0.35">
      <c r="H16" s="68" t="s">
        <v>330</v>
      </c>
      <c r="I16" s="64" t="e">
        <f>Bénéficiaires!B32</f>
        <v>#REF!</v>
      </c>
      <c r="J16" s="64" t="e">
        <f>Bénéficiaires!C32</f>
        <v>#REF!</v>
      </c>
      <c r="K16" s="64" t="e">
        <f>Bénéficiaires!D32</f>
        <v>#REF!</v>
      </c>
      <c r="L16" s="64" t="e">
        <f>Bénéficiaires!E32</f>
        <v>#REF!</v>
      </c>
      <c r="M16" s="64" t="e">
        <f>Bénéficiaires!F32</f>
        <v>#REF!</v>
      </c>
      <c r="N16" s="64" t="e">
        <f>Bénéficiaires!G32</f>
        <v>#REF!</v>
      </c>
      <c r="O16" s="64" t="e">
        <f>Bénéficiaires!H32</f>
        <v>#REF!</v>
      </c>
    </row>
  </sheetData>
  <sheetProtection sheet="1" autoFilter="0"/>
  <sortState xmlns:xlrd2="http://schemas.microsoft.com/office/spreadsheetml/2017/richdata2" ref="A2:E13">
    <sortCondition ref="B1:B13"/>
  </sortState>
  <mergeCells count="1">
    <mergeCell ref="H5:O6"/>
  </mergeCells>
  <phoneticPr fontId="16" type="noConversion"/>
  <conditionalFormatting sqref="I8:O8">
    <cfRule type="expression" dxfId="29" priority="29">
      <formula>IF(I8&lt;100,TRUE,FALSE)</formula>
    </cfRule>
  </conditionalFormatting>
  <conditionalFormatting sqref="O10">
    <cfRule type="expression" dxfId="28" priority="28">
      <formula>IF(O10&lt;100,TRUE,FALSE)</formula>
    </cfRule>
  </conditionalFormatting>
  <conditionalFormatting sqref="O12">
    <cfRule type="expression" dxfId="27" priority="27">
      <formula>IF(O12&lt;100,TRUE,FALSE)</formula>
    </cfRule>
  </conditionalFormatting>
  <conditionalFormatting sqref="O14">
    <cfRule type="expression" dxfId="26" priority="26">
      <formula>IF(O14&lt;100,TRUE,FALSE)</formula>
    </cfRule>
  </conditionalFormatting>
  <conditionalFormatting sqref="O16">
    <cfRule type="expression" dxfId="25" priority="25">
      <formula>IF(O16&lt;100,TRUE,FALSE)</formula>
    </cfRule>
  </conditionalFormatting>
  <conditionalFormatting sqref="N16">
    <cfRule type="expression" dxfId="24" priority="24">
      <formula>IF(N16&lt;100,TRUE,FALSE)</formula>
    </cfRule>
  </conditionalFormatting>
  <conditionalFormatting sqref="N14">
    <cfRule type="expression" dxfId="23" priority="23">
      <formula>IF(N14&lt;100,TRUE,FALSE)</formula>
    </cfRule>
  </conditionalFormatting>
  <conditionalFormatting sqref="N12">
    <cfRule type="expression" dxfId="22" priority="22">
      <formula>IF(N12&lt;100,TRUE,FALSE)</formula>
    </cfRule>
  </conditionalFormatting>
  <conditionalFormatting sqref="N10">
    <cfRule type="expression" dxfId="21" priority="21">
      <formula>IF(N10&lt;100,TRUE,FALSE)</formula>
    </cfRule>
  </conditionalFormatting>
  <conditionalFormatting sqref="M10">
    <cfRule type="expression" dxfId="20" priority="20">
      <formula>IF(M10&lt;100,TRUE,FALSE)</formula>
    </cfRule>
  </conditionalFormatting>
  <conditionalFormatting sqref="M12">
    <cfRule type="expression" dxfId="19" priority="19">
      <formula>IF(M12&lt;100,TRUE,FALSE)</formula>
    </cfRule>
  </conditionalFormatting>
  <conditionalFormatting sqref="M14">
    <cfRule type="expression" dxfId="18" priority="18">
      <formula>IF(M14&lt;100,TRUE,FALSE)</formula>
    </cfRule>
  </conditionalFormatting>
  <conditionalFormatting sqref="M16">
    <cfRule type="expression" dxfId="17" priority="17">
      <formula>IF(M16&lt;100,TRUE,FALSE)</formula>
    </cfRule>
  </conditionalFormatting>
  <conditionalFormatting sqref="L16">
    <cfRule type="expression" dxfId="16" priority="16">
      <formula>IF(L16&lt;100,TRUE,FALSE)</formula>
    </cfRule>
  </conditionalFormatting>
  <conditionalFormatting sqref="L14">
    <cfRule type="expression" dxfId="15" priority="15">
      <formula>IF(L14&lt;100,TRUE,FALSE)</formula>
    </cfRule>
  </conditionalFormatting>
  <conditionalFormatting sqref="L12">
    <cfRule type="expression" dxfId="14" priority="14">
      <formula>IF(L12&lt;100,TRUE,FALSE)</formula>
    </cfRule>
  </conditionalFormatting>
  <conditionalFormatting sqref="L10">
    <cfRule type="expression" dxfId="13" priority="13">
      <formula>IF(L10&lt;100,TRUE,FALSE)</formula>
    </cfRule>
  </conditionalFormatting>
  <conditionalFormatting sqref="K10">
    <cfRule type="expression" dxfId="12" priority="12">
      <formula>IF(K10&lt;100,TRUE,FALSE)</formula>
    </cfRule>
  </conditionalFormatting>
  <conditionalFormatting sqref="K12">
    <cfRule type="expression" dxfId="11" priority="11">
      <formula>IF(K12&lt;100,TRUE,FALSE)</formula>
    </cfRule>
  </conditionalFormatting>
  <conditionalFormatting sqref="K14">
    <cfRule type="expression" dxfId="10" priority="10">
      <formula>IF(K14&lt;100,TRUE,FALSE)</formula>
    </cfRule>
  </conditionalFormatting>
  <conditionalFormatting sqref="K16">
    <cfRule type="expression" dxfId="9" priority="9">
      <formula>IF(K16&lt;100,TRUE,FALSE)</formula>
    </cfRule>
  </conditionalFormatting>
  <conditionalFormatting sqref="J16">
    <cfRule type="expression" dxfId="8" priority="8">
      <formula>IF(J16&lt;100,TRUE,FALSE)</formula>
    </cfRule>
  </conditionalFormatting>
  <conditionalFormatting sqref="J14">
    <cfRule type="expression" dxfId="7" priority="7">
      <formula>IF(J14&lt;100,TRUE,FALSE)</formula>
    </cfRule>
  </conditionalFormatting>
  <conditionalFormatting sqref="J12">
    <cfRule type="expression" dxfId="6" priority="6">
      <formula>IF(J12&lt;100,TRUE,FALSE)</formula>
    </cfRule>
  </conditionalFormatting>
  <conditionalFormatting sqref="J10">
    <cfRule type="expression" dxfId="5" priority="5">
      <formula>IF(J10&lt;100,TRUE,FALSE)</formula>
    </cfRule>
  </conditionalFormatting>
  <conditionalFormatting sqref="I10">
    <cfRule type="expression" dxfId="4" priority="4">
      <formula>IF(I10&lt;100,TRUE,FALSE)</formula>
    </cfRule>
  </conditionalFormatting>
  <conditionalFormatting sqref="I12">
    <cfRule type="expression" dxfId="3" priority="3">
      <formula>IF(I12&lt;100,TRUE,FALSE)</formula>
    </cfRule>
  </conditionalFormatting>
  <conditionalFormatting sqref="I14">
    <cfRule type="expression" dxfId="2" priority="2">
      <formula>IF(I14&lt;100,TRUE,FALSE)</formula>
    </cfRule>
  </conditionalFormatting>
  <conditionalFormatting sqref="I16">
    <cfRule type="expression" dxfId="1" priority="1">
      <formula>IF(I16&lt;100,TRUE,FALSE)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I32"/>
  <sheetViews>
    <sheetView zoomScale="85" zoomScaleNormal="85" workbookViewId="0">
      <selection activeCell="B9" sqref="B9"/>
    </sheetView>
  </sheetViews>
  <sheetFormatPr defaultColWidth="11.42578125" defaultRowHeight="15" x14ac:dyDescent="0.25"/>
  <cols>
    <col min="1" max="1" width="36.28515625" style="17" bestFit="1" customWidth="1"/>
    <col min="2" max="2" width="15.28515625" bestFit="1" customWidth="1"/>
    <col min="3" max="3" width="18.85546875" bestFit="1" customWidth="1"/>
    <col min="4" max="4" width="14.85546875" bestFit="1" customWidth="1"/>
    <col min="5" max="5" width="13.7109375" bestFit="1" customWidth="1"/>
    <col min="6" max="6" width="20" bestFit="1" customWidth="1"/>
  </cols>
  <sheetData>
    <row r="1" spans="1:9" ht="23.25" x14ac:dyDescent="0.25">
      <c r="B1" s="87" t="s">
        <v>235</v>
      </c>
      <c r="C1" s="88"/>
      <c r="D1" s="88"/>
      <c r="E1" s="88"/>
      <c r="F1" s="88"/>
      <c r="G1" s="88"/>
      <c r="H1" s="89"/>
    </row>
    <row r="2" spans="1:9" ht="61.5" x14ac:dyDescent="0.25">
      <c r="A2" s="18" t="s">
        <v>227</v>
      </c>
      <c r="B2" s="8">
        <v>1</v>
      </c>
      <c r="C2" s="8">
        <v>2</v>
      </c>
      <c r="D2" s="8">
        <v>3</v>
      </c>
      <c r="E2" s="8">
        <v>4</v>
      </c>
      <c r="F2" s="8">
        <v>5</v>
      </c>
      <c r="G2" s="8">
        <v>6</v>
      </c>
      <c r="H2" s="8">
        <v>7</v>
      </c>
    </row>
    <row r="3" spans="1:9" ht="46.5" x14ac:dyDescent="0.25">
      <c r="A3" s="18" t="s">
        <v>228</v>
      </c>
      <c r="B3" s="9">
        <v>37</v>
      </c>
      <c r="C3" s="9">
        <v>15</v>
      </c>
      <c r="D3" s="9">
        <v>9</v>
      </c>
      <c r="E3" s="9">
        <v>12</v>
      </c>
      <c r="F3" s="9">
        <v>6</v>
      </c>
      <c r="G3" s="9">
        <v>4</v>
      </c>
      <c r="H3" s="9">
        <v>1</v>
      </c>
      <c r="I3" s="9">
        <f>SUM(B3:H3)</f>
        <v>84</v>
      </c>
    </row>
    <row r="4" spans="1:9" ht="23.25" x14ac:dyDescent="0.25">
      <c r="A4" s="18" t="s">
        <v>229</v>
      </c>
      <c r="B4" s="10">
        <f>B2*B3*9/6</f>
        <v>55.5</v>
      </c>
      <c r="C4" s="10">
        <f>C2*C3</f>
        <v>30</v>
      </c>
      <c r="D4" s="10">
        <f t="shared" ref="D4:H4" si="0">D2*D3</f>
        <v>27</v>
      </c>
      <c r="E4" s="10">
        <f t="shared" si="0"/>
        <v>48</v>
      </c>
      <c r="F4" s="10">
        <f t="shared" si="0"/>
        <v>30</v>
      </c>
      <c r="G4" s="10">
        <f t="shared" si="0"/>
        <v>24</v>
      </c>
      <c r="H4" s="10">
        <f t="shared" si="0"/>
        <v>7</v>
      </c>
      <c r="I4" s="10">
        <f>SUM(B4:H4)</f>
        <v>221.5</v>
      </c>
    </row>
    <row r="5" spans="1:9" ht="23.25" x14ac:dyDescent="0.25">
      <c r="A5" s="18"/>
      <c r="B5" s="11">
        <f t="shared" ref="B5:H5" si="1">B3*B2</f>
        <v>37</v>
      </c>
      <c r="C5" s="11">
        <f t="shared" si="1"/>
        <v>30</v>
      </c>
      <c r="D5" s="11">
        <f t="shared" si="1"/>
        <v>27</v>
      </c>
      <c r="E5" s="11">
        <f t="shared" si="1"/>
        <v>48</v>
      </c>
      <c r="F5" s="11">
        <f t="shared" si="1"/>
        <v>30</v>
      </c>
      <c r="G5" s="11">
        <f t="shared" si="1"/>
        <v>24</v>
      </c>
      <c r="H5" s="11">
        <f t="shared" si="1"/>
        <v>7</v>
      </c>
      <c r="I5" s="11">
        <f>SUM(B5:H5)</f>
        <v>203</v>
      </c>
    </row>
    <row r="6" spans="1:9" ht="23.25" x14ac:dyDescent="0.25">
      <c r="A6" s="18" t="s">
        <v>230</v>
      </c>
      <c r="B6" s="12">
        <v>9</v>
      </c>
      <c r="C6" s="12">
        <f>+C2*6</f>
        <v>12</v>
      </c>
      <c r="D6" s="12">
        <f>D2*6</f>
        <v>18</v>
      </c>
      <c r="E6" s="12">
        <f t="shared" ref="E6:H6" si="2">E2*6</f>
        <v>24</v>
      </c>
      <c r="F6" s="12">
        <f t="shared" si="2"/>
        <v>30</v>
      </c>
      <c r="G6" s="12">
        <f t="shared" si="2"/>
        <v>36</v>
      </c>
      <c r="H6" s="12">
        <f t="shared" si="2"/>
        <v>42</v>
      </c>
      <c r="I6" s="13" t="s">
        <v>231</v>
      </c>
    </row>
    <row r="7" spans="1:9" ht="23.25" x14ac:dyDescent="0.25">
      <c r="A7" s="18" t="s">
        <v>232</v>
      </c>
      <c r="B7" s="14">
        <f t="shared" ref="B7:H7" si="3">B3*B6</f>
        <v>333</v>
      </c>
      <c r="C7" s="14">
        <f t="shared" si="3"/>
        <v>180</v>
      </c>
      <c r="D7" s="14">
        <f t="shared" si="3"/>
        <v>162</v>
      </c>
      <c r="E7" s="14">
        <f t="shared" si="3"/>
        <v>288</v>
      </c>
      <c r="F7" s="14">
        <f t="shared" si="3"/>
        <v>180</v>
      </c>
      <c r="G7" s="14">
        <f t="shared" si="3"/>
        <v>144</v>
      </c>
      <c r="H7" s="14">
        <f t="shared" si="3"/>
        <v>42</v>
      </c>
      <c r="I7" s="14">
        <f>IF(I6="HIVER", SUM(B7:H7),2*SUM(B7:H7))</f>
        <v>1329</v>
      </c>
    </row>
    <row r="8" spans="1:9" ht="30" x14ac:dyDescent="0.25">
      <c r="A8" s="18" t="s">
        <v>233</v>
      </c>
      <c r="B8" s="15">
        <f>IF($I$6="HIVER",B6,B6*2)</f>
        <v>9</v>
      </c>
      <c r="C8" s="15">
        <f>IF($I$6="HIVER",C6,C6*2)</f>
        <v>12</v>
      </c>
      <c r="D8" s="15">
        <f>IF($I$6="HIVER",D6,D6*2)</f>
        <v>18</v>
      </c>
      <c r="E8" s="15">
        <f t="shared" ref="E8:H8" si="4">IF($I$6="HIVER",E6,E6*2)</f>
        <v>24</v>
      </c>
      <c r="F8" s="15">
        <f t="shared" si="4"/>
        <v>30</v>
      </c>
      <c r="G8" s="15">
        <f t="shared" si="4"/>
        <v>36</v>
      </c>
      <c r="H8" s="15">
        <f t="shared" si="4"/>
        <v>42</v>
      </c>
    </row>
    <row r="9" spans="1:9" ht="45" x14ac:dyDescent="0.25">
      <c r="A9" s="18" t="s">
        <v>234</v>
      </c>
      <c r="B9" s="14">
        <f>B8-B34/2</f>
        <v>9</v>
      </c>
      <c r="C9" s="14">
        <f t="shared" ref="C9:H9" si="5">C8-C34/2</f>
        <v>12</v>
      </c>
      <c r="D9" s="14">
        <f t="shared" si="5"/>
        <v>18</v>
      </c>
      <c r="E9" s="14">
        <f t="shared" si="5"/>
        <v>24</v>
      </c>
      <c r="F9" s="14">
        <f t="shared" si="5"/>
        <v>30</v>
      </c>
      <c r="G9" s="14">
        <f t="shared" si="5"/>
        <v>36</v>
      </c>
      <c r="H9" s="14">
        <f t="shared" si="5"/>
        <v>42</v>
      </c>
    </row>
    <row r="13" spans="1:9" x14ac:dyDescent="0.25">
      <c r="A13" s="19" t="s">
        <v>201</v>
      </c>
      <c r="B13" s="19" t="s">
        <v>238</v>
      </c>
      <c r="C13" s="19" t="s">
        <v>236</v>
      </c>
      <c r="D13" s="19" t="s">
        <v>237</v>
      </c>
      <c r="E13" s="19" t="s">
        <v>239</v>
      </c>
      <c r="F13" s="19" t="s">
        <v>240</v>
      </c>
    </row>
    <row r="14" spans="1:9" x14ac:dyDescent="0.25">
      <c r="A14" s="4" t="s">
        <v>8</v>
      </c>
      <c r="B14" s="4">
        <f ca="1">SUMIF(BDD!$D$20:$J$206,Bénéficiaires!$A14,BDD!$J$20:$J$206)</f>
        <v>0</v>
      </c>
      <c r="C14" s="4">
        <f ca="1">SUMIF(BDD!$D$20:$J$206,$A14,BDD!$E$20:$E$206)</f>
        <v>1</v>
      </c>
      <c r="D14" s="4">
        <f ca="1">SUMIF(BDD!$D$20:$J$206,$A14,BDD!$L$20:$L$206)</f>
        <v>0</v>
      </c>
      <c r="E14" s="6">
        <f ca="1">D14-$I$7</f>
        <v>-1329</v>
      </c>
      <c r="F14" s="6"/>
    </row>
    <row r="15" spans="1:9" x14ac:dyDescent="0.25">
      <c r="A15" s="4" t="s">
        <v>9</v>
      </c>
      <c r="B15" s="4">
        <f ca="1">SUMIF(BDD!$D$20:$J$206,Bénéficiaires!$A15,BDD!$J$20:$J$206)</f>
        <v>1128</v>
      </c>
      <c r="C15" s="4">
        <f ca="1">SUMIF(BDD!$D$20:$J$206,$A15,BDD!$E$20:$E$206)</f>
        <v>129.95999999999998</v>
      </c>
      <c r="D15" s="4">
        <f ca="1">SUMIF(BDD!$D$20:$J$206,$A15,BDD!$L$20:$L$206)</f>
        <v>1175.8000000000002</v>
      </c>
      <c r="E15" s="6">
        <f t="shared" ref="E15:E21" ca="1" si="6">D15-$I$7</f>
        <v>-153.19999999999982</v>
      </c>
      <c r="F15" s="6" t="str">
        <f t="shared" ref="F15:F21" ca="1" si="7">IF(E15&gt;0,"",CONCATENATE("Manque ",-E15," points"))</f>
        <v>Manque 153,2 points</v>
      </c>
    </row>
    <row r="16" spans="1:9" x14ac:dyDescent="0.25">
      <c r="A16" s="4" t="s">
        <v>6</v>
      </c>
      <c r="B16" s="4">
        <f ca="1">SUMIF(BDD!$D$20:$J$206,Bénéficiaires!$A16,BDD!$J$20:$J$206)</f>
        <v>444</v>
      </c>
      <c r="C16" s="4">
        <f ca="1">SUMIF(BDD!$D$20:$J$206,$A16,BDD!$E$20:$E$206)</f>
        <v>58</v>
      </c>
      <c r="D16" s="4">
        <f ca="1">SUMIF(BDD!$D$20:$J$206,$A16,BDD!$L$20:$L$206)</f>
        <v>444</v>
      </c>
      <c r="E16" s="6">
        <f t="shared" ca="1" si="6"/>
        <v>-885</v>
      </c>
      <c r="F16" s="6"/>
    </row>
    <row r="17" spans="1:8" x14ac:dyDescent="0.25">
      <c r="A17" s="4" t="s">
        <v>7</v>
      </c>
      <c r="B17" s="4">
        <f ca="1">SUMIF(BDD!$D$20:$J$206,Bénéficiaires!$A17,BDD!$J$20:$J$206)</f>
        <v>1210</v>
      </c>
      <c r="C17" s="4">
        <f ca="1">SUMIF(BDD!$D$20:$J$206,$A17,BDD!$E$20:$E$206)</f>
        <v>88.35</v>
      </c>
      <c r="D17" s="4">
        <f ca="1">SUMIF(BDD!$D$20:$J$206,$A17,BDD!$L$20:$L$206)</f>
        <v>1400</v>
      </c>
      <c r="E17" s="6">
        <f t="shared" ca="1" si="6"/>
        <v>71</v>
      </c>
      <c r="F17" s="6" t="str">
        <f t="shared" ca="1" si="7"/>
        <v/>
      </c>
    </row>
    <row r="18" spans="1:8" x14ac:dyDescent="0.25">
      <c r="A18" s="4" t="s">
        <v>11</v>
      </c>
      <c r="B18" s="4">
        <f ca="1">SUMIF(BDD!$D$20:$J$206,Bénéficiaires!$A18,BDD!$J$20:$J$206)</f>
        <v>0</v>
      </c>
      <c r="C18" s="4">
        <f ca="1">SUMIF(BDD!$D$20:$J$206,$A18,BDD!$E$20:$E$206)</f>
        <v>2</v>
      </c>
      <c r="D18" s="4">
        <f ca="1">SUMIF(BDD!$D$20:$J$206,$A18,BDD!$L$20:$L$206)</f>
        <v>0</v>
      </c>
      <c r="E18" s="6">
        <f t="shared" ca="1" si="6"/>
        <v>-1329</v>
      </c>
      <c r="F18" s="6"/>
    </row>
    <row r="19" spans="1:8" x14ac:dyDescent="0.25">
      <c r="A19" s="4" t="s">
        <v>10</v>
      </c>
      <c r="B19" s="4">
        <f ca="1">SUMIF(BDD!$D$20:$J$206,Bénéficiaires!$A19,BDD!$J$20:$J$206)</f>
        <v>1304</v>
      </c>
      <c r="C19" s="4">
        <f ca="1">SUMIF(BDD!$D$20:$J$206,$A19,BDD!$E$20:$E$206)</f>
        <v>43</v>
      </c>
      <c r="D19" s="4">
        <f ca="1">SUMIF(BDD!$D$20:$J$206,$A19,BDD!$L$20:$L$206)</f>
        <v>1800</v>
      </c>
      <c r="E19" s="6">
        <f t="shared" ca="1" si="6"/>
        <v>471</v>
      </c>
      <c r="F19" s="6" t="str">
        <f t="shared" ca="1" si="7"/>
        <v/>
      </c>
    </row>
    <row r="20" spans="1:8" x14ac:dyDescent="0.25">
      <c r="A20" s="4" t="s">
        <v>12</v>
      </c>
      <c r="B20" s="4">
        <f ca="1">SUMIF(BDD!$D$20:$J$206,Bénéficiaires!$A20,BDD!$J$20:$J$206)</f>
        <v>6</v>
      </c>
      <c r="C20" s="4">
        <f ca="1">SUMIF(BDD!$D$20:$J$206,$A20,BDD!$E$20:$E$206)</f>
        <v>23</v>
      </c>
      <c r="D20" s="4">
        <f ca="1">SUMIF(BDD!$D$20:$J$206,$A20,BDD!$L$20:$L$206)</f>
        <v>12</v>
      </c>
      <c r="E20" s="6">
        <f t="shared" ca="1" si="6"/>
        <v>-1317</v>
      </c>
      <c r="F20" s="6"/>
    </row>
    <row r="21" spans="1:8" x14ac:dyDescent="0.25">
      <c r="A21" s="4" t="s">
        <v>13</v>
      </c>
      <c r="B21" s="4">
        <f ca="1">SUMIF(BDD!$D$20:$J$206,Bénéficiaires!$A21,BDD!$J$20:$J$206)</f>
        <v>2422</v>
      </c>
      <c r="C21" s="4">
        <f ca="1">SUMIF(BDD!$D$20:$J$206,$A21,BDD!$E$20:$E$206)</f>
        <v>67.63</v>
      </c>
      <c r="D21" s="4">
        <f ca="1">SUMIF(BDD!$D$20:$J$206,$A21,BDD!$L$20:$L$206)</f>
        <v>1475.16</v>
      </c>
      <c r="E21" s="6">
        <f t="shared" ca="1" si="6"/>
        <v>146.16000000000008</v>
      </c>
      <c r="F21" s="6" t="str">
        <f t="shared" ca="1" si="7"/>
        <v/>
      </c>
    </row>
    <row r="23" spans="1:8" ht="15.75" thickBot="1" x14ac:dyDescent="0.3"/>
    <row r="24" spans="1:8" ht="15.75" thickBot="1" x14ac:dyDescent="0.3">
      <c r="A24" s="56" t="s">
        <v>301</v>
      </c>
      <c r="B24" s="54">
        <v>1</v>
      </c>
      <c r="C24" s="54">
        <v>2</v>
      </c>
      <c r="D24" s="54">
        <v>3</v>
      </c>
      <c r="E24" s="54">
        <v>4</v>
      </c>
      <c r="F24" s="54">
        <v>5</v>
      </c>
      <c r="G24" s="54">
        <v>6</v>
      </c>
      <c r="H24" s="55">
        <v>7</v>
      </c>
    </row>
    <row r="25" spans="1:8" x14ac:dyDescent="0.25">
      <c r="A25" s="57" t="s">
        <v>9</v>
      </c>
      <c r="B25" s="47" t="e">
        <f>#REF!</f>
        <v>#REF!</v>
      </c>
      <c r="C25" s="47" t="e">
        <f>#REF!</f>
        <v>#REF!</v>
      </c>
      <c r="D25" s="47" t="e">
        <f>#REF!</f>
        <v>#REF!</v>
      </c>
      <c r="E25" s="47" t="e">
        <f>#REF!</f>
        <v>#REF!</v>
      </c>
      <c r="F25" s="47" t="e">
        <f>#REF!</f>
        <v>#REF!</v>
      </c>
      <c r="G25" s="47" t="e">
        <f>#REF!</f>
        <v>#REF!</v>
      </c>
      <c r="H25" s="48" t="e">
        <f>#REF!</f>
        <v>#REF!</v>
      </c>
    </row>
    <row r="26" spans="1:8" x14ac:dyDescent="0.25">
      <c r="A26" s="57" t="s">
        <v>12</v>
      </c>
      <c r="B26" s="47" t="e">
        <f>#REF!</f>
        <v>#REF!</v>
      </c>
      <c r="C26" s="47" t="e">
        <f>#REF!</f>
        <v>#REF!</v>
      </c>
      <c r="D26" s="47" t="e">
        <f>#REF!</f>
        <v>#REF!</v>
      </c>
      <c r="E26" s="47" t="e">
        <f>#REF!</f>
        <v>#REF!</v>
      </c>
      <c r="F26" s="47" t="e">
        <f>#REF!</f>
        <v>#REF!</v>
      </c>
      <c r="G26" s="47" t="e">
        <f>#REF!</f>
        <v>#REF!</v>
      </c>
      <c r="H26" s="48" t="e">
        <f>#REF!</f>
        <v>#REF!</v>
      </c>
    </row>
    <row r="27" spans="1:8" x14ac:dyDescent="0.25">
      <c r="A27" s="57" t="s">
        <v>13</v>
      </c>
      <c r="B27" s="47">
        <f>PROTEINE!H12</f>
        <v>9.98</v>
      </c>
      <c r="C27" s="47">
        <f>PROTEINE!I12</f>
        <v>13.14</v>
      </c>
      <c r="D27" s="47">
        <f>PROTEINE!J12</f>
        <v>19.96</v>
      </c>
      <c r="E27" s="47">
        <f>PROTEINE!K12</f>
        <v>26.75</v>
      </c>
      <c r="F27" s="47">
        <f>PROTEINE!L12</f>
        <v>33.56</v>
      </c>
      <c r="G27" s="47">
        <f>PROTEINE!M12</f>
        <v>39.69</v>
      </c>
      <c r="H27" s="48">
        <f>PROTEINE!N12</f>
        <v>48.04</v>
      </c>
    </row>
    <row r="28" spans="1:8" x14ac:dyDescent="0.25">
      <c r="A28" s="57" t="s">
        <v>7</v>
      </c>
      <c r="B28" s="47" t="e">
        <f>#REF!</f>
        <v>#REF!</v>
      </c>
      <c r="C28" s="47" t="e">
        <f>#REF!</f>
        <v>#REF!</v>
      </c>
      <c r="D28" s="47" t="e">
        <f>#REF!</f>
        <v>#REF!</v>
      </c>
      <c r="E28" s="47" t="e">
        <f>#REF!</f>
        <v>#REF!</v>
      </c>
      <c r="F28" s="47" t="e">
        <f>#REF!</f>
        <v>#REF!</v>
      </c>
      <c r="G28" s="47" t="e">
        <f>#REF!</f>
        <v>#REF!</v>
      </c>
      <c r="H28" s="48" t="e">
        <f>#REF!</f>
        <v>#REF!</v>
      </c>
    </row>
    <row r="29" spans="1:8" ht="15.75" thickBot="1" x14ac:dyDescent="0.3">
      <c r="A29" s="57" t="s">
        <v>10</v>
      </c>
      <c r="B29" s="47" t="e">
        <f>#REF!</f>
        <v>#REF!</v>
      </c>
      <c r="C29" s="47" t="e">
        <f>#REF!</f>
        <v>#REF!</v>
      </c>
      <c r="D29" s="47" t="e">
        <f>#REF!</f>
        <v>#REF!</v>
      </c>
      <c r="E29" s="47" t="e">
        <f>#REF!</f>
        <v>#REF!</v>
      </c>
      <c r="F29" s="47" t="e">
        <f>#REF!</f>
        <v>#REF!</v>
      </c>
      <c r="G29" s="47" t="e">
        <f>#REF!</f>
        <v>#REF!</v>
      </c>
      <c r="H29" s="48" t="e">
        <f>#REF!</f>
        <v>#REF!</v>
      </c>
    </row>
    <row r="30" spans="1:8" ht="15.75" thickBot="1" x14ac:dyDescent="0.3">
      <c r="A30" s="56" t="s">
        <v>303</v>
      </c>
      <c r="B30" s="50" t="e">
        <f>SUM(B25:B29)</f>
        <v>#REF!</v>
      </c>
      <c r="C30" s="50" t="e">
        <f t="shared" ref="C30:H30" si="8">SUM(C25:C29)</f>
        <v>#REF!</v>
      </c>
      <c r="D30" s="50" t="e">
        <f t="shared" si="8"/>
        <v>#REF!</v>
      </c>
      <c r="E30" s="50" t="e">
        <f t="shared" si="8"/>
        <v>#REF!</v>
      </c>
      <c r="F30" s="50" t="e">
        <f t="shared" si="8"/>
        <v>#REF!</v>
      </c>
      <c r="G30" s="50" t="e">
        <f t="shared" si="8"/>
        <v>#REF!</v>
      </c>
      <c r="H30" s="51" t="e">
        <f t="shared" si="8"/>
        <v>#REF!</v>
      </c>
    </row>
    <row r="31" spans="1:8" x14ac:dyDescent="0.25">
      <c r="A31" s="57" t="s">
        <v>302</v>
      </c>
      <c r="B31">
        <f>B9*4</f>
        <v>36</v>
      </c>
      <c r="C31">
        <f t="shared" ref="C31:H31" si="9">C9*4</f>
        <v>48</v>
      </c>
      <c r="D31">
        <f t="shared" si="9"/>
        <v>72</v>
      </c>
      <c r="E31">
        <f t="shared" si="9"/>
        <v>96</v>
      </c>
      <c r="F31">
        <f t="shared" si="9"/>
        <v>120</v>
      </c>
      <c r="G31">
        <f t="shared" si="9"/>
        <v>144</v>
      </c>
      <c r="H31" s="49">
        <f t="shared" si="9"/>
        <v>168</v>
      </c>
    </row>
    <row r="32" spans="1:8" ht="15.75" thickBot="1" x14ac:dyDescent="0.3">
      <c r="A32" s="58" t="s">
        <v>304</v>
      </c>
      <c r="B32" s="52" t="e">
        <f>B30/B31</f>
        <v>#REF!</v>
      </c>
      <c r="C32" s="52" t="e">
        <f t="shared" ref="C32:H32" si="10">C30/C31</f>
        <v>#REF!</v>
      </c>
      <c r="D32" s="52" t="e">
        <f t="shared" si="10"/>
        <v>#REF!</v>
      </c>
      <c r="E32" s="52" t="e">
        <f t="shared" si="10"/>
        <v>#REF!</v>
      </c>
      <c r="F32" s="52" t="e">
        <f t="shared" si="10"/>
        <v>#REF!</v>
      </c>
      <c r="G32" s="52" t="e">
        <f t="shared" si="10"/>
        <v>#REF!</v>
      </c>
      <c r="H32" s="53" t="e">
        <f t="shared" si="10"/>
        <v>#REF!</v>
      </c>
    </row>
  </sheetData>
  <sheetProtection sheet="1" autoFilter="0"/>
  <sortState xmlns:xlrd2="http://schemas.microsoft.com/office/spreadsheetml/2017/richdata2" ref="A14:A21">
    <sortCondition ref="A14:A21"/>
  </sortState>
  <mergeCells count="1">
    <mergeCell ref="B1:H1"/>
  </mergeCells>
  <dataValidations count="1">
    <dataValidation type="list" allowBlank="1" showInputMessage="1" showErrorMessage="1" sqref="I6" xr:uid="{00000000-0002-0000-0200-000000000000}">
      <formula1>"HIVER,ETE"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2"/>
  <dimension ref="A1:R578"/>
  <sheetViews>
    <sheetView showZeros="0" tabSelected="1" zoomScale="96" zoomScaleNormal="96" workbookViewId="0">
      <pane ySplit="12" topLeftCell="A16" activePane="bottomLeft" state="frozen"/>
      <selection pane="bottomLeft" activeCell="R11" sqref="R11"/>
    </sheetView>
  </sheetViews>
  <sheetFormatPr defaultColWidth="11.42578125" defaultRowHeight="15" x14ac:dyDescent="0.25"/>
  <cols>
    <col min="1" max="1" width="40.28515625" style="69" customWidth="1"/>
    <col min="2" max="2" width="24.140625" style="16" bestFit="1" customWidth="1"/>
    <col min="3" max="3" width="9.140625" style="16" customWidth="1"/>
    <col min="4" max="4" width="12.140625" style="16" customWidth="1"/>
    <col min="5" max="5" width="12.28515625" style="16" customWidth="1"/>
    <col min="6" max="6" width="10.28515625" style="16" bestFit="1" customWidth="1"/>
    <col min="15" max="15" width="10" customWidth="1"/>
    <col min="16" max="16" width="10.42578125" bestFit="1" customWidth="1"/>
  </cols>
  <sheetData>
    <row r="1" spans="1:18" ht="19.899999999999999" customHeight="1" x14ac:dyDescent="0.25">
      <c r="H1" s="87" t="s">
        <v>245</v>
      </c>
      <c r="I1" s="88"/>
      <c r="J1" s="88"/>
      <c r="K1" s="88"/>
      <c r="L1" s="88"/>
      <c r="M1" s="88"/>
      <c r="N1" s="89"/>
    </row>
    <row r="2" spans="1:18" ht="19.899999999999999" customHeight="1" x14ac:dyDescent="0.25">
      <c r="F2" s="90" t="s">
        <v>227</v>
      </c>
      <c r="G2" s="91"/>
      <c r="H2" s="24">
        <v>1</v>
      </c>
      <c r="I2" s="24">
        <v>2</v>
      </c>
      <c r="J2" s="24">
        <v>3</v>
      </c>
      <c r="K2" s="24">
        <v>4</v>
      </c>
      <c r="L2" s="24">
        <v>5</v>
      </c>
      <c r="M2" s="24">
        <v>6</v>
      </c>
      <c r="N2" s="24">
        <v>7</v>
      </c>
    </row>
    <row r="3" spans="1:18" ht="19.899999999999999" customHeight="1" x14ac:dyDescent="0.25">
      <c r="F3" s="90" t="s">
        <v>228</v>
      </c>
      <c r="G3" s="91"/>
      <c r="H3" s="25">
        <f>Bénéficiaires!B3</f>
        <v>37</v>
      </c>
      <c r="I3" s="25">
        <f>Bénéficiaires!C3</f>
        <v>15</v>
      </c>
      <c r="J3" s="25">
        <f>Bénéficiaires!D3</f>
        <v>9</v>
      </c>
      <c r="K3" s="25">
        <f>Bénéficiaires!E3</f>
        <v>12</v>
      </c>
      <c r="L3" s="25">
        <f>Bénéficiaires!F3</f>
        <v>6</v>
      </c>
      <c r="M3" s="25">
        <f>Bénéficiaires!G3</f>
        <v>4</v>
      </c>
      <c r="N3" s="25">
        <f>Bénéficiaires!H3</f>
        <v>1</v>
      </c>
    </row>
    <row r="4" spans="1:18" ht="19.899999999999999" customHeight="1" x14ac:dyDescent="0.25">
      <c r="F4" s="90" t="s">
        <v>229</v>
      </c>
      <c r="G4" s="91"/>
      <c r="H4" s="10">
        <v>58.5</v>
      </c>
      <c r="I4" s="10">
        <v>22</v>
      </c>
      <c r="J4" s="10">
        <v>27</v>
      </c>
      <c r="K4" s="10">
        <v>44</v>
      </c>
      <c r="L4" s="10">
        <v>30</v>
      </c>
      <c r="M4" s="10">
        <v>24</v>
      </c>
      <c r="N4" s="10">
        <v>7</v>
      </c>
      <c r="O4" s="10">
        <f>SUM(H4:N4)</f>
        <v>212.5</v>
      </c>
    </row>
    <row r="5" spans="1:18" ht="19.899999999999999" customHeight="1" x14ac:dyDescent="0.25">
      <c r="G5" s="26"/>
      <c r="H5" s="11">
        <v>39</v>
      </c>
      <c r="I5" s="11">
        <v>22</v>
      </c>
      <c r="J5" s="11">
        <v>27</v>
      </c>
      <c r="K5" s="11">
        <v>44</v>
      </c>
      <c r="L5" s="11">
        <v>30</v>
      </c>
      <c r="M5" s="11">
        <v>24</v>
      </c>
      <c r="N5" s="11">
        <v>7</v>
      </c>
      <c r="O5" s="11">
        <f>SUM(H5:N5)</f>
        <v>193</v>
      </c>
    </row>
    <row r="6" spans="1:18" ht="19.899999999999999" customHeight="1" x14ac:dyDescent="0.25">
      <c r="F6" s="90" t="s">
        <v>230</v>
      </c>
      <c r="G6" s="91"/>
      <c r="H6" s="12">
        <v>9</v>
      </c>
      <c r="I6" s="12">
        <v>12</v>
      </c>
      <c r="J6" s="12">
        <v>18</v>
      </c>
      <c r="K6" s="12">
        <v>24</v>
      </c>
      <c r="L6" s="12">
        <v>30</v>
      </c>
      <c r="M6" s="12">
        <v>36</v>
      </c>
      <c r="N6" s="12">
        <v>42</v>
      </c>
    </row>
    <row r="7" spans="1:18" ht="19.899999999999999" customHeight="1" x14ac:dyDescent="0.25">
      <c r="F7" s="90" t="s">
        <v>232</v>
      </c>
      <c r="G7" s="91"/>
      <c r="H7" s="14">
        <f t="shared" ref="H7:N7" si="0">H3*H6</f>
        <v>333</v>
      </c>
      <c r="I7" s="14">
        <f t="shared" si="0"/>
        <v>180</v>
      </c>
      <c r="J7" s="14">
        <f t="shared" si="0"/>
        <v>162</v>
      </c>
      <c r="K7" s="14">
        <f t="shared" si="0"/>
        <v>288</v>
      </c>
      <c r="L7" s="14">
        <f t="shared" si="0"/>
        <v>180</v>
      </c>
      <c r="M7" s="14">
        <f t="shared" si="0"/>
        <v>144</v>
      </c>
      <c r="N7" s="14">
        <f t="shared" si="0"/>
        <v>42</v>
      </c>
      <c r="O7" s="14">
        <f>SUM(H7:N7)</f>
        <v>1329</v>
      </c>
    </row>
    <row r="8" spans="1:18" ht="19.899999999999999" customHeight="1" x14ac:dyDescent="0.25">
      <c r="E8" s="90" t="s">
        <v>233</v>
      </c>
      <c r="F8" s="90"/>
      <c r="G8" s="91"/>
      <c r="H8" s="13">
        <v>9</v>
      </c>
      <c r="I8" s="13">
        <v>12</v>
      </c>
      <c r="J8" s="13">
        <v>18</v>
      </c>
      <c r="K8" s="13">
        <v>24</v>
      </c>
      <c r="L8" s="13">
        <v>30</v>
      </c>
      <c r="M8" s="13">
        <v>36</v>
      </c>
      <c r="N8" s="13">
        <v>42</v>
      </c>
      <c r="O8">
        <f>SUM(H8:N8)</f>
        <v>171</v>
      </c>
    </row>
    <row r="9" spans="1:18" ht="15.75" thickBot="1" x14ac:dyDescent="0.3">
      <c r="A9" s="70" t="s">
        <v>2</v>
      </c>
      <c r="B9" s="30" t="s">
        <v>246</v>
      </c>
      <c r="H9" s="20">
        <f t="shared" ref="H9:N9" si="1">H12/H8*100</f>
        <v>110.8888888888889</v>
      </c>
      <c r="I9" s="20">
        <f t="shared" si="1"/>
        <v>109.5</v>
      </c>
      <c r="J9" s="20">
        <f t="shared" si="1"/>
        <v>110.8888888888889</v>
      </c>
      <c r="K9" s="20">
        <f t="shared" si="1"/>
        <v>111.45833333333333</v>
      </c>
      <c r="L9" s="20">
        <f t="shared" si="1"/>
        <v>111.86666666666667</v>
      </c>
      <c r="M9" s="20">
        <f t="shared" si="1"/>
        <v>110.25</v>
      </c>
      <c r="N9" s="20">
        <f t="shared" si="1"/>
        <v>114.38095238095238</v>
      </c>
      <c r="P9" s="20"/>
    </row>
    <row r="10" spans="1:18" ht="19.5" thickBot="1" x14ac:dyDescent="0.35">
      <c r="H10" s="92">
        <f>+H8*$O$10</f>
        <v>10.350000000000001</v>
      </c>
      <c r="I10" s="92">
        <f>+I8*$O$10</f>
        <v>13.8</v>
      </c>
      <c r="J10" s="92">
        <f>+J8*$O$10</f>
        <v>20.700000000000003</v>
      </c>
      <c r="K10" s="92">
        <f>+K8*$O$10</f>
        <v>27.6</v>
      </c>
      <c r="L10" s="92">
        <f>+L8*$O$10</f>
        <v>34.500000000000007</v>
      </c>
      <c r="M10" s="92">
        <f>+M8*$O$10</f>
        <v>41.400000000000006</v>
      </c>
      <c r="N10" s="92">
        <f>+N8*$O$10</f>
        <v>48.300000000000004</v>
      </c>
      <c r="O10" s="93">
        <v>1.1500000000000001</v>
      </c>
    </row>
    <row r="11" spans="1:18" s="7" customFormat="1" ht="45.75" thickBot="1" x14ac:dyDescent="0.35">
      <c r="A11" s="70" t="s">
        <v>0</v>
      </c>
      <c r="B11" s="27" t="s">
        <v>247</v>
      </c>
      <c r="C11" s="27" t="s">
        <v>296</v>
      </c>
      <c r="D11" s="30" t="s">
        <v>248</v>
      </c>
      <c r="E11" s="28" t="s">
        <v>250</v>
      </c>
      <c r="F11" s="29" t="s">
        <v>241</v>
      </c>
      <c r="P11" s="94">
        <f>SUM(P13:P40)</f>
        <v>0</v>
      </c>
    </row>
    <row r="12" spans="1:18" ht="60" x14ac:dyDescent="0.25">
      <c r="A12" s="79" t="s">
        <v>13</v>
      </c>
      <c r="B12" s="32"/>
      <c r="C12" s="32"/>
      <c r="D12" s="77"/>
      <c r="E12" s="23"/>
      <c r="F12" s="23"/>
      <c r="G12" s="21"/>
      <c r="H12" s="13">
        <f>(SUMPRODUCT(H13:H40,$C13:$C40))</f>
        <v>9.98</v>
      </c>
      <c r="I12" s="13">
        <f t="shared" ref="I12:N12" si="2">(SUMPRODUCT(I13:I40,$C13:$C40))</f>
        <v>13.14</v>
      </c>
      <c r="J12" s="13">
        <f t="shared" si="2"/>
        <v>19.96</v>
      </c>
      <c r="K12" s="13">
        <f t="shared" si="2"/>
        <v>26.75</v>
      </c>
      <c r="L12" s="13">
        <f t="shared" si="2"/>
        <v>33.56</v>
      </c>
      <c r="M12" s="13">
        <f t="shared" si="2"/>
        <v>39.69</v>
      </c>
      <c r="N12" s="13">
        <f t="shared" si="2"/>
        <v>48.04</v>
      </c>
      <c r="O12" s="31" t="s">
        <v>243</v>
      </c>
      <c r="P12" s="31" t="s">
        <v>244</v>
      </c>
    </row>
    <row r="13" spans="1:18" x14ac:dyDescent="0.25">
      <c r="A13" s="78" t="s">
        <v>356</v>
      </c>
      <c r="B13" s="27">
        <v>1152</v>
      </c>
      <c r="C13" s="27">
        <v>0.33</v>
      </c>
      <c r="D13" s="30">
        <v>380.16</v>
      </c>
      <c r="E13" s="16" t="str">
        <f>IFERROR(VLOOKUP(A13,BDD!$B:$C,2,FALSE),"")</f>
        <v>CONGEL 5</v>
      </c>
      <c r="F13" s="22">
        <f t="shared" ref="F13:F40" si="3">IF($B13&gt;0,$B13/$O$7,"")</f>
        <v>0.86681715575620766</v>
      </c>
      <c r="H13">
        <v>6</v>
      </c>
      <c r="I13">
        <v>8</v>
      </c>
      <c r="J13">
        <v>12</v>
      </c>
      <c r="K13">
        <v>25</v>
      </c>
      <c r="L13">
        <v>32</v>
      </c>
      <c r="M13">
        <v>43</v>
      </c>
      <c r="N13">
        <v>38</v>
      </c>
      <c r="O13" s="32">
        <f>IFERROR($H$3*H13+$I$3*I13+$J$3*J13+$K$3*K13+$L$3*L13+$M$3*M13+$N$3*N13,"")</f>
        <v>1152</v>
      </c>
      <c r="P13" s="32">
        <f>IFERROR(B13-O13,"")</f>
        <v>0</v>
      </c>
      <c r="R13">
        <v>1</v>
      </c>
    </row>
    <row r="14" spans="1:18" x14ac:dyDescent="0.25">
      <c r="A14" s="78" t="s">
        <v>89</v>
      </c>
      <c r="B14" s="27">
        <v>578</v>
      </c>
      <c r="C14" s="27">
        <v>0.5</v>
      </c>
      <c r="D14" s="30">
        <v>289</v>
      </c>
      <c r="E14" s="16" t="str">
        <f>IFERROR(VLOOKUP(A14,BDD!$B:$C,2,FALSE),"")</f>
        <v>LAIT ET ŒUFS</v>
      </c>
      <c r="F14" s="22">
        <f t="shared" si="3"/>
        <v>0.43491346877351394</v>
      </c>
      <c r="H14">
        <v>2</v>
      </c>
      <c r="I14">
        <v>3</v>
      </c>
      <c r="J14">
        <v>4</v>
      </c>
      <c r="K14">
        <v>15</v>
      </c>
      <c r="L14">
        <v>20</v>
      </c>
      <c r="M14">
        <v>25</v>
      </c>
      <c r="N14">
        <v>23</v>
      </c>
      <c r="O14" s="32">
        <f t="shared" ref="O14:O40" si="4">IFERROR($H$3*H14+$I$3*I14+$J$3*J14+$K$3*K14+$L$3*L14+$M$3*M14+$N$3*N14,"")</f>
        <v>578</v>
      </c>
      <c r="P14" s="32">
        <f t="shared" ref="P14:P40" si="5">IFERROR(B14-O14,"")</f>
        <v>0</v>
      </c>
    </row>
    <row r="15" spans="1:18" x14ac:dyDescent="0.25">
      <c r="A15" s="78" t="s">
        <v>162</v>
      </c>
      <c r="B15" s="27">
        <v>12</v>
      </c>
      <c r="C15" s="27">
        <v>4</v>
      </c>
      <c r="D15" s="30">
        <v>48</v>
      </c>
      <c r="E15" s="16" t="str">
        <f>IFERROR(VLOOKUP(A15,BDD!$B:$C,2,FALSE),"")</f>
        <v>AMBIANT 1</v>
      </c>
      <c r="F15" s="22">
        <f t="shared" si="3"/>
        <v>9.0293453724604959E-3</v>
      </c>
      <c r="J15">
        <v>1</v>
      </c>
      <c r="N15">
        <v>3</v>
      </c>
      <c r="O15" s="32">
        <f t="shared" si="4"/>
        <v>12</v>
      </c>
      <c r="P15" s="32">
        <f t="shared" si="5"/>
        <v>0</v>
      </c>
    </row>
    <row r="16" spans="1:18" x14ac:dyDescent="0.25">
      <c r="A16" s="78" t="s">
        <v>294</v>
      </c>
      <c r="B16" s="27">
        <v>120</v>
      </c>
      <c r="C16" s="27">
        <v>1</v>
      </c>
      <c r="D16" s="30">
        <v>120</v>
      </c>
      <c r="E16" s="16" t="str">
        <f>IFERROR(VLOOKUP(A16,BDD!$B:$C,2,FALSE),"")</f>
        <v>CE-AMBIANT 1</v>
      </c>
      <c r="F16" s="22">
        <f t="shared" si="3"/>
        <v>9.0293453724604969E-2</v>
      </c>
      <c r="H16">
        <v>1</v>
      </c>
      <c r="I16">
        <v>2</v>
      </c>
      <c r="J16">
        <v>2</v>
      </c>
      <c r="K16">
        <v>2</v>
      </c>
      <c r="L16">
        <v>1</v>
      </c>
      <c r="M16">
        <v>1</v>
      </c>
      <c r="N16">
        <v>1</v>
      </c>
      <c r="O16" s="32">
        <f t="shared" si="4"/>
        <v>120</v>
      </c>
      <c r="P16" s="32">
        <f t="shared" si="5"/>
        <v>0</v>
      </c>
    </row>
    <row r="17" spans="1:16" x14ac:dyDescent="0.25">
      <c r="A17" s="78" t="s">
        <v>286</v>
      </c>
      <c r="B17" s="27">
        <v>72</v>
      </c>
      <c r="C17" s="27">
        <v>2</v>
      </c>
      <c r="D17" s="30">
        <v>144</v>
      </c>
      <c r="E17" s="16" t="str">
        <f>IFERROR(VLOOKUP(A17,BDD!$B:$C,2,FALSE),"")</f>
        <v>AMBIANT 1</v>
      </c>
      <c r="F17" s="22">
        <f t="shared" si="3"/>
        <v>5.4176072234762979E-2</v>
      </c>
      <c r="H17">
        <v>1</v>
      </c>
      <c r="I17">
        <v>1</v>
      </c>
      <c r="J17">
        <v>1</v>
      </c>
      <c r="L17">
        <v>1</v>
      </c>
      <c r="M17">
        <v>1</v>
      </c>
      <c r="N17">
        <v>1</v>
      </c>
      <c r="O17" s="32">
        <f t="shared" si="4"/>
        <v>72</v>
      </c>
      <c r="P17" s="32">
        <f t="shared" si="5"/>
        <v>0</v>
      </c>
    </row>
    <row r="18" spans="1:16" x14ac:dyDescent="0.25">
      <c r="A18" s="78" t="s">
        <v>309</v>
      </c>
      <c r="B18" s="27">
        <v>150</v>
      </c>
      <c r="C18" s="27">
        <v>1</v>
      </c>
      <c r="D18" s="30">
        <v>150</v>
      </c>
      <c r="E18" s="16" t="str">
        <f>IFERROR(VLOOKUP(A18,BDD!$B:$C,2,FALSE),"")</f>
        <v>CE-AMBIANT 1</v>
      </c>
      <c r="F18" s="22">
        <f t="shared" si="3"/>
        <v>0.11286681715575621</v>
      </c>
      <c r="H18">
        <v>2</v>
      </c>
      <c r="I18">
        <v>2</v>
      </c>
      <c r="J18">
        <v>2</v>
      </c>
      <c r="K18">
        <v>1</v>
      </c>
      <c r="L18">
        <v>1</v>
      </c>
      <c r="M18">
        <v>2</v>
      </c>
      <c r="N18">
        <v>2</v>
      </c>
      <c r="O18" s="32">
        <f t="shared" si="4"/>
        <v>150</v>
      </c>
      <c r="P18" s="32">
        <f t="shared" si="5"/>
        <v>0</v>
      </c>
    </row>
    <row r="19" spans="1:16" x14ac:dyDescent="0.25">
      <c r="A19" s="78" t="s">
        <v>347</v>
      </c>
      <c r="B19" s="27">
        <v>248</v>
      </c>
      <c r="C19" s="27">
        <v>1</v>
      </c>
      <c r="D19" s="30">
        <v>248</v>
      </c>
      <c r="E19" s="16" t="str">
        <f>IFERROR(VLOOKUP(A19,BDD!$B:$C,2,FALSE),"")</f>
        <v>CONGEL 6</v>
      </c>
      <c r="F19" s="22">
        <f t="shared" si="3"/>
        <v>0.18660647103085026</v>
      </c>
      <c r="H19">
        <v>1</v>
      </c>
      <c r="I19">
        <v>2</v>
      </c>
      <c r="J19">
        <v>3</v>
      </c>
      <c r="K19">
        <v>7</v>
      </c>
      <c r="L19">
        <v>6</v>
      </c>
      <c r="M19">
        <v>7</v>
      </c>
      <c r="N19">
        <v>6</v>
      </c>
      <c r="O19" s="32">
        <f t="shared" si="4"/>
        <v>248</v>
      </c>
      <c r="P19" s="32">
        <f t="shared" si="5"/>
        <v>0</v>
      </c>
    </row>
    <row r="20" spans="1:16" x14ac:dyDescent="0.25">
      <c r="A20" s="78" t="s">
        <v>412</v>
      </c>
      <c r="B20" s="27">
        <v>84</v>
      </c>
      <c r="C20" s="27">
        <v>1</v>
      </c>
      <c r="D20" s="30">
        <v>84</v>
      </c>
      <c r="E20" s="16" t="str">
        <f>IFERROR(VLOOKUP(A20,BDD!$B:$C,2,FALSE),"")</f>
        <v>FRIGO 3</v>
      </c>
      <c r="F20" s="22">
        <f t="shared" si="3"/>
        <v>6.320541760722348E-2</v>
      </c>
      <c r="H20">
        <v>1</v>
      </c>
      <c r="I20">
        <v>1</v>
      </c>
      <c r="J20">
        <v>1</v>
      </c>
      <c r="K20">
        <v>1</v>
      </c>
      <c r="L20">
        <v>1</v>
      </c>
      <c r="M20">
        <v>1</v>
      </c>
      <c r="N20">
        <v>1</v>
      </c>
      <c r="O20" s="32">
        <f t="shared" si="4"/>
        <v>84</v>
      </c>
      <c r="P20" s="32">
        <f t="shared" si="5"/>
        <v>0</v>
      </c>
    </row>
    <row r="21" spans="1:16" x14ac:dyDescent="0.25">
      <c r="A21" s="78" t="s">
        <v>414</v>
      </c>
      <c r="B21" s="27">
        <v>6</v>
      </c>
      <c r="C21" s="27">
        <v>2</v>
      </c>
      <c r="D21" s="30">
        <v>12</v>
      </c>
      <c r="E21" s="16" t="str">
        <f>IFERROR(VLOOKUP(A21,BDD!$B:$C,2,FALSE),"")</f>
        <v>FRIGO 3</v>
      </c>
      <c r="F21" s="22">
        <f t="shared" si="3"/>
        <v>4.5146726862302479E-3</v>
      </c>
      <c r="L21">
        <v>1</v>
      </c>
      <c r="O21" s="32">
        <f t="shared" si="4"/>
        <v>6</v>
      </c>
      <c r="P21" s="32">
        <f t="shared" si="5"/>
        <v>0</v>
      </c>
    </row>
    <row r="22" spans="1:16" x14ac:dyDescent="0.25">
      <c r="B22"/>
      <c r="C22"/>
      <c r="D22"/>
      <c r="E22" s="16" t="str">
        <f>IFERROR(VLOOKUP(A22,BDD!$B:$C,2,FALSE),"")</f>
        <v/>
      </c>
      <c r="F22" s="22" t="str">
        <f t="shared" si="3"/>
        <v/>
      </c>
      <c r="H22" s="35"/>
      <c r="I22" s="35"/>
      <c r="J22" s="35"/>
      <c r="K22" s="35"/>
      <c r="L22" s="35"/>
      <c r="M22" s="35"/>
      <c r="N22" s="35"/>
      <c r="O22" s="32">
        <f t="shared" si="4"/>
        <v>0</v>
      </c>
      <c r="P22" s="32">
        <f t="shared" si="5"/>
        <v>0</v>
      </c>
    </row>
    <row r="23" spans="1:16" x14ac:dyDescent="0.25">
      <c r="B23"/>
      <c r="C23"/>
      <c r="D23"/>
      <c r="E23" s="16" t="str">
        <f>IFERROR(VLOOKUP(A23,BDD!$B:$C,2,FALSE),"")</f>
        <v/>
      </c>
      <c r="F23" s="22" t="str">
        <f t="shared" si="3"/>
        <v/>
      </c>
      <c r="H23" s="35"/>
      <c r="I23" s="35"/>
      <c r="J23" s="35"/>
      <c r="K23" s="35"/>
      <c r="L23" s="35"/>
      <c r="M23" s="35"/>
      <c r="N23" s="35"/>
      <c r="O23" s="32">
        <f t="shared" si="4"/>
        <v>0</v>
      </c>
      <c r="P23" s="32">
        <f t="shared" si="5"/>
        <v>0</v>
      </c>
    </row>
    <row r="24" spans="1:16" x14ac:dyDescent="0.25">
      <c r="B24"/>
      <c r="C24"/>
      <c r="D24"/>
      <c r="E24" s="16" t="str">
        <f>IFERROR(VLOOKUP(A24,BDD!$B:$C,2,FALSE),"")</f>
        <v/>
      </c>
      <c r="F24" s="22" t="str">
        <f t="shared" si="3"/>
        <v/>
      </c>
      <c r="H24" s="35"/>
      <c r="I24" s="35"/>
      <c r="J24" s="35"/>
      <c r="K24" s="35"/>
      <c r="L24" s="35"/>
      <c r="M24" s="35"/>
      <c r="N24" s="35"/>
      <c r="O24" s="32">
        <f t="shared" si="4"/>
        <v>0</v>
      </c>
      <c r="P24" s="32">
        <f t="shared" si="5"/>
        <v>0</v>
      </c>
    </row>
    <row r="25" spans="1:16" x14ac:dyDescent="0.25">
      <c r="B25"/>
      <c r="C25"/>
      <c r="D25"/>
      <c r="E25" s="16" t="str">
        <f>IFERROR(VLOOKUP(A25,BDD!$B:$C,2,FALSE),"")</f>
        <v/>
      </c>
      <c r="F25" s="22" t="str">
        <f t="shared" si="3"/>
        <v/>
      </c>
      <c r="H25" s="35"/>
      <c r="I25" s="35"/>
      <c r="J25" s="35"/>
      <c r="K25" s="35"/>
      <c r="L25" s="35"/>
      <c r="M25" s="35"/>
      <c r="N25" s="35"/>
      <c r="O25" s="32">
        <f t="shared" si="4"/>
        <v>0</v>
      </c>
      <c r="P25" s="32">
        <f t="shared" si="5"/>
        <v>0</v>
      </c>
    </row>
    <row r="26" spans="1:16" x14ac:dyDescent="0.25">
      <c r="B26"/>
      <c r="C26"/>
      <c r="D26"/>
      <c r="E26" s="16" t="str">
        <f>IFERROR(VLOOKUP(A26,BDD!$B:$C,2,FALSE),"")</f>
        <v/>
      </c>
      <c r="F26" s="22" t="str">
        <f t="shared" si="3"/>
        <v/>
      </c>
      <c r="H26" s="35"/>
      <c r="I26" s="35"/>
      <c r="J26" s="35"/>
      <c r="K26" s="35"/>
      <c r="L26" s="35"/>
      <c r="M26" s="35"/>
      <c r="N26" s="35"/>
      <c r="O26" s="32">
        <f t="shared" si="4"/>
        <v>0</v>
      </c>
      <c r="P26" s="32">
        <f t="shared" si="5"/>
        <v>0</v>
      </c>
    </row>
    <row r="27" spans="1:16" x14ac:dyDescent="0.25">
      <c r="B27"/>
      <c r="C27"/>
      <c r="D27"/>
      <c r="E27" s="16" t="str">
        <f>IFERROR(VLOOKUP(A27,BDD!$B:$C,2,FALSE),"")</f>
        <v/>
      </c>
      <c r="F27" s="22" t="str">
        <f t="shared" si="3"/>
        <v/>
      </c>
      <c r="H27" s="35"/>
      <c r="I27" s="35"/>
      <c r="J27" s="35"/>
      <c r="K27" s="35"/>
      <c r="L27" s="35"/>
      <c r="M27" s="35"/>
      <c r="N27" s="35"/>
      <c r="O27" s="32">
        <f t="shared" si="4"/>
        <v>0</v>
      </c>
      <c r="P27" s="32">
        <f t="shared" si="5"/>
        <v>0</v>
      </c>
    </row>
    <row r="28" spans="1:16" x14ac:dyDescent="0.25">
      <c r="B28"/>
      <c r="C28"/>
      <c r="D28"/>
      <c r="E28" s="16" t="str">
        <f>IFERROR(VLOOKUP(A28,BDD!$B:$C,2,FALSE),"")</f>
        <v/>
      </c>
      <c r="F28" s="22" t="str">
        <f t="shared" si="3"/>
        <v/>
      </c>
      <c r="H28" s="35"/>
      <c r="I28" s="35"/>
      <c r="J28" s="35"/>
      <c r="K28" s="35"/>
      <c r="L28" s="35"/>
      <c r="M28" s="35"/>
      <c r="N28" s="35"/>
      <c r="O28" s="32">
        <f t="shared" si="4"/>
        <v>0</v>
      </c>
      <c r="P28" s="32">
        <f t="shared" si="5"/>
        <v>0</v>
      </c>
    </row>
    <row r="29" spans="1:16" x14ac:dyDescent="0.25">
      <c r="B29"/>
      <c r="C29"/>
      <c r="D29"/>
      <c r="E29" s="16" t="str">
        <f>IFERROR(VLOOKUP(A29,BDD!$B:$C,2,FALSE),"")</f>
        <v/>
      </c>
      <c r="F29" s="22" t="str">
        <f t="shared" si="3"/>
        <v/>
      </c>
      <c r="H29" s="35"/>
      <c r="I29" s="35"/>
      <c r="J29" s="35"/>
      <c r="K29" s="35"/>
      <c r="L29" s="35"/>
      <c r="M29" s="35"/>
      <c r="N29" s="35"/>
      <c r="O29" s="32">
        <f t="shared" si="4"/>
        <v>0</v>
      </c>
      <c r="P29" s="32">
        <f t="shared" si="5"/>
        <v>0</v>
      </c>
    </row>
    <row r="30" spans="1:16" x14ac:dyDescent="0.25">
      <c r="B30"/>
      <c r="C30"/>
      <c r="D30"/>
      <c r="E30" s="16" t="str">
        <f>IFERROR(VLOOKUP(A30,BDD!$B:$C,2,FALSE),"")</f>
        <v/>
      </c>
      <c r="F30" s="22" t="str">
        <f t="shared" si="3"/>
        <v/>
      </c>
      <c r="H30" s="35"/>
      <c r="I30" s="35"/>
      <c r="J30" s="35"/>
      <c r="K30" s="35"/>
      <c r="L30" s="35"/>
      <c r="M30" s="35"/>
      <c r="N30" s="35"/>
      <c r="O30" s="32">
        <f t="shared" si="4"/>
        <v>0</v>
      </c>
      <c r="P30" s="32">
        <f t="shared" si="5"/>
        <v>0</v>
      </c>
    </row>
    <row r="31" spans="1:16" x14ac:dyDescent="0.25">
      <c r="B31"/>
      <c r="C31"/>
      <c r="D31"/>
      <c r="E31" s="16" t="str">
        <f>IFERROR(VLOOKUP(A31,BDD!$B:$C,2,FALSE),"")</f>
        <v/>
      </c>
      <c r="F31" s="22" t="str">
        <f t="shared" si="3"/>
        <v/>
      </c>
      <c r="H31" s="35"/>
      <c r="I31" s="35"/>
      <c r="J31" s="35"/>
      <c r="K31" s="35"/>
      <c r="L31" s="35"/>
      <c r="M31" s="35"/>
      <c r="N31" s="35"/>
      <c r="O31" s="32">
        <f t="shared" si="4"/>
        <v>0</v>
      </c>
      <c r="P31" s="32">
        <f t="shared" si="5"/>
        <v>0</v>
      </c>
    </row>
    <row r="32" spans="1:16" x14ac:dyDescent="0.25">
      <c r="B32"/>
      <c r="C32"/>
      <c r="D32"/>
      <c r="E32" s="16" t="str">
        <f>IFERROR(VLOOKUP(A32,BDD!$B:$C,2,FALSE),"")</f>
        <v/>
      </c>
      <c r="F32" s="22" t="str">
        <f t="shared" si="3"/>
        <v/>
      </c>
      <c r="H32" s="35"/>
      <c r="I32" s="35"/>
      <c r="J32" s="35"/>
      <c r="K32" s="35"/>
      <c r="L32" s="35"/>
      <c r="M32" s="35"/>
      <c r="N32" s="35"/>
      <c r="O32" s="32">
        <f t="shared" si="4"/>
        <v>0</v>
      </c>
      <c r="P32" s="32">
        <f t="shared" si="5"/>
        <v>0</v>
      </c>
    </row>
    <row r="33" spans="1:16" x14ac:dyDescent="0.25">
      <c r="B33"/>
      <c r="C33"/>
      <c r="D33"/>
      <c r="E33" s="16" t="str">
        <f>IFERROR(VLOOKUP(A33,BDD!$B:$C,2,FALSE),"")</f>
        <v/>
      </c>
      <c r="F33" s="22" t="str">
        <f t="shared" si="3"/>
        <v/>
      </c>
      <c r="H33" s="35"/>
      <c r="I33" s="35"/>
      <c r="J33" s="35"/>
      <c r="K33" s="35"/>
      <c r="L33" s="35"/>
      <c r="M33" s="35"/>
      <c r="N33" s="35"/>
      <c r="O33" s="32">
        <f t="shared" si="4"/>
        <v>0</v>
      </c>
      <c r="P33" s="32">
        <f t="shared" si="5"/>
        <v>0</v>
      </c>
    </row>
    <row r="34" spans="1:16" x14ac:dyDescent="0.25">
      <c r="B34"/>
      <c r="C34"/>
      <c r="D34"/>
      <c r="E34" s="16" t="str">
        <f>IFERROR(VLOOKUP(A34,BDD!$B:$C,2,FALSE),"")</f>
        <v/>
      </c>
      <c r="F34" s="22" t="str">
        <f t="shared" si="3"/>
        <v/>
      </c>
      <c r="H34" s="35"/>
      <c r="I34" s="35"/>
      <c r="J34" s="35"/>
      <c r="K34" s="35"/>
      <c r="L34" s="35"/>
      <c r="M34" s="35"/>
      <c r="N34" s="35"/>
      <c r="O34" s="32">
        <f t="shared" si="4"/>
        <v>0</v>
      </c>
      <c r="P34" s="32">
        <f t="shared" si="5"/>
        <v>0</v>
      </c>
    </row>
    <row r="35" spans="1:16" x14ac:dyDescent="0.25">
      <c r="B35"/>
      <c r="C35"/>
      <c r="D35"/>
      <c r="E35" s="16" t="str">
        <f>IFERROR(VLOOKUP(A35,BDD!$B:$C,2,FALSE),"")</f>
        <v/>
      </c>
      <c r="F35" s="22" t="str">
        <f t="shared" si="3"/>
        <v/>
      </c>
      <c r="H35" s="35"/>
      <c r="I35" s="35"/>
      <c r="J35" s="35"/>
      <c r="K35" s="35"/>
      <c r="L35" s="35"/>
      <c r="M35" s="35"/>
      <c r="N35" s="35"/>
      <c r="O35" s="32">
        <f t="shared" si="4"/>
        <v>0</v>
      </c>
      <c r="P35" s="32">
        <f t="shared" si="5"/>
        <v>0</v>
      </c>
    </row>
    <row r="36" spans="1:16" x14ac:dyDescent="0.25">
      <c r="B36"/>
      <c r="C36"/>
      <c r="D36"/>
      <c r="E36" s="16" t="str">
        <f>IFERROR(VLOOKUP(A36,BDD!$B:$C,2,FALSE),"")</f>
        <v/>
      </c>
      <c r="F36" s="22" t="str">
        <f t="shared" si="3"/>
        <v/>
      </c>
      <c r="H36" s="35"/>
      <c r="I36" s="35"/>
      <c r="J36" s="35"/>
      <c r="K36" s="35"/>
      <c r="L36" s="35"/>
      <c r="M36" s="35"/>
      <c r="N36" s="35"/>
      <c r="O36" s="32">
        <f t="shared" si="4"/>
        <v>0</v>
      </c>
      <c r="P36" s="32">
        <f t="shared" si="5"/>
        <v>0</v>
      </c>
    </row>
    <row r="37" spans="1:16" x14ac:dyDescent="0.25">
      <c r="B37"/>
      <c r="C37"/>
      <c r="D37"/>
      <c r="E37" s="16" t="str">
        <f>IFERROR(VLOOKUP(A37,BDD!$B:$C,2,FALSE),"")</f>
        <v/>
      </c>
      <c r="F37" s="22" t="str">
        <f t="shared" si="3"/>
        <v/>
      </c>
      <c r="H37" s="35"/>
      <c r="I37" s="35"/>
      <c r="J37" s="35"/>
      <c r="K37" s="35"/>
      <c r="L37" s="35"/>
      <c r="M37" s="35"/>
      <c r="N37" s="35"/>
      <c r="O37" s="32">
        <f t="shared" si="4"/>
        <v>0</v>
      </c>
      <c r="P37" s="32">
        <f t="shared" si="5"/>
        <v>0</v>
      </c>
    </row>
    <row r="38" spans="1:16" x14ac:dyDescent="0.25">
      <c r="B38"/>
      <c r="C38"/>
      <c r="D38"/>
      <c r="E38" s="16" t="str">
        <f>IFERROR(VLOOKUP(A38,BDD!$B:$C,2,FALSE),"")</f>
        <v/>
      </c>
      <c r="F38" s="22" t="str">
        <f t="shared" si="3"/>
        <v/>
      </c>
      <c r="H38" s="35"/>
      <c r="I38" s="35"/>
      <c r="J38" s="35"/>
      <c r="K38" s="35"/>
      <c r="L38" s="35"/>
      <c r="M38" s="35"/>
      <c r="N38" s="35"/>
      <c r="O38" s="32">
        <f t="shared" si="4"/>
        <v>0</v>
      </c>
      <c r="P38" s="32">
        <f t="shared" si="5"/>
        <v>0</v>
      </c>
    </row>
    <row r="39" spans="1:16" x14ac:dyDescent="0.25">
      <c r="B39"/>
      <c r="C39"/>
      <c r="D39"/>
      <c r="E39" s="16" t="str">
        <f>IFERROR(VLOOKUP(A39,BDD!$B:$C,2,FALSE),"")</f>
        <v/>
      </c>
      <c r="F39" s="22" t="str">
        <f t="shared" si="3"/>
        <v/>
      </c>
      <c r="H39" s="35"/>
      <c r="I39" s="35"/>
      <c r="J39" s="35"/>
      <c r="K39" s="35"/>
      <c r="L39" s="35"/>
      <c r="M39" s="35"/>
      <c r="N39" s="35"/>
      <c r="O39" s="32">
        <f t="shared" si="4"/>
        <v>0</v>
      </c>
      <c r="P39" s="32">
        <f t="shared" si="5"/>
        <v>0</v>
      </c>
    </row>
    <row r="40" spans="1:16" x14ac:dyDescent="0.25">
      <c r="B40"/>
      <c r="C40"/>
      <c r="D40"/>
      <c r="E40" s="16" t="str">
        <f>IFERROR(VLOOKUP(A40,BDD!$B:$C,2,FALSE),"")</f>
        <v/>
      </c>
      <c r="F40" s="22" t="str">
        <f t="shared" si="3"/>
        <v/>
      </c>
      <c r="H40" s="35"/>
      <c r="I40" s="35"/>
      <c r="J40" s="35"/>
      <c r="K40" s="35"/>
      <c r="L40" s="35"/>
      <c r="M40" s="35"/>
      <c r="N40" s="35"/>
      <c r="O40" s="32">
        <f t="shared" si="4"/>
        <v>0</v>
      </c>
      <c r="P40" s="32">
        <f t="shared" si="5"/>
        <v>0</v>
      </c>
    </row>
    <row r="41" spans="1:16" x14ac:dyDescent="0.25">
      <c r="A41" s="71"/>
      <c r="B41" s="21"/>
      <c r="C41" s="21"/>
      <c r="D41" s="21"/>
      <c r="E41" s="23"/>
      <c r="F41" s="23"/>
      <c r="G41" s="21"/>
      <c r="H41" s="21"/>
      <c r="I41" s="21"/>
      <c r="J41" s="21"/>
      <c r="K41" s="21"/>
      <c r="L41" s="21"/>
      <c r="M41" s="21"/>
      <c r="N41" s="21"/>
      <c r="O41" s="21"/>
      <c r="P41" s="21"/>
    </row>
    <row r="42" spans="1:16" x14ac:dyDescent="0.25">
      <c r="B42"/>
      <c r="C42"/>
      <c r="D42"/>
    </row>
    <row r="43" spans="1:16" x14ac:dyDescent="0.25">
      <c r="B43"/>
      <c r="C43"/>
      <c r="D43"/>
    </row>
    <row r="44" spans="1:16" x14ac:dyDescent="0.25">
      <c r="B44"/>
      <c r="C44"/>
      <c r="D44"/>
    </row>
    <row r="45" spans="1:16" x14ac:dyDescent="0.25">
      <c r="B45"/>
      <c r="C45"/>
      <c r="D45"/>
    </row>
    <row r="46" spans="1:16" x14ac:dyDescent="0.25">
      <c r="B46"/>
      <c r="C46"/>
      <c r="D46"/>
    </row>
    <row r="47" spans="1:16" x14ac:dyDescent="0.25">
      <c r="B47"/>
      <c r="C47"/>
      <c r="D47"/>
    </row>
    <row r="48" spans="1:16" x14ac:dyDescent="0.25">
      <c r="B48"/>
      <c r="C48"/>
      <c r="D48"/>
    </row>
    <row r="49" spans="2:4" x14ac:dyDescent="0.25">
      <c r="B49"/>
      <c r="C49"/>
      <c r="D49"/>
    </row>
    <row r="50" spans="2:4" x14ac:dyDescent="0.25">
      <c r="B50"/>
      <c r="C50"/>
      <c r="D50"/>
    </row>
    <row r="51" spans="2:4" x14ac:dyDescent="0.25">
      <c r="B51"/>
      <c r="C51"/>
      <c r="D51"/>
    </row>
    <row r="52" spans="2:4" x14ac:dyDescent="0.25">
      <c r="B52"/>
      <c r="C52"/>
      <c r="D52"/>
    </row>
    <row r="53" spans="2:4" x14ac:dyDescent="0.25">
      <c r="B53"/>
      <c r="C53"/>
      <c r="D53"/>
    </row>
    <row r="54" spans="2:4" x14ac:dyDescent="0.25">
      <c r="B54"/>
      <c r="C54"/>
      <c r="D54"/>
    </row>
    <row r="55" spans="2:4" x14ac:dyDescent="0.25">
      <c r="B55"/>
      <c r="C55"/>
      <c r="D55"/>
    </row>
    <row r="56" spans="2:4" x14ac:dyDescent="0.25">
      <c r="B56"/>
      <c r="C56"/>
      <c r="D56"/>
    </row>
    <row r="57" spans="2:4" x14ac:dyDescent="0.25">
      <c r="B57"/>
      <c r="C57"/>
      <c r="D57"/>
    </row>
    <row r="58" spans="2:4" x14ac:dyDescent="0.25">
      <c r="B58"/>
      <c r="C58"/>
      <c r="D58"/>
    </row>
    <row r="59" spans="2:4" x14ac:dyDescent="0.25">
      <c r="B59"/>
      <c r="C59"/>
      <c r="D59"/>
    </row>
    <row r="60" spans="2:4" x14ac:dyDescent="0.25">
      <c r="B60"/>
      <c r="C60"/>
      <c r="D60"/>
    </row>
    <row r="61" spans="2:4" x14ac:dyDescent="0.25">
      <c r="B61"/>
      <c r="C61"/>
      <c r="D61"/>
    </row>
    <row r="62" spans="2:4" x14ac:dyDescent="0.25">
      <c r="B62"/>
      <c r="C62"/>
      <c r="D62"/>
    </row>
    <row r="63" spans="2:4" x14ac:dyDescent="0.25">
      <c r="B63"/>
      <c r="C63"/>
      <c r="D63"/>
    </row>
    <row r="64" spans="2:4" x14ac:dyDescent="0.25">
      <c r="B64"/>
      <c r="C64"/>
      <c r="D64"/>
    </row>
    <row r="65" spans="2:4" x14ac:dyDescent="0.25">
      <c r="B65"/>
      <c r="C65"/>
      <c r="D65"/>
    </row>
    <row r="66" spans="2:4" x14ac:dyDescent="0.25">
      <c r="B66"/>
      <c r="C66"/>
      <c r="D66"/>
    </row>
    <row r="67" spans="2:4" x14ac:dyDescent="0.25">
      <c r="B67"/>
      <c r="C67"/>
      <c r="D67"/>
    </row>
    <row r="68" spans="2:4" x14ac:dyDescent="0.25">
      <c r="B68"/>
      <c r="C68"/>
      <c r="D68"/>
    </row>
    <row r="69" spans="2:4" x14ac:dyDescent="0.25">
      <c r="B69"/>
      <c r="C69"/>
      <c r="D69"/>
    </row>
    <row r="70" spans="2:4" x14ac:dyDescent="0.25">
      <c r="B70"/>
      <c r="C70"/>
      <c r="D70"/>
    </row>
    <row r="71" spans="2:4" x14ac:dyDescent="0.25">
      <c r="B71"/>
      <c r="C71"/>
      <c r="D71"/>
    </row>
    <row r="72" spans="2:4" x14ac:dyDescent="0.25">
      <c r="B72"/>
      <c r="C72"/>
      <c r="D72"/>
    </row>
    <row r="73" spans="2:4" x14ac:dyDescent="0.25">
      <c r="B73"/>
      <c r="C73"/>
      <c r="D73"/>
    </row>
    <row r="74" spans="2:4" x14ac:dyDescent="0.25">
      <c r="B74"/>
      <c r="C74"/>
      <c r="D74"/>
    </row>
    <row r="75" spans="2:4" x14ac:dyDescent="0.25">
      <c r="B75"/>
      <c r="C75"/>
      <c r="D75"/>
    </row>
    <row r="76" spans="2:4" x14ac:dyDescent="0.25">
      <c r="B76"/>
      <c r="C76"/>
      <c r="D76"/>
    </row>
    <row r="77" spans="2:4" x14ac:dyDescent="0.25">
      <c r="B77"/>
      <c r="C77"/>
      <c r="D77"/>
    </row>
    <row r="78" spans="2:4" x14ac:dyDescent="0.25">
      <c r="B78"/>
      <c r="C78"/>
      <c r="D78"/>
    </row>
    <row r="79" spans="2:4" x14ac:dyDescent="0.25">
      <c r="B79"/>
      <c r="C79"/>
      <c r="D79"/>
    </row>
    <row r="80" spans="2:4" x14ac:dyDescent="0.25">
      <c r="B80"/>
      <c r="C80"/>
      <c r="D80"/>
    </row>
    <row r="81" spans="2:4" x14ac:dyDescent="0.25">
      <c r="B81"/>
      <c r="C81"/>
      <c r="D81"/>
    </row>
    <row r="82" spans="2:4" x14ac:dyDescent="0.25">
      <c r="B82"/>
      <c r="C82"/>
      <c r="D82"/>
    </row>
    <row r="83" spans="2:4" x14ac:dyDescent="0.25">
      <c r="B83"/>
      <c r="C83"/>
      <c r="D83"/>
    </row>
    <row r="84" spans="2:4" x14ac:dyDescent="0.25">
      <c r="B84"/>
      <c r="C84"/>
      <c r="D84"/>
    </row>
    <row r="85" spans="2:4" x14ac:dyDescent="0.25">
      <c r="B85"/>
      <c r="C85"/>
      <c r="D85"/>
    </row>
    <row r="86" spans="2:4" x14ac:dyDescent="0.25">
      <c r="B86"/>
      <c r="C86"/>
      <c r="D86"/>
    </row>
    <row r="87" spans="2:4" x14ac:dyDescent="0.25">
      <c r="B87"/>
      <c r="C87"/>
      <c r="D87"/>
    </row>
    <row r="88" spans="2:4" x14ac:dyDescent="0.25">
      <c r="B88"/>
      <c r="C88"/>
      <c r="D88"/>
    </row>
    <row r="89" spans="2:4" x14ac:dyDescent="0.25">
      <c r="B89"/>
      <c r="C89"/>
      <c r="D89"/>
    </row>
    <row r="90" spans="2:4" x14ac:dyDescent="0.25">
      <c r="B90"/>
      <c r="C90"/>
      <c r="D90"/>
    </row>
    <row r="91" spans="2:4" x14ac:dyDescent="0.25">
      <c r="B91"/>
      <c r="C91"/>
      <c r="D91"/>
    </row>
    <row r="92" spans="2:4" x14ac:dyDescent="0.25">
      <c r="B92"/>
      <c r="C92"/>
      <c r="D92"/>
    </row>
    <row r="93" spans="2:4" x14ac:dyDescent="0.25">
      <c r="B93"/>
      <c r="C93"/>
      <c r="D93"/>
    </row>
    <row r="94" spans="2:4" x14ac:dyDescent="0.25">
      <c r="B94"/>
      <c r="C94"/>
      <c r="D94"/>
    </row>
    <row r="95" spans="2:4" x14ac:dyDescent="0.25">
      <c r="B95"/>
      <c r="C95"/>
      <c r="D95"/>
    </row>
    <row r="96" spans="2:4" x14ac:dyDescent="0.25">
      <c r="B96"/>
      <c r="C96"/>
      <c r="D96"/>
    </row>
    <row r="97" spans="2:4" x14ac:dyDescent="0.25">
      <c r="B97"/>
      <c r="C97"/>
      <c r="D97"/>
    </row>
    <row r="98" spans="2:4" x14ac:dyDescent="0.25">
      <c r="B98"/>
      <c r="C98"/>
      <c r="D98"/>
    </row>
    <row r="99" spans="2:4" x14ac:dyDescent="0.25">
      <c r="B99"/>
      <c r="C99"/>
      <c r="D99"/>
    </row>
    <row r="100" spans="2:4" x14ac:dyDescent="0.25">
      <c r="B100"/>
      <c r="C100"/>
      <c r="D100"/>
    </row>
    <row r="101" spans="2:4" x14ac:dyDescent="0.25">
      <c r="B101"/>
      <c r="C101"/>
      <c r="D101"/>
    </row>
    <row r="102" spans="2:4" x14ac:dyDescent="0.25">
      <c r="B102"/>
      <c r="C102"/>
      <c r="D102"/>
    </row>
    <row r="103" spans="2:4" x14ac:dyDescent="0.25">
      <c r="B103"/>
      <c r="C103"/>
      <c r="D103"/>
    </row>
    <row r="104" spans="2:4" x14ac:dyDescent="0.25">
      <c r="B104"/>
      <c r="C104"/>
      <c r="D104"/>
    </row>
    <row r="105" spans="2:4" x14ac:dyDescent="0.25">
      <c r="B105"/>
      <c r="C105"/>
      <c r="D105"/>
    </row>
    <row r="106" spans="2:4" x14ac:dyDescent="0.25">
      <c r="B106"/>
      <c r="C106"/>
      <c r="D106"/>
    </row>
    <row r="107" spans="2:4" x14ac:dyDescent="0.25">
      <c r="B107"/>
      <c r="C107"/>
      <c r="D107"/>
    </row>
    <row r="108" spans="2:4" x14ac:dyDescent="0.25">
      <c r="B108"/>
      <c r="C108"/>
      <c r="D108"/>
    </row>
    <row r="109" spans="2:4" x14ac:dyDescent="0.25">
      <c r="B109"/>
      <c r="C109"/>
      <c r="D109"/>
    </row>
    <row r="110" spans="2:4" x14ac:dyDescent="0.25">
      <c r="B110"/>
      <c r="C110"/>
      <c r="D110"/>
    </row>
    <row r="111" spans="2:4" x14ac:dyDescent="0.25">
      <c r="B111"/>
      <c r="C111"/>
      <c r="D111"/>
    </row>
    <row r="112" spans="2:4" x14ac:dyDescent="0.25">
      <c r="B112"/>
      <c r="C112"/>
      <c r="D112"/>
    </row>
    <row r="113" spans="2:4" x14ac:dyDescent="0.25">
      <c r="B113"/>
      <c r="C113"/>
      <c r="D113"/>
    </row>
    <row r="114" spans="2:4" x14ac:dyDescent="0.25">
      <c r="B114"/>
      <c r="C114"/>
      <c r="D114"/>
    </row>
    <row r="115" spans="2:4" x14ac:dyDescent="0.25">
      <c r="B115"/>
      <c r="C115"/>
      <c r="D115"/>
    </row>
    <row r="116" spans="2:4" x14ac:dyDescent="0.25">
      <c r="B116"/>
      <c r="C116"/>
      <c r="D116"/>
    </row>
    <row r="117" spans="2:4" x14ac:dyDescent="0.25">
      <c r="B117"/>
      <c r="C117"/>
      <c r="D117"/>
    </row>
    <row r="118" spans="2:4" x14ac:dyDescent="0.25">
      <c r="B118"/>
      <c r="C118"/>
      <c r="D118"/>
    </row>
    <row r="119" spans="2:4" x14ac:dyDescent="0.25">
      <c r="B119"/>
      <c r="C119"/>
      <c r="D119"/>
    </row>
    <row r="120" spans="2:4" x14ac:dyDescent="0.25">
      <c r="B120"/>
      <c r="C120"/>
      <c r="D120"/>
    </row>
    <row r="121" spans="2:4" x14ac:dyDescent="0.25">
      <c r="B121"/>
      <c r="C121"/>
      <c r="D121"/>
    </row>
    <row r="122" spans="2:4" x14ac:dyDescent="0.25">
      <c r="B122"/>
      <c r="C122"/>
      <c r="D122"/>
    </row>
    <row r="123" spans="2:4" x14ac:dyDescent="0.25">
      <c r="B123"/>
      <c r="C123"/>
      <c r="D123"/>
    </row>
    <row r="124" spans="2:4" x14ac:dyDescent="0.25">
      <c r="B124"/>
      <c r="C124"/>
      <c r="D124"/>
    </row>
    <row r="125" spans="2:4" x14ac:dyDescent="0.25">
      <c r="B125"/>
      <c r="C125"/>
      <c r="D125"/>
    </row>
    <row r="126" spans="2:4" x14ac:dyDescent="0.25">
      <c r="B126"/>
      <c r="C126"/>
      <c r="D126"/>
    </row>
    <row r="127" spans="2:4" x14ac:dyDescent="0.25">
      <c r="B127"/>
      <c r="C127"/>
      <c r="D127"/>
    </row>
    <row r="128" spans="2:4" x14ac:dyDescent="0.25">
      <c r="B128"/>
      <c r="C128"/>
      <c r="D128"/>
    </row>
    <row r="129" spans="2:4" x14ac:dyDescent="0.25">
      <c r="B129"/>
      <c r="C129"/>
      <c r="D129"/>
    </row>
    <row r="130" spans="2:4" x14ac:dyDescent="0.25">
      <c r="B130"/>
      <c r="C130"/>
      <c r="D130"/>
    </row>
    <row r="131" spans="2:4" x14ac:dyDescent="0.25">
      <c r="B131"/>
      <c r="C131"/>
      <c r="D131"/>
    </row>
    <row r="132" spans="2:4" x14ac:dyDescent="0.25">
      <c r="B132"/>
      <c r="C132"/>
      <c r="D132"/>
    </row>
    <row r="133" spans="2:4" x14ac:dyDescent="0.25">
      <c r="B133"/>
      <c r="C133"/>
      <c r="D133"/>
    </row>
    <row r="134" spans="2:4" x14ac:dyDescent="0.25">
      <c r="B134"/>
      <c r="C134"/>
      <c r="D134"/>
    </row>
    <row r="135" spans="2:4" x14ac:dyDescent="0.25">
      <c r="B135"/>
      <c r="C135"/>
      <c r="D135"/>
    </row>
    <row r="136" spans="2:4" x14ac:dyDescent="0.25">
      <c r="B136"/>
      <c r="C136"/>
      <c r="D136"/>
    </row>
    <row r="137" spans="2:4" x14ac:dyDescent="0.25">
      <c r="B137"/>
      <c r="C137"/>
      <c r="D137"/>
    </row>
    <row r="138" spans="2:4" x14ac:dyDescent="0.25">
      <c r="B138"/>
      <c r="C138"/>
      <c r="D138"/>
    </row>
    <row r="139" spans="2:4" x14ac:dyDescent="0.25">
      <c r="B139"/>
      <c r="C139"/>
      <c r="D139"/>
    </row>
    <row r="140" spans="2:4" x14ac:dyDescent="0.25">
      <c r="B140"/>
      <c r="C140"/>
      <c r="D140"/>
    </row>
    <row r="141" spans="2:4" x14ac:dyDescent="0.25">
      <c r="B141"/>
      <c r="C141"/>
      <c r="D141"/>
    </row>
    <row r="142" spans="2:4" x14ac:dyDescent="0.25">
      <c r="B142"/>
      <c r="C142"/>
      <c r="D142"/>
    </row>
    <row r="143" spans="2:4" x14ac:dyDescent="0.25">
      <c r="B143"/>
      <c r="C143"/>
      <c r="D143"/>
    </row>
    <row r="144" spans="2:4" x14ac:dyDescent="0.25">
      <c r="B144"/>
      <c r="C144"/>
      <c r="D144"/>
    </row>
    <row r="145" spans="2:4" x14ac:dyDescent="0.25">
      <c r="B145"/>
      <c r="C145"/>
      <c r="D145"/>
    </row>
    <row r="146" spans="2:4" x14ac:dyDescent="0.25">
      <c r="B146"/>
      <c r="C146"/>
      <c r="D146"/>
    </row>
    <row r="147" spans="2:4" x14ac:dyDescent="0.25">
      <c r="B147"/>
      <c r="C147"/>
      <c r="D147"/>
    </row>
    <row r="148" spans="2:4" x14ac:dyDescent="0.25">
      <c r="B148"/>
      <c r="C148"/>
      <c r="D148"/>
    </row>
    <row r="149" spans="2:4" x14ac:dyDescent="0.25">
      <c r="B149"/>
      <c r="C149"/>
      <c r="D149"/>
    </row>
    <row r="150" spans="2:4" x14ac:dyDescent="0.25">
      <c r="B150"/>
      <c r="C150"/>
      <c r="D150"/>
    </row>
    <row r="151" spans="2:4" x14ac:dyDescent="0.25">
      <c r="B151"/>
      <c r="C151"/>
      <c r="D151"/>
    </row>
    <row r="152" spans="2:4" x14ac:dyDescent="0.25">
      <c r="B152"/>
      <c r="C152"/>
      <c r="D152"/>
    </row>
    <row r="153" spans="2:4" x14ac:dyDescent="0.25">
      <c r="B153"/>
      <c r="C153"/>
      <c r="D153"/>
    </row>
    <row r="154" spans="2:4" x14ac:dyDescent="0.25">
      <c r="B154"/>
      <c r="C154"/>
      <c r="D154"/>
    </row>
    <row r="155" spans="2:4" x14ac:dyDescent="0.25">
      <c r="B155"/>
      <c r="C155"/>
      <c r="D155"/>
    </row>
    <row r="156" spans="2:4" x14ac:dyDescent="0.25">
      <c r="B156"/>
      <c r="C156"/>
      <c r="D156"/>
    </row>
    <row r="157" spans="2:4" x14ac:dyDescent="0.25">
      <c r="B157"/>
      <c r="C157"/>
      <c r="D157"/>
    </row>
    <row r="158" spans="2:4" x14ac:dyDescent="0.25">
      <c r="B158"/>
      <c r="C158"/>
      <c r="D158"/>
    </row>
    <row r="159" spans="2:4" x14ac:dyDescent="0.25">
      <c r="B159"/>
      <c r="C159"/>
      <c r="D159"/>
    </row>
    <row r="160" spans="2:4" x14ac:dyDescent="0.25">
      <c r="B160"/>
      <c r="C160"/>
      <c r="D160"/>
    </row>
    <row r="161" spans="2:4" x14ac:dyDescent="0.25">
      <c r="B161"/>
      <c r="C161"/>
      <c r="D161"/>
    </row>
    <row r="162" spans="2:4" x14ac:dyDescent="0.25">
      <c r="B162"/>
      <c r="C162"/>
      <c r="D162"/>
    </row>
    <row r="163" spans="2:4" x14ac:dyDescent="0.25">
      <c r="B163"/>
      <c r="C163"/>
      <c r="D163"/>
    </row>
    <row r="164" spans="2:4" x14ac:dyDescent="0.25">
      <c r="B164"/>
      <c r="C164"/>
      <c r="D164"/>
    </row>
    <row r="165" spans="2:4" x14ac:dyDescent="0.25">
      <c r="B165"/>
      <c r="C165"/>
      <c r="D165"/>
    </row>
    <row r="166" spans="2:4" x14ac:dyDescent="0.25">
      <c r="B166"/>
      <c r="C166"/>
      <c r="D166"/>
    </row>
    <row r="167" spans="2:4" x14ac:dyDescent="0.25">
      <c r="B167"/>
      <c r="C167"/>
      <c r="D167"/>
    </row>
    <row r="168" spans="2:4" x14ac:dyDescent="0.25">
      <c r="B168"/>
      <c r="C168"/>
      <c r="D168"/>
    </row>
    <row r="169" spans="2:4" x14ac:dyDescent="0.25">
      <c r="B169"/>
      <c r="C169"/>
      <c r="D169"/>
    </row>
    <row r="170" spans="2:4" x14ac:dyDescent="0.25">
      <c r="B170"/>
      <c r="C170"/>
      <c r="D170"/>
    </row>
    <row r="171" spans="2:4" x14ac:dyDescent="0.25">
      <c r="B171"/>
      <c r="C171"/>
      <c r="D171"/>
    </row>
    <row r="172" spans="2:4" x14ac:dyDescent="0.25">
      <c r="B172"/>
      <c r="C172"/>
      <c r="D172"/>
    </row>
    <row r="173" spans="2:4" x14ac:dyDescent="0.25">
      <c r="B173"/>
      <c r="C173"/>
      <c r="D173"/>
    </row>
    <row r="174" spans="2:4" x14ac:dyDescent="0.25">
      <c r="B174"/>
      <c r="C174"/>
      <c r="D174"/>
    </row>
    <row r="175" spans="2:4" x14ac:dyDescent="0.25">
      <c r="B175"/>
      <c r="C175"/>
      <c r="D175"/>
    </row>
    <row r="176" spans="2:4" x14ac:dyDescent="0.25">
      <c r="B176"/>
      <c r="C176"/>
      <c r="D176"/>
    </row>
    <row r="177" spans="2:4" x14ac:dyDescent="0.25">
      <c r="B177"/>
      <c r="C177"/>
      <c r="D177"/>
    </row>
    <row r="178" spans="2:4" x14ac:dyDescent="0.25">
      <c r="B178"/>
      <c r="C178"/>
      <c r="D178"/>
    </row>
    <row r="179" spans="2:4" x14ac:dyDescent="0.25">
      <c r="B179"/>
      <c r="C179"/>
      <c r="D179"/>
    </row>
    <row r="180" spans="2:4" x14ac:dyDescent="0.25">
      <c r="B180"/>
      <c r="C180"/>
      <c r="D180"/>
    </row>
    <row r="181" spans="2:4" x14ac:dyDescent="0.25">
      <c r="B181"/>
      <c r="C181"/>
      <c r="D181"/>
    </row>
    <row r="182" spans="2:4" x14ac:dyDescent="0.25">
      <c r="B182"/>
      <c r="C182"/>
      <c r="D182"/>
    </row>
    <row r="183" spans="2:4" x14ac:dyDescent="0.25">
      <c r="B183"/>
      <c r="C183"/>
      <c r="D183"/>
    </row>
    <row r="184" spans="2:4" x14ac:dyDescent="0.25">
      <c r="B184"/>
      <c r="C184"/>
      <c r="D184"/>
    </row>
    <row r="185" spans="2:4" x14ac:dyDescent="0.25">
      <c r="B185"/>
      <c r="C185"/>
      <c r="D185"/>
    </row>
    <row r="186" spans="2:4" x14ac:dyDescent="0.25">
      <c r="B186"/>
      <c r="C186"/>
      <c r="D186"/>
    </row>
    <row r="187" spans="2:4" x14ac:dyDescent="0.25">
      <c r="B187"/>
      <c r="C187"/>
      <c r="D187"/>
    </row>
    <row r="188" spans="2:4" x14ac:dyDescent="0.25">
      <c r="B188"/>
      <c r="C188"/>
      <c r="D188"/>
    </row>
    <row r="189" spans="2:4" x14ac:dyDescent="0.25">
      <c r="B189"/>
      <c r="C189"/>
      <c r="D189"/>
    </row>
    <row r="190" spans="2:4" x14ac:dyDescent="0.25">
      <c r="B190"/>
      <c r="C190"/>
      <c r="D190"/>
    </row>
    <row r="191" spans="2:4" x14ac:dyDescent="0.25">
      <c r="B191"/>
      <c r="C191"/>
      <c r="D191"/>
    </row>
    <row r="192" spans="2:4" x14ac:dyDescent="0.25">
      <c r="B192"/>
      <c r="C192"/>
      <c r="D192"/>
    </row>
    <row r="193" spans="2:4" x14ac:dyDescent="0.25">
      <c r="B193"/>
      <c r="C193"/>
      <c r="D193"/>
    </row>
    <row r="194" spans="2:4" x14ac:dyDescent="0.25">
      <c r="B194"/>
      <c r="C194"/>
      <c r="D194"/>
    </row>
    <row r="195" spans="2:4" x14ac:dyDescent="0.25">
      <c r="B195"/>
      <c r="C195"/>
      <c r="D195"/>
    </row>
    <row r="196" spans="2:4" x14ac:dyDescent="0.25">
      <c r="B196"/>
      <c r="C196"/>
      <c r="D196"/>
    </row>
    <row r="197" spans="2:4" x14ac:dyDescent="0.25">
      <c r="B197"/>
      <c r="C197"/>
      <c r="D197"/>
    </row>
    <row r="198" spans="2:4" x14ac:dyDescent="0.25">
      <c r="B198"/>
      <c r="C198"/>
      <c r="D198"/>
    </row>
    <row r="199" spans="2:4" x14ac:dyDescent="0.25">
      <c r="B199"/>
      <c r="C199"/>
      <c r="D199"/>
    </row>
    <row r="200" spans="2:4" x14ac:dyDescent="0.25">
      <c r="B200"/>
      <c r="C200"/>
      <c r="D200"/>
    </row>
    <row r="201" spans="2:4" x14ac:dyDescent="0.25">
      <c r="B201"/>
      <c r="C201"/>
      <c r="D201"/>
    </row>
    <row r="202" spans="2:4" x14ac:dyDescent="0.25">
      <c r="B202"/>
      <c r="C202"/>
      <c r="D202"/>
    </row>
    <row r="203" spans="2:4" x14ac:dyDescent="0.25">
      <c r="B203"/>
      <c r="C203"/>
      <c r="D203"/>
    </row>
    <row r="204" spans="2:4" x14ac:dyDescent="0.25">
      <c r="B204"/>
      <c r="C204"/>
      <c r="D204"/>
    </row>
    <row r="205" spans="2:4" x14ac:dyDescent="0.25">
      <c r="B205"/>
      <c r="C205"/>
      <c r="D205"/>
    </row>
    <row r="206" spans="2:4" x14ac:dyDescent="0.25">
      <c r="B206"/>
      <c r="C206"/>
      <c r="D206"/>
    </row>
    <row r="207" spans="2:4" x14ac:dyDescent="0.25">
      <c r="B207"/>
      <c r="C207"/>
      <c r="D207"/>
    </row>
    <row r="208" spans="2:4" x14ac:dyDescent="0.25">
      <c r="B208"/>
      <c r="C208"/>
      <c r="D208"/>
    </row>
    <row r="209" spans="2:4" x14ac:dyDescent="0.25">
      <c r="B209"/>
      <c r="C209"/>
      <c r="D209"/>
    </row>
    <row r="210" spans="2:4" x14ac:dyDescent="0.25">
      <c r="B210"/>
      <c r="C210"/>
      <c r="D210"/>
    </row>
    <row r="211" spans="2:4" x14ac:dyDescent="0.25">
      <c r="B211"/>
      <c r="C211"/>
      <c r="D211"/>
    </row>
    <row r="212" spans="2:4" x14ac:dyDescent="0.25">
      <c r="B212"/>
      <c r="C212"/>
      <c r="D212"/>
    </row>
    <row r="213" spans="2:4" x14ac:dyDescent="0.25">
      <c r="B213"/>
      <c r="C213"/>
      <c r="D213"/>
    </row>
    <row r="214" spans="2:4" x14ac:dyDescent="0.25">
      <c r="B214"/>
      <c r="C214"/>
      <c r="D214"/>
    </row>
    <row r="215" spans="2:4" x14ac:dyDescent="0.25">
      <c r="B215"/>
      <c r="C215"/>
      <c r="D215"/>
    </row>
    <row r="216" spans="2:4" x14ac:dyDescent="0.25">
      <c r="B216"/>
      <c r="C216"/>
      <c r="D216"/>
    </row>
    <row r="217" spans="2:4" x14ac:dyDescent="0.25">
      <c r="B217"/>
      <c r="C217"/>
      <c r="D217"/>
    </row>
    <row r="218" spans="2:4" x14ac:dyDescent="0.25">
      <c r="B218"/>
      <c r="C218"/>
      <c r="D218"/>
    </row>
    <row r="219" spans="2:4" x14ac:dyDescent="0.25">
      <c r="B219"/>
      <c r="C219"/>
      <c r="D219"/>
    </row>
    <row r="220" spans="2:4" x14ac:dyDescent="0.25">
      <c r="B220"/>
      <c r="C220"/>
      <c r="D220"/>
    </row>
    <row r="221" spans="2:4" x14ac:dyDescent="0.25">
      <c r="B221"/>
      <c r="C221"/>
      <c r="D221"/>
    </row>
    <row r="222" spans="2:4" x14ac:dyDescent="0.25">
      <c r="B222"/>
      <c r="C222"/>
      <c r="D222"/>
    </row>
    <row r="223" spans="2:4" x14ac:dyDescent="0.25">
      <c r="B223"/>
      <c r="C223"/>
      <c r="D223"/>
    </row>
    <row r="224" spans="2:4" x14ac:dyDescent="0.25">
      <c r="B224"/>
      <c r="C224"/>
      <c r="D224"/>
    </row>
    <row r="225" spans="2:4" x14ac:dyDescent="0.25">
      <c r="B225"/>
      <c r="C225"/>
      <c r="D225"/>
    </row>
    <row r="226" spans="2:4" x14ac:dyDescent="0.25">
      <c r="B226"/>
      <c r="C226"/>
      <c r="D226"/>
    </row>
    <row r="227" spans="2:4" x14ac:dyDescent="0.25">
      <c r="B227"/>
      <c r="C227"/>
      <c r="D227"/>
    </row>
    <row r="228" spans="2:4" x14ac:dyDescent="0.25">
      <c r="B228"/>
      <c r="C228"/>
      <c r="D228"/>
    </row>
    <row r="229" spans="2:4" x14ac:dyDescent="0.25">
      <c r="B229"/>
      <c r="C229"/>
      <c r="D229"/>
    </row>
    <row r="230" spans="2:4" x14ac:dyDescent="0.25">
      <c r="B230"/>
      <c r="C230"/>
      <c r="D230"/>
    </row>
    <row r="231" spans="2:4" x14ac:dyDescent="0.25">
      <c r="B231"/>
      <c r="C231"/>
      <c r="D231"/>
    </row>
    <row r="232" spans="2:4" x14ac:dyDescent="0.25">
      <c r="B232"/>
      <c r="C232"/>
      <c r="D232"/>
    </row>
    <row r="233" spans="2:4" x14ac:dyDescent="0.25">
      <c r="B233"/>
      <c r="C233"/>
      <c r="D233"/>
    </row>
    <row r="234" spans="2:4" x14ac:dyDescent="0.25">
      <c r="B234"/>
      <c r="C234"/>
      <c r="D234"/>
    </row>
    <row r="235" spans="2:4" x14ac:dyDescent="0.25">
      <c r="B235"/>
      <c r="C235"/>
      <c r="D235"/>
    </row>
    <row r="236" spans="2:4" x14ac:dyDescent="0.25">
      <c r="B236"/>
      <c r="C236"/>
      <c r="D236"/>
    </row>
    <row r="237" spans="2:4" x14ac:dyDescent="0.25">
      <c r="B237"/>
      <c r="C237"/>
      <c r="D237"/>
    </row>
    <row r="238" spans="2:4" x14ac:dyDescent="0.25">
      <c r="B238"/>
      <c r="C238"/>
      <c r="D238"/>
    </row>
    <row r="239" spans="2:4" x14ac:dyDescent="0.25">
      <c r="B239"/>
      <c r="C239"/>
      <c r="D239"/>
    </row>
    <row r="240" spans="2:4" x14ac:dyDescent="0.25">
      <c r="B240"/>
      <c r="C240"/>
      <c r="D240"/>
    </row>
    <row r="241" spans="2:4" x14ac:dyDescent="0.25">
      <c r="B241"/>
      <c r="C241"/>
      <c r="D241"/>
    </row>
    <row r="242" spans="2:4" x14ac:dyDescent="0.25">
      <c r="B242"/>
      <c r="C242"/>
      <c r="D242"/>
    </row>
    <row r="243" spans="2:4" x14ac:dyDescent="0.25">
      <c r="B243"/>
      <c r="C243"/>
      <c r="D243"/>
    </row>
    <row r="244" spans="2:4" x14ac:dyDescent="0.25">
      <c r="B244"/>
      <c r="C244"/>
      <c r="D244"/>
    </row>
    <row r="245" spans="2:4" x14ac:dyDescent="0.25">
      <c r="B245"/>
      <c r="C245"/>
      <c r="D245"/>
    </row>
    <row r="246" spans="2:4" x14ac:dyDescent="0.25">
      <c r="B246"/>
      <c r="C246"/>
      <c r="D246"/>
    </row>
    <row r="247" spans="2:4" x14ac:dyDescent="0.25">
      <c r="B247"/>
      <c r="C247"/>
      <c r="D247"/>
    </row>
    <row r="248" spans="2:4" x14ac:dyDescent="0.25">
      <c r="B248"/>
      <c r="C248"/>
      <c r="D248"/>
    </row>
    <row r="249" spans="2:4" x14ac:dyDescent="0.25">
      <c r="B249"/>
      <c r="C249"/>
      <c r="D249"/>
    </row>
    <row r="250" spans="2:4" x14ac:dyDescent="0.25">
      <c r="B250"/>
      <c r="C250"/>
      <c r="D250"/>
    </row>
    <row r="251" spans="2:4" x14ac:dyDescent="0.25">
      <c r="B251"/>
      <c r="C251"/>
      <c r="D251"/>
    </row>
    <row r="252" spans="2:4" x14ac:dyDescent="0.25">
      <c r="B252"/>
      <c r="C252"/>
      <c r="D252"/>
    </row>
    <row r="253" spans="2:4" x14ac:dyDescent="0.25">
      <c r="B253"/>
      <c r="C253"/>
      <c r="D253"/>
    </row>
    <row r="254" spans="2:4" x14ac:dyDescent="0.25">
      <c r="B254"/>
      <c r="C254"/>
      <c r="D254"/>
    </row>
    <row r="255" spans="2:4" x14ac:dyDescent="0.25">
      <c r="B255"/>
      <c r="C255"/>
      <c r="D255"/>
    </row>
    <row r="256" spans="2:4" x14ac:dyDescent="0.25">
      <c r="B256"/>
      <c r="C256"/>
      <c r="D256"/>
    </row>
    <row r="257" spans="2:4" x14ac:dyDescent="0.25">
      <c r="B257"/>
      <c r="C257"/>
      <c r="D257"/>
    </row>
    <row r="258" spans="2:4" x14ac:dyDescent="0.25">
      <c r="B258"/>
      <c r="C258"/>
      <c r="D258"/>
    </row>
    <row r="259" spans="2:4" x14ac:dyDescent="0.25">
      <c r="B259"/>
      <c r="C259"/>
      <c r="D259"/>
    </row>
    <row r="260" spans="2:4" x14ac:dyDescent="0.25">
      <c r="B260"/>
      <c r="C260"/>
      <c r="D260"/>
    </row>
    <row r="261" spans="2:4" x14ac:dyDescent="0.25">
      <c r="B261"/>
      <c r="C261"/>
      <c r="D261"/>
    </row>
    <row r="262" spans="2:4" x14ac:dyDescent="0.25">
      <c r="B262"/>
      <c r="C262"/>
      <c r="D262"/>
    </row>
    <row r="263" spans="2:4" x14ac:dyDescent="0.25">
      <c r="B263"/>
      <c r="C263"/>
      <c r="D263"/>
    </row>
    <row r="264" spans="2:4" x14ac:dyDescent="0.25">
      <c r="B264"/>
      <c r="C264"/>
      <c r="D264"/>
    </row>
    <row r="265" spans="2:4" x14ac:dyDescent="0.25">
      <c r="B265"/>
      <c r="C265"/>
      <c r="D265"/>
    </row>
    <row r="266" spans="2:4" x14ac:dyDescent="0.25">
      <c r="B266"/>
      <c r="C266"/>
      <c r="D266"/>
    </row>
    <row r="267" spans="2:4" x14ac:dyDescent="0.25">
      <c r="B267"/>
      <c r="C267"/>
      <c r="D267"/>
    </row>
    <row r="268" spans="2:4" x14ac:dyDescent="0.25">
      <c r="B268"/>
      <c r="C268"/>
      <c r="D268"/>
    </row>
    <row r="269" spans="2:4" x14ac:dyDescent="0.25">
      <c r="B269"/>
      <c r="C269"/>
      <c r="D269"/>
    </row>
    <row r="270" spans="2:4" x14ac:dyDescent="0.25">
      <c r="B270"/>
      <c r="C270"/>
      <c r="D270"/>
    </row>
    <row r="271" spans="2:4" x14ac:dyDescent="0.25">
      <c r="B271"/>
      <c r="C271"/>
      <c r="D271"/>
    </row>
    <row r="272" spans="2:4" x14ac:dyDescent="0.25">
      <c r="B272"/>
      <c r="C272"/>
      <c r="D272"/>
    </row>
    <row r="273" spans="2:4" x14ac:dyDescent="0.25">
      <c r="B273"/>
      <c r="C273"/>
      <c r="D273"/>
    </row>
    <row r="274" spans="2:4" x14ac:dyDescent="0.25">
      <c r="B274"/>
      <c r="C274"/>
      <c r="D274"/>
    </row>
    <row r="275" spans="2:4" x14ac:dyDescent="0.25">
      <c r="B275"/>
      <c r="C275"/>
      <c r="D275"/>
    </row>
    <row r="276" spans="2:4" x14ac:dyDescent="0.25">
      <c r="B276"/>
      <c r="C276"/>
      <c r="D276"/>
    </row>
    <row r="277" spans="2:4" x14ac:dyDescent="0.25">
      <c r="B277"/>
      <c r="C277"/>
      <c r="D277"/>
    </row>
    <row r="278" spans="2:4" x14ac:dyDescent="0.25">
      <c r="B278"/>
      <c r="C278"/>
      <c r="D278"/>
    </row>
    <row r="279" spans="2:4" x14ac:dyDescent="0.25">
      <c r="B279"/>
      <c r="C279"/>
      <c r="D279"/>
    </row>
    <row r="280" spans="2:4" x14ac:dyDescent="0.25">
      <c r="B280"/>
      <c r="C280"/>
      <c r="D280"/>
    </row>
    <row r="281" spans="2:4" x14ac:dyDescent="0.25">
      <c r="B281"/>
      <c r="C281"/>
      <c r="D281"/>
    </row>
    <row r="282" spans="2:4" x14ac:dyDescent="0.25">
      <c r="B282"/>
      <c r="C282"/>
      <c r="D282"/>
    </row>
    <row r="283" spans="2:4" x14ac:dyDescent="0.25">
      <c r="B283"/>
      <c r="C283"/>
      <c r="D283"/>
    </row>
    <row r="284" spans="2:4" x14ac:dyDescent="0.25">
      <c r="B284"/>
      <c r="C284"/>
      <c r="D284"/>
    </row>
    <row r="285" spans="2:4" x14ac:dyDescent="0.25">
      <c r="B285"/>
      <c r="C285"/>
      <c r="D285"/>
    </row>
    <row r="286" spans="2:4" x14ac:dyDescent="0.25">
      <c r="B286"/>
      <c r="C286"/>
      <c r="D286"/>
    </row>
    <row r="287" spans="2:4" x14ac:dyDescent="0.25">
      <c r="B287"/>
      <c r="C287"/>
      <c r="D287"/>
    </row>
    <row r="288" spans="2:4" x14ac:dyDescent="0.25">
      <c r="B288"/>
      <c r="C288"/>
      <c r="D288"/>
    </row>
    <row r="289" spans="2:4" x14ac:dyDescent="0.25">
      <c r="B289"/>
      <c r="C289"/>
      <c r="D289"/>
    </row>
    <row r="290" spans="2:4" x14ac:dyDescent="0.25">
      <c r="B290"/>
      <c r="C290"/>
      <c r="D290"/>
    </row>
    <row r="291" spans="2:4" x14ac:dyDescent="0.25">
      <c r="B291"/>
      <c r="C291"/>
      <c r="D291"/>
    </row>
    <row r="292" spans="2:4" x14ac:dyDescent="0.25">
      <c r="B292"/>
      <c r="C292"/>
      <c r="D292"/>
    </row>
    <row r="293" spans="2:4" x14ac:dyDescent="0.25">
      <c r="B293"/>
      <c r="C293"/>
      <c r="D293"/>
    </row>
    <row r="294" spans="2:4" x14ac:dyDescent="0.25">
      <c r="B294"/>
      <c r="C294"/>
      <c r="D294"/>
    </row>
    <row r="295" spans="2:4" x14ac:dyDescent="0.25">
      <c r="B295"/>
      <c r="C295"/>
      <c r="D295"/>
    </row>
    <row r="296" spans="2:4" x14ac:dyDescent="0.25">
      <c r="B296"/>
      <c r="C296"/>
      <c r="D296"/>
    </row>
    <row r="297" spans="2:4" x14ac:dyDescent="0.25">
      <c r="B297"/>
      <c r="C297"/>
      <c r="D297"/>
    </row>
    <row r="298" spans="2:4" x14ac:dyDescent="0.25">
      <c r="B298"/>
      <c r="C298"/>
      <c r="D298"/>
    </row>
    <row r="299" spans="2:4" x14ac:dyDescent="0.25">
      <c r="B299"/>
      <c r="C299"/>
      <c r="D299"/>
    </row>
    <row r="300" spans="2:4" x14ac:dyDescent="0.25">
      <c r="B300"/>
      <c r="C300"/>
      <c r="D300"/>
    </row>
    <row r="301" spans="2:4" x14ac:dyDescent="0.25">
      <c r="B301"/>
      <c r="C301"/>
      <c r="D301"/>
    </row>
    <row r="302" spans="2:4" x14ac:dyDescent="0.25">
      <c r="B302"/>
      <c r="C302"/>
      <c r="D302"/>
    </row>
    <row r="303" spans="2:4" x14ac:dyDescent="0.25">
      <c r="B303"/>
      <c r="C303"/>
      <c r="D303"/>
    </row>
    <row r="304" spans="2:4" x14ac:dyDescent="0.25">
      <c r="B304"/>
      <c r="C304"/>
      <c r="D304"/>
    </row>
    <row r="305" spans="2:4" x14ac:dyDescent="0.25">
      <c r="B305"/>
      <c r="C305"/>
      <c r="D305"/>
    </row>
    <row r="306" spans="2:4" x14ac:dyDescent="0.25">
      <c r="B306"/>
      <c r="C306"/>
      <c r="D306"/>
    </row>
    <row r="307" spans="2:4" x14ac:dyDescent="0.25">
      <c r="B307"/>
      <c r="C307"/>
      <c r="D307"/>
    </row>
    <row r="308" spans="2:4" x14ac:dyDescent="0.25">
      <c r="B308"/>
      <c r="C308"/>
      <c r="D308"/>
    </row>
    <row r="309" spans="2:4" x14ac:dyDescent="0.25">
      <c r="B309"/>
      <c r="C309"/>
      <c r="D309"/>
    </row>
    <row r="310" spans="2:4" x14ac:dyDescent="0.25">
      <c r="B310"/>
      <c r="C310"/>
      <c r="D310"/>
    </row>
    <row r="311" spans="2:4" x14ac:dyDescent="0.25">
      <c r="B311"/>
      <c r="C311"/>
      <c r="D311"/>
    </row>
    <row r="312" spans="2:4" x14ac:dyDescent="0.25">
      <c r="B312"/>
      <c r="C312"/>
      <c r="D312"/>
    </row>
    <row r="313" spans="2:4" x14ac:dyDescent="0.25">
      <c r="B313"/>
      <c r="C313"/>
      <c r="D313"/>
    </row>
    <row r="314" spans="2:4" x14ac:dyDescent="0.25">
      <c r="B314"/>
      <c r="C314"/>
      <c r="D314"/>
    </row>
    <row r="315" spans="2:4" x14ac:dyDescent="0.25">
      <c r="B315"/>
      <c r="C315"/>
      <c r="D315"/>
    </row>
    <row r="316" spans="2:4" x14ac:dyDescent="0.25">
      <c r="B316"/>
      <c r="C316"/>
      <c r="D316"/>
    </row>
    <row r="317" spans="2:4" x14ac:dyDescent="0.25">
      <c r="B317"/>
      <c r="C317"/>
      <c r="D317"/>
    </row>
    <row r="318" spans="2:4" x14ac:dyDescent="0.25">
      <c r="B318"/>
      <c r="C318"/>
      <c r="D318"/>
    </row>
    <row r="319" spans="2:4" x14ac:dyDescent="0.25">
      <c r="B319"/>
      <c r="C319"/>
      <c r="D319"/>
    </row>
    <row r="320" spans="2:4" x14ac:dyDescent="0.25">
      <c r="B320"/>
      <c r="C320"/>
      <c r="D320"/>
    </row>
    <row r="321" spans="2:4" x14ac:dyDescent="0.25">
      <c r="B321"/>
      <c r="C321"/>
      <c r="D321"/>
    </row>
    <row r="322" spans="2:4" x14ac:dyDescent="0.25">
      <c r="B322"/>
      <c r="C322"/>
      <c r="D322"/>
    </row>
    <row r="323" spans="2:4" x14ac:dyDescent="0.25">
      <c r="B323"/>
      <c r="C323"/>
      <c r="D323"/>
    </row>
    <row r="324" spans="2:4" x14ac:dyDescent="0.25">
      <c r="B324"/>
      <c r="C324"/>
      <c r="D324"/>
    </row>
    <row r="325" spans="2:4" x14ac:dyDescent="0.25">
      <c r="B325"/>
      <c r="C325"/>
      <c r="D325"/>
    </row>
    <row r="326" spans="2:4" x14ac:dyDescent="0.25">
      <c r="B326"/>
      <c r="C326"/>
      <c r="D326"/>
    </row>
    <row r="327" spans="2:4" x14ac:dyDescent="0.25">
      <c r="B327"/>
      <c r="C327"/>
      <c r="D327"/>
    </row>
    <row r="328" spans="2:4" x14ac:dyDescent="0.25">
      <c r="B328"/>
      <c r="C328"/>
      <c r="D328"/>
    </row>
    <row r="329" spans="2:4" x14ac:dyDescent="0.25">
      <c r="B329"/>
      <c r="C329"/>
      <c r="D329"/>
    </row>
    <row r="330" spans="2:4" x14ac:dyDescent="0.25">
      <c r="B330"/>
      <c r="C330"/>
      <c r="D330"/>
    </row>
    <row r="331" spans="2:4" x14ac:dyDescent="0.25">
      <c r="B331"/>
      <c r="C331"/>
      <c r="D331"/>
    </row>
    <row r="332" spans="2:4" x14ac:dyDescent="0.25">
      <c r="B332"/>
      <c r="C332"/>
      <c r="D332"/>
    </row>
    <row r="333" spans="2:4" x14ac:dyDescent="0.25">
      <c r="B333"/>
      <c r="C333"/>
      <c r="D333"/>
    </row>
    <row r="334" spans="2:4" x14ac:dyDescent="0.25">
      <c r="B334"/>
      <c r="C334"/>
      <c r="D334"/>
    </row>
    <row r="335" spans="2:4" x14ac:dyDescent="0.25">
      <c r="B335"/>
      <c r="C335"/>
      <c r="D335"/>
    </row>
    <row r="336" spans="2:4" x14ac:dyDescent="0.25">
      <c r="B336"/>
      <c r="C336"/>
      <c r="D336"/>
    </row>
    <row r="337" spans="2:4" x14ac:dyDescent="0.25">
      <c r="B337"/>
      <c r="C337"/>
      <c r="D337"/>
    </row>
    <row r="338" spans="2:4" x14ac:dyDescent="0.25">
      <c r="B338"/>
      <c r="C338"/>
      <c r="D338"/>
    </row>
    <row r="339" spans="2:4" x14ac:dyDescent="0.25">
      <c r="B339"/>
      <c r="C339"/>
      <c r="D339"/>
    </row>
    <row r="340" spans="2:4" x14ac:dyDescent="0.25">
      <c r="B340"/>
      <c r="C340"/>
      <c r="D340"/>
    </row>
    <row r="341" spans="2:4" x14ac:dyDescent="0.25">
      <c r="B341"/>
      <c r="C341"/>
      <c r="D341"/>
    </row>
    <row r="342" spans="2:4" x14ac:dyDescent="0.25">
      <c r="B342"/>
      <c r="C342"/>
      <c r="D342"/>
    </row>
    <row r="343" spans="2:4" x14ac:dyDescent="0.25">
      <c r="B343"/>
      <c r="C343"/>
      <c r="D343"/>
    </row>
    <row r="344" spans="2:4" x14ac:dyDescent="0.25">
      <c r="B344"/>
      <c r="C344"/>
      <c r="D344"/>
    </row>
    <row r="345" spans="2:4" x14ac:dyDescent="0.25">
      <c r="B345"/>
      <c r="C345"/>
      <c r="D345"/>
    </row>
    <row r="346" spans="2:4" x14ac:dyDescent="0.25">
      <c r="B346"/>
      <c r="C346"/>
      <c r="D346"/>
    </row>
    <row r="347" spans="2:4" x14ac:dyDescent="0.25">
      <c r="B347"/>
      <c r="C347"/>
      <c r="D347"/>
    </row>
    <row r="348" spans="2:4" x14ac:dyDescent="0.25">
      <c r="B348"/>
      <c r="C348"/>
      <c r="D348"/>
    </row>
    <row r="349" spans="2:4" x14ac:dyDescent="0.25">
      <c r="B349"/>
      <c r="C349"/>
      <c r="D349"/>
    </row>
    <row r="350" spans="2:4" x14ac:dyDescent="0.25">
      <c r="B350"/>
      <c r="C350"/>
      <c r="D350"/>
    </row>
    <row r="351" spans="2:4" x14ac:dyDescent="0.25">
      <c r="B351"/>
      <c r="C351"/>
      <c r="D351"/>
    </row>
    <row r="352" spans="2:4" x14ac:dyDescent="0.25">
      <c r="B352"/>
      <c r="C352"/>
      <c r="D352"/>
    </row>
    <row r="353" spans="2:4" x14ac:dyDescent="0.25">
      <c r="B353"/>
      <c r="C353"/>
      <c r="D353"/>
    </row>
    <row r="354" spans="2:4" x14ac:dyDescent="0.25">
      <c r="B354"/>
      <c r="C354"/>
      <c r="D354"/>
    </row>
    <row r="355" spans="2:4" x14ac:dyDescent="0.25">
      <c r="B355"/>
      <c r="C355"/>
      <c r="D355"/>
    </row>
    <row r="356" spans="2:4" x14ac:dyDescent="0.25">
      <c r="B356"/>
      <c r="C356"/>
      <c r="D356"/>
    </row>
    <row r="357" spans="2:4" x14ac:dyDescent="0.25">
      <c r="B357"/>
      <c r="C357"/>
      <c r="D357"/>
    </row>
    <row r="358" spans="2:4" x14ac:dyDescent="0.25">
      <c r="B358"/>
      <c r="C358"/>
      <c r="D358"/>
    </row>
    <row r="359" spans="2:4" x14ac:dyDescent="0.25">
      <c r="B359"/>
      <c r="C359"/>
      <c r="D359"/>
    </row>
    <row r="360" spans="2:4" x14ac:dyDescent="0.25">
      <c r="B360"/>
      <c r="C360"/>
      <c r="D360"/>
    </row>
    <row r="361" spans="2:4" x14ac:dyDescent="0.25">
      <c r="B361"/>
      <c r="C361"/>
      <c r="D361"/>
    </row>
    <row r="362" spans="2:4" x14ac:dyDescent="0.25">
      <c r="B362"/>
      <c r="C362"/>
      <c r="D362"/>
    </row>
    <row r="363" spans="2:4" x14ac:dyDescent="0.25">
      <c r="B363"/>
      <c r="C363"/>
      <c r="D363"/>
    </row>
    <row r="364" spans="2:4" x14ac:dyDescent="0.25">
      <c r="B364"/>
      <c r="C364"/>
      <c r="D364"/>
    </row>
    <row r="365" spans="2:4" x14ac:dyDescent="0.25">
      <c r="B365"/>
      <c r="C365"/>
      <c r="D365"/>
    </row>
    <row r="366" spans="2:4" x14ac:dyDescent="0.25">
      <c r="B366"/>
      <c r="C366"/>
      <c r="D366"/>
    </row>
    <row r="367" spans="2:4" x14ac:dyDescent="0.25">
      <c r="B367"/>
      <c r="C367"/>
      <c r="D367"/>
    </row>
    <row r="368" spans="2:4" x14ac:dyDescent="0.25">
      <c r="B368"/>
      <c r="C368"/>
      <c r="D368"/>
    </row>
    <row r="369" spans="2:4" x14ac:dyDescent="0.25">
      <c r="B369"/>
      <c r="C369"/>
      <c r="D369"/>
    </row>
    <row r="370" spans="2:4" x14ac:dyDescent="0.25">
      <c r="B370"/>
      <c r="C370"/>
      <c r="D370"/>
    </row>
    <row r="371" spans="2:4" x14ac:dyDescent="0.25">
      <c r="B371"/>
      <c r="C371"/>
      <c r="D371"/>
    </row>
    <row r="372" spans="2:4" x14ac:dyDescent="0.25">
      <c r="B372"/>
      <c r="C372"/>
      <c r="D372"/>
    </row>
    <row r="373" spans="2:4" x14ac:dyDescent="0.25">
      <c r="B373"/>
      <c r="C373"/>
      <c r="D373"/>
    </row>
    <row r="374" spans="2:4" x14ac:dyDescent="0.25">
      <c r="B374"/>
      <c r="C374"/>
      <c r="D374"/>
    </row>
    <row r="375" spans="2:4" x14ac:dyDescent="0.25">
      <c r="B375"/>
      <c r="C375"/>
      <c r="D375"/>
    </row>
    <row r="376" spans="2:4" x14ac:dyDescent="0.25">
      <c r="B376"/>
      <c r="C376"/>
      <c r="D376"/>
    </row>
    <row r="377" spans="2:4" x14ac:dyDescent="0.25">
      <c r="B377"/>
      <c r="C377"/>
      <c r="D377"/>
    </row>
    <row r="378" spans="2:4" x14ac:dyDescent="0.25">
      <c r="B378"/>
      <c r="C378"/>
      <c r="D378"/>
    </row>
    <row r="379" spans="2:4" x14ac:dyDescent="0.25">
      <c r="B379"/>
      <c r="C379"/>
      <c r="D379"/>
    </row>
    <row r="380" spans="2:4" x14ac:dyDescent="0.25">
      <c r="B380"/>
      <c r="C380"/>
      <c r="D380"/>
    </row>
    <row r="381" spans="2:4" x14ac:dyDescent="0.25">
      <c r="B381"/>
      <c r="C381"/>
      <c r="D381"/>
    </row>
    <row r="382" spans="2:4" x14ac:dyDescent="0.25">
      <c r="B382"/>
      <c r="C382"/>
      <c r="D382"/>
    </row>
    <row r="383" spans="2:4" x14ac:dyDescent="0.25">
      <c r="B383"/>
      <c r="C383"/>
      <c r="D383"/>
    </row>
    <row r="384" spans="2:4" x14ac:dyDescent="0.25">
      <c r="B384"/>
      <c r="C384"/>
      <c r="D384"/>
    </row>
    <row r="385" spans="2:4" x14ac:dyDescent="0.25">
      <c r="B385"/>
      <c r="C385"/>
      <c r="D385"/>
    </row>
    <row r="386" spans="2:4" x14ac:dyDescent="0.25">
      <c r="B386"/>
      <c r="C386"/>
      <c r="D386"/>
    </row>
    <row r="387" spans="2:4" x14ac:dyDescent="0.25">
      <c r="B387"/>
      <c r="C387"/>
      <c r="D387"/>
    </row>
    <row r="388" spans="2:4" x14ac:dyDescent="0.25">
      <c r="B388"/>
      <c r="C388"/>
      <c r="D388"/>
    </row>
    <row r="389" spans="2:4" x14ac:dyDescent="0.25">
      <c r="B389"/>
      <c r="C389"/>
      <c r="D389"/>
    </row>
    <row r="390" spans="2:4" x14ac:dyDescent="0.25">
      <c r="B390"/>
      <c r="C390"/>
      <c r="D390"/>
    </row>
    <row r="391" spans="2:4" x14ac:dyDescent="0.25">
      <c r="B391"/>
      <c r="C391"/>
      <c r="D391"/>
    </row>
    <row r="392" spans="2:4" x14ac:dyDescent="0.25">
      <c r="B392"/>
      <c r="C392"/>
      <c r="D392"/>
    </row>
    <row r="393" spans="2:4" x14ac:dyDescent="0.25">
      <c r="B393"/>
      <c r="C393"/>
      <c r="D393"/>
    </row>
    <row r="394" spans="2:4" x14ac:dyDescent="0.25">
      <c r="B394"/>
      <c r="C394"/>
      <c r="D394"/>
    </row>
    <row r="395" spans="2:4" x14ac:dyDescent="0.25">
      <c r="B395"/>
      <c r="C395"/>
      <c r="D395"/>
    </row>
    <row r="396" spans="2:4" x14ac:dyDescent="0.25">
      <c r="B396"/>
      <c r="C396"/>
      <c r="D396"/>
    </row>
    <row r="397" spans="2:4" x14ac:dyDescent="0.25">
      <c r="B397"/>
      <c r="C397"/>
      <c r="D397"/>
    </row>
    <row r="398" spans="2:4" x14ac:dyDescent="0.25">
      <c r="B398"/>
      <c r="C398"/>
      <c r="D398"/>
    </row>
    <row r="399" spans="2:4" x14ac:dyDescent="0.25">
      <c r="B399"/>
      <c r="C399"/>
      <c r="D399"/>
    </row>
    <row r="400" spans="2:4" x14ac:dyDescent="0.25">
      <c r="B400"/>
      <c r="C400"/>
      <c r="D400"/>
    </row>
    <row r="401" spans="2:4" x14ac:dyDescent="0.25">
      <c r="B401"/>
      <c r="C401"/>
      <c r="D401"/>
    </row>
    <row r="402" spans="2:4" x14ac:dyDescent="0.25">
      <c r="B402"/>
      <c r="C402"/>
      <c r="D402"/>
    </row>
    <row r="403" spans="2:4" x14ac:dyDescent="0.25">
      <c r="B403"/>
      <c r="C403"/>
      <c r="D403"/>
    </row>
    <row r="404" spans="2:4" x14ac:dyDescent="0.25">
      <c r="B404"/>
      <c r="C404"/>
      <c r="D404"/>
    </row>
    <row r="405" spans="2:4" x14ac:dyDescent="0.25">
      <c r="B405"/>
      <c r="C405"/>
      <c r="D405"/>
    </row>
    <row r="406" spans="2:4" x14ac:dyDescent="0.25">
      <c r="B406"/>
      <c r="C406"/>
      <c r="D406"/>
    </row>
    <row r="407" spans="2:4" x14ac:dyDescent="0.25">
      <c r="B407"/>
      <c r="C407"/>
      <c r="D407"/>
    </row>
    <row r="408" spans="2:4" x14ac:dyDescent="0.25">
      <c r="B408"/>
      <c r="C408"/>
      <c r="D408"/>
    </row>
    <row r="409" spans="2:4" x14ac:dyDescent="0.25">
      <c r="B409"/>
      <c r="C409"/>
      <c r="D409"/>
    </row>
    <row r="410" spans="2:4" x14ac:dyDescent="0.25">
      <c r="B410"/>
      <c r="C410"/>
      <c r="D410"/>
    </row>
    <row r="411" spans="2:4" x14ac:dyDescent="0.25">
      <c r="B411"/>
      <c r="C411"/>
      <c r="D411"/>
    </row>
    <row r="412" spans="2:4" x14ac:dyDescent="0.25">
      <c r="B412"/>
      <c r="C412"/>
      <c r="D412"/>
    </row>
    <row r="413" spans="2:4" x14ac:dyDescent="0.25">
      <c r="B413"/>
      <c r="C413"/>
      <c r="D413"/>
    </row>
    <row r="414" spans="2:4" x14ac:dyDescent="0.25">
      <c r="B414"/>
      <c r="C414"/>
      <c r="D414"/>
    </row>
    <row r="415" spans="2:4" x14ac:dyDescent="0.25">
      <c r="B415"/>
      <c r="C415"/>
      <c r="D415"/>
    </row>
    <row r="416" spans="2:4" x14ac:dyDescent="0.25">
      <c r="B416"/>
      <c r="C416"/>
      <c r="D416"/>
    </row>
    <row r="417" spans="2:4" x14ac:dyDescent="0.25">
      <c r="B417"/>
      <c r="C417"/>
      <c r="D417"/>
    </row>
    <row r="418" spans="2:4" x14ac:dyDescent="0.25">
      <c r="B418"/>
      <c r="C418"/>
      <c r="D418"/>
    </row>
    <row r="419" spans="2:4" x14ac:dyDescent="0.25">
      <c r="B419"/>
      <c r="C419"/>
      <c r="D419"/>
    </row>
    <row r="420" spans="2:4" x14ac:dyDescent="0.25">
      <c r="B420"/>
      <c r="C420"/>
      <c r="D420"/>
    </row>
    <row r="421" spans="2:4" x14ac:dyDescent="0.25">
      <c r="B421"/>
      <c r="C421"/>
      <c r="D421"/>
    </row>
    <row r="422" spans="2:4" x14ac:dyDescent="0.25">
      <c r="B422"/>
      <c r="C422"/>
      <c r="D422"/>
    </row>
    <row r="423" spans="2:4" x14ac:dyDescent="0.25">
      <c r="B423"/>
      <c r="C423"/>
      <c r="D423"/>
    </row>
    <row r="424" spans="2:4" x14ac:dyDescent="0.25">
      <c r="B424"/>
      <c r="C424"/>
      <c r="D424"/>
    </row>
    <row r="425" spans="2:4" x14ac:dyDescent="0.25">
      <c r="B425"/>
      <c r="C425"/>
      <c r="D425"/>
    </row>
    <row r="426" spans="2:4" x14ac:dyDescent="0.25">
      <c r="B426"/>
      <c r="C426"/>
      <c r="D426"/>
    </row>
    <row r="427" spans="2:4" x14ac:dyDescent="0.25">
      <c r="B427"/>
      <c r="C427"/>
      <c r="D427"/>
    </row>
    <row r="428" spans="2:4" x14ac:dyDescent="0.25">
      <c r="B428"/>
      <c r="C428"/>
      <c r="D428"/>
    </row>
    <row r="429" spans="2:4" x14ac:dyDescent="0.25">
      <c r="B429"/>
      <c r="C429"/>
      <c r="D429"/>
    </row>
    <row r="430" spans="2:4" x14ac:dyDescent="0.25">
      <c r="B430"/>
      <c r="C430"/>
      <c r="D430"/>
    </row>
    <row r="431" spans="2:4" x14ac:dyDescent="0.25">
      <c r="B431"/>
      <c r="C431"/>
      <c r="D431"/>
    </row>
    <row r="432" spans="2:4" x14ac:dyDescent="0.25">
      <c r="B432"/>
      <c r="C432"/>
      <c r="D432"/>
    </row>
    <row r="433" spans="2:4" x14ac:dyDescent="0.25">
      <c r="B433"/>
      <c r="C433"/>
      <c r="D433"/>
    </row>
    <row r="434" spans="2:4" x14ac:dyDescent="0.25">
      <c r="B434"/>
      <c r="C434"/>
      <c r="D434"/>
    </row>
    <row r="435" spans="2:4" x14ac:dyDescent="0.25">
      <c r="B435"/>
      <c r="C435"/>
      <c r="D435"/>
    </row>
    <row r="436" spans="2:4" x14ac:dyDescent="0.25">
      <c r="B436"/>
      <c r="C436"/>
      <c r="D436"/>
    </row>
    <row r="437" spans="2:4" x14ac:dyDescent="0.25">
      <c r="B437"/>
      <c r="C437"/>
      <c r="D437"/>
    </row>
    <row r="438" spans="2:4" x14ac:dyDescent="0.25">
      <c r="B438"/>
      <c r="C438"/>
      <c r="D438"/>
    </row>
    <row r="439" spans="2:4" x14ac:dyDescent="0.25">
      <c r="B439"/>
      <c r="C439"/>
      <c r="D439"/>
    </row>
    <row r="440" spans="2:4" x14ac:dyDescent="0.25">
      <c r="B440"/>
      <c r="C440"/>
      <c r="D440"/>
    </row>
    <row r="441" spans="2:4" x14ac:dyDescent="0.25">
      <c r="B441"/>
      <c r="C441"/>
      <c r="D441"/>
    </row>
    <row r="442" spans="2:4" x14ac:dyDescent="0.25">
      <c r="B442"/>
      <c r="C442"/>
      <c r="D442"/>
    </row>
    <row r="443" spans="2:4" x14ac:dyDescent="0.25">
      <c r="B443"/>
      <c r="C443"/>
      <c r="D443"/>
    </row>
    <row r="444" spans="2:4" x14ac:dyDescent="0.25">
      <c r="B444"/>
      <c r="C444"/>
      <c r="D444"/>
    </row>
    <row r="445" spans="2:4" x14ac:dyDescent="0.25">
      <c r="B445"/>
      <c r="C445"/>
      <c r="D445"/>
    </row>
    <row r="446" spans="2:4" x14ac:dyDescent="0.25">
      <c r="B446"/>
      <c r="C446"/>
      <c r="D446"/>
    </row>
    <row r="447" spans="2:4" x14ac:dyDescent="0.25">
      <c r="B447"/>
      <c r="C447"/>
      <c r="D447"/>
    </row>
    <row r="448" spans="2:4" x14ac:dyDescent="0.25">
      <c r="B448"/>
      <c r="C448"/>
      <c r="D448"/>
    </row>
    <row r="449" spans="2:4" x14ac:dyDescent="0.25">
      <c r="B449"/>
      <c r="C449"/>
      <c r="D449"/>
    </row>
    <row r="450" spans="2:4" x14ac:dyDescent="0.25">
      <c r="B450"/>
      <c r="C450"/>
      <c r="D450"/>
    </row>
    <row r="451" spans="2:4" x14ac:dyDescent="0.25">
      <c r="B451"/>
      <c r="C451"/>
      <c r="D451"/>
    </row>
    <row r="452" spans="2:4" x14ac:dyDescent="0.25">
      <c r="B452"/>
      <c r="C452"/>
      <c r="D452"/>
    </row>
    <row r="453" spans="2:4" x14ac:dyDescent="0.25">
      <c r="B453"/>
      <c r="C453"/>
      <c r="D453"/>
    </row>
    <row r="454" spans="2:4" x14ac:dyDescent="0.25">
      <c r="B454"/>
      <c r="C454"/>
      <c r="D454"/>
    </row>
    <row r="455" spans="2:4" x14ac:dyDescent="0.25">
      <c r="B455"/>
      <c r="C455"/>
      <c r="D455"/>
    </row>
    <row r="456" spans="2:4" x14ac:dyDescent="0.25">
      <c r="B456"/>
      <c r="C456"/>
      <c r="D456"/>
    </row>
    <row r="457" spans="2:4" x14ac:dyDescent="0.25">
      <c r="B457"/>
      <c r="C457"/>
      <c r="D457"/>
    </row>
    <row r="458" spans="2:4" x14ac:dyDescent="0.25">
      <c r="B458"/>
      <c r="C458"/>
      <c r="D458"/>
    </row>
    <row r="459" spans="2:4" x14ac:dyDescent="0.25">
      <c r="B459"/>
      <c r="C459"/>
      <c r="D459"/>
    </row>
    <row r="460" spans="2:4" x14ac:dyDescent="0.25">
      <c r="B460"/>
      <c r="C460"/>
      <c r="D460"/>
    </row>
    <row r="461" spans="2:4" x14ac:dyDescent="0.25">
      <c r="B461"/>
      <c r="C461"/>
      <c r="D461"/>
    </row>
    <row r="462" spans="2:4" x14ac:dyDescent="0.25">
      <c r="B462"/>
      <c r="C462"/>
      <c r="D462"/>
    </row>
    <row r="463" spans="2:4" x14ac:dyDescent="0.25">
      <c r="B463"/>
      <c r="C463"/>
      <c r="D463"/>
    </row>
    <row r="464" spans="2:4" x14ac:dyDescent="0.25">
      <c r="B464"/>
      <c r="C464"/>
      <c r="D464"/>
    </row>
    <row r="465" spans="2:4" x14ac:dyDescent="0.25">
      <c r="B465"/>
      <c r="C465"/>
      <c r="D465"/>
    </row>
    <row r="466" spans="2:4" x14ac:dyDescent="0.25">
      <c r="B466"/>
      <c r="C466"/>
      <c r="D466"/>
    </row>
    <row r="467" spans="2:4" x14ac:dyDescent="0.25">
      <c r="B467"/>
      <c r="C467"/>
      <c r="D467"/>
    </row>
    <row r="468" spans="2:4" x14ac:dyDescent="0.25">
      <c r="B468"/>
      <c r="C468"/>
      <c r="D468"/>
    </row>
    <row r="469" spans="2:4" x14ac:dyDescent="0.25">
      <c r="B469"/>
      <c r="C469"/>
      <c r="D469"/>
    </row>
    <row r="470" spans="2:4" x14ac:dyDescent="0.25">
      <c r="B470"/>
      <c r="C470"/>
      <c r="D470"/>
    </row>
    <row r="471" spans="2:4" x14ac:dyDescent="0.25">
      <c r="B471"/>
      <c r="C471"/>
      <c r="D471"/>
    </row>
    <row r="472" spans="2:4" x14ac:dyDescent="0.25">
      <c r="B472"/>
      <c r="C472"/>
      <c r="D472"/>
    </row>
    <row r="473" spans="2:4" x14ac:dyDescent="0.25">
      <c r="B473"/>
      <c r="C473"/>
      <c r="D473"/>
    </row>
    <row r="474" spans="2:4" x14ac:dyDescent="0.25">
      <c r="B474"/>
      <c r="C474"/>
      <c r="D474"/>
    </row>
    <row r="475" spans="2:4" x14ac:dyDescent="0.25">
      <c r="B475"/>
      <c r="C475"/>
      <c r="D475"/>
    </row>
    <row r="476" spans="2:4" x14ac:dyDescent="0.25">
      <c r="B476"/>
      <c r="C476"/>
      <c r="D476"/>
    </row>
    <row r="477" spans="2:4" x14ac:dyDescent="0.25">
      <c r="B477"/>
      <c r="C477"/>
      <c r="D477"/>
    </row>
    <row r="478" spans="2:4" x14ac:dyDescent="0.25">
      <c r="B478"/>
      <c r="C478"/>
      <c r="D478"/>
    </row>
    <row r="479" spans="2:4" x14ac:dyDescent="0.25">
      <c r="B479"/>
      <c r="C479"/>
      <c r="D479"/>
    </row>
    <row r="480" spans="2:4" x14ac:dyDescent="0.25">
      <c r="B480"/>
      <c r="C480"/>
      <c r="D480"/>
    </row>
    <row r="481" spans="2:4" x14ac:dyDescent="0.25">
      <c r="B481"/>
      <c r="C481"/>
      <c r="D481"/>
    </row>
    <row r="482" spans="2:4" x14ac:dyDescent="0.25">
      <c r="B482"/>
      <c r="C482"/>
      <c r="D482"/>
    </row>
    <row r="483" spans="2:4" x14ac:dyDescent="0.25">
      <c r="B483"/>
      <c r="C483"/>
      <c r="D483"/>
    </row>
    <row r="484" spans="2:4" x14ac:dyDescent="0.25">
      <c r="B484"/>
      <c r="C484"/>
      <c r="D484"/>
    </row>
    <row r="485" spans="2:4" x14ac:dyDescent="0.25">
      <c r="B485"/>
      <c r="C485"/>
      <c r="D485"/>
    </row>
    <row r="486" spans="2:4" x14ac:dyDescent="0.25">
      <c r="B486"/>
      <c r="C486"/>
      <c r="D486"/>
    </row>
    <row r="487" spans="2:4" x14ac:dyDescent="0.25">
      <c r="B487"/>
      <c r="C487"/>
      <c r="D487"/>
    </row>
    <row r="488" spans="2:4" x14ac:dyDescent="0.25">
      <c r="B488"/>
      <c r="C488"/>
      <c r="D488"/>
    </row>
    <row r="489" spans="2:4" x14ac:dyDescent="0.25">
      <c r="B489"/>
      <c r="C489"/>
      <c r="D489"/>
    </row>
    <row r="490" spans="2:4" x14ac:dyDescent="0.25">
      <c r="B490"/>
      <c r="C490"/>
      <c r="D490"/>
    </row>
    <row r="491" spans="2:4" x14ac:dyDescent="0.25">
      <c r="B491"/>
      <c r="C491"/>
      <c r="D491"/>
    </row>
    <row r="492" spans="2:4" x14ac:dyDescent="0.25">
      <c r="B492"/>
      <c r="C492"/>
      <c r="D492"/>
    </row>
    <row r="493" spans="2:4" x14ac:dyDescent="0.25">
      <c r="B493"/>
      <c r="C493"/>
      <c r="D493"/>
    </row>
    <row r="494" spans="2:4" x14ac:dyDescent="0.25">
      <c r="B494"/>
      <c r="C494"/>
      <c r="D494"/>
    </row>
    <row r="495" spans="2:4" x14ac:dyDescent="0.25">
      <c r="B495"/>
      <c r="C495"/>
      <c r="D495"/>
    </row>
    <row r="496" spans="2:4" x14ac:dyDescent="0.25">
      <c r="B496"/>
      <c r="C496"/>
      <c r="D496"/>
    </row>
    <row r="497" spans="2:4" x14ac:dyDescent="0.25">
      <c r="B497"/>
      <c r="C497"/>
      <c r="D497"/>
    </row>
    <row r="498" spans="2:4" x14ac:dyDescent="0.25">
      <c r="B498"/>
      <c r="C498"/>
      <c r="D498"/>
    </row>
    <row r="499" spans="2:4" x14ac:dyDescent="0.25">
      <c r="B499"/>
      <c r="C499"/>
      <c r="D499"/>
    </row>
    <row r="500" spans="2:4" x14ac:dyDescent="0.25">
      <c r="B500"/>
      <c r="C500"/>
      <c r="D500"/>
    </row>
    <row r="501" spans="2:4" x14ac:dyDescent="0.25">
      <c r="B501"/>
      <c r="C501"/>
      <c r="D501"/>
    </row>
    <row r="502" spans="2:4" x14ac:dyDescent="0.25">
      <c r="B502"/>
      <c r="C502"/>
      <c r="D502"/>
    </row>
    <row r="503" spans="2:4" x14ac:dyDescent="0.25">
      <c r="B503"/>
      <c r="C503"/>
      <c r="D503"/>
    </row>
    <row r="504" spans="2:4" x14ac:dyDescent="0.25">
      <c r="B504"/>
      <c r="C504"/>
      <c r="D504"/>
    </row>
    <row r="505" spans="2:4" x14ac:dyDescent="0.25">
      <c r="B505"/>
      <c r="C505"/>
      <c r="D505"/>
    </row>
    <row r="506" spans="2:4" x14ac:dyDescent="0.25">
      <c r="B506"/>
      <c r="C506"/>
      <c r="D506"/>
    </row>
    <row r="507" spans="2:4" x14ac:dyDescent="0.25">
      <c r="B507"/>
      <c r="C507"/>
      <c r="D507"/>
    </row>
    <row r="508" spans="2:4" x14ac:dyDescent="0.25">
      <c r="B508"/>
      <c r="C508"/>
      <c r="D508"/>
    </row>
    <row r="509" spans="2:4" x14ac:dyDescent="0.25">
      <c r="B509"/>
      <c r="C509"/>
      <c r="D509"/>
    </row>
    <row r="510" spans="2:4" x14ac:dyDescent="0.25">
      <c r="B510"/>
      <c r="C510"/>
      <c r="D510"/>
    </row>
    <row r="511" spans="2:4" x14ac:dyDescent="0.25">
      <c r="B511"/>
      <c r="C511"/>
      <c r="D511"/>
    </row>
    <row r="512" spans="2:4" x14ac:dyDescent="0.25">
      <c r="B512"/>
      <c r="C512"/>
      <c r="D512"/>
    </row>
    <row r="513" spans="2:4" x14ac:dyDescent="0.25">
      <c r="B513"/>
      <c r="C513"/>
      <c r="D513"/>
    </row>
    <row r="514" spans="2:4" x14ac:dyDescent="0.25">
      <c r="B514"/>
      <c r="C514"/>
      <c r="D514"/>
    </row>
    <row r="515" spans="2:4" x14ac:dyDescent="0.25">
      <c r="B515"/>
      <c r="C515"/>
      <c r="D515"/>
    </row>
    <row r="516" spans="2:4" x14ac:dyDescent="0.25">
      <c r="B516"/>
      <c r="C516"/>
      <c r="D516"/>
    </row>
    <row r="517" spans="2:4" x14ac:dyDescent="0.25">
      <c r="B517"/>
      <c r="C517"/>
      <c r="D517"/>
    </row>
    <row r="518" spans="2:4" x14ac:dyDescent="0.25">
      <c r="B518"/>
      <c r="C518"/>
      <c r="D518"/>
    </row>
    <row r="519" spans="2:4" x14ac:dyDescent="0.25">
      <c r="B519"/>
      <c r="C519"/>
      <c r="D519"/>
    </row>
    <row r="520" spans="2:4" x14ac:dyDescent="0.25">
      <c r="B520"/>
      <c r="C520"/>
      <c r="D520"/>
    </row>
    <row r="521" spans="2:4" x14ac:dyDescent="0.25">
      <c r="B521"/>
      <c r="C521"/>
      <c r="D521"/>
    </row>
    <row r="522" spans="2:4" x14ac:dyDescent="0.25">
      <c r="B522"/>
      <c r="C522"/>
      <c r="D522"/>
    </row>
    <row r="523" spans="2:4" x14ac:dyDescent="0.25">
      <c r="B523"/>
      <c r="C523"/>
      <c r="D523"/>
    </row>
    <row r="524" spans="2:4" x14ac:dyDescent="0.25">
      <c r="B524"/>
      <c r="C524"/>
      <c r="D524"/>
    </row>
    <row r="525" spans="2:4" x14ac:dyDescent="0.25">
      <c r="B525"/>
      <c r="C525"/>
      <c r="D525"/>
    </row>
    <row r="526" spans="2:4" x14ac:dyDescent="0.25">
      <c r="B526"/>
      <c r="C526"/>
      <c r="D526"/>
    </row>
    <row r="527" spans="2:4" x14ac:dyDescent="0.25">
      <c r="B527"/>
      <c r="C527"/>
      <c r="D527"/>
    </row>
    <row r="528" spans="2:4" x14ac:dyDescent="0.25">
      <c r="B528"/>
      <c r="C528"/>
      <c r="D528"/>
    </row>
    <row r="529" spans="2:4" x14ac:dyDescent="0.25">
      <c r="B529"/>
      <c r="C529"/>
      <c r="D529"/>
    </row>
    <row r="530" spans="2:4" x14ac:dyDescent="0.25">
      <c r="B530"/>
      <c r="C530"/>
      <c r="D530"/>
    </row>
    <row r="531" spans="2:4" x14ac:dyDescent="0.25">
      <c r="B531"/>
      <c r="C531"/>
      <c r="D531"/>
    </row>
    <row r="532" spans="2:4" x14ac:dyDescent="0.25">
      <c r="B532"/>
      <c r="C532"/>
      <c r="D532"/>
    </row>
    <row r="533" spans="2:4" x14ac:dyDescent="0.25">
      <c r="B533"/>
      <c r="C533"/>
      <c r="D533"/>
    </row>
    <row r="534" spans="2:4" x14ac:dyDescent="0.25">
      <c r="B534"/>
      <c r="C534"/>
      <c r="D534"/>
    </row>
    <row r="535" spans="2:4" x14ac:dyDescent="0.25">
      <c r="B535"/>
      <c r="C535"/>
      <c r="D535"/>
    </row>
    <row r="536" spans="2:4" x14ac:dyDescent="0.25">
      <c r="B536"/>
      <c r="C536"/>
      <c r="D536"/>
    </row>
    <row r="537" spans="2:4" x14ac:dyDescent="0.25">
      <c r="B537"/>
      <c r="C537"/>
      <c r="D537"/>
    </row>
    <row r="538" spans="2:4" x14ac:dyDescent="0.25">
      <c r="B538"/>
      <c r="C538"/>
      <c r="D538"/>
    </row>
    <row r="539" spans="2:4" x14ac:dyDescent="0.25">
      <c r="B539"/>
      <c r="C539"/>
      <c r="D539"/>
    </row>
    <row r="540" spans="2:4" x14ac:dyDescent="0.25">
      <c r="B540"/>
      <c r="C540"/>
      <c r="D540"/>
    </row>
    <row r="541" spans="2:4" x14ac:dyDescent="0.25">
      <c r="B541"/>
      <c r="C541"/>
      <c r="D541"/>
    </row>
    <row r="542" spans="2:4" x14ac:dyDescent="0.25">
      <c r="B542"/>
      <c r="C542"/>
      <c r="D542"/>
    </row>
    <row r="543" spans="2:4" x14ac:dyDescent="0.25">
      <c r="B543"/>
      <c r="C543"/>
      <c r="D543"/>
    </row>
    <row r="544" spans="2:4" x14ac:dyDescent="0.25">
      <c r="B544"/>
      <c r="C544"/>
      <c r="D544"/>
    </row>
    <row r="545" spans="2:4" x14ac:dyDescent="0.25">
      <c r="B545"/>
      <c r="C545"/>
      <c r="D545"/>
    </row>
    <row r="546" spans="2:4" x14ac:dyDescent="0.25">
      <c r="B546"/>
      <c r="C546"/>
      <c r="D546"/>
    </row>
    <row r="547" spans="2:4" x14ac:dyDescent="0.25">
      <c r="B547"/>
      <c r="C547"/>
      <c r="D547"/>
    </row>
    <row r="548" spans="2:4" x14ac:dyDescent="0.25">
      <c r="B548"/>
      <c r="C548"/>
      <c r="D548"/>
    </row>
    <row r="549" spans="2:4" x14ac:dyDescent="0.25">
      <c r="B549"/>
      <c r="C549"/>
      <c r="D549"/>
    </row>
    <row r="550" spans="2:4" x14ac:dyDescent="0.25">
      <c r="B550"/>
      <c r="C550"/>
      <c r="D550"/>
    </row>
    <row r="551" spans="2:4" x14ac:dyDescent="0.25">
      <c r="B551"/>
      <c r="C551"/>
      <c r="D551"/>
    </row>
    <row r="552" spans="2:4" x14ac:dyDescent="0.25">
      <c r="B552"/>
      <c r="C552"/>
      <c r="D552"/>
    </row>
    <row r="553" spans="2:4" x14ac:dyDescent="0.25">
      <c r="B553"/>
      <c r="C553"/>
      <c r="D553"/>
    </row>
    <row r="554" spans="2:4" x14ac:dyDescent="0.25">
      <c r="B554"/>
      <c r="C554"/>
      <c r="D554"/>
    </row>
    <row r="555" spans="2:4" x14ac:dyDescent="0.25">
      <c r="B555"/>
      <c r="C555"/>
      <c r="D555"/>
    </row>
    <row r="556" spans="2:4" x14ac:dyDescent="0.25">
      <c r="B556"/>
      <c r="C556"/>
      <c r="D556"/>
    </row>
    <row r="557" spans="2:4" x14ac:dyDescent="0.25">
      <c r="B557"/>
      <c r="C557"/>
      <c r="D557"/>
    </row>
    <row r="558" spans="2:4" x14ac:dyDescent="0.25">
      <c r="B558"/>
      <c r="C558"/>
      <c r="D558"/>
    </row>
    <row r="559" spans="2:4" x14ac:dyDescent="0.25">
      <c r="B559"/>
      <c r="C559"/>
      <c r="D559"/>
    </row>
    <row r="560" spans="2:4" x14ac:dyDescent="0.25">
      <c r="B560"/>
      <c r="C560"/>
      <c r="D560"/>
    </row>
    <row r="561" spans="2:4" x14ac:dyDescent="0.25">
      <c r="B561"/>
      <c r="C561"/>
      <c r="D561"/>
    </row>
    <row r="562" spans="2:4" x14ac:dyDescent="0.25">
      <c r="B562"/>
      <c r="C562"/>
      <c r="D562"/>
    </row>
    <row r="563" spans="2:4" x14ac:dyDescent="0.25">
      <c r="B563"/>
      <c r="C563"/>
      <c r="D563"/>
    </row>
    <row r="564" spans="2:4" x14ac:dyDescent="0.25">
      <c r="B564"/>
      <c r="C564"/>
      <c r="D564"/>
    </row>
    <row r="565" spans="2:4" x14ac:dyDescent="0.25">
      <c r="B565"/>
      <c r="C565"/>
      <c r="D565"/>
    </row>
    <row r="566" spans="2:4" x14ac:dyDescent="0.25">
      <c r="B566"/>
      <c r="C566"/>
      <c r="D566"/>
    </row>
    <row r="567" spans="2:4" x14ac:dyDescent="0.25">
      <c r="B567"/>
      <c r="C567"/>
      <c r="D567"/>
    </row>
    <row r="568" spans="2:4" x14ac:dyDescent="0.25">
      <c r="B568"/>
      <c r="C568"/>
      <c r="D568"/>
    </row>
    <row r="569" spans="2:4" x14ac:dyDescent="0.25">
      <c r="B569"/>
      <c r="C569"/>
      <c r="D569"/>
    </row>
    <row r="570" spans="2:4" x14ac:dyDescent="0.25">
      <c r="B570"/>
      <c r="C570"/>
      <c r="D570"/>
    </row>
    <row r="571" spans="2:4" x14ac:dyDescent="0.25">
      <c r="B571"/>
      <c r="C571"/>
      <c r="D571"/>
    </row>
    <row r="572" spans="2:4" x14ac:dyDescent="0.25">
      <c r="B572"/>
      <c r="C572"/>
      <c r="D572"/>
    </row>
    <row r="573" spans="2:4" x14ac:dyDescent="0.25">
      <c r="B573"/>
      <c r="C573"/>
      <c r="D573"/>
    </row>
    <row r="574" spans="2:4" x14ac:dyDescent="0.25">
      <c r="B574"/>
      <c r="C574"/>
      <c r="D574"/>
    </row>
    <row r="575" spans="2:4" x14ac:dyDescent="0.25">
      <c r="B575"/>
      <c r="C575"/>
      <c r="D575"/>
    </row>
    <row r="576" spans="2:4" x14ac:dyDescent="0.25">
      <c r="B576"/>
      <c r="C576"/>
      <c r="D576"/>
    </row>
    <row r="577" spans="2:4" x14ac:dyDescent="0.25">
      <c r="B577"/>
      <c r="C577"/>
      <c r="D577"/>
    </row>
    <row r="578" spans="2:4" x14ac:dyDescent="0.25">
      <c r="B578"/>
      <c r="C578"/>
      <c r="D578"/>
    </row>
  </sheetData>
  <sheetProtection autoFilter="0"/>
  <mergeCells count="7">
    <mergeCell ref="E8:G8"/>
    <mergeCell ref="H1:N1"/>
    <mergeCell ref="F2:G2"/>
    <mergeCell ref="F3:G3"/>
    <mergeCell ref="F4:G4"/>
    <mergeCell ref="F6:G6"/>
    <mergeCell ref="F7:G7"/>
  </mergeCells>
  <conditionalFormatting sqref="H9:N9">
    <cfRule type="cellIs" dxfId="0" priority="1" operator="greaterThan">
      <formula>100</formula>
    </cfRule>
  </conditionalFormatting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5" name="Button 1">
              <controlPr defaultSize="0" print="0" autoFill="0" autoPict="0" macro="[0]!Actualiser_PROTEINE">
                <anchor moveWithCells="1" sizeWithCells="1">
                  <from>
                    <xdr:col>1</xdr:col>
                    <xdr:colOff>9525</xdr:colOff>
                    <xdr:row>5</xdr:row>
                    <xdr:rowOff>133350</xdr:rowOff>
                  </from>
                  <to>
                    <xdr:col>1</xdr:col>
                    <xdr:colOff>1181100</xdr:colOff>
                    <xdr:row>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6" name="Button 2">
              <controlPr locked="0" defaultSize="0" print="0" autoFill="0" autoPict="0" macro="[0]!Ajuster">
                <anchor moveWithCells="1" sizeWithCells="1">
                  <from>
                    <xdr:col>1</xdr:col>
                    <xdr:colOff>9525</xdr:colOff>
                    <xdr:row>3</xdr:row>
                    <xdr:rowOff>133350</xdr:rowOff>
                  </from>
                  <to>
                    <xdr:col>1</xdr:col>
                    <xdr:colOff>1181100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7" name="Button 3">
              <controlPr defaultSize="0" print="0" autoFill="0" autoPict="0" macro="[0]!Teste">
                <anchor moveWithCells="1" sizeWithCells="1">
                  <from>
                    <xdr:col>16</xdr:col>
                    <xdr:colOff>228600</xdr:colOff>
                    <xdr:row>6</xdr:row>
                    <xdr:rowOff>171450</xdr:rowOff>
                  </from>
                  <to>
                    <xdr:col>18</xdr:col>
                    <xdr:colOff>85725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8</vt:i4>
      </vt:variant>
    </vt:vector>
  </HeadingPairs>
  <TitlesOfParts>
    <vt:vector size="12" baseType="lpstr">
      <vt:lpstr>BDD</vt:lpstr>
      <vt:lpstr>4Quart</vt:lpstr>
      <vt:lpstr>Bénéficiaires</vt:lpstr>
      <vt:lpstr>PROTEINE</vt:lpstr>
      <vt:lpstr>Catégorie</vt:lpstr>
      <vt:lpstr>Désignation</vt:lpstr>
      <vt:lpstr>List_Catégorie</vt:lpstr>
      <vt:lpstr>List_Emplacement</vt:lpstr>
      <vt:lpstr>ListeRéférence</vt:lpstr>
      <vt:lpstr>NumLigne</vt:lpstr>
      <vt:lpstr>Poids</vt:lpstr>
      <vt:lpstr>Somme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Maâtou</dc:creator>
  <cp:lastModifiedBy>BSA</cp:lastModifiedBy>
  <cp:lastPrinted>2023-02-13T15:01:06Z</cp:lastPrinted>
  <dcterms:created xsi:type="dcterms:W3CDTF">2023-01-02T12:08:17Z</dcterms:created>
  <dcterms:modified xsi:type="dcterms:W3CDTF">2023-02-15T08:24:04Z</dcterms:modified>
</cp:coreProperties>
</file>