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FB22AB5-1F08-41B8-B484-83789F0F1CD9}" xr6:coauthVersionLast="47" xr6:coauthVersionMax="47" xr10:uidLastSave="{00000000-0000-0000-0000-000000000000}"/>
  <bookViews>
    <workbookView xWindow="0" yWindow="0" windowWidth="28800" windowHeight="16200" xr2:uid="{A03200AC-FE79-4C5A-AFBF-E6ED300F0BA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/>
  <c r="K6" i="1"/>
  <c r="H6" i="1" s="1"/>
  <c r="N6" i="1" s="1"/>
  <c r="K2" i="1"/>
  <c r="K4" i="1"/>
  <c r="K5" i="1"/>
  <c r="H5" i="1" s="1"/>
  <c r="N5" i="1" s="1"/>
  <c r="K7" i="1"/>
  <c r="K8" i="1"/>
  <c r="K9" i="1"/>
  <c r="H9" i="1" s="1"/>
  <c r="K10" i="1"/>
  <c r="K11" i="1"/>
  <c r="K12" i="1"/>
  <c r="K13" i="1"/>
  <c r="K14" i="1"/>
  <c r="K15" i="1"/>
  <c r="K16" i="1"/>
  <c r="K17" i="1"/>
  <c r="H17" i="1" s="1"/>
  <c r="K18" i="1"/>
  <c r="K19" i="1"/>
  <c r="K20" i="1"/>
  <c r="K21" i="1"/>
  <c r="H21" i="1" s="1"/>
  <c r="K22" i="1"/>
  <c r="K23" i="1"/>
  <c r="K24" i="1"/>
  <c r="K25" i="1"/>
  <c r="H25" i="1" s="1"/>
  <c r="H2" i="1"/>
  <c r="H13" i="1"/>
  <c r="I25" i="1"/>
  <c r="J25" i="1" s="1"/>
  <c r="I24" i="1"/>
  <c r="J24" i="1" s="1"/>
  <c r="H24" i="1"/>
  <c r="I23" i="1"/>
  <c r="J23" i="1" s="1"/>
  <c r="H23" i="1"/>
  <c r="I22" i="1"/>
  <c r="J22" i="1" s="1"/>
  <c r="H22" i="1"/>
  <c r="I21" i="1"/>
  <c r="J21" i="1" s="1"/>
  <c r="I20" i="1"/>
  <c r="J20" i="1" s="1"/>
  <c r="H20" i="1"/>
  <c r="I19" i="1"/>
  <c r="J19" i="1" s="1"/>
  <c r="H19" i="1"/>
  <c r="J18" i="1"/>
  <c r="I18" i="1"/>
  <c r="H18" i="1"/>
  <c r="I17" i="1"/>
  <c r="J17" i="1" s="1"/>
  <c r="I16" i="1"/>
  <c r="J16" i="1" s="1"/>
  <c r="H16" i="1"/>
  <c r="I15" i="1"/>
  <c r="J15" i="1" s="1"/>
  <c r="H15" i="1"/>
  <c r="J14" i="1"/>
  <c r="I14" i="1"/>
  <c r="H14" i="1"/>
  <c r="I2" i="1"/>
  <c r="J2" i="1" s="1"/>
  <c r="I3" i="1"/>
  <c r="J3" i="1" s="1"/>
  <c r="I4" i="1"/>
  <c r="J4" i="1" s="1"/>
  <c r="I5" i="1"/>
  <c r="J5" i="1" s="1"/>
  <c r="I6" i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H3" i="1"/>
  <c r="H4" i="1"/>
  <c r="H7" i="1"/>
  <c r="H8" i="1"/>
  <c r="H10" i="1"/>
  <c r="H11" i="1"/>
  <c r="H12" i="1"/>
  <c r="N3" i="1" l="1"/>
  <c r="N4" i="1"/>
  <c r="N2" i="1"/>
</calcChain>
</file>

<file path=xl/sharedStrings.xml><?xml version="1.0" encoding="utf-8"?>
<sst xmlns="http://schemas.openxmlformats.org/spreadsheetml/2006/main" count="67" uniqueCount="21">
  <si>
    <t>Code article</t>
  </si>
  <si>
    <t>désignation</t>
  </si>
  <si>
    <t>maxi</t>
  </si>
  <si>
    <t>multi</t>
  </si>
  <si>
    <t>mini</t>
  </si>
  <si>
    <t>Atelier</t>
  </si>
  <si>
    <t>Temps de la commande</t>
  </si>
  <si>
    <t>Stock de sécu</t>
  </si>
  <si>
    <t>Commande optimal</t>
  </si>
  <si>
    <t>Atelier 1</t>
  </si>
  <si>
    <t>Atelier 2</t>
  </si>
  <si>
    <t>Atelier 3</t>
  </si>
  <si>
    <t>Atelier 4</t>
  </si>
  <si>
    <t>Atelier 5</t>
  </si>
  <si>
    <t>Total heure</t>
  </si>
  <si>
    <t>Objectif</t>
  </si>
  <si>
    <t>Quantité</t>
  </si>
  <si>
    <t>Temps de fabrication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</si>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</sst>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9</xdr:row>
      <xdr:rowOff>0</xdr:rowOff>
    </xdr:from>
    <xdr:to>
      <xdr:col>21</xdr:col>
      <xdr:colOff>960</xdr:colOff>
      <xdr:row>25</xdr:row>
      <xdr:rowOff>86162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6FEEA9AD-5C9E-BFD7-FB5C-FFD49FF7F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6975" y="1714500"/>
          <a:ext cx="6878010" cy="313416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4FFE3F-F660-4313-8FE2-9B3E3394416D}" name="Tableau1" displayName="Tableau1" ref="A1:K25" totalsRowShown="0">
  <tableColumns count="11">
    <tableColumn id="1" xr3:uid="{4A46B070-1EA3-4C26-B77A-DC45DDDCD11F}" name="Code article"/>
    <tableColumn id="2" xr3:uid="{7F54E5F0-75AD-43D2-9FFF-F6990BDDF277}" name="désignation"/>
    <tableColumn id="3" xr3:uid="{CCDA1ACE-9398-4AB2-A09F-EDB2F7EC2DD5}" name="maxi"/>
    <tableColumn id="4" xr3:uid="{166E0FAB-DC1B-4000-AC84-A0C729D7D7EB}" name="multi"/>
    <tableColumn id="5" xr3:uid="{A65DA573-8456-47A5-889B-3CBE7E7ADABD}" name="mini"/>
    <tableColumn id="6" xr3:uid="{28822B00-BFA1-499D-81AD-B33C25B3DDBF}" name="Atelier"/>
    <tableColumn id="7" xr3:uid="{9B600359-3F9A-4C19-9687-0B0D990FBB2D}" name="Temps de fabrication"/>
    <tableColumn id="8" xr3:uid="{E1B39AFC-18B9-4BF2-AE4A-0C12C9FEC8AF}" name="Temps de la commande">
      <calculatedColumnFormula>+Tableau1[[#This Row],[Quantité]]*Tableau1[[#This Row],[Temps de fabrication]]</calculatedColumnFormula>
    </tableColumn>
    <tableColumn id="9" xr3:uid="{C6775453-748D-4B65-8540-62CFB33A8980}" name="Stock de sécu" dataDxfId="3">
      <calculatedColumnFormula>+Tableau1[[#This Row],[maxi]]*0.2</calculatedColumnFormula>
    </tableColumn>
    <tableColumn id="10" xr3:uid="{D64C49D5-A01E-450E-8DB1-4F10DA981808}" name="Commande optimal" dataDxfId="2">
      <calculatedColumnFormula>+Tableau1[[#This Row],[Stock de sécu]]*1.35</calculatedColumnFormula>
    </tableColumn>
    <tableColumn id="11" xr3:uid="{60008855-FA25-4DCC-8143-0F5DB518C91F}" name="Quantité" dataDxfId="0">
      <calculatedColumnFormula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7EEEBC5-AA7A-424F-829C-603F605C3191}" name="Tableau2" displayName="Tableau2" ref="M1:O6" totalsRowShown="0">
  <autoFilter ref="M1:O6" xr:uid="{17EEEBC5-AA7A-424F-829C-603F605C3191}"/>
  <tableColumns count="3">
    <tableColumn id="1" xr3:uid="{30898BD0-8A1A-4D44-946D-ACB567E5C6CE}" name="Atelier"/>
    <tableColumn id="2" xr3:uid="{B713CED0-31EF-4273-AFF8-EE32CC6A96C6}" name="Total heure" dataDxfId="1">
      <calculatedColumnFormula>SUMIF(Tableau1[Atelier],Tableau2[[#This Row],[Atelier]],Tableau1[Temps de la commande])</calculatedColumnFormula>
    </tableColumn>
    <tableColumn id="3" xr3:uid="{83D1C0C8-3388-4B9C-A182-F3AEF3CE2023}" name="Objecti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10349-E4DA-4216-8060-943365A06C99}">
  <sheetPr codeName="Feuil1"/>
  <dimension ref="A1:O25"/>
  <sheetViews>
    <sheetView tabSelected="1" workbookViewId="0">
      <selection activeCell="K3" sqref="K3"/>
    </sheetView>
  </sheetViews>
  <sheetFormatPr defaultColWidth="11.42578125" defaultRowHeight="15" x14ac:dyDescent="0.25"/>
  <cols>
    <col min="1" max="1" width="12.28515625" bestFit="1" customWidth="1"/>
    <col min="2" max="2" width="12.140625" bestFit="1" customWidth="1"/>
    <col min="3" max="3" width="6.7109375" bestFit="1" customWidth="1"/>
    <col min="4" max="4" width="7.140625" bestFit="1" customWidth="1"/>
    <col min="5" max="5" width="6.42578125" bestFit="1" customWidth="1"/>
    <col min="6" max="6" width="8.28515625" bestFit="1" customWidth="1"/>
    <col min="7" max="7" width="14.28515625" bestFit="1" customWidth="1"/>
    <col min="8" max="8" width="21.7109375" bestFit="1" customWidth="1"/>
    <col min="9" max="9" width="13.7109375" bestFit="1" customWidth="1"/>
    <col min="10" max="10" width="18.5703125" bestFit="1" customWidth="1"/>
    <col min="11" max="11" width="18.5703125" customWidth="1"/>
    <col min="14" max="14" width="11.710937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17</v>
      </c>
      <c r="H1" t="s">
        <v>6</v>
      </c>
      <c r="I1" t="s">
        <v>7</v>
      </c>
      <c r="J1" t="s">
        <v>8</v>
      </c>
      <c r="K1" t="s">
        <v>16</v>
      </c>
      <c r="M1" t="s">
        <v>5</v>
      </c>
      <c r="N1" t="s">
        <v>14</v>
      </c>
      <c r="O1" t="s">
        <v>15</v>
      </c>
    </row>
    <row r="2" spans="1:15" x14ac:dyDescent="0.25">
      <c r="A2">
        <v>456</v>
      </c>
      <c r="B2" t="s">
        <v>18</v>
      </c>
      <c r="C2">
        <v>25</v>
      </c>
      <c r="D2">
        <v>2</v>
      </c>
      <c r="E2">
        <v>10</v>
      </c>
      <c r="F2" t="s">
        <v>9</v>
      </c>
      <c r="G2">
        <v>1.32</v>
      </c>
      <c r="H2">
        <f>+Tableau1[[#This Row],[Quantité]]*Tableau1[[#This Row],[Temps de fabrication]]</f>
        <v>0</v>
      </c>
      <c r="I2">
        <f>+Tableau1[[#This Row],[maxi]]*0.2</f>
        <v>5</v>
      </c>
      <c r="J2">
        <f>+Tableau1[[#This Row],[Stock de sécu]]*1.35</f>
        <v>6.75</v>
      </c>
      <c r="K2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0</v>
      </c>
      <c r="M2" t="s">
        <v>9</v>
      </c>
      <c r="N2">
        <f>SUMIF(Tableau1[Atelier],Tableau2[[#This Row],[Atelier]],Tableau1[Temps de la commande])</f>
        <v>0</v>
      </c>
      <c r="O2">
        <v>200</v>
      </c>
    </row>
    <row r="3" spans="1:15" x14ac:dyDescent="0.25">
      <c r="A3">
        <v>25</v>
      </c>
      <c r="B3" t="s">
        <v>19</v>
      </c>
      <c r="C3">
        <v>30</v>
      </c>
      <c r="D3">
        <v>5</v>
      </c>
      <c r="E3">
        <v>2</v>
      </c>
      <c r="F3" t="s">
        <v>10</v>
      </c>
      <c r="G3">
        <v>2.36</v>
      </c>
      <c r="H3">
        <f>+Tableau1[[#This Row],[Quantité]]*Tableau1[[#This Row],[Temps de fabrication]]</f>
        <v>19.116000000000003</v>
      </c>
      <c r="I3">
        <f>+Tableau1[[#This Row],[maxi]]*0.2</f>
        <v>6</v>
      </c>
      <c r="J3">
        <f>+Tableau1[[#This Row],[Stock de sécu]]*1.35</f>
        <v>8.1000000000000014</v>
      </c>
      <c r="K3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8.1000000000000014</v>
      </c>
      <c r="M3" t="s">
        <v>10</v>
      </c>
      <c r="N3">
        <f>SUMIF(Tableau1[Atelier],Tableau2[[#This Row],[Atelier]],Tableau1[Temps de la commande])</f>
        <v>38.232000000000006</v>
      </c>
      <c r="O3">
        <v>200</v>
      </c>
    </row>
    <row r="4" spans="1:15" x14ac:dyDescent="0.25">
      <c r="A4">
        <v>368</v>
      </c>
      <c r="B4" t="s">
        <v>20</v>
      </c>
      <c r="C4">
        <v>60</v>
      </c>
      <c r="D4">
        <v>6</v>
      </c>
      <c r="E4">
        <v>3</v>
      </c>
      <c r="F4" t="s">
        <v>11</v>
      </c>
      <c r="G4">
        <v>3.4</v>
      </c>
      <c r="H4">
        <f>+Tableau1[[#This Row],[Quantité]]*Tableau1[[#This Row],[Temps de fabrication]]</f>
        <v>55.080000000000005</v>
      </c>
      <c r="I4">
        <f>+Tableau1[[#This Row],[maxi]]*0.2</f>
        <v>12</v>
      </c>
      <c r="J4">
        <f>+Tableau1[[#This Row],[Stock de sécu]]*1.35</f>
        <v>16.200000000000003</v>
      </c>
      <c r="K4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16.200000000000003</v>
      </c>
      <c r="M4" t="s">
        <v>11</v>
      </c>
      <c r="N4">
        <f>SUMIF(Tableau1[Atelier],Tableau2[[#This Row],[Atelier]],Tableau1[Temps de la commande])</f>
        <v>110.16000000000001</v>
      </c>
      <c r="O4">
        <v>300</v>
      </c>
    </row>
    <row r="5" spans="1:15" x14ac:dyDescent="0.25">
      <c r="A5">
        <v>491</v>
      </c>
      <c r="B5" t="s">
        <v>18</v>
      </c>
      <c r="C5">
        <v>59</v>
      </c>
      <c r="D5">
        <v>7</v>
      </c>
      <c r="E5">
        <v>4</v>
      </c>
      <c r="F5" t="s">
        <v>12</v>
      </c>
      <c r="G5">
        <v>4.4400000000000004</v>
      </c>
      <c r="H5">
        <f>+Tableau1[[#This Row],[Quantité]]*Tableau1[[#This Row],[Temps de fabrication]]</f>
        <v>70.729200000000006</v>
      </c>
      <c r="I5">
        <f>+Tableau1[[#This Row],[maxi]]*0.2</f>
        <v>11.8</v>
      </c>
      <c r="J5">
        <f>+Tableau1[[#This Row],[Stock de sécu]]*1.35</f>
        <v>15.930000000000001</v>
      </c>
      <c r="K5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15.930000000000001</v>
      </c>
      <c r="M5" t="s">
        <v>12</v>
      </c>
      <c r="N5">
        <f>SUMIF(Tableau1[Atelier],Tableau2[[#This Row],[Atelier]],Tableau1[Temps de la commande])</f>
        <v>424.74240000000009</v>
      </c>
      <c r="O5">
        <v>300</v>
      </c>
    </row>
    <row r="6" spans="1:15" x14ac:dyDescent="0.25">
      <c r="A6">
        <v>258</v>
      </c>
      <c r="B6" t="s">
        <v>19</v>
      </c>
      <c r="C6">
        <v>80</v>
      </c>
      <c r="D6">
        <v>1</v>
      </c>
      <c r="E6">
        <v>60</v>
      </c>
      <c r="F6" t="s">
        <v>13</v>
      </c>
      <c r="G6">
        <v>5.48</v>
      </c>
      <c r="H6">
        <f>+Tableau1[[#This Row],[Quantité]]*Tableau1[[#This Row],[Temps de fabrication]]</f>
        <v>0</v>
      </c>
      <c r="I6">
        <f>+Tableau1[[#This Row],[maxi]]*0.2</f>
        <v>16</v>
      </c>
      <c r="J6">
        <f>+Tableau1[[#This Row],[Stock de sécu]]*1.35</f>
        <v>21.6</v>
      </c>
      <c r="K6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0</v>
      </c>
      <c r="M6" t="s">
        <v>13</v>
      </c>
      <c r="N6">
        <f>SUMIF(Tableau1[Atelier],Tableau2[[#This Row],[Atelier]],Tableau1[Temps de la commande])</f>
        <v>3820.9104000000011</v>
      </c>
      <c r="O6">
        <v>200</v>
      </c>
    </row>
    <row r="7" spans="1:15" x14ac:dyDescent="0.25">
      <c r="A7">
        <v>649</v>
      </c>
      <c r="B7" t="s">
        <v>20</v>
      </c>
      <c r="C7">
        <v>52</v>
      </c>
      <c r="D7">
        <v>1</v>
      </c>
      <c r="E7">
        <v>25</v>
      </c>
      <c r="F7" t="s">
        <v>9</v>
      </c>
      <c r="G7">
        <v>6.52</v>
      </c>
      <c r="H7">
        <f>+Tableau1[[#This Row],[Quantité]]*Tableau1[[#This Row],[Temps de fabrication]]</f>
        <v>0</v>
      </c>
      <c r="I7">
        <f>+Tableau1[[#This Row],[maxi]]*0.2</f>
        <v>10.4</v>
      </c>
      <c r="J7">
        <f>+Tableau1[[#This Row],[Stock de sécu]]*1.35</f>
        <v>14.040000000000001</v>
      </c>
      <c r="K7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0</v>
      </c>
    </row>
    <row r="8" spans="1:15" x14ac:dyDescent="0.25">
      <c r="A8">
        <v>314</v>
      </c>
      <c r="B8" t="s">
        <v>18</v>
      </c>
      <c r="C8">
        <v>34</v>
      </c>
      <c r="D8">
        <v>1</v>
      </c>
      <c r="E8">
        <v>12</v>
      </c>
      <c r="F8" t="s">
        <v>11</v>
      </c>
      <c r="G8">
        <v>7.56</v>
      </c>
      <c r="H8">
        <f>+Tableau1[[#This Row],[Quantité]]*Tableau1[[#This Row],[Temps de fabrication]]</f>
        <v>0</v>
      </c>
      <c r="I8">
        <f>+Tableau1[[#This Row],[maxi]]*0.2</f>
        <v>6.8000000000000007</v>
      </c>
      <c r="J8">
        <f>+Tableau1[[#This Row],[Stock de sécu]]*1.35</f>
        <v>9.1800000000000015</v>
      </c>
      <c r="K8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0</v>
      </c>
    </row>
    <row r="9" spans="1:15" x14ac:dyDescent="0.25">
      <c r="A9">
        <v>1334</v>
      </c>
      <c r="B9" t="s">
        <v>19</v>
      </c>
      <c r="C9">
        <v>61</v>
      </c>
      <c r="D9">
        <v>3</v>
      </c>
      <c r="E9">
        <v>16</v>
      </c>
      <c r="F9" t="s">
        <v>12</v>
      </c>
      <c r="G9">
        <v>8.6</v>
      </c>
      <c r="H9">
        <f>+Tableau1[[#This Row],[Quantité]]*Tableau1[[#This Row],[Temps de fabrication]]</f>
        <v>141.64200000000002</v>
      </c>
      <c r="I9">
        <f>+Tableau1[[#This Row],[maxi]]*0.2</f>
        <v>12.200000000000001</v>
      </c>
      <c r="J9">
        <f>+Tableau1[[#This Row],[Stock de sécu]]*1.35</f>
        <v>16.470000000000002</v>
      </c>
      <c r="K9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16.470000000000002</v>
      </c>
    </row>
    <row r="10" spans="1:15" x14ac:dyDescent="0.25">
      <c r="A10">
        <v>150</v>
      </c>
      <c r="B10" t="s">
        <v>20</v>
      </c>
      <c r="C10">
        <v>734</v>
      </c>
      <c r="D10">
        <v>2</v>
      </c>
      <c r="E10">
        <v>150</v>
      </c>
      <c r="F10" t="s">
        <v>13</v>
      </c>
      <c r="G10">
        <v>9.64</v>
      </c>
      <c r="H10">
        <f>+Tableau1[[#This Row],[Quantité]]*Tableau1[[#This Row],[Temps de fabrication]]</f>
        <v>1910.4552000000006</v>
      </c>
      <c r="I10">
        <f>+Tableau1[[#This Row],[maxi]]*0.2</f>
        <v>146.80000000000001</v>
      </c>
      <c r="J10">
        <f>+Tableau1[[#This Row],[Stock de sécu]]*1.35</f>
        <v>198.18000000000004</v>
      </c>
      <c r="K10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198.18000000000004</v>
      </c>
    </row>
    <row r="11" spans="1:15" x14ac:dyDescent="0.25">
      <c r="A11">
        <v>3155</v>
      </c>
      <c r="B11" t="s">
        <v>18</v>
      </c>
      <c r="C11">
        <v>50</v>
      </c>
      <c r="D11">
        <v>4</v>
      </c>
      <c r="E11">
        <v>23</v>
      </c>
      <c r="F11" t="s">
        <v>9</v>
      </c>
      <c r="G11">
        <v>10.68</v>
      </c>
      <c r="H11">
        <f>+Tableau1[[#This Row],[Quantité]]*Tableau1[[#This Row],[Temps de fabrication]]</f>
        <v>0</v>
      </c>
      <c r="I11">
        <f>+Tableau1[[#This Row],[maxi]]*0.2</f>
        <v>10</v>
      </c>
      <c r="J11">
        <f>+Tableau1[[#This Row],[Stock de sécu]]*1.35</f>
        <v>13.5</v>
      </c>
      <c r="K11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0</v>
      </c>
    </row>
    <row r="12" spans="1:15" x14ac:dyDescent="0.25">
      <c r="A12">
        <v>4337</v>
      </c>
      <c r="B12" t="s">
        <v>19</v>
      </c>
      <c r="C12">
        <v>31</v>
      </c>
      <c r="D12">
        <v>7</v>
      </c>
      <c r="E12">
        <v>51</v>
      </c>
      <c r="F12" t="s">
        <v>10</v>
      </c>
      <c r="G12">
        <v>11.72</v>
      </c>
      <c r="H12">
        <f>+Tableau1[[#This Row],[Quantité]]*Tableau1[[#This Row],[Temps de fabrication]]</f>
        <v>0</v>
      </c>
      <c r="I12">
        <f>+Tableau1[[#This Row],[maxi]]*0.2</f>
        <v>6.2</v>
      </c>
      <c r="J12">
        <f>+Tableau1[[#This Row],[Stock de sécu]]*1.35</f>
        <v>8.370000000000001</v>
      </c>
      <c r="K12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0</v>
      </c>
    </row>
    <row r="13" spans="1:15" x14ac:dyDescent="0.25">
      <c r="A13">
        <v>6163</v>
      </c>
      <c r="B13" t="s">
        <v>20</v>
      </c>
      <c r="C13">
        <v>97</v>
      </c>
      <c r="D13">
        <v>5</v>
      </c>
      <c r="E13">
        <v>64</v>
      </c>
      <c r="F13" t="s">
        <v>11</v>
      </c>
      <c r="G13">
        <v>12.76</v>
      </c>
      <c r="H13">
        <f>+Tableau1[[#This Row],[Quantité]]*Tableau1[[#This Row],[Temps de fabrication]]</f>
        <v>0</v>
      </c>
      <c r="I13">
        <f>+Tableau1[[#This Row],[maxi]]*0.2</f>
        <v>19.400000000000002</v>
      </c>
      <c r="J13">
        <f>+Tableau1[[#This Row],[Stock de sécu]]*1.35</f>
        <v>26.190000000000005</v>
      </c>
      <c r="K13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0</v>
      </c>
    </row>
    <row r="14" spans="1:15" x14ac:dyDescent="0.25">
      <c r="A14">
        <v>456</v>
      </c>
      <c r="B14" t="s">
        <v>18</v>
      </c>
      <c r="C14">
        <v>25</v>
      </c>
      <c r="D14">
        <v>2</v>
      </c>
      <c r="E14">
        <v>10</v>
      </c>
      <c r="F14" t="s">
        <v>9</v>
      </c>
      <c r="G14">
        <v>1.32</v>
      </c>
      <c r="H14">
        <f>+Tableau1[[#This Row],[Quantité]]*Tableau1[[#This Row],[Temps de fabrication]]</f>
        <v>0</v>
      </c>
      <c r="I14">
        <f>+Tableau1[[#This Row],[maxi]]*0.2</f>
        <v>5</v>
      </c>
      <c r="J14">
        <f>+Tableau1[[#This Row],[Stock de sécu]]*1.35</f>
        <v>6.75</v>
      </c>
      <c r="K14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0</v>
      </c>
    </row>
    <row r="15" spans="1:15" x14ac:dyDescent="0.25">
      <c r="A15">
        <v>25</v>
      </c>
      <c r="B15" t="s">
        <v>19</v>
      </c>
      <c r="C15">
        <v>30</v>
      </c>
      <c r="D15">
        <v>5</v>
      </c>
      <c r="E15">
        <v>2</v>
      </c>
      <c r="F15" t="s">
        <v>10</v>
      </c>
      <c r="G15">
        <v>2.36</v>
      </c>
      <c r="H15">
        <f>+Tableau1[[#This Row],[Quantité]]*Tableau1[[#This Row],[Temps de fabrication]]</f>
        <v>19.116000000000003</v>
      </c>
      <c r="I15">
        <f>+Tableau1[[#This Row],[maxi]]*0.2</f>
        <v>6</v>
      </c>
      <c r="J15">
        <f>+Tableau1[[#This Row],[Stock de sécu]]*1.35</f>
        <v>8.1000000000000014</v>
      </c>
      <c r="K15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8.1000000000000014</v>
      </c>
    </row>
    <row r="16" spans="1:15" x14ac:dyDescent="0.25">
      <c r="A16">
        <v>368</v>
      </c>
      <c r="B16" t="s">
        <v>20</v>
      </c>
      <c r="C16">
        <v>60</v>
      </c>
      <c r="D16">
        <v>6</v>
      </c>
      <c r="E16">
        <v>3</v>
      </c>
      <c r="F16" t="s">
        <v>11</v>
      </c>
      <c r="G16">
        <v>3.4</v>
      </c>
      <c r="H16">
        <f>+Tableau1[[#This Row],[Quantité]]*Tableau1[[#This Row],[Temps de fabrication]]</f>
        <v>55.080000000000005</v>
      </c>
      <c r="I16">
        <f>+Tableau1[[#This Row],[maxi]]*0.2</f>
        <v>12</v>
      </c>
      <c r="J16">
        <f>+Tableau1[[#This Row],[Stock de sécu]]*1.35</f>
        <v>16.200000000000003</v>
      </c>
      <c r="K16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16.200000000000003</v>
      </c>
    </row>
    <row r="17" spans="1:11" x14ac:dyDescent="0.25">
      <c r="A17">
        <v>491</v>
      </c>
      <c r="B17" t="s">
        <v>18</v>
      </c>
      <c r="C17">
        <v>59</v>
      </c>
      <c r="D17">
        <v>7</v>
      </c>
      <c r="E17">
        <v>4</v>
      </c>
      <c r="F17" t="s">
        <v>12</v>
      </c>
      <c r="G17">
        <v>4.4400000000000004</v>
      </c>
      <c r="H17">
        <f>+Tableau1[[#This Row],[Quantité]]*Tableau1[[#This Row],[Temps de fabrication]]</f>
        <v>70.729200000000006</v>
      </c>
      <c r="I17">
        <f>+Tableau1[[#This Row],[maxi]]*0.2</f>
        <v>11.8</v>
      </c>
      <c r="J17">
        <f>+Tableau1[[#This Row],[Stock de sécu]]*1.35</f>
        <v>15.930000000000001</v>
      </c>
      <c r="K17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15.930000000000001</v>
      </c>
    </row>
    <row r="18" spans="1:11" x14ac:dyDescent="0.25">
      <c r="A18">
        <v>258</v>
      </c>
      <c r="B18" t="s">
        <v>19</v>
      </c>
      <c r="C18">
        <v>80</v>
      </c>
      <c r="D18">
        <v>1</v>
      </c>
      <c r="E18">
        <v>60</v>
      </c>
      <c r="F18" t="s">
        <v>13</v>
      </c>
      <c r="G18">
        <v>5.48</v>
      </c>
      <c r="H18">
        <f>+Tableau1[[#This Row],[Quantité]]*Tableau1[[#This Row],[Temps de fabrication]]</f>
        <v>0</v>
      </c>
      <c r="I18">
        <f>+Tableau1[[#This Row],[maxi]]*0.2</f>
        <v>16</v>
      </c>
      <c r="J18">
        <f>+Tableau1[[#This Row],[Stock de sécu]]*1.35</f>
        <v>21.6</v>
      </c>
      <c r="K18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0</v>
      </c>
    </row>
    <row r="19" spans="1:11" x14ac:dyDescent="0.25">
      <c r="A19">
        <v>649</v>
      </c>
      <c r="B19" t="s">
        <v>20</v>
      </c>
      <c r="C19">
        <v>52</v>
      </c>
      <c r="D19">
        <v>1</v>
      </c>
      <c r="E19">
        <v>25</v>
      </c>
      <c r="F19" t="s">
        <v>9</v>
      </c>
      <c r="G19">
        <v>6.52</v>
      </c>
      <c r="H19">
        <f>+Tableau1[[#This Row],[Quantité]]*Tableau1[[#This Row],[Temps de fabrication]]</f>
        <v>0</v>
      </c>
      <c r="I19">
        <f>+Tableau1[[#This Row],[maxi]]*0.2</f>
        <v>10.4</v>
      </c>
      <c r="J19">
        <f>+Tableau1[[#This Row],[Stock de sécu]]*1.35</f>
        <v>14.040000000000001</v>
      </c>
      <c r="K19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0</v>
      </c>
    </row>
    <row r="20" spans="1:11" x14ac:dyDescent="0.25">
      <c r="A20">
        <v>314</v>
      </c>
      <c r="B20" t="s">
        <v>18</v>
      </c>
      <c r="C20">
        <v>34</v>
      </c>
      <c r="D20">
        <v>1</v>
      </c>
      <c r="E20">
        <v>12</v>
      </c>
      <c r="F20" t="s">
        <v>11</v>
      </c>
      <c r="G20">
        <v>7.56</v>
      </c>
      <c r="H20">
        <f>+Tableau1[[#This Row],[Quantité]]*Tableau1[[#This Row],[Temps de fabrication]]</f>
        <v>0</v>
      </c>
      <c r="I20">
        <f>+Tableau1[[#This Row],[maxi]]*0.2</f>
        <v>6.8000000000000007</v>
      </c>
      <c r="J20">
        <f>+Tableau1[[#This Row],[Stock de sécu]]*1.35</f>
        <v>9.1800000000000015</v>
      </c>
      <c r="K20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0</v>
      </c>
    </row>
    <row r="21" spans="1:11" x14ac:dyDescent="0.25">
      <c r="A21">
        <v>1334</v>
      </c>
      <c r="B21" t="s">
        <v>19</v>
      </c>
      <c r="C21">
        <v>61</v>
      </c>
      <c r="D21">
        <v>3</v>
      </c>
      <c r="E21">
        <v>16</v>
      </c>
      <c r="F21" t="s">
        <v>12</v>
      </c>
      <c r="G21">
        <v>8.6</v>
      </c>
      <c r="H21">
        <f>+Tableau1[[#This Row],[Quantité]]*Tableau1[[#This Row],[Temps de fabrication]]</f>
        <v>141.64200000000002</v>
      </c>
      <c r="I21">
        <f>+Tableau1[[#This Row],[maxi]]*0.2</f>
        <v>12.200000000000001</v>
      </c>
      <c r="J21">
        <f>+Tableau1[[#This Row],[Stock de sécu]]*1.35</f>
        <v>16.470000000000002</v>
      </c>
      <c r="K21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16.470000000000002</v>
      </c>
    </row>
    <row r="22" spans="1:11" x14ac:dyDescent="0.25">
      <c r="A22">
        <v>150</v>
      </c>
      <c r="B22" t="s">
        <v>20</v>
      </c>
      <c r="C22">
        <v>734</v>
      </c>
      <c r="D22">
        <v>2</v>
      </c>
      <c r="E22">
        <v>150</v>
      </c>
      <c r="F22" t="s">
        <v>13</v>
      </c>
      <c r="G22">
        <v>9.64</v>
      </c>
      <c r="H22">
        <f>+Tableau1[[#This Row],[Quantité]]*Tableau1[[#This Row],[Temps de fabrication]]</f>
        <v>1910.4552000000006</v>
      </c>
      <c r="I22">
        <f>+Tableau1[[#This Row],[maxi]]*0.2</f>
        <v>146.80000000000001</v>
      </c>
      <c r="J22">
        <f>+Tableau1[[#This Row],[Stock de sécu]]*1.35</f>
        <v>198.18000000000004</v>
      </c>
      <c r="K22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198.18000000000004</v>
      </c>
    </row>
    <row r="23" spans="1:11" x14ac:dyDescent="0.25">
      <c r="A23">
        <v>3155</v>
      </c>
      <c r="B23" t="s">
        <v>18</v>
      </c>
      <c r="C23">
        <v>50</v>
      </c>
      <c r="D23">
        <v>4</v>
      </c>
      <c r="E23">
        <v>23</v>
      </c>
      <c r="F23" t="s">
        <v>9</v>
      </c>
      <c r="G23">
        <v>10.68</v>
      </c>
      <c r="H23">
        <f>+Tableau1[[#This Row],[Quantité]]*Tableau1[[#This Row],[Temps de fabrication]]</f>
        <v>0</v>
      </c>
      <c r="I23">
        <f>+Tableau1[[#This Row],[maxi]]*0.2</f>
        <v>10</v>
      </c>
      <c r="J23">
        <f>+Tableau1[[#This Row],[Stock de sécu]]*1.35</f>
        <v>13.5</v>
      </c>
      <c r="K23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0</v>
      </c>
    </row>
    <row r="24" spans="1:11" x14ac:dyDescent="0.25">
      <c r="A24">
        <v>4337</v>
      </c>
      <c r="B24" t="s">
        <v>19</v>
      </c>
      <c r="C24">
        <v>31</v>
      </c>
      <c r="D24">
        <v>7</v>
      </c>
      <c r="E24">
        <v>51</v>
      </c>
      <c r="F24" t="s">
        <v>10</v>
      </c>
      <c r="G24">
        <v>11.72</v>
      </c>
      <c r="H24">
        <f>+Tableau1[[#This Row],[Quantité]]*Tableau1[[#This Row],[Temps de fabrication]]</f>
        <v>0</v>
      </c>
      <c r="I24">
        <f>+Tableau1[[#This Row],[maxi]]*0.2</f>
        <v>6.2</v>
      </c>
      <c r="J24">
        <f>+Tableau1[[#This Row],[Stock de sécu]]*1.35</f>
        <v>8.370000000000001</v>
      </c>
      <c r="K24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0</v>
      </c>
    </row>
    <row r="25" spans="1:11" x14ac:dyDescent="0.25">
      <c r="A25">
        <v>6163</v>
      </c>
      <c r="B25" t="s">
        <v>20</v>
      </c>
      <c r="C25">
        <v>97</v>
      </c>
      <c r="D25">
        <v>5</v>
      </c>
      <c r="E25">
        <v>64</v>
      </c>
      <c r="F25" t="s">
        <v>11</v>
      </c>
      <c r="G25">
        <v>12.76</v>
      </c>
      <c r="H25">
        <f>+Tableau1[[#This Row],[Quantité]]*Tableau1[[#This Row],[Temps de fabrication]]</f>
        <v>0</v>
      </c>
      <c r="I25">
        <f>+Tableau1[[#This Row],[maxi]]*0.2</f>
        <v>19.400000000000002</v>
      </c>
      <c r="J25">
        <f>+Tableau1[[#This Row],[Stock de sécu]]*1.35</f>
        <v>26.190000000000005</v>
      </c>
      <c r="K25">
        <f>IF(Tableau1[[#This Row],[mini]]&gt;Tableau1[[#This Row],[Commande optimal]],0,IF(Tableau1[[#This Row],[Commande optimal]]&lt;=Tableau1[[#This Row],[maxi]],Tableau1[[#This Row],[Commande optimal]],_xlfn.FLOOR.MATH(Tableau1[[#This Row],[Commande optimal]],Tableau1[[#This Row],[maxi]])))</f>
        <v>0</v>
      </c>
    </row>
  </sheetData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LVM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Lois ROUSSEL</dc:creator>
  <cp:lastModifiedBy>BSA</cp:lastModifiedBy>
  <dcterms:created xsi:type="dcterms:W3CDTF">2023-02-03T07:54:21Z</dcterms:created>
  <dcterms:modified xsi:type="dcterms:W3CDTF">2023-02-03T09:18:08Z</dcterms:modified>
</cp:coreProperties>
</file>