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D2E035A-98BD-46E8-B79B-D1337B393ABB}" xr6:coauthVersionLast="47" xr6:coauthVersionMax="47" xr10:uidLastSave="{00000000-0000-0000-0000-000000000000}"/>
  <bookViews>
    <workbookView xWindow="3510" yWindow="0" windowWidth="20640" windowHeight="16200" xr2:uid="{737509E3-8046-454B-BA30-873CA85E5ABE}"/>
  </bookViews>
  <sheets>
    <sheet name="Feuil1" sheetId="1" r:id="rId1"/>
  </sheets>
  <definedNames>
    <definedName name="_xlnm._FilterDatabase" localSheetId="0" hidden="1">Feuil1!$A$1:$C$17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3" i="1" a="1"/>
  <c r="H3" i="1"/>
  <c r="H4" i="1" a="1"/>
  <c r="H4" i="1" s="1"/>
  <c r="H5" i="1" a="1"/>
  <c r="H5" i="1"/>
  <c r="H6" i="1" a="1"/>
  <c r="H6" i="1" s="1"/>
  <c r="H7" i="1" a="1"/>
  <c r="H7" i="1"/>
  <c r="H8" i="1" a="1"/>
  <c r="H8" i="1" s="1"/>
  <c r="H9" i="1" a="1"/>
  <c r="H9" i="1"/>
  <c r="H10" i="1" a="1"/>
  <c r="H10" i="1" s="1"/>
  <c r="H11" i="1" a="1"/>
  <c r="H11" i="1"/>
  <c r="H12" i="1" a="1"/>
  <c r="H12" i="1" s="1"/>
  <c r="H13" i="1" a="1"/>
  <c r="H13" i="1"/>
  <c r="H14" i="1" a="1"/>
  <c r="H14" i="1" s="1"/>
  <c r="H15" i="1" a="1"/>
  <c r="H15" i="1" s="1"/>
  <c r="H16" i="1" a="1"/>
  <c r="H16" i="1" s="1"/>
  <c r="H17" i="1" a="1"/>
  <c r="H17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2" i="1" a="1"/>
  <c r="F2" i="1" s="1"/>
  <c r="G5" i="1" a="1"/>
  <c r="G5" i="1" s="1"/>
  <c r="G13" i="1" a="1"/>
  <c r="G13" i="1" s="1"/>
  <c r="G16" i="1" a="1"/>
  <c r="G16" i="1" s="1"/>
  <c r="A24" i="1"/>
  <c r="A25" i="1" s="1"/>
  <c r="E3" i="1" a="1"/>
  <c r="E3" i="1" s="1"/>
  <c r="G3" i="1" s="1" a="1"/>
  <c r="G3" i="1" s="1"/>
  <c r="E4" i="1" a="1"/>
  <c r="E4" i="1" s="1"/>
  <c r="G4" i="1" s="1" a="1"/>
  <c r="G4" i="1" s="1"/>
  <c r="E5" i="1" a="1"/>
  <c r="E5" i="1" s="1"/>
  <c r="E6" i="1" a="1"/>
  <c r="E6" i="1" s="1"/>
  <c r="G6" i="1" s="1" a="1"/>
  <c r="G6" i="1" s="1"/>
  <c r="E7" i="1" a="1"/>
  <c r="E7" i="1" s="1"/>
  <c r="G7" i="1" s="1" a="1"/>
  <c r="G7" i="1" s="1"/>
  <c r="E8" i="1" a="1"/>
  <c r="E8" i="1" s="1"/>
  <c r="G8" i="1" s="1" a="1"/>
  <c r="G8" i="1" s="1"/>
  <c r="E9" i="1" a="1"/>
  <c r="E9" i="1" s="1"/>
  <c r="G9" i="1" s="1" a="1"/>
  <c r="G9" i="1" s="1"/>
  <c r="E10" i="1" a="1"/>
  <c r="E10" i="1"/>
  <c r="G10" i="1" s="1" a="1"/>
  <c r="G10" i="1" s="1"/>
  <c r="E11" i="1" a="1"/>
  <c r="E11" i="1" s="1"/>
  <c r="G11" i="1" s="1" a="1"/>
  <c r="G11" i="1" s="1"/>
  <c r="E12" i="1" a="1"/>
  <c r="E12" i="1" s="1"/>
  <c r="G12" i="1" s="1" a="1"/>
  <c r="G12" i="1" s="1"/>
  <c r="E13" i="1" a="1"/>
  <c r="E13" i="1" s="1"/>
  <c r="E14" i="1" a="1"/>
  <c r="E14" i="1" s="1"/>
  <c r="G14" i="1" s="1" a="1"/>
  <c r="G14" i="1" s="1"/>
  <c r="E15" i="1" a="1"/>
  <c r="E15" i="1" s="1"/>
  <c r="G15" i="1" s="1" a="1"/>
  <c r="G15" i="1" s="1"/>
  <c r="E16" i="1" a="1"/>
  <c r="E16" i="1" s="1"/>
  <c r="E17" i="1" a="1"/>
  <c r="E17" i="1" s="1"/>
  <c r="G17" i="1" s="1" a="1"/>
  <c r="G17" i="1" s="1"/>
  <c r="E2" i="1" a="1"/>
  <c r="E2" i="1" s="1"/>
  <c r="G2" i="1" s="1" a="1"/>
  <c r="G2" i="1" s="1"/>
  <c r="D3" i="1" a="1"/>
  <c r="D3" i="1" s="1"/>
  <c r="D4" i="1" a="1"/>
  <c r="D4" i="1" s="1"/>
  <c r="D5" i="1" a="1"/>
  <c r="D5" i="1" s="1"/>
  <c r="D6" i="1" a="1"/>
  <c r="D6" i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<sst xmlns="http://schemas.openxmlformats.org/spreadsheetml/2006/main" count="24" uniqueCount="13">
  <si>
    <t>Date</t>
  </si>
  <si>
    <t>Immatriculation</t>
  </si>
  <si>
    <t>Cumul</t>
  </si>
  <si>
    <t>Compteur kilométrique</t>
  </si>
  <si>
    <t>AA-962-CG</t>
  </si>
  <si>
    <t>FS-196-LP</t>
  </si>
  <si>
    <t>DF-412-MK</t>
  </si>
  <si>
    <t>EB-764-YF</t>
  </si>
  <si>
    <t>CQ-591-UD</t>
  </si>
  <si>
    <t>Différence</t>
  </si>
  <si>
    <t>Moyenne
MDO</t>
  </si>
  <si>
    <t>moyenne
BsAlv</t>
  </si>
  <si>
    <t>moyenne/an
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</si>
</sst>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4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3" fontId="0" fillId="6" borderId="0" xfId="0" applyNumberFormat="1" applyFill="1"/>
    <xf numFmtId="3" fontId="0" fillId="6" borderId="0" xfId="0" applyNumberFormat="1" applyFill="1" applyAlignment="1">
      <alignment horizontal="right"/>
    </xf>
    <xf numFmtId="14" fontId="0" fillId="0" borderId="0" xfId="0" applyNumberFormat="1"/>
    <xf numFmtId="3" fontId="0" fillId="0" borderId="0" xfId="0" applyNumberFormat="1" applyFill="1"/>
    <xf numFmtId="3" fontId="0" fillId="0" borderId="0" xfId="0" applyNumberFormat="1" applyFill="1" applyAlignment="1">
      <alignment horizontal="right"/>
    </xf>
    <xf numFmtId="3" fontId="0" fillId="6" borderId="0" xfId="0" applyNumberFormat="1" applyFill="1" applyAlignment="1">
      <alignment wrapText="1"/>
    </xf>
    <xf numFmtId="3" fontId="0" fillId="5" borderId="0" xfId="0" applyNumberFormat="1" applyFill="1"/>
    <xf numFmtId="3" fontId="0" fillId="5" borderId="0" xfId="0" applyNumberFormat="1" applyFill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4D8-358D-4831-8D58-47BE7295FCC1}">
  <dimension ref="A1:K25"/>
  <sheetViews>
    <sheetView showGridLines="0" tabSelected="1" zoomScale="96" zoomScaleNormal="96" workbookViewId="0">
      <selection activeCell="H2" sqref="H2"/>
    </sheetView>
  </sheetViews>
  <sheetFormatPr defaultColWidth="11.42578125" defaultRowHeight="15" x14ac:dyDescent="0.25"/>
  <cols>
    <col min="1" max="1" width="16.42578125" customWidth="1"/>
    <col min="2" max="2" width="17.140625" customWidth="1"/>
    <col min="3" max="3" width="16.28515625" customWidth="1"/>
    <col min="4" max="5" width="11.42578125" style="25"/>
    <col min="6" max="8" width="11.42578125" style="21"/>
    <col min="11" max="11" width="11.42578125" style="24"/>
  </cols>
  <sheetData>
    <row r="1" spans="1:8" ht="34.5" customHeight="1" x14ac:dyDescent="0.25">
      <c r="A1" s="1" t="s">
        <v>0</v>
      </c>
      <c r="B1" s="1" t="s">
        <v>1</v>
      </c>
      <c r="C1" s="20" t="s">
        <v>3</v>
      </c>
      <c r="D1" s="25" t="s">
        <v>9</v>
      </c>
      <c r="E1" s="25" t="s">
        <v>2</v>
      </c>
      <c r="F1" s="27" t="s">
        <v>10</v>
      </c>
      <c r="G1" s="27" t="s">
        <v>11</v>
      </c>
      <c r="H1" s="29" t="s">
        <v>12</v>
      </c>
    </row>
    <row r="2" spans="1:8" x14ac:dyDescent="0.25">
      <c r="A2" s="4">
        <v>44804</v>
      </c>
      <c r="B2" s="8" t="s">
        <v>4</v>
      </c>
      <c r="C2" s="14">
        <v>110000</v>
      </c>
      <c r="D2" s="26" t="str" cm="1">
        <f t="array" ref="D2">IFERROR(C2-_xlfn.AGGREGATE(14,6,$C$1:$C1/($B$1:$B1=B2),1),"-")</f>
        <v>-</v>
      </c>
      <c r="E2" s="26" t="str" cm="1">
        <f t="array" ref="E2">IFERROR(C2-_xlfn.AGGREGATE(15,6,$C$1:$C1/($B$1:$B1=B2),1),"-")</f>
        <v>-</v>
      </c>
      <c r="F2" s="23" t="str" cm="1">
        <f t="array" ref="F2">IFERROR((C2-_xlfn.AGGREGATE(15,6,$C$1:$C1/($B$1:$B1=B2),1))/COUNTIF($B$1:B1,B2),"")</f>
        <v/>
      </c>
      <c r="G2" s="22" t="str" cm="1">
        <f t="array" ref="G2">IFERROR(E2/ROUND((A2-_xlfn.AGGREGATE(15,6,$A$1:$A1/($B$1:$B1=B2),1))/30.44,0),"-")</f>
        <v>-</v>
      </c>
      <c r="H2" s="28" t="str" cm="1">
        <f t="array" ref="H2">IFERROR(ROUND(E2/(A2-_xlfn.AGGREGATE(15,6,$A$1:$A1/($B$1:$B1=B2),1))*365.25/12,-1),"-")</f>
        <v>-</v>
      </c>
    </row>
    <row r="3" spans="1:8" x14ac:dyDescent="0.25">
      <c r="A3" s="5">
        <v>44804</v>
      </c>
      <c r="B3" s="9" t="s">
        <v>5</v>
      </c>
      <c r="C3" s="15">
        <v>90000</v>
      </c>
      <c r="D3" s="26" t="str" cm="1">
        <f t="array" ref="D3">IFERROR(C3-_xlfn.AGGREGATE(14,6,$C$1:$C2/($B$1:$B2=B3),1),"-")</f>
        <v>-</v>
      </c>
      <c r="E3" s="26" t="str" cm="1">
        <f t="array" ref="E3">IFERROR(C3-_xlfn.AGGREGATE(15,6,$C$1:$C2/($B$1:$B2=B3),1),"-")</f>
        <v>-</v>
      </c>
      <c r="F3" s="23" t="str" cm="1">
        <f t="array" ref="F3">IFERROR((C3-_xlfn.AGGREGATE(15,6,$C$1:$C2/($B$1:$B2=B3),1))/COUNTIF($B$1:B2,B3),"")</f>
        <v/>
      </c>
      <c r="G3" s="22" t="str" cm="1">
        <f t="array" ref="G3">IFERROR(E3/ROUND((A3-_xlfn.AGGREGATE(15,6,$A$1:$A2/($B$1:$B2=B3),1))/30.44,0),"-")</f>
        <v>-</v>
      </c>
      <c r="H3" s="28" t="str" cm="1">
        <f t="array" ref="H3">IFERROR(ROUND(E3/(A3-_xlfn.AGGREGATE(15,6,$A$1:$A2/($B$1:$B2=B3),1))*365.25/12,-1),"-")</f>
        <v>-</v>
      </c>
    </row>
    <row r="4" spans="1:8" x14ac:dyDescent="0.25">
      <c r="A4" s="6">
        <v>44804</v>
      </c>
      <c r="B4" s="10" t="s">
        <v>6</v>
      </c>
      <c r="C4" s="16">
        <v>220000</v>
      </c>
      <c r="D4" s="26" t="str" cm="1">
        <f t="array" ref="D4">IFERROR(C4-_xlfn.AGGREGATE(14,6,$C$1:$C3/($B$1:$B3=B4),1),"-")</f>
        <v>-</v>
      </c>
      <c r="E4" s="26" t="str" cm="1">
        <f t="array" ref="E4">IFERROR(C4-_xlfn.AGGREGATE(15,6,$C$1:$C3/($B$1:$B3=B4),1),"-")</f>
        <v>-</v>
      </c>
      <c r="F4" s="23" t="str" cm="1">
        <f t="array" ref="F4">IFERROR((C4-_xlfn.AGGREGATE(15,6,$C$1:$C3/($B$1:$B3=B4),1))/COUNTIF($B$1:B3,B4),"")</f>
        <v/>
      </c>
      <c r="G4" s="22" t="str" cm="1">
        <f t="array" ref="G4">IFERROR(E4/ROUND((A4-_xlfn.AGGREGATE(15,6,$A$1:$A3/($B$1:$B3=B4),1))/30.44,0),"-")</f>
        <v>-</v>
      </c>
      <c r="H4" s="28" t="str" cm="1">
        <f t="array" ref="H4">IFERROR(ROUND(E4/(A4-_xlfn.AGGREGATE(15,6,$A$1:$A3/($B$1:$B3=B4),1))*365.25/12,-1),"-")</f>
        <v>-</v>
      </c>
    </row>
    <row r="5" spans="1:8" x14ac:dyDescent="0.25">
      <c r="A5" s="7">
        <v>44804</v>
      </c>
      <c r="B5" s="11" t="s">
        <v>7</v>
      </c>
      <c r="C5" s="17">
        <v>78000</v>
      </c>
      <c r="D5" s="26" t="str" cm="1">
        <f t="array" ref="D5">IFERROR(C5-_xlfn.AGGREGATE(14,6,$C$1:$C4/($B$1:$B4=B5),1),"-")</f>
        <v>-</v>
      </c>
      <c r="E5" s="26" t="str" cm="1">
        <f t="array" ref="E5">IFERROR(C5-_xlfn.AGGREGATE(15,6,$C$1:$C4/($B$1:$B4=B5),1),"-")</f>
        <v>-</v>
      </c>
      <c r="F5" s="23" t="str" cm="1">
        <f t="array" ref="F5">IFERROR((C5-_xlfn.AGGREGATE(15,6,$C$1:$C4/($B$1:$B4=B5),1))/COUNTIF($B$1:B4,B5),"")</f>
        <v/>
      </c>
      <c r="G5" s="22" t="str" cm="1">
        <f t="array" ref="G5">IFERROR(E5/ROUND((A5-_xlfn.AGGREGATE(15,6,$A$1:$A4/($B$1:$B4=B5),1))/30.44,0),"-")</f>
        <v>-</v>
      </c>
      <c r="H5" s="28" t="str" cm="1">
        <f t="array" ref="H5">IFERROR(ROUND(E5/(A5-_xlfn.AGGREGATE(15,6,$A$1:$A4/($B$1:$B4=B5),1))*365.25/12,-1),"-")</f>
        <v>-</v>
      </c>
    </row>
    <row r="6" spans="1:8" x14ac:dyDescent="0.25">
      <c r="A6" s="5">
        <v>44834</v>
      </c>
      <c r="B6" s="9" t="s">
        <v>5</v>
      </c>
      <c r="C6" s="15">
        <v>100000</v>
      </c>
      <c r="D6" s="26" cm="1">
        <f t="array" ref="D6">IFERROR(C6-_xlfn.AGGREGATE(14,6,$C$1:$C5/($B$1:$B5=B6),1),"-")</f>
        <v>10000</v>
      </c>
      <c r="E6" s="26" cm="1">
        <f t="array" ref="E6">IFERROR(C6-_xlfn.AGGREGATE(15,6,$C$1:$C5/($B$1:$B5=B6),1),"-")</f>
        <v>10000</v>
      </c>
      <c r="F6" s="23" cm="1">
        <f t="array" ref="F6">IFERROR((C6-_xlfn.AGGREGATE(15,6,$C$1:$C5/($B$1:$B5=B6),1))/COUNTIF($B$1:B5,B6),"")</f>
        <v>10000</v>
      </c>
      <c r="G6" s="22" cm="1">
        <f t="array" ref="G6">IFERROR(E6/ROUND((A6-_xlfn.AGGREGATE(15,6,$A$1:$A5/($B$1:$B5=B6),1))/30.44,0),"-")</f>
        <v>10000</v>
      </c>
      <c r="H6" s="28" cm="1">
        <f t="array" ref="H6">IFERROR(ROUND(E6/(A6-_xlfn.AGGREGATE(15,6,$A$1:$A5/($B$1:$B5=B6),1))*365.25/12,-1),"-")</f>
        <v>10150</v>
      </c>
    </row>
    <row r="7" spans="1:8" x14ac:dyDescent="0.25">
      <c r="A7" s="7">
        <v>44834</v>
      </c>
      <c r="B7" s="11" t="s">
        <v>7</v>
      </c>
      <c r="C7" s="17">
        <v>87000</v>
      </c>
      <c r="D7" s="26" cm="1">
        <f t="array" ref="D7">IFERROR(C7-_xlfn.AGGREGATE(14,6,$C$1:$C6/($B$1:$B6=B7),1),"-")</f>
        <v>9000</v>
      </c>
      <c r="E7" s="26" cm="1">
        <f t="array" ref="E7">IFERROR(C7-_xlfn.AGGREGATE(15,6,$C$1:$C6/($B$1:$B6=B7),1),"-")</f>
        <v>9000</v>
      </c>
      <c r="F7" s="23" cm="1">
        <f t="array" ref="F7">IFERROR((C7-_xlfn.AGGREGATE(15,6,$C$1:$C6/($B$1:$B6=B7),1))/COUNTIF($B$1:B6,B7),"")</f>
        <v>9000</v>
      </c>
      <c r="G7" s="22" cm="1">
        <f t="array" ref="G7">IFERROR(E7/ROUND((A7-_xlfn.AGGREGATE(15,6,$A$1:$A6/($B$1:$B6=B7),1))/30.44,0),"-")</f>
        <v>9000</v>
      </c>
      <c r="H7" s="28" cm="1">
        <f t="array" ref="H7">IFERROR(ROUND(E7/(A7-_xlfn.AGGREGATE(15,6,$A$1:$A6/($B$1:$B6=B7),1))*365.25/12,-1),"-")</f>
        <v>9130</v>
      </c>
    </row>
    <row r="8" spans="1:8" x14ac:dyDescent="0.25">
      <c r="A8" s="4">
        <v>44834</v>
      </c>
      <c r="B8" s="8" t="s">
        <v>4</v>
      </c>
      <c r="C8" s="14">
        <v>117000</v>
      </c>
      <c r="D8" s="26" cm="1">
        <f t="array" ref="D8">IFERROR(C8-_xlfn.AGGREGATE(14,6,$C$1:$C7/($B$1:$B7=B8),1),"-")</f>
        <v>7000</v>
      </c>
      <c r="E8" s="26" cm="1">
        <f t="array" ref="E8">IFERROR(C8-_xlfn.AGGREGATE(15,6,$C$1:$C7/($B$1:$B7=B8),1),"-")</f>
        <v>7000</v>
      </c>
      <c r="F8" s="23" cm="1">
        <f t="array" ref="F8">IFERROR((C8-_xlfn.AGGREGATE(15,6,$C$1:$C7/($B$1:$B7=B8),1))/COUNTIF($B$1:B7,B8),"")</f>
        <v>7000</v>
      </c>
      <c r="G8" s="22" cm="1">
        <f t="array" ref="G8">IFERROR(E8/ROUND((A8-_xlfn.AGGREGATE(15,6,$A$1:$A7/($B$1:$B7=B8),1))/30.44,0),"-")</f>
        <v>7000</v>
      </c>
      <c r="H8" s="28" cm="1">
        <f t="array" ref="H8">IFERROR(ROUND(E8/(A8-_xlfn.AGGREGATE(15,6,$A$1:$A7/($B$1:$B7=B8),1))*365.25/12,-1),"-")</f>
        <v>7100</v>
      </c>
    </row>
    <row r="9" spans="1:8" x14ac:dyDescent="0.25">
      <c r="A9" s="6">
        <v>44834</v>
      </c>
      <c r="B9" s="10" t="s">
        <v>6</v>
      </c>
      <c r="C9" s="16">
        <v>222000</v>
      </c>
      <c r="D9" s="26" cm="1">
        <f t="array" ref="D9">IFERROR(C9-_xlfn.AGGREGATE(14,6,$C$1:$C8/($B$1:$B8=B9),1),"-")</f>
        <v>2000</v>
      </c>
      <c r="E9" s="26" cm="1">
        <f t="array" ref="E9">IFERROR(C9-_xlfn.AGGREGATE(15,6,$C$1:$C8/($B$1:$B8=B9),1),"-")</f>
        <v>2000</v>
      </c>
      <c r="F9" s="23" cm="1">
        <f t="array" ref="F9">IFERROR((C9-_xlfn.AGGREGATE(15,6,$C$1:$C8/($B$1:$B8=B9),1))/COUNTIF($B$1:B8,B9),"")</f>
        <v>2000</v>
      </c>
      <c r="G9" s="22" cm="1">
        <f t="array" ref="G9">IFERROR(E9/ROUND((A9-_xlfn.AGGREGATE(15,6,$A$1:$A8/($B$1:$B8=B9),1))/30.44,0),"-")</f>
        <v>2000</v>
      </c>
      <c r="H9" s="28" cm="1">
        <f t="array" ref="H9">IFERROR(ROUND(E9/(A9-_xlfn.AGGREGATE(15,6,$A$1:$A8/($B$1:$B8=B9),1))*365.25/12,-1),"-")</f>
        <v>2030</v>
      </c>
    </row>
    <row r="10" spans="1:8" x14ac:dyDescent="0.25">
      <c r="A10" s="2">
        <v>44834</v>
      </c>
      <c r="B10" s="12" t="s">
        <v>8</v>
      </c>
      <c r="C10" s="18">
        <v>40000</v>
      </c>
      <c r="D10" s="26" t="str" cm="1">
        <f t="array" ref="D10">IFERROR(C10-_xlfn.AGGREGATE(14,6,$C$1:$C9/($B$1:$B9=B10),1),"-")</f>
        <v>-</v>
      </c>
      <c r="E10" s="26" t="str" cm="1">
        <f t="array" ref="E10">IFERROR(C10-_xlfn.AGGREGATE(15,6,$C$1:$C9/($B$1:$B9=B10),1),"-")</f>
        <v>-</v>
      </c>
      <c r="F10" s="23" t="str" cm="1">
        <f t="array" ref="F10">IFERROR((C10-_xlfn.AGGREGATE(15,6,$C$1:$C9/($B$1:$B9=B10),1))/COUNTIF($B$1:B9,B10),"")</f>
        <v/>
      </c>
      <c r="G10" s="22" t="str" cm="1">
        <f t="array" ref="G10">IFERROR(E10/ROUND((A10-_xlfn.AGGREGATE(15,6,$A$1:$A9/($B$1:$B9=B10),1))/30.44,0),"-")</f>
        <v>-</v>
      </c>
      <c r="H10" s="28" t="str" cm="1">
        <f t="array" ref="H10">IFERROR(ROUND(E10/(A10-_xlfn.AGGREGATE(15,6,$A$1:$A9/($B$1:$B9=B10),1))*365.25/12,-1),"-")</f>
        <v>-</v>
      </c>
    </row>
    <row r="11" spans="1:8" x14ac:dyDescent="0.25">
      <c r="A11" s="4">
        <v>44865</v>
      </c>
      <c r="B11" s="8" t="s">
        <v>4</v>
      </c>
      <c r="C11" s="14">
        <v>125000</v>
      </c>
      <c r="D11" s="26" cm="1">
        <f t="array" ref="D11">IFERROR(C11-_xlfn.AGGREGATE(14,6,$C$1:$C10/($B$1:$B10=B11),1),"-")</f>
        <v>8000</v>
      </c>
      <c r="E11" s="26" cm="1">
        <f t="array" ref="E11">IFERROR(C11-_xlfn.AGGREGATE(15,6,$C$1:$C10/($B$1:$B10=B11),1),"-")</f>
        <v>15000</v>
      </c>
      <c r="F11" s="23" cm="1">
        <f t="array" ref="F11">IFERROR((C11-_xlfn.AGGREGATE(15,6,$C$1:$C10/($B$1:$B10=B11),1))/COUNTIF($B$1:B10,B11),"")</f>
        <v>7500</v>
      </c>
      <c r="G11" s="22" cm="1">
        <f t="array" ref="G11">IFERROR(E11/ROUND((A11-_xlfn.AGGREGATE(15,6,$A$1:$A10/($B$1:$B10=B11),1))/30.44,0),"-")</f>
        <v>7500</v>
      </c>
      <c r="H11" s="28" cm="1">
        <f t="array" ref="H11">IFERROR(ROUND(E11/(A11-_xlfn.AGGREGATE(15,6,$A$1:$A10/($B$1:$B10=B11),1))*365.25/12,-1),"-")</f>
        <v>7480</v>
      </c>
    </row>
    <row r="12" spans="1:8" x14ac:dyDescent="0.25">
      <c r="A12" s="7">
        <v>44865</v>
      </c>
      <c r="B12" s="11" t="s">
        <v>7</v>
      </c>
      <c r="C12" s="17">
        <v>90000</v>
      </c>
      <c r="D12" s="26" cm="1">
        <f t="array" ref="D12">IFERROR(C12-_xlfn.AGGREGATE(14,6,$C$1:$C11/($B$1:$B11=B12),1),"-")</f>
        <v>3000</v>
      </c>
      <c r="E12" s="26" cm="1">
        <f t="array" ref="E12">IFERROR(C12-_xlfn.AGGREGATE(15,6,$C$1:$C11/($B$1:$B11=B12),1),"-")</f>
        <v>12000</v>
      </c>
      <c r="F12" s="23" cm="1">
        <f t="array" ref="F12">IFERROR((C12-_xlfn.AGGREGATE(15,6,$C$1:$C11/($B$1:$B11=B12),1))/COUNTIF($B$1:B11,B12),"")</f>
        <v>6000</v>
      </c>
      <c r="G12" s="22" cm="1">
        <f t="array" ref="G12">IFERROR(E12/ROUND((A12-_xlfn.AGGREGATE(15,6,$A$1:$A11/($B$1:$B11=B12),1))/30.44,0),"-")</f>
        <v>6000</v>
      </c>
      <c r="H12" s="28" cm="1">
        <f t="array" ref="H12">IFERROR(ROUND(E12/(A12-_xlfn.AGGREGATE(15,6,$A$1:$A11/($B$1:$B11=B12),1))*365.25/12,-1),"-")</f>
        <v>5990</v>
      </c>
    </row>
    <row r="13" spans="1:8" x14ac:dyDescent="0.25">
      <c r="A13" s="6">
        <v>44865</v>
      </c>
      <c r="B13" s="10" t="s">
        <v>6</v>
      </c>
      <c r="C13" s="16">
        <v>225000</v>
      </c>
      <c r="D13" s="26" cm="1">
        <f t="array" ref="D13">IFERROR(C13-_xlfn.AGGREGATE(14,6,$C$1:$C12/($B$1:$B12=B13),1),"-")</f>
        <v>3000</v>
      </c>
      <c r="E13" s="26" cm="1">
        <f t="array" ref="E13">IFERROR(C13-_xlfn.AGGREGATE(15,6,$C$1:$C12/($B$1:$B12=B13),1),"-")</f>
        <v>5000</v>
      </c>
      <c r="F13" s="23" cm="1">
        <f t="array" ref="F13">IFERROR((C13-_xlfn.AGGREGATE(15,6,$C$1:$C12/($B$1:$B12=B13),1))/COUNTIF($B$1:B12,B13),"")</f>
        <v>2500</v>
      </c>
      <c r="G13" s="22" cm="1">
        <f t="array" ref="G13">IFERROR(E13/ROUND((A13-_xlfn.AGGREGATE(15,6,$A$1:$A12/($B$1:$B12=B13),1))/30.44,0),"-")</f>
        <v>2500</v>
      </c>
      <c r="H13" s="28" cm="1">
        <f t="array" ref="H13">IFERROR(ROUND(E13/(A13-_xlfn.AGGREGATE(15,6,$A$1:$A12/($B$1:$B12=B13),1))*365.25/12,-1),"-")</f>
        <v>2490</v>
      </c>
    </row>
    <row r="14" spans="1:8" x14ac:dyDescent="0.25">
      <c r="A14" s="5">
        <v>44865</v>
      </c>
      <c r="B14" s="9" t="s">
        <v>5</v>
      </c>
      <c r="C14" s="15">
        <v>105000</v>
      </c>
      <c r="D14" s="26" cm="1">
        <f t="array" ref="D14">IFERROR(C14-_xlfn.AGGREGATE(14,6,$C$1:$C13/($B$1:$B13=B14),1),"-")</f>
        <v>5000</v>
      </c>
      <c r="E14" s="26" cm="1">
        <f t="array" ref="E14">IFERROR(C14-_xlfn.AGGREGATE(15,6,$C$1:$C13/($B$1:$B13=B14),1),"-")</f>
        <v>15000</v>
      </c>
      <c r="F14" s="23" cm="1">
        <f t="array" ref="F14">IFERROR((C14-_xlfn.AGGREGATE(15,6,$C$1:$C13/($B$1:$B13=B14),1))/COUNTIF($B$1:B13,B14),"")</f>
        <v>7500</v>
      </c>
      <c r="G14" s="22" cm="1">
        <f t="array" ref="G14">IFERROR(E14/ROUND((A14-_xlfn.AGGREGATE(15,6,$A$1:$A13/($B$1:$B13=B14),1))/30.44,0),"-")</f>
        <v>7500</v>
      </c>
      <c r="H14" s="28" cm="1">
        <f t="array" ref="H14">IFERROR(ROUND(E14/(A14-_xlfn.AGGREGATE(15,6,$A$1:$A13/($B$1:$B13=B14),1))*365.25/12,-1),"-")</f>
        <v>7480</v>
      </c>
    </row>
    <row r="15" spans="1:8" x14ac:dyDescent="0.25">
      <c r="A15" s="2">
        <v>44865</v>
      </c>
      <c r="B15" s="12" t="s">
        <v>8</v>
      </c>
      <c r="C15" s="18">
        <v>43000</v>
      </c>
      <c r="D15" s="26" cm="1">
        <f t="array" ref="D15">IFERROR(C15-_xlfn.AGGREGATE(14,6,$C$1:$C14/($B$1:$B14=B15),1),"-")</f>
        <v>3000</v>
      </c>
      <c r="E15" s="26" cm="1">
        <f t="array" ref="E15">IFERROR(C15-_xlfn.AGGREGATE(15,6,$C$1:$C14/($B$1:$B14=B15),1),"-")</f>
        <v>3000</v>
      </c>
      <c r="F15" s="23" cm="1">
        <f t="array" ref="F15">IFERROR((C15-_xlfn.AGGREGATE(15,6,$C$1:$C14/($B$1:$B14=B15),1))/COUNTIF($B$1:B14,B15),"")</f>
        <v>3000</v>
      </c>
      <c r="G15" s="22" cm="1">
        <f t="array" ref="G15">IFERROR(E15/ROUND((A15-_xlfn.AGGREGATE(15,6,$A$1:$A14/($B$1:$B14=B15),1))/30.44,0),"-")</f>
        <v>3000</v>
      </c>
      <c r="H15" s="28" cm="1">
        <f t="array" ref="H15">IFERROR(ROUND(E15/(A15-_xlfn.AGGREGATE(15,6,$A$1:$A14/($B$1:$B14=B15),1))*365.25/12,-1),"-")</f>
        <v>2950</v>
      </c>
    </row>
    <row r="16" spans="1:8" x14ac:dyDescent="0.25">
      <c r="A16" s="4">
        <v>44895</v>
      </c>
      <c r="B16" s="8" t="s">
        <v>4</v>
      </c>
      <c r="C16" s="14">
        <v>135000</v>
      </c>
      <c r="D16" s="26" cm="1">
        <f t="array" ref="D16">IFERROR(C16-_xlfn.AGGREGATE(14,6,$C$1:$C15/($B$1:$B15=B16),1),"-")</f>
        <v>10000</v>
      </c>
      <c r="E16" s="26" cm="1">
        <f t="array" ref="E16">IFERROR(C16-_xlfn.AGGREGATE(15,6,$C$1:$C15/($B$1:$B15=B16),1),"-")</f>
        <v>25000</v>
      </c>
      <c r="F16" s="23" cm="1">
        <f t="array" ref="F16">IFERROR((C16-_xlfn.AGGREGATE(15,6,$C$1:$C15/($B$1:$B15=B16),1))/COUNTIF($B$1:B15,B16),"")</f>
        <v>8333.3333333333339</v>
      </c>
      <c r="G16" s="22" cm="1">
        <f t="array" ref="G16">IFERROR(E16/ROUND((A16-_xlfn.AGGREGATE(15,6,$A$1:$A15/($B$1:$B15=B16),1))/30.44,0),"-")</f>
        <v>8333.3333333333339</v>
      </c>
      <c r="H16" s="28" cm="1">
        <f t="array" ref="H16">IFERROR(ROUND(E16/(A16-_xlfn.AGGREGATE(15,6,$A$1:$A15/($B$1:$B15=B16),1))*365.25/12,-1),"-")</f>
        <v>8360</v>
      </c>
    </row>
    <row r="17" spans="1:8" x14ac:dyDescent="0.25">
      <c r="A17" s="3">
        <v>44895</v>
      </c>
      <c r="B17" s="13" t="s">
        <v>8</v>
      </c>
      <c r="C17" s="19">
        <v>47000</v>
      </c>
      <c r="D17" s="26" cm="1">
        <f t="array" ref="D17">IFERROR(C17-_xlfn.AGGREGATE(14,6,$C$1:$C16/($B$1:$B16=B17),1),"-")</f>
        <v>4000</v>
      </c>
      <c r="E17" s="26" cm="1">
        <f t="array" ref="E17">IFERROR(C17-_xlfn.AGGREGATE(15,6,$C$1:$C16/($B$1:$B16=B17),1),"-")</f>
        <v>7000</v>
      </c>
      <c r="F17" s="23" cm="1">
        <f t="array" ref="F17">IFERROR((C17-_xlfn.AGGREGATE(15,6,$C$1:$C16/($B$1:$B16=B17),1))/COUNTIF($B$1:B16,B17),"")</f>
        <v>3500</v>
      </c>
      <c r="G17" s="22" cm="1">
        <f t="array" ref="G17">IFERROR(E17/ROUND((A17-_xlfn.AGGREGATE(15,6,$A$1:$A16/($B$1:$B16=B17),1))/30.44,0),"-")</f>
        <v>3500</v>
      </c>
      <c r="H17" s="28" cm="1">
        <f t="array" ref="H17">IFERROR(ROUND(E17/(A17-_xlfn.AGGREGATE(15,6,$A$1:$A16/($B$1:$B16=B17),1))*365.25/12,-1),"-")</f>
        <v>3490</v>
      </c>
    </row>
    <row r="24" spans="1:8" x14ac:dyDescent="0.25">
      <c r="A24">
        <f>3*365+366</f>
        <v>1461</v>
      </c>
    </row>
    <row r="25" spans="1:8" x14ac:dyDescent="0.25">
      <c r="A25">
        <f>+A24/48</f>
        <v>30.4375</v>
      </c>
    </row>
  </sheetData>
  <autoFilter ref="A1:C17" xr:uid="{D4D194D8-358D-4831-8D58-47BE7295FCC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BSA</cp:lastModifiedBy>
  <dcterms:created xsi:type="dcterms:W3CDTF">2022-12-01T19:38:46Z</dcterms:created>
  <dcterms:modified xsi:type="dcterms:W3CDTF">2022-12-02T18:57:03Z</dcterms:modified>
</cp:coreProperties>
</file>