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BCE80C8-E6B6-463F-B172-9F81EE01C4C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Accueil" sheetId="1" r:id="rId1"/>
    <sheet name="Données" sheetId="2" r:id="rId2"/>
  </sheets>
  <definedNames>
    <definedName name="MesNoms">OFFSET(Données!$D$1,,,COUNTA(Données!$D:$D),)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G6" i="1" l="1" a="1"/>
  <c r="AG6" i="1" s="1"/>
  <c r="J3" i="1" s="1" a="1"/>
  <c r="J3" i="1" s="1"/>
  <c r="R3" i="1" s="1"/>
  <c r="AD1" i="1"/>
  <c r="G5" i="1"/>
  <c r="Z5" i="1" l="1" a="1"/>
  <c r="Z5" i="1" s="1"/>
  <c r="AB5" i="1" a="1"/>
  <c r="AB5" i="1" s="1"/>
  <c r="AB3" i="1" a="1"/>
  <c r="AB3" i="1" s="1"/>
  <c r="Z3" i="1" a="1"/>
  <c r="Z3" i="1" s="1"/>
  <c r="A5" i="1" a="1"/>
  <c r="A5" i="1" s="1"/>
  <c r="E5" i="1" a="1"/>
  <c r="E5" i="1" s="1"/>
  <c r="D9" i="1" a="1"/>
  <c r="D9" i="1" s="1"/>
  <c r="A9" i="1" a="1"/>
  <c r="A9" i="1" s="1"/>
  <c r="J5" i="1" s="1"/>
  <c r="S6" i="1" a="1"/>
  <c r="S6" i="1" s="1"/>
  <c r="S5" i="1" a="1"/>
  <c r="S5" i="1" s="1"/>
  <c r="S4" i="1" a="1"/>
  <c r="S4" i="1" s="1"/>
  <c r="S3" i="1" a="1"/>
  <c r="S3" i="1" s="1"/>
  <c r="M3" i="1" a="1"/>
  <c r="M3" i="1" s="1"/>
  <c r="F9" i="1" l="1"/>
  <c r="H9" i="1" s="1" a="1"/>
  <c r="H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<sst xmlns="http://schemas.openxmlformats.org/spreadsheetml/2006/main" count="103" uniqueCount="73">
  <si>
    <t>Nom</t>
  </si>
  <si>
    <t>Prenom</t>
  </si>
  <si>
    <t>CEDRIC</t>
  </si>
  <si>
    <t>AYMARD</t>
  </si>
  <si>
    <t>DATE DE NAISSANCE</t>
  </si>
  <si>
    <t>LIEU DE NAISSANCE</t>
  </si>
  <si>
    <t>AGE</t>
  </si>
  <si>
    <t>ADRESSE</t>
  </si>
  <si>
    <t>DATE Entree Reserve</t>
  </si>
  <si>
    <t>Ancien ACTIVE</t>
  </si>
  <si>
    <t>Date de Naissance</t>
  </si>
  <si>
    <t>Lieu de naissance</t>
  </si>
  <si>
    <t>Concerto</t>
  </si>
  <si>
    <t>Adresse</t>
  </si>
  <si>
    <t>postal</t>
  </si>
  <si>
    <t>ville</t>
  </si>
  <si>
    <t>Complément</t>
  </si>
  <si>
    <t>Oui</t>
  </si>
  <si>
    <t>TELEPHONE</t>
  </si>
  <si>
    <t>Telephone</t>
  </si>
  <si>
    <t>Mail</t>
  </si>
  <si>
    <t>Limite age service</t>
  </si>
  <si>
    <t>Fin de service</t>
  </si>
  <si>
    <t>Non</t>
  </si>
  <si>
    <t>Paris</t>
  </si>
  <si>
    <t>Matricule</t>
  </si>
  <si>
    <t>ADMINIstratif</t>
  </si>
  <si>
    <t>medical</t>
  </si>
  <si>
    <t>Date de VMP</t>
  </si>
  <si>
    <t>NON</t>
  </si>
  <si>
    <t>OUI</t>
  </si>
  <si>
    <t>Aptitude para</t>
  </si>
  <si>
    <t>DATE limite VMP</t>
  </si>
  <si>
    <t>grade</t>
  </si>
  <si>
    <t>nom</t>
  </si>
  <si>
    <t>prenom</t>
  </si>
  <si>
    <t>Apte</t>
  </si>
  <si>
    <t>aPTitude</t>
  </si>
  <si>
    <t xml:space="preserve">Nous sommes le </t>
  </si>
  <si>
    <t>Stage et formation</t>
  </si>
  <si>
    <t>Initiateur</t>
  </si>
  <si>
    <t>PARticipation</t>
  </si>
  <si>
    <t>Indice</t>
  </si>
  <si>
    <t>Date entrée entrprise</t>
  </si>
  <si>
    <t>SS</t>
  </si>
  <si>
    <t>Code entreprise</t>
  </si>
  <si>
    <t>Ancien de l'entreprise</t>
  </si>
  <si>
    <t>visite médicale</t>
  </si>
  <si>
    <t>Aptitude atelier</t>
  </si>
  <si>
    <t>DRE</t>
  </si>
  <si>
    <t>ZZZZZZZZZZ</t>
  </si>
  <si>
    <t>YYYY</t>
  </si>
  <si>
    <t>SDFSDFSD</t>
  </si>
  <si>
    <t>LUIUIOU</t>
  </si>
  <si>
    <t>MLKJHG</t>
  </si>
  <si>
    <t>AAAAAAAAAAAAA</t>
  </si>
  <si>
    <t>DDDDDDDD</t>
  </si>
  <si>
    <t>GFR</t>
  </si>
  <si>
    <t>IKU</t>
  </si>
  <si>
    <t>26 Rue saint</t>
  </si>
  <si>
    <t>20 RueDOCTEUR</t>
  </si>
  <si>
    <t>1 QUARTIER POURRI</t>
  </si>
  <si>
    <t>Bordeaux</t>
  </si>
  <si>
    <t>Marseille</t>
  </si>
  <si>
    <t>tintin@yahoo.fr</t>
  </si>
  <si>
    <t>milou@gmail.com</t>
  </si>
  <si>
    <t>jaquard@gmail.com</t>
  </si>
  <si>
    <t>monteur AILE</t>
  </si>
  <si>
    <t>Monteur NEZ</t>
  </si>
  <si>
    <t>Monteur CARCASSE</t>
  </si>
  <si>
    <t>MONTEUR CHAMEAU</t>
  </si>
  <si>
    <t>Monteur echelle</t>
  </si>
  <si>
    <t>Monteur 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</si>
</sst>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000000"/>
    <numFmt numFmtId="165" formatCode="0000000000"/>
    <numFmt numFmtId="166" formatCode="0#&quot; &quot;##&quot; &quot;##&quot; &quot;##&quot; &quot;##"/>
    <numFmt numFmtId="167" formatCode="0,000,000,000"/>
    <numFmt numFmtId="168" formatCode="00,000,000"/>
    <numFmt numFmtId="169" formatCode="General\ &quot; ans&quot;"/>
  </numFmts>
  <fonts count="7">
    <font>
      <sz val="11"/>
      <color theme="1"/>
      <name val="Calibri"/>
      <family val="2"/>
      <scheme val="minor"/>
    </font>
    <font>
      <sz val="11"/>
      <color rgb="FFFFFF00"/>
      <name val="DS-Digital"/>
    </font>
    <font>
      <u/>
      <sz val="11"/>
      <color theme="10"/>
      <name val="Calibri"/>
      <family val="2"/>
      <scheme val="minor"/>
    </font>
    <font>
      <sz val="9"/>
      <color rgb="FFFFFF00"/>
      <name val="Arial"/>
      <family val="2"/>
    </font>
    <font>
      <sz val="9"/>
      <color rgb="FFFFFF00"/>
      <name val="DS-Digital"/>
    </font>
    <font>
      <sz val="11"/>
      <color rgb="FFFF0000"/>
      <name val="Calibri"/>
      <family val="2"/>
      <scheme val="minor"/>
    </font>
    <font>
      <sz val="11"/>
      <color rgb="FFFF0000"/>
      <name val="DS-Digital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6337778862885"/>
        <bgColor indexed="64"/>
      </patternFill>
    </fill>
  </fills>
  <borders count="3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/>
      </right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ck">
        <color theme="4"/>
      </right>
      <top style="thin">
        <color theme="5"/>
      </top>
      <bottom style="thin">
        <color theme="5"/>
      </bottom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 style="thin">
        <color theme="5"/>
      </top>
      <bottom style="thin">
        <color theme="5"/>
      </bottom>
      <diagonal/>
    </border>
    <border>
      <left style="thick">
        <color theme="4"/>
      </left>
      <right/>
      <top/>
      <bottom style="thick">
        <color theme="4"/>
      </bottom>
      <diagonal/>
    </border>
    <border>
      <left style="thin">
        <color theme="5"/>
      </left>
      <right/>
      <top/>
      <bottom style="thick">
        <color theme="4"/>
      </bottom>
      <diagonal/>
    </border>
    <border>
      <left/>
      <right style="thin">
        <color theme="5"/>
      </right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n">
        <color theme="5"/>
      </top>
      <bottom style="thick">
        <color theme="4"/>
      </bottom>
      <diagonal/>
    </border>
    <border>
      <left/>
      <right/>
      <top style="thin">
        <color theme="5"/>
      </top>
      <bottom style="thick">
        <color theme="4"/>
      </bottom>
      <diagonal/>
    </border>
    <border>
      <left/>
      <right style="thin">
        <color theme="5"/>
      </right>
      <top style="thin">
        <color theme="5"/>
      </top>
      <bottom style="thick">
        <color theme="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ck">
        <color theme="4"/>
      </bottom>
      <diagonal/>
    </border>
    <border>
      <left style="thin">
        <color theme="5"/>
      </left>
      <right/>
      <top style="thin">
        <color theme="5"/>
      </top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thin">
        <color theme="5"/>
      </bottom>
      <diagonal/>
    </border>
    <border>
      <left/>
      <right/>
      <top style="thick">
        <color theme="4"/>
      </top>
      <bottom style="thin">
        <color theme="5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4">
    <xf numFmtId="0" fontId="0" fillId="0" borderId="0" xfId="0"/>
    <xf numFmtId="0" fontId="1" fillId="2" borderId="0" xfId="0" applyFont="1" applyFill="1"/>
    <xf numFmtId="0" fontId="0" fillId="3" borderId="0" xfId="0" applyFill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" fillId="2" borderId="0" xfId="0" applyNumberFormat="1" applyFont="1" applyFill="1"/>
    <xf numFmtId="164" fontId="0" fillId="0" borderId="0" xfId="0" applyNumberFormat="1"/>
    <xf numFmtId="165" fontId="0" fillId="0" borderId="0" xfId="0" applyNumberFormat="1"/>
    <xf numFmtId="0" fontId="2" fillId="0" borderId="0" xfId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4" fillId="2" borderId="0" xfId="0" applyFont="1" applyFill="1"/>
    <xf numFmtId="0" fontId="3" fillId="2" borderId="7" xfId="0" applyFont="1" applyFill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1" fillId="4" borderId="15" xfId="0" applyFont="1" applyFill="1" applyBorder="1"/>
    <xf numFmtId="0" fontId="1" fillId="4" borderId="16" xfId="0" applyFont="1" applyFill="1" applyBorder="1"/>
    <xf numFmtId="0" fontId="1" fillId="4" borderId="17" xfId="0" applyFont="1" applyFill="1" applyBorder="1"/>
    <xf numFmtId="0" fontId="3" fillId="2" borderId="18" xfId="0" applyFont="1" applyFill="1" applyBorder="1"/>
    <xf numFmtId="0" fontId="1" fillId="2" borderId="0" xfId="0" applyFont="1" applyFill="1" applyBorder="1"/>
    <xf numFmtId="0" fontId="1" fillId="2" borderId="21" xfId="0" applyFont="1" applyFill="1" applyBorder="1"/>
    <xf numFmtId="0" fontId="1" fillId="2" borderId="23" xfId="0" applyFont="1" applyFill="1" applyBorder="1"/>
    <xf numFmtId="0" fontId="1" fillId="2" borderId="14" xfId="0" applyFont="1" applyFill="1" applyBorder="1"/>
    <xf numFmtId="0" fontId="1" fillId="2" borderId="26" xfId="0" applyFont="1" applyFill="1" applyBorder="1"/>
    <xf numFmtId="14" fontId="5" fillId="0" borderId="0" xfId="0" applyNumberFormat="1" applyFont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20" xfId="0" applyFont="1" applyFill="1" applyBorder="1"/>
    <xf numFmtId="1" fontId="0" fillId="0" borderId="0" xfId="0" applyNumberFormat="1"/>
    <xf numFmtId="0" fontId="6" fillId="6" borderId="26" xfId="0" applyFont="1" applyFill="1" applyBorder="1"/>
    <xf numFmtId="0" fontId="3" fillId="7" borderId="24" xfId="0" applyFont="1" applyFill="1" applyBorder="1" applyAlignment="1">
      <alignment horizontal="left"/>
    </xf>
    <xf numFmtId="0" fontId="3" fillId="7" borderId="14" xfId="0" applyFont="1" applyFill="1" applyBorder="1" applyAlignment="1">
      <alignment horizontal="left"/>
    </xf>
    <xf numFmtId="0" fontId="3" fillId="7" borderId="25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left"/>
    </xf>
    <xf numFmtId="0" fontId="1" fillId="5" borderId="16" xfId="0" applyFont="1" applyFill="1" applyBorder="1" applyAlignment="1">
      <alignment horizontal="left"/>
    </xf>
    <xf numFmtId="0" fontId="1" fillId="5" borderId="32" xfId="0" applyFont="1" applyFill="1" applyBorder="1" applyAlignment="1">
      <alignment horizontal="left"/>
    </xf>
    <xf numFmtId="0" fontId="1" fillId="5" borderId="33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14" fontId="1" fillId="2" borderId="30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8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14" fontId="1" fillId="2" borderId="27" xfId="0" applyNumberFormat="1" applyFont="1" applyFill="1" applyBorder="1" applyAlignment="1">
      <alignment horizontal="left"/>
    </xf>
    <xf numFmtId="14" fontId="1" fillId="2" borderId="28" xfId="0" applyNumberFormat="1" applyFont="1" applyFill="1" applyBorder="1" applyAlignment="1">
      <alignment horizontal="left"/>
    </xf>
    <xf numFmtId="14" fontId="1" fillId="2" borderId="29" xfId="0" applyNumberFormat="1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22" fontId="1" fillId="2" borderId="14" xfId="0" applyNumberFormat="1" applyFont="1" applyFill="1" applyBorder="1" applyAlignment="1">
      <alignment horizontal="left"/>
    </xf>
    <xf numFmtId="0" fontId="1" fillId="2" borderId="14" xfId="0" applyFont="1" applyFill="1" applyBorder="1" applyAlignment="1">
      <alignment horizontal="right"/>
    </xf>
    <xf numFmtId="14" fontId="3" fillId="2" borderId="22" xfId="0" applyNumberFormat="1" applyFont="1" applyFill="1" applyBorder="1" applyAlignment="1">
      <alignment horizontal="left"/>
    </xf>
    <xf numFmtId="14" fontId="3" fillId="2" borderId="8" xfId="0" applyNumberFormat="1" applyFont="1" applyFill="1" applyBorder="1" applyAlignment="1">
      <alignment horizontal="left"/>
    </xf>
    <xf numFmtId="14" fontId="3" fillId="2" borderId="7" xfId="0" applyNumberFormat="1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19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169" fontId="1" fillId="2" borderId="1" xfId="0" applyNumberFormat="1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0" fontId="3" fillId="7" borderId="10" xfId="0" applyFont="1" applyFill="1" applyBorder="1" applyAlignment="1">
      <alignment horizontal="left"/>
    </xf>
    <xf numFmtId="0" fontId="3" fillId="7" borderId="11" xfId="0" applyFont="1" applyFill="1" applyBorder="1" applyAlignment="1">
      <alignment horizontal="left"/>
    </xf>
    <xf numFmtId="0" fontId="3" fillId="7" borderId="12" xfId="0" applyFont="1" applyFill="1" applyBorder="1" applyAlignment="1">
      <alignment horizontal="left"/>
    </xf>
    <xf numFmtId="0" fontId="3" fillId="7" borderId="9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/>
    </xf>
    <xf numFmtId="0" fontId="3" fillId="7" borderId="13" xfId="0" applyFont="1" applyFill="1" applyBorder="1" applyAlignment="1">
      <alignment horizontal="left"/>
    </xf>
    <xf numFmtId="168" fontId="1" fillId="2" borderId="2" xfId="0" applyNumberFormat="1" applyFont="1" applyFill="1" applyBorder="1" applyAlignment="1">
      <alignment horizontal="left"/>
    </xf>
    <xf numFmtId="168" fontId="1" fillId="2" borderId="7" xfId="0" applyNumberFormat="1" applyFont="1" applyFill="1" applyBorder="1" applyAlignment="1">
      <alignment horizontal="left"/>
    </xf>
    <xf numFmtId="166" fontId="3" fillId="2" borderId="1" xfId="0" applyNumberFormat="1" applyFont="1" applyFill="1" applyBorder="1" applyAlignment="1">
      <alignment horizontal="left"/>
    </xf>
    <xf numFmtId="0" fontId="3" fillId="2" borderId="3" xfId="0" applyFont="1" applyFill="1" applyBorder="1" applyAlignment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14" fontId="3" fillId="2" borderId="3" xfId="0" applyNumberFormat="1" applyFont="1" applyFill="1" applyBorder="1" applyAlignment="1">
      <alignment horizontal="left"/>
    </xf>
    <xf numFmtId="14" fontId="3" fillId="2" borderId="4" xfId="0" applyNumberFormat="1" applyFont="1" applyFill="1" applyBorder="1" applyAlignment="1">
      <alignment horizontal="left"/>
    </xf>
    <xf numFmtId="14" fontId="3" fillId="2" borderId="6" xfId="0" applyNumberFormat="1" applyFont="1" applyFill="1" applyBorder="1" applyAlignment="1">
      <alignment horizontal="left"/>
    </xf>
    <xf numFmtId="167" fontId="1" fillId="2" borderId="2" xfId="0" applyNumberFormat="1" applyFont="1" applyFill="1" applyBorder="1" applyAlignment="1">
      <alignment horizontal="left" shrinkToFit="1"/>
    </xf>
    <xf numFmtId="167" fontId="1" fillId="2" borderId="7" xfId="0" applyNumberFormat="1" applyFont="1" applyFill="1" applyBorder="1" applyAlignment="1">
      <alignment horizontal="left" shrinkToFit="1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19050</xdr:colOff>
          <xdr:row>0</xdr:row>
          <xdr:rowOff>180975</xdr:rowOff>
        </xdr:from>
        <xdr:to>
          <xdr:col>42</xdr:col>
          <xdr:colOff>9525</xdr:colOff>
          <xdr:row>13</xdr:row>
          <xdr:rowOff>85725</xdr:rowOff>
        </xdr:to>
        <xdr:sp macro="" textlink="">
          <xdr:nvSpPr>
            <xdr:cNvPr id="1026" name="LST_PERSONNEL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333375</xdr:colOff>
          <xdr:row>34</xdr:row>
          <xdr:rowOff>171450</xdr:rowOff>
        </xdr:from>
        <xdr:to>
          <xdr:col>43</xdr:col>
          <xdr:colOff>180975</xdr:colOff>
          <xdr:row>36</xdr:row>
          <xdr:rowOff>123825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10</xdr:row>
          <xdr:rowOff>47625</xdr:rowOff>
        </xdr:from>
        <xdr:to>
          <xdr:col>7</xdr:col>
          <xdr:colOff>333375</xdr:colOff>
          <xdr:row>20</xdr:row>
          <xdr:rowOff>57150</xdr:rowOff>
        </xdr:to>
        <xdr:sp macro="" textlink="">
          <xdr:nvSpPr>
            <xdr:cNvPr id="1031" name="LST_Formation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10</xdr:row>
          <xdr:rowOff>38100</xdr:rowOff>
        </xdr:from>
        <xdr:to>
          <xdr:col>17</xdr:col>
          <xdr:colOff>66675</xdr:colOff>
          <xdr:row>22</xdr:row>
          <xdr:rowOff>9525</xdr:rowOff>
        </xdr:to>
        <xdr:sp macro="" textlink="">
          <xdr:nvSpPr>
            <xdr:cNvPr id="1032" name="lst_participation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28</xdr:col>
      <xdr:colOff>257175</xdr:colOff>
      <xdr:row>17</xdr:row>
      <xdr:rowOff>142876</xdr:rowOff>
    </xdr:from>
    <xdr:to>
      <xdr:col>34</xdr:col>
      <xdr:colOff>9525</xdr:colOff>
      <xdr:row>20</xdr:row>
      <xdr:rowOff>38101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382500" y="3267076"/>
          <a:ext cx="207645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1.Lorsque je clique sur un nom dans cette list_box</a:t>
          </a:r>
        </a:p>
      </xdr:txBody>
    </xdr:sp>
    <xdr:clientData/>
  </xdr:twoCellAnchor>
  <xdr:twoCellAnchor>
    <xdr:from>
      <xdr:col>34</xdr:col>
      <xdr:colOff>19050</xdr:colOff>
      <xdr:row>15</xdr:row>
      <xdr:rowOff>161925</xdr:rowOff>
    </xdr:from>
    <xdr:to>
      <xdr:col>34</xdr:col>
      <xdr:colOff>371475</xdr:colOff>
      <xdr:row>17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14468475" y="2924175"/>
          <a:ext cx="352425" cy="352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27</xdr:row>
      <xdr:rowOff>171450</xdr:rowOff>
    </xdr:from>
    <xdr:to>
      <xdr:col>10</xdr:col>
      <xdr:colOff>200025</xdr:colOff>
      <xdr:row>33</xdr:row>
      <xdr:rowOff>57150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886075" y="5124450"/>
          <a:ext cx="2076450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2. Cela m'affiche dans cette list_box ses qualifications. Par exemple si il est monteur Carcasse, cela m'affiche monteur carcarsse, etc....</a:t>
          </a:r>
        </a:p>
      </xdr:txBody>
    </xdr:sp>
    <xdr:clientData/>
  </xdr:twoCellAnchor>
  <xdr:twoCellAnchor>
    <xdr:from>
      <xdr:col>5</xdr:col>
      <xdr:colOff>9525</xdr:colOff>
      <xdr:row>24</xdr:row>
      <xdr:rowOff>76200</xdr:rowOff>
    </xdr:from>
    <xdr:to>
      <xdr:col>5</xdr:col>
      <xdr:colOff>628650</xdr:colOff>
      <xdr:row>28</xdr:row>
      <xdr:rowOff>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 flipV="1">
          <a:off x="2266950" y="4476750"/>
          <a:ext cx="619125" cy="657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12</xdr:row>
      <xdr:rowOff>0</xdr:rowOff>
    </xdr:from>
    <xdr:to>
      <xdr:col>25</xdr:col>
      <xdr:colOff>361950</xdr:colOff>
      <xdr:row>16</xdr:row>
      <xdr:rowOff>133350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810625" y="2219325"/>
          <a:ext cx="207645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3. Cette partie mets du temps à s'afficher. Est-il possible de rendre</a:t>
          </a:r>
          <a:r>
            <a:rPr lang="fr-FR" sz="1100" baseline="0"/>
            <a:t> cette partie plus rapide ou l'optimiser</a:t>
          </a:r>
          <a:endParaRPr lang="fr-FR" sz="1100"/>
        </a:p>
      </xdr:txBody>
    </xdr:sp>
    <xdr:clientData/>
  </xdr:twoCellAnchor>
  <xdr:twoCellAnchor>
    <xdr:from>
      <xdr:col>18</xdr:col>
      <xdr:colOff>342900</xdr:colOff>
      <xdr:row>8</xdr:row>
      <xdr:rowOff>47625</xdr:rowOff>
    </xdr:from>
    <xdr:to>
      <xdr:col>20</xdr:col>
      <xdr:colOff>180975</xdr:colOff>
      <xdr:row>11</xdr:row>
      <xdr:rowOff>142875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 flipV="1">
          <a:off x="8181975" y="1524000"/>
          <a:ext cx="619125" cy="657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aquard@gmail.com" TargetMode="External"/><Relationship Id="rId2" Type="http://schemas.openxmlformats.org/officeDocument/2006/relationships/hyperlink" Target="mailto:tintin@yahoo.fr" TargetMode="External"/><Relationship Id="rId1" Type="http://schemas.openxmlformats.org/officeDocument/2006/relationships/hyperlink" Target="mailto:milou@gmail.com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25"/>
  <sheetViews>
    <sheetView tabSelected="1" workbookViewId="0">
      <selection activeCell="AF27" sqref="AF27"/>
    </sheetView>
  </sheetViews>
  <sheetFormatPr defaultColWidth="5.7109375" defaultRowHeight="14.25"/>
  <cols>
    <col min="1" max="1" width="5.7109375" style="1" customWidth="1"/>
    <col min="2" max="2" width="4" style="1" bestFit="1" customWidth="1"/>
    <col min="3" max="3" width="7" style="1" bestFit="1" customWidth="1"/>
    <col min="4" max="4" width="5.7109375" style="1"/>
    <col min="5" max="5" width="11.42578125" style="1" customWidth="1"/>
    <col min="6" max="6" width="11.140625" style="1" customWidth="1"/>
    <col min="7" max="9" width="5.7109375" style="1"/>
    <col min="10" max="10" width="9.28515625" style="1" bestFit="1" customWidth="1"/>
    <col min="11" max="17" width="5.7109375" style="1"/>
    <col min="18" max="18" width="6.140625" style="1" bestFit="1" customWidth="1"/>
    <col min="19" max="19" width="6" style="1" bestFit="1" customWidth="1"/>
    <col min="20" max="25" width="5.7109375" style="1"/>
    <col min="26" max="26" width="11.7109375" style="1" customWidth="1"/>
    <col min="27" max="27" width="5.7109375" style="1"/>
    <col min="28" max="28" width="6.5703125" style="1" customWidth="1"/>
    <col min="29" max="29" width="5.7109375" style="1"/>
    <col min="30" max="30" width="6.28515625" style="1" customWidth="1"/>
    <col min="31" max="34" width="5.7109375" style="1"/>
    <col min="35" max="35" width="9.7109375" style="1" bestFit="1" customWidth="1"/>
    <col min="36" max="16384" width="5.7109375" style="1"/>
  </cols>
  <sheetData>
    <row r="1" spans="1:33" ht="15.75" customHeight="1" thickBot="1">
      <c r="A1" s="38" t="s">
        <v>26</v>
      </c>
      <c r="B1" s="38"/>
      <c r="C1" s="38"/>
      <c r="D1" s="38"/>
      <c r="Z1" s="7"/>
      <c r="AA1" s="57" t="s">
        <v>38</v>
      </c>
      <c r="AB1" s="57"/>
      <c r="AC1" s="57"/>
      <c r="AD1" s="56">
        <f ca="1">NOW()</f>
        <v>44883.491076041668</v>
      </c>
      <c r="AE1" s="56"/>
      <c r="AF1" s="56"/>
    </row>
    <row r="2" spans="1:33" ht="15" thickTop="1">
      <c r="A2" s="16" t="s">
        <v>33</v>
      </c>
      <c r="B2" s="52" t="s">
        <v>34</v>
      </c>
      <c r="C2" s="52"/>
      <c r="D2" s="52"/>
      <c r="E2" s="52"/>
      <c r="F2" s="53" t="s">
        <v>35</v>
      </c>
      <c r="G2" s="53"/>
      <c r="H2" s="53"/>
      <c r="I2" s="53"/>
      <c r="J2" s="17" t="s">
        <v>4</v>
      </c>
      <c r="K2" s="17"/>
      <c r="L2" s="17"/>
      <c r="M2" s="17" t="s">
        <v>5</v>
      </c>
      <c r="N2" s="17"/>
      <c r="O2" s="17"/>
      <c r="P2" s="17"/>
      <c r="Q2" s="17"/>
      <c r="R2" s="17" t="s">
        <v>6</v>
      </c>
      <c r="S2" s="17" t="s">
        <v>7</v>
      </c>
      <c r="T2" s="17"/>
      <c r="U2" s="17"/>
      <c r="V2" s="17"/>
      <c r="W2" s="17"/>
      <c r="X2" s="17"/>
      <c r="Y2" s="17"/>
      <c r="Z2" s="17" t="s">
        <v>18</v>
      </c>
      <c r="AA2" s="17"/>
      <c r="AB2" s="17" t="s">
        <v>20</v>
      </c>
      <c r="AC2" s="17"/>
      <c r="AD2" s="17"/>
      <c r="AE2" s="17"/>
      <c r="AF2" s="17"/>
      <c r="AG2" s="18"/>
    </row>
    <row r="3" spans="1:33" s="13" customFormat="1" ht="12">
      <c r="A3" s="19" t="s">
        <v>58</v>
      </c>
      <c r="B3" s="54" t="s">
        <v>56</v>
      </c>
      <c r="C3" s="54"/>
      <c r="D3" s="54"/>
      <c r="E3" s="54"/>
      <c r="F3" s="54" t="s">
        <v>3</v>
      </c>
      <c r="G3" s="54"/>
      <c r="H3" s="54"/>
      <c r="I3" s="55"/>
      <c r="J3" s="79" cm="1">
        <f t="array" aca="1" ref="J3" ca="1">INDEX(Données!G:G,AG6)</f>
        <v>35128</v>
      </c>
      <c r="K3" s="80"/>
      <c r="L3" s="81"/>
      <c r="M3" s="76" t="str" cm="1">
        <f t="array" aca="1" ref="M3" ca="1">INDEX(Données!H:H,AG6)</f>
        <v>MLKJHG</v>
      </c>
      <c r="N3" s="77"/>
      <c r="O3" s="77"/>
      <c r="P3" s="77"/>
      <c r="Q3" s="78"/>
      <c r="R3" s="14">
        <f ca="1">DATEDIF(J3,TODAY(),"y")</f>
        <v>26</v>
      </c>
      <c r="S3" s="67" t="str" cm="1">
        <f t="array" aca="1" ref="S3" ca="1">INDEX(Données!L:L,$AG$6)</f>
        <v>20 RueDOCTEUR</v>
      </c>
      <c r="T3" s="68"/>
      <c r="U3" s="68"/>
      <c r="V3" s="68"/>
      <c r="W3" s="68"/>
      <c r="X3" s="68"/>
      <c r="Y3" s="69"/>
      <c r="Z3" s="75" cm="1">
        <f t="array" aca="1" ref="Z3" ca="1">INDEX(Données!C:Q,AG6,14)</f>
        <v>635214789</v>
      </c>
      <c r="AA3" s="75"/>
      <c r="AB3" s="54" t="str" cm="1">
        <f t="array" aca="1" ref="AB3" ca="1">INDEX(Données!C:Q,AG6,15)</f>
        <v>jaquard@gmail.com</v>
      </c>
      <c r="AC3" s="54"/>
      <c r="AD3" s="54"/>
      <c r="AE3" s="54"/>
      <c r="AF3" s="54"/>
      <c r="AG3" s="63"/>
    </row>
    <row r="4" spans="1:33">
      <c r="A4" s="39" t="s">
        <v>8</v>
      </c>
      <c r="B4" s="40"/>
      <c r="C4" s="40"/>
      <c r="D4" s="40"/>
      <c r="E4" s="61" t="s">
        <v>9</v>
      </c>
      <c r="F4" s="61"/>
      <c r="G4" s="64" t="s">
        <v>21</v>
      </c>
      <c r="H4" s="64"/>
      <c r="I4" s="64"/>
      <c r="J4" s="64" t="s">
        <v>22</v>
      </c>
      <c r="K4" s="64"/>
      <c r="L4" s="64"/>
      <c r="M4" s="20"/>
      <c r="N4" s="20"/>
      <c r="O4" s="20"/>
      <c r="P4" s="20"/>
      <c r="Q4" s="20"/>
      <c r="R4" s="20"/>
      <c r="S4" s="70" cm="1">
        <f t="array" aca="1" ref="S4" ca="1">INDEX(Données!M:M,$AG$6)</f>
        <v>0</v>
      </c>
      <c r="T4" s="71"/>
      <c r="U4" s="71"/>
      <c r="V4" s="71"/>
      <c r="W4" s="71"/>
      <c r="X4" s="71"/>
      <c r="Y4" s="72"/>
      <c r="Z4" s="47" t="s">
        <v>25</v>
      </c>
      <c r="AA4" s="48"/>
      <c r="AB4" s="47" t="s">
        <v>12</v>
      </c>
      <c r="AC4" s="48"/>
      <c r="AD4" s="20"/>
      <c r="AE4" s="20"/>
      <c r="AF4" s="20"/>
      <c r="AG4" s="21"/>
    </row>
    <row r="5" spans="1:33">
      <c r="A5" s="58" cm="1">
        <f t="array" aca="1" ref="A5" ca="1">INDEX(Données!C:H,AG6,4)</f>
        <v>36561</v>
      </c>
      <c r="B5" s="59"/>
      <c r="C5" s="59"/>
      <c r="D5" s="60"/>
      <c r="E5" s="55" t="str" cm="1">
        <f t="array" aca="1" ref="E5" ca="1">INDEX(Données!C:Q,AG6,9)</f>
        <v>Non</v>
      </c>
      <c r="F5" s="62"/>
      <c r="G5" s="65" t="b">
        <f>IF(OR(A3="ADC",A3="ASP",A3="SLT",A3="LTN",A3="CNE"),"63",IF(OR(A3="MDL",A3="MCH"),"52",IF(OR(A3="HSD",A3="1CL",A3="BRI",A3="BCH",A3="BC1"),"50")))</f>
        <v>0</v>
      </c>
      <c r="H5" s="65"/>
      <c r="I5" s="65"/>
      <c r="J5" s="66">
        <f ca="1">DATE(YEAR(AD1)+(G5-R3),MONTH(A9),DAY(A9))</f>
        <v>35123</v>
      </c>
      <c r="K5" s="66"/>
      <c r="L5" s="66"/>
      <c r="M5" s="20"/>
      <c r="N5" s="20"/>
      <c r="O5" s="20"/>
      <c r="P5" s="20"/>
      <c r="Q5" s="20"/>
      <c r="R5" s="20"/>
      <c r="S5" s="70" cm="1">
        <f t="array" aca="1" ref="S5" ca="1">INDEX(Données!N:N,$AG$6)</f>
        <v>75016</v>
      </c>
      <c r="T5" s="71"/>
      <c r="U5" s="71"/>
      <c r="V5" s="71"/>
      <c r="W5" s="71"/>
      <c r="X5" s="71"/>
      <c r="Y5" s="72"/>
      <c r="Z5" s="82" cm="1">
        <f t="array" aca="1" ref="Z5" ca="1">INDEX(Données!C:Q,AG6,7)</f>
        <v>1235464894465</v>
      </c>
      <c r="AA5" s="83"/>
      <c r="AB5" s="73" cm="1">
        <f t="array" aca="1" ref="AB5" ca="1">INDEX(Données!C:Q,AG6,8)</f>
        <v>12136547</v>
      </c>
      <c r="AC5" s="74"/>
      <c r="AD5" s="20"/>
      <c r="AE5" s="20"/>
      <c r="AF5" s="20"/>
      <c r="AG5" s="21"/>
    </row>
    <row r="6" spans="1:33" ht="15" thickBot="1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31" t="str" cm="1">
        <f t="array" aca="1" ref="S6" ca="1">INDEX(Données!O:O,$AG$6)</f>
        <v>Paris</v>
      </c>
      <c r="T6" s="32"/>
      <c r="U6" s="32"/>
      <c r="V6" s="32"/>
      <c r="W6" s="32"/>
      <c r="X6" s="32"/>
      <c r="Y6" s="33"/>
      <c r="Z6" s="23"/>
      <c r="AA6" s="23"/>
      <c r="AB6" s="23"/>
      <c r="AC6" s="23"/>
      <c r="AD6" s="23"/>
      <c r="AE6" s="23"/>
      <c r="AF6" s="23"/>
      <c r="AG6" s="30" cm="1">
        <f t="array" aca="1" ref="AG6" ca="1">_xlfn.AGGREGATE(14,6,ROW(MesNoms)/(MesNoms&amp;OFFSET(MesNoms,,1,,)=B3&amp;F3),1)</f>
        <v>4</v>
      </c>
    </row>
    <row r="7" spans="1:33" ht="15.75" customHeight="1" thickTop="1">
      <c r="A7" s="36" t="s">
        <v>27</v>
      </c>
      <c r="B7" s="37"/>
      <c r="C7" s="37"/>
      <c r="D7" s="37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7"/>
    </row>
    <row r="8" spans="1:33">
      <c r="A8" s="39" t="s">
        <v>28</v>
      </c>
      <c r="B8" s="40"/>
      <c r="C8" s="48"/>
      <c r="D8" s="42" t="s">
        <v>31</v>
      </c>
      <c r="E8" s="42"/>
      <c r="F8" s="42" t="s">
        <v>32</v>
      </c>
      <c r="G8" s="42"/>
      <c r="H8" s="47" t="s">
        <v>37</v>
      </c>
      <c r="I8" s="40"/>
      <c r="J8" s="40"/>
      <c r="K8" s="40"/>
      <c r="L8" s="40"/>
      <c r="M8" s="48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1"/>
    </row>
    <row r="9" spans="1:33" ht="15" thickBot="1">
      <c r="A9" s="49" cm="1">
        <f t="array" aca="1" ref="A9" ca="1">INDEX(Données!C:Z,AG6,16)</f>
        <v>44255</v>
      </c>
      <c r="B9" s="50"/>
      <c r="C9" s="51"/>
      <c r="D9" s="43" t="str" cm="1">
        <f t="array" aca="1" ref="D9" ca="1">INDEX(Données!C:Z,AG6,17)</f>
        <v>NON</v>
      </c>
      <c r="E9" s="43"/>
      <c r="F9" s="41">
        <f ca="1">IF(D9="NON",DATE(YEAR(A9)+2,MONTH(A9),DAY(A9)),DATE(YEAR(A9)+1,MONTH(A9),DAY(A9)))</f>
        <v>44985</v>
      </c>
      <c r="G9" s="41"/>
      <c r="H9" s="44" t="str" cm="1">
        <f t="array" aca="1" ref="H9" ca="1">IF(F9&gt;TODAY(),INDEX(Données!C:Z,AG6,18),"NON")</f>
        <v>OUI</v>
      </c>
      <c r="I9" s="45"/>
      <c r="J9" s="45"/>
      <c r="K9" s="45"/>
      <c r="L9" s="45"/>
      <c r="M9" s="46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4"/>
    </row>
    <row r="10" spans="1:33" ht="15" thickTop="1">
      <c r="A10" s="34" t="s">
        <v>39</v>
      </c>
      <c r="B10" s="35"/>
      <c r="C10" s="35"/>
      <c r="D10" s="35"/>
      <c r="E10" s="26"/>
      <c r="F10" s="26"/>
      <c r="G10" s="26"/>
      <c r="H10" s="27"/>
      <c r="I10" s="34" t="s">
        <v>41</v>
      </c>
      <c r="J10" s="35"/>
      <c r="K10" s="35"/>
      <c r="L10" s="26"/>
      <c r="M10" s="26"/>
      <c r="N10" s="26"/>
      <c r="O10" s="26"/>
      <c r="P10" s="26"/>
      <c r="Q10" s="26"/>
      <c r="R10" s="27"/>
    </row>
    <row r="11" spans="1:33">
      <c r="A11" s="28"/>
      <c r="B11" s="20"/>
      <c r="C11" s="20"/>
      <c r="D11" s="20"/>
      <c r="E11" s="20"/>
      <c r="F11" s="20"/>
      <c r="G11" s="20"/>
      <c r="H11" s="21"/>
      <c r="I11" s="28"/>
      <c r="J11" s="20"/>
      <c r="K11" s="20"/>
      <c r="L11" s="20"/>
      <c r="M11" s="20"/>
      <c r="N11" s="20"/>
      <c r="O11" s="20"/>
      <c r="P11" s="20"/>
      <c r="Q11" s="20"/>
      <c r="R11" s="21"/>
    </row>
    <row r="12" spans="1:33">
      <c r="A12" s="28"/>
      <c r="B12" s="20"/>
      <c r="C12" s="20"/>
      <c r="D12" s="20"/>
      <c r="E12" s="20"/>
      <c r="F12" s="20"/>
      <c r="G12" s="20"/>
      <c r="H12" s="21"/>
      <c r="I12" s="28"/>
      <c r="J12" s="20"/>
      <c r="K12" s="20"/>
      <c r="L12" s="20"/>
      <c r="M12" s="20"/>
      <c r="N12" s="20"/>
      <c r="O12" s="20"/>
      <c r="P12" s="20"/>
      <c r="Q12" s="20"/>
      <c r="R12" s="21"/>
    </row>
    <row r="13" spans="1:33">
      <c r="A13" s="28"/>
      <c r="B13" s="20"/>
      <c r="C13" s="20"/>
      <c r="D13" s="20"/>
      <c r="E13" s="20"/>
      <c r="F13" s="20"/>
      <c r="G13" s="20"/>
      <c r="H13" s="21"/>
      <c r="I13" s="28"/>
      <c r="J13" s="20"/>
      <c r="K13" s="20"/>
      <c r="L13" s="20"/>
      <c r="M13" s="20"/>
      <c r="N13" s="20"/>
      <c r="O13" s="20"/>
      <c r="P13" s="20"/>
      <c r="Q13" s="20"/>
      <c r="R13" s="21"/>
    </row>
    <row r="14" spans="1:33">
      <c r="A14" s="28"/>
      <c r="B14" s="20"/>
      <c r="C14" s="20"/>
      <c r="D14" s="20"/>
      <c r="E14" s="20"/>
      <c r="F14" s="20"/>
      <c r="G14" s="20"/>
      <c r="H14" s="21"/>
      <c r="I14" s="28"/>
      <c r="J14" s="20"/>
      <c r="K14" s="20"/>
      <c r="L14" s="20"/>
      <c r="M14" s="20"/>
      <c r="N14" s="20"/>
      <c r="O14" s="20"/>
      <c r="P14" s="20"/>
      <c r="Q14" s="20"/>
      <c r="R14" s="21"/>
    </row>
    <row r="15" spans="1:33">
      <c r="A15" s="28"/>
      <c r="B15" s="20"/>
      <c r="C15" s="20"/>
      <c r="D15" s="20"/>
      <c r="E15" s="20"/>
      <c r="F15" s="20"/>
      <c r="G15" s="20"/>
      <c r="H15" s="21"/>
      <c r="I15" s="28"/>
      <c r="J15" s="20"/>
      <c r="K15" s="20"/>
      <c r="L15" s="20"/>
      <c r="M15" s="20"/>
      <c r="N15" s="20"/>
      <c r="O15" s="20"/>
      <c r="P15" s="20"/>
      <c r="Q15" s="20"/>
      <c r="R15" s="21"/>
    </row>
    <row r="16" spans="1:33">
      <c r="A16" s="28"/>
      <c r="B16" s="20"/>
      <c r="C16" s="20"/>
      <c r="D16" s="20"/>
      <c r="E16" s="20"/>
      <c r="F16" s="20"/>
      <c r="G16" s="20"/>
      <c r="H16" s="21"/>
      <c r="I16" s="28"/>
      <c r="J16" s="20"/>
      <c r="K16" s="20"/>
      <c r="L16" s="20"/>
      <c r="M16" s="20"/>
      <c r="N16" s="20"/>
      <c r="O16" s="20"/>
      <c r="P16" s="20"/>
      <c r="Q16" s="20"/>
      <c r="R16" s="21"/>
    </row>
    <row r="17" spans="1:35">
      <c r="A17" s="28"/>
      <c r="B17" s="20"/>
      <c r="C17" s="20"/>
      <c r="D17" s="20"/>
      <c r="E17" s="20"/>
      <c r="F17" s="20"/>
      <c r="G17" s="20"/>
      <c r="H17" s="21"/>
      <c r="I17" s="28"/>
      <c r="J17" s="20"/>
      <c r="K17" s="20"/>
      <c r="L17" s="20"/>
      <c r="M17" s="20"/>
      <c r="N17" s="20"/>
      <c r="O17" s="20"/>
      <c r="P17" s="20"/>
      <c r="Q17" s="20"/>
      <c r="R17" s="21"/>
    </row>
    <row r="18" spans="1:35">
      <c r="A18" s="28"/>
      <c r="B18" s="20"/>
      <c r="C18" s="20"/>
      <c r="D18" s="20"/>
      <c r="E18" s="20"/>
      <c r="F18" s="20"/>
      <c r="G18" s="20"/>
      <c r="H18" s="21"/>
      <c r="I18" s="28"/>
      <c r="J18" s="20"/>
      <c r="K18" s="20"/>
      <c r="L18" s="20"/>
      <c r="M18" s="20"/>
      <c r="N18" s="20"/>
      <c r="O18" s="20"/>
      <c r="P18" s="20"/>
      <c r="Q18" s="20"/>
      <c r="R18" s="21"/>
    </row>
    <row r="19" spans="1:35">
      <c r="A19" s="28"/>
      <c r="B19" s="20"/>
      <c r="C19" s="20"/>
      <c r="D19" s="20"/>
      <c r="E19" s="20"/>
      <c r="F19" s="20"/>
      <c r="G19" s="20"/>
      <c r="H19" s="21"/>
      <c r="I19" s="28"/>
      <c r="J19" s="20"/>
      <c r="K19" s="20"/>
      <c r="L19" s="20"/>
      <c r="M19" s="20"/>
      <c r="N19" s="20"/>
      <c r="O19" s="20"/>
      <c r="P19" s="20"/>
      <c r="Q19" s="20"/>
      <c r="R19" s="21"/>
      <c r="AI19" s="7"/>
    </row>
    <row r="20" spans="1:35">
      <c r="A20" s="28"/>
      <c r="B20" s="20"/>
      <c r="C20" s="20"/>
      <c r="D20" s="20"/>
      <c r="E20" s="20"/>
      <c r="F20" s="20"/>
      <c r="G20" s="20"/>
      <c r="H20" s="21"/>
      <c r="I20" s="28"/>
      <c r="J20" s="20"/>
      <c r="K20" s="20"/>
      <c r="L20" s="20"/>
      <c r="M20" s="20"/>
      <c r="N20" s="20"/>
      <c r="O20" s="20"/>
      <c r="P20" s="20"/>
      <c r="Q20" s="20"/>
      <c r="R20" s="21"/>
    </row>
    <row r="21" spans="1:35">
      <c r="A21" s="28"/>
      <c r="B21" s="20"/>
      <c r="C21" s="20"/>
      <c r="D21" s="20"/>
      <c r="E21" s="20"/>
      <c r="F21" s="20"/>
      <c r="G21" s="20"/>
      <c r="H21" s="21"/>
      <c r="I21" s="28"/>
      <c r="J21" s="20"/>
      <c r="K21" s="20"/>
      <c r="L21" s="20"/>
      <c r="M21" s="20"/>
      <c r="N21" s="20"/>
      <c r="O21" s="20"/>
      <c r="P21" s="20"/>
      <c r="Q21" s="20"/>
      <c r="R21" s="21"/>
    </row>
    <row r="22" spans="1:35">
      <c r="A22" s="28"/>
      <c r="B22" s="20"/>
      <c r="C22" s="20"/>
      <c r="D22" s="20"/>
      <c r="E22" s="20"/>
      <c r="F22" s="20"/>
      <c r="G22" s="20"/>
      <c r="H22" s="21"/>
      <c r="I22" s="28"/>
      <c r="J22" s="20"/>
      <c r="K22" s="20"/>
      <c r="L22" s="20"/>
      <c r="M22" s="20"/>
      <c r="N22" s="20"/>
      <c r="O22" s="20"/>
      <c r="P22" s="20"/>
      <c r="Q22" s="20"/>
      <c r="R22" s="21"/>
    </row>
    <row r="23" spans="1:35">
      <c r="A23" s="28"/>
      <c r="B23" s="20"/>
      <c r="C23" s="20"/>
      <c r="D23" s="20"/>
      <c r="E23" s="20"/>
      <c r="F23" s="20"/>
      <c r="G23" s="20"/>
      <c r="H23" s="21"/>
      <c r="I23" s="28"/>
      <c r="J23" s="20"/>
      <c r="K23" s="20"/>
      <c r="L23" s="20"/>
      <c r="M23" s="20"/>
      <c r="N23" s="20"/>
      <c r="O23" s="20"/>
      <c r="P23" s="20"/>
      <c r="Q23" s="20"/>
      <c r="R23" s="21"/>
    </row>
    <row r="24" spans="1:35" ht="15" thickBot="1">
      <c r="A24" s="22"/>
      <c r="B24" s="23"/>
      <c r="C24" s="23"/>
      <c r="D24" s="23"/>
      <c r="E24" s="23"/>
      <c r="F24" s="23"/>
      <c r="G24" s="23"/>
      <c r="H24" s="24"/>
      <c r="I24" s="22"/>
      <c r="J24" s="23"/>
      <c r="K24" s="23"/>
      <c r="L24" s="23"/>
      <c r="M24" s="23"/>
      <c r="N24" s="23"/>
      <c r="O24" s="23"/>
      <c r="P24" s="23"/>
      <c r="Q24" s="23"/>
      <c r="R24" s="24"/>
    </row>
    <row r="25" spans="1:35" ht="15" thickTop="1"/>
  </sheetData>
  <mergeCells count="38">
    <mergeCell ref="J3:L3"/>
    <mergeCell ref="S5:Y5"/>
    <mergeCell ref="AB5:AC5"/>
    <mergeCell ref="AB4:AC4"/>
    <mergeCell ref="Z3:AA3"/>
    <mergeCell ref="M3:Q3"/>
    <mergeCell ref="B3:E3"/>
    <mergeCell ref="F3:I3"/>
    <mergeCell ref="AD1:AF1"/>
    <mergeCell ref="AA1:AC1"/>
    <mergeCell ref="A5:D5"/>
    <mergeCell ref="E4:F4"/>
    <mergeCell ref="E5:F5"/>
    <mergeCell ref="Z4:AA4"/>
    <mergeCell ref="Z5:AA5"/>
    <mergeCell ref="AB3:AG3"/>
    <mergeCell ref="G4:I4"/>
    <mergeCell ref="J4:L4"/>
    <mergeCell ref="G5:I5"/>
    <mergeCell ref="J5:L5"/>
    <mergeCell ref="S3:Y3"/>
    <mergeCell ref="S4:Y4"/>
    <mergeCell ref="S6:Y6"/>
    <mergeCell ref="A10:D10"/>
    <mergeCell ref="A7:D7"/>
    <mergeCell ref="A1:D1"/>
    <mergeCell ref="A4:D4"/>
    <mergeCell ref="I10:K10"/>
    <mergeCell ref="F9:G9"/>
    <mergeCell ref="F8:G8"/>
    <mergeCell ref="D8:E8"/>
    <mergeCell ref="D9:E9"/>
    <mergeCell ref="H9:M9"/>
    <mergeCell ref="H8:M8"/>
    <mergeCell ref="A9:C9"/>
    <mergeCell ref="A8:C8"/>
    <mergeCell ref="B2:E2"/>
    <mergeCell ref="F2:I2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LST_PERSONNEL">
          <controlPr defaultSize="0" autoLine="0" listFillRange="Données!C2:E901" r:id="rId5">
            <anchor moveWithCells="1">
              <from>
                <xdr:col>33</xdr:col>
                <xdr:colOff>19050</xdr:colOff>
                <xdr:row>0</xdr:row>
                <xdr:rowOff>180975</xdr:rowOff>
              </from>
              <to>
                <xdr:col>42</xdr:col>
                <xdr:colOff>9525</xdr:colOff>
                <xdr:row>13</xdr:row>
                <xdr:rowOff>85725</xdr:rowOff>
              </to>
            </anchor>
          </controlPr>
        </control>
      </mc:Choice>
      <mc:Fallback>
        <control shapeId="1026" r:id="rId4" name="LST_PERSONNEL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36</xdr:col>
                <xdr:colOff>333375</xdr:colOff>
                <xdr:row>34</xdr:row>
                <xdr:rowOff>171450</xdr:rowOff>
              </from>
              <to>
                <xdr:col>43</xdr:col>
                <xdr:colOff>180975</xdr:colOff>
                <xdr:row>36</xdr:row>
                <xdr:rowOff>123825</xdr:rowOff>
              </to>
            </anchor>
          </controlPr>
        </control>
      </mc:Choice>
      <mc:Fallback>
        <control shapeId="1030" r:id="rId6" name="CommandButton1"/>
      </mc:Fallback>
    </mc:AlternateContent>
    <mc:AlternateContent xmlns:mc="http://schemas.openxmlformats.org/markup-compatibility/2006">
      <mc:Choice Requires="x14">
        <control shapeId="1031" r:id="rId8" name="LST_Formation">
          <controlPr defaultSize="0" autoLine="0" r:id="rId9">
            <anchor moveWithCells="1">
              <from>
                <xdr:col>0</xdr:col>
                <xdr:colOff>28575</xdr:colOff>
                <xdr:row>10</xdr:row>
                <xdr:rowOff>47625</xdr:rowOff>
              </from>
              <to>
                <xdr:col>7</xdr:col>
                <xdr:colOff>333375</xdr:colOff>
                <xdr:row>20</xdr:row>
                <xdr:rowOff>57150</xdr:rowOff>
              </to>
            </anchor>
          </controlPr>
        </control>
      </mc:Choice>
      <mc:Fallback>
        <control shapeId="1031" r:id="rId8" name="LST_Formation"/>
      </mc:Fallback>
    </mc:AlternateContent>
    <mc:AlternateContent xmlns:mc="http://schemas.openxmlformats.org/markup-compatibility/2006">
      <mc:Choice Requires="x14">
        <control shapeId="1032" r:id="rId10" name="lst_participation">
          <controlPr defaultSize="0" autoLine="0" listFillRange="Données!C2:E901" r:id="rId11">
            <anchor moveWithCells="1">
              <from>
                <xdr:col>8</xdr:col>
                <xdr:colOff>47625</xdr:colOff>
                <xdr:row>10</xdr:row>
                <xdr:rowOff>38100</xdr:rowOff>
              </from>
              <to>
                <xdr:col>17</xdr:col>
                <xdr:colOff>66675</xdr:colOff>
                <xdr:row>22</xdr:row>
                <xdr:rowOff>9525</xdr:rowOff>
              </to>
            </anchor>
          </controlPr>
        </control>
      </mc:Choice>
      <mc:Fallback>
        <control shapeId="1032" r:id="rId10" name="lst_particip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13140-0D7B-4EBA-A61E-41ACFFF578EB}">
  <sheetPr codeName="Feuil2"/>
  <dimension ref="B1:AA32"/>
  <sheetViews>
    <sheetView topLeftCell="M1" workbookViewId="0">
      <selection activeCell="AC21" sqref="AC21"/>
    </sheetView>
  </sheetViews>
  <sheetFormatPr defaultColWidth="11.42578125" defaultRowHeight="15"/>
  <cols>
    <col min="1" max="1" width="5.140625" bestFit="1" customWidth="1"/>
    <col min="2" max="2" width="1.140625" style="2" customWidth="1"/>
    <col min="3" max="3" width="6.28515625" bestFit="1" customWidth="1"/>
    <col min="4" max="4" width="32" bestFit="1" customWidth="1"/>
    <col min="5" max="5" width="17.28515625" bestFit="1" customWidth="1"/>
    <col min="6" max="6" width="11.5703125" bestFit="1" customWidth="1"/>
    <col min="8" max="8" width="24.5703125" bestFit="1" customWidth="1"/>
    <col min="9" max="9" width="14.5703125" customWidth="1"/>
    <col min="10" max="10" width="10.28515625" bestFit="1" customWidth="1"/>
    <col min="12" max="12" width="38.85546875" bestFit="1" customWidth="1"/>
    <col min="13" max="13" width="23.42578125" bestFit="1" customWidth="1"/>
    <col min="15" max="15" width="23.42578125" bestFit="1" customWidth="1"/>
    <col min="16" max="16" width="12.7109375" style="12" bestFit="1" customWidth="1"/>
    <col min="17" max="17" width="31.7109375" bestFit="1" customWidth="1"/>
    <col min="18" max="18" width="14.42578125" style="3" bestFit="1" customWidth="1"/>
    <col min="19" max="19" width="14.140625" bestFit="1" customWidth="1"/>
    <col min="20" max="20" width="5.28515625" bestFit="1" customWidth="1"/>
    <col min="22" max="22" width="12.85546875" bestFit="1" customWidth="1"/>
    <col min="23" max="23" width="12.5703125" bestFit="1" customWidth="1"/>
    <col min="24" max="24" width="18.28515625" bestFit="1" customWidth="1"/>
    <col min="25" max="25" width="12.85546875" bestFit="1" customWidth="1"/>
    <col min="26" max="26" width="13.85546875" bestFit="1" customWidth="1"/>
  </cols>
  <sheetData>
    <row r="1" spans="2:27" s="4" customFormat="1" ht="36" customHeight="1">
      <c r="B1" s="5"/>
      <c r="C1" s="4" t="s">
        <v>42</v>
      </c>
      <c r="D1" s="4" t="s">
        <v>0</v>
      </c>
      <c r="E1" s="4" t="s">
        <v>1</v>
      </c>
      <c r="F1" s="6" t="s">
        <v>43</v>
      </c>
      <c r="G1" s="6" t="s">
        <v>10</v>
      </c>
      <c r="H1" s="6" t="s">
        <v>11</v>
      </c>
      <c r="I1" s="6" t="s">
        <v>44</v>
      </c>
      <c r="J1" s="6" t="s">
        <v>45</v>
      </c>
      <c r="K1" s="6" t="s">
        <v>46</v>
      </c>
      <c r="L1" s="6" t="s">
        <v>13</v>
      </c>
      <c r="M1" s="6" t="s">
        <v>16</v>
      </c>
      <c r="N1" s="4" t="s">
        <v>14</v>
      </c>
      <c r="O1" s="4" t="s">
        <v>15</v>
      </c>
      <c r="P1" s="11" t="s">
        <v>19</v>
      </c>
      <c r="Q1" s="4" t="s">
        <v>20</v>
      </c>
      <c r="R1" s="15" t="s">
        <v>47</v>
      </c>
      <c r="S1" s="4" t="s">
        <v>48</v>
      </c>
      <c r="T1" s="4" t="s">
        <v>36</v>
      </c>
      <c r="U1" s="4" t="s">
        <v>40</v>
      </c>
      <c r="V1" s="4" t="s">
        <v>67</v>
      </c>
      <c r="W1" s="4" t="s">
        <v>68</v>
      </c>
      <c r="X1" s="4" t="s">
        <v>69</v>
      </c>
      <c r="Y1" s="4" t="s">
        <v>70</v>
      </c>
      <c r="Z1" s="4" t="s">
        <v>71</v>
      </c>
      <c r="AA1" s="4" t="s">
        <v>72</v>
      </c>
    </row>
    <row r="2" spans="2:27">
      <c r="C2" t="s">
        <v>49</v>
      </c>
      <c r="D2" t="s">
        <v>50</v>
      </c>
      <c r="E2" t="s">
        <v>51</v>
      </c>
      <c r="F2" s="3">
        <v>43922</v>
      </c>
      <c r="G2" s="3">
        <v>26040</v>
      </c>
      <c r="H2" t="s">
        <v>52</v>
      </c>
      <c r="I2" s="29">
        <v>1464815987035</v>
      </c>
      <c r="J2">
        <v>32656565</v>
      </c>
      <c r="K2" t="s">
        <v>23</v>
      </c>
      <c r="L2" t="s">
        <v>61</v>
      </c>
      <c r="N2">
        <v>13000</v>
      </c>
      <c r="O2" t="s">
        <v>63</v>
      </c>
      <c r="P2" s="12">
        <v>789495623</v>
      </c>
      <c r="Q2" s="10" t="s">
        <v>64</v>
      </c>
      <c r="R2" s="3">
        <v>44834</v>
      </c>
      <c r="S2" t="s">
        <v>29</v>
      </c>
      <c r="T2" t="s">
        <v>30</v>
      </c>
      <c r="U2" t="s">
        <v>29</v>
      </c>
      <c r="V2" t="s">
        <v>29</v>
      </c>
      <c r="W2" t="s">
        <v>29</v>
      </c>
      <c r="X2" t="s">
        <v>29</v>
      </c>
      <c r="Y2" t="s">
        <v>29</v>
      </c>
      <c r="Z2" t="s">
        <v>29</v>
      </c>
      <c r="AA2" t="s">
        <v>29</v>
      </c>
    </row>
    <row r="3" spans="2:27">
      <c r="C3" t="s">
        <v>57</v>
      </c>
      <c r="D3" t="s">
        <v>55</v>
      </c>
      <c r="E3" t="s">
        <v>2</v>
      </c>
      <c r="F3" s="3">
        <v>42326</v>
      </c>
      <c r="G3" s="3">
        <v>28082</v>
      </c>
      <c r="H3" t="s">
        <v>53</v>
      </c>
      <c r="I3" s="29">
        <v>2365298874552</v>
      </c>
      <c r="J3">
        <v>84744985</v>
      </c>
      <c r="K3" t="s">
        <v>17</v>
      </c>
      <c r="L3" t="s">
        <v>59</v>
      </c>
      <c r="N3">
        <v>33000</v>
      </c>
      <c r="O3" t="s">
        <v>62</v>
      </c>
      <c r="P3" s="12">
        <v>799999999</v>
      </c>
      <c r="Q3" s="10" t="s">
        <v>65</v>
      </c>
      <c r="R3" s="3">
        <v>44165</v>
      </c>
      <c r="S3" t="s">
        <v>29</v>
      </c>
      <c r="T3" t="s">
        <v>30</v>
      </c>
      <c r="U3" t="s">
        <v>30</v>
      </c>
      <c r="V3" t="s">
        <v>30</v>
      </c>
      <c r="W3" t="s">
        <v>30</v>
      </c>
      <c r="X3" t="s">
        <v>29</v>
      </c>
      <c r="Y3" t="s">
        <v>29</v>
      </c>
      <c r="Z3" t="s">
        <v>29</v>
      </c>
      <c r="AA3" t="s">
        <v>30</v>
      </c>
    </row>
    <row r="4" spans="2:27">
      <c r="C4" t="s">
        <v>58</v>
      </c>
      <c r="D4" t="s">
        <v>56</v>
      </c>
      <c r="E4" t="s">
        <v>3</v>
      </c>
      <c r="F4" s="3">
        <v>36561</v>
      </c>
      <c r="G4" s="3">
        <v>35128</v>
      </c>
      <c r="H4" t="s">
        <v>54</v>
      </c>
      <c r="I4" s="29">
        <v>1235464894465</v>
      </c>
      <c r="J4">
        <v>12136547</v>
      </c>
      <c r="K4" t="s">
        <v>23</v>
      </c>
      <c r="L4" t="s">
        <v>60</v>
      </c>
      <c r="N4">
        <v>75016</v>
      </c>
      <c r="O4" t="s">
        <v>24</v>
      </c>
      <c r="P4" s="12">
        <v>635214789</v>
      </c>
      <c r="Q4" s="10" t="s">
        <v>66</v>
      </c>
      <c r="R4" s="3">
        <v>44255</v>
      </c>
      <c r="S4" t="s">
        <v>29</v>
      </c>
      <c r="T4" t="s">
        <v>30</v>
      </c>
      <c r="U4" t="s">
        <v>30</v>
      </c>
      <c r="V4" t="s">
        <v>29</v>
      </c>
      <c r="W4" t="s">
        <v>29</v>
      </c>
      <c r="X4" t="s">
        <v>29</v>
      </c>
      <c r="Y4" t="s">
        <v>29</v>
      </c>
      <c r="Z4" t="s">
        <v>29</v>
      </c>
      <c r="AA4" t="s">
        <v>29</v>
      </c>
    </row>
    <row r="5" spans="2:27">
      <c r="G5" s="3"/>
      <c r="I5" s="29"/>
      <c r="J5" s="8"/>
      <c r="Q5" s="10"/>
    </row>
    <row r="6" spans="2:27">
      <c r="G6" s="3"/>
      <c r="I6" s="29"/>
      <c r="Q6" s="10"/>
      <c r="R6" s="25"/>
    </row>
    <row r="7" spans="2:27">
      <c r="G7" s="3"/>
      <c r="I7" s="29"/>
      <c r="Q7" s="10"/>
    </row>
    <row r="8" spans="2:27">
      <c r="F8" s="3"/>
      <c r="G8" s="3"/>
      <c r="I8" s="29"/>
      <c r="Q8" s="10"/>
    </row>
    <row r="9" spans="2:27">
      <c r="G9" s="3"/>
      <c r="I9" s="29"/>
      <c r="Q9" s="10"/>
    </row>
    <row r="10" spans="2:27">
      <c r="G10" s="3"/>
      <c r="Q10" s="10"/>
    </row>
    <row r="11" spans="2:27">
      <c r="G11" s="3"/>
      <c r="Q11" s="10"/>
    </row>
    <row r="12" spans="2:27">
      <c r="G12" s="3"/>
      <c r="Q12" s="10"/>
    </row>
    <row r="13" spans="2:27">
      <c r="G13" s="3"/>
      <c r="I13" s="9"/>
      <c r="Q13" s="10"/>
    </row>
    <row r="14" spans="2:27">
      <c r="F14" s="3"/>
      <c r="G14" s="3"/>
      <c r="Q14" s="10"/>
    </row>
    <row r="15" spans="2:27">
      <c r="G15" s="3"/>
      <c r="Q15" s="10"/>
    </row>
    <row r="16" spans="2:27">
      <c r="G16" s="3"/>
      <c r="Q16" s="10"/>
    </row>
    <row r="17" spans="7:17">
      <c r="G17" s="3"/>
      <c r="Q17" s="10"/>
    </row>
    <row r="18" spans="7:17">
      <c r="G18" s="3"/>
      <c r="J18" s="8"/>
      <c r="Q18" s="10"/>
    </row>
    <row r="19" spans="7:17">
      <c r="G19" s="3"/>
      <c r="J19" s="8"/>
      <c r="Q19" s="10"/>
    </row>
    <row r="20" spans="7:17">
      <c r="G20" s="3"/>
      <c r="Q20" s="10"/>
    </row>
    <row r="21" spans="7:17">
      <c r="G21" s="3"/>
      <c r="I21" s="9"/>
      <c r="J21" s="8"/>
      <c r="Q21" s="10"/>
    </row>
    <row r="22" spans="7:17">
      <c r="G22" s="3"/>
      <c r="J22" s="8"/>
      <c r="Q22" s="10"/>
    </row>
    <row r="23" spans="7:17">
      <c r="G23" s="3"/>
      <c r="J23" s="8"/>
      <c r="Q23" s="10"/>
    </row>
    <row r="24" spans="7:17">
      <c r="G24" s="3"/>
      <c r="J24" s="8"/>
      <c r="Q24" s="10"/>
    </row>
    <row r="25" spans="7:17">
      <c r="G25" s="3"/>
      <c r="J25" s="8"/>
      <c r="Q25" s="10"/>
    </row>
    <row r="26" spans="7:17">
      <c r="G26" s="3"/>
      <c r="J26" s="8"/>
      <c r="Q26" s="10"/>
    </row>
    <row r="27" spans="7:17">
      <c r="G27" s="3"/>
      <c r="J27" s="8"/>
      <c r="Q27" s="10"/>
    </row>
    <row r="28" spans="7:17">
      <c r="G28" s="3"/>
      <c r="J28" s="8"/>
      <c r="Q28" s="10"/>
    </row>
    <row r="29" spans="7:17">
      <c r="G29" s="3"/>
      <c r="J29" s="8"/>
      <c r="Q29" s="10"/>
    </row>
    <row r="30" spans="7:17">
      <c r="G30" s="3"/>
      <c r="J30" s="8"/>
      <c r="Q30" s="10"/>
    </row>
    <row r="31" spans="7:17">
      <c r="G31" s="3"/>
      <c r="J31" s="8"/>
      <c r="Q31" s="10"/>
    </row>
    <row r="32" spans="7:17">
      <c r="G32" s="3"/>
      <c r="J32" s="8"/>
      <c r="Q32" s="10"/>
    </row>
  </sheetData>
  <hyperlinks>
    <hyperlink ref="Q3" r:id="rId1" xr:uid="{22B075A5-4739-48AF-AE44-2064FA6CD8E3}"/>
    <hyperlink ref="Q2" r:id="rId2" xr:uid="{B534C3B0-879F-469E-9D6B-AFE881055ED4}"/>
    <hyperlink ref="Q4" r:id="rId3" xr:uid="{EDEEF865-38B5-40AF-899B-07E4DC176BCE}"/>
  </hyperlinks>
  <pageMargins left="0.7" right="0.7" top="0.75" bottom="0.75" header="0.3" footer="0.3"/>
  <pageSetup paperSize="9" orientation="portrait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BSA</cp:lastModifiedBy>
  <dcterms:created xsi:type="dcterms:W3CDTF">2022-11-08T16:44:44Z</dcterms:created>
  <dcterms:modified xsi:type="dcterms:W3CDTF">2022-11-18T10:47:51Z</dcterms:modified>
</cp:coreProperties>
</file>