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F1490F1-A4E4-4625-AF0C-87CDEF357B4D}" xr6:coauthVersionLast="47" xr6:coauthVersionMax="47" xr10:uidLastSave="{00000000-0000-0000-0000-000000000000}"/>
  <bookViews>
    <workbookView xWindow="-120" yWindow="-120" windowWidth="29040" windowHeight="16440" xr2:uid="{9D0319F7-07FA-4916-8F03-8FA7ECE30E4A}"/>
  </bookViews>
  <sheets>
    <sheet name="Facture" sheetId="1" r:id="rId1"/>
    <sheet name="Preuve de paiment" sheetId="2" r:id="rId2"/>
  </sheets>
  <definedNames>
    <definedName name="Comment">Facture!$M$1:$M$3</definedName>
  </definedNames>
  <calcPr calcId="19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2" i="1" s="1" a="1"/>
  <c r="E2" i="1" s="1"/>
  <c r="F3" i="1"/>
  <c r="E3" i="1" s="1" a="1"/>
  <c r="E3" i="1" s="1"/>
  <c r="F4" i="1"/>
  <c r="E4" i="1" s="1" a="1"/>
  <c r="E4" i="1" s="1"/>
  <c r="F5" i="1"/>
  <c r="E5" i="1" s="1" a="1"/>
  <c r="E5" i="1" s="1"/>
  <c r="F6" i="1"/>
  <c r="E6" i="1" s="1" a="1"/>
  <c r="E6" i="1" s="1"/>
  <c r="F7" i="1"/>
  <c r="E7" i="1" s="1" a="1"/>
  <c r="E7" i="1" s="1"/>
  <c r="F8" i="1"/>
  <c r="E8" i="1" s="1" a="1"/>
  <c r="E8" i="1" s="1"/>
  <c r="F9" i="1"/>
  <c r="E9" i="1" s="1" a="1"/>
  <c r="E9" i="1" s="1"/>
  <c r="F10" i="1"/>
  <c r="E10" i="1" s="1" a="1"/>
  <c r="E10" i="1" s="1"/>
  <c r="F11" i="1"/>
  <c r="E11" i="1" s="1" a="1"/>
  <c r="E11" i="1" s="1"/>
  <c r="F12" i="1"/>
  <c r="E12" i="1" s="1" a="1"/>
  <c r="E12" i="1" s="1"/>
  <c r="F13" i="1"/>
  <c r="E13" i="1" s="1" a="1"/>
  <c r="E13" i="1" s="1"/>
  <c r="F14" i="1"/>
  <c r="E14" i="1" s="1" a="1"/>
  <c r="E14" i="1" s="1"/>
  <c r="F15" i="1"/>
  <c r="E15" i="1" s="1" a="1"/>
  <c r="E15" i="1" s="1"/>
  <c r="F16" i="1"/>
  <c r="E16" i="1" s="1" a="1"/>
  <c r="E16" i="1" s="1"/>
  <c r="F17" i="1"/>
  <c r="E17" i="1" s="1" a="1"/>
  <c r="E17" i="1" s="1"/>
  <c r="F18" i="1"/>
  <c r="E18" i="1" s="1" a="1"/>
  <c r="E18" i="1" s="1"/>
  <c r="F19" i="1"/>
  <c r="E19" i="1" s="1" a="1"/>
  <c r="E19" i="1" s="1"/>
  <c r="F20" i="1"/>
  <c r="E20" i="1" s="1" a="1"/>
  <c r="E20" i="1" s="1"/>
  <c r="F21" i="1"/>
  <c r="E21" i="1" s="1" a="1"/>
  <c r="E21" i="1" s="1"/>
  <c r="F22" i="1"/>
  <c r="E22" i="1" s="1" a="1"/>
  <c r="E22" i="1" s="1"/>
  <c r="F23" i="1"/>
  <c r="E23" i="1" s="1" a="1"/>
  <c r="E23" i="1" s="1"/>
  <c r="F24" i="1"/>
  <c r="E24" i="1" s="1" a="1"/>
  <c r="E24" i="1" s="1"/>
  <c r="F25" i="1"/>
  <c r="E25" i="1" s="1" a="1"/>
  <c r="E25" i="1" s="1"/>
  <c r="F26" i="1"/>
  <c r="E26" i="1" s="1" a="1"/>
  <c r="E26" i="1" s="1"/>
  <c r="F27" i="1"/>
  <c r="E27" i="1" s="1" a="1"/>
  <c r="E27" i="1" s="1"/>
  <c r="F28" i="1"/>
  <c r="E28" i="1" s="1" a="1"/>
  <c r="E28" i="1" s="1"/>
  <c r="F29" i="1"/>
  <c r="E29" i="1" s="1" a="1"/>
  <c r="E29" i="1" s="1"/>
  <c r="F30" i="1"/>
  <c r="E30" i="1" s="1" a="1"/>
  <c r="E30" i="1" s="1"/>
  <c r="F31" i="1"/>
  <c r="E31" i="1" s="1" a="1"/>
  <c r="E31" i="1" s="1"/>
  <c r="F32" i="1"/>
  <c r="E32" i="1" s="1" a="1"/>
  <c r="E32" i="1" s="1"/>
  <c r="F33" i="1"/>
  <c r="E33" i="1" s="1" a="1"/>
  <c r="E33" i="1" s="1"/>
  <c r="F34" i="1"/>
  <c r="E34" i="1" s="1" a="1"/>
  <c r="E34" i="1" s="1"/>
  <c r="F35" i="1"/>
  <c r="E35" i="1" s="1" a="1"/>
  <c r="E35" i="1" s="1"/>
  <c r="F36" i="1"/>
  <c r="E36" i="1" s="1" a="1"/>
  <c r="E36" i="1" s="1"/>
  <c r="F37" i="1"/>
  <c r="E37" i="1" s="1" a="1"/>
  <c r="E37" i="1" s="1"/>
  <c r="F38" i="1"/>
  <c r="E38" i="1" s="1" a="1"/>
  <c r="E38" i="1" s="1"/>
  <c r="F39" i="1"/>
  <c r="E39" i="1" s="1" a="1"/>
  <c r="E39" i="1" s="1"/>
  <c r="F40" i="1"/>
  <c r="E40" i="1" s="1" a="1"/>
  <c r="E40" i="1" s="1"/>
  <c r="F41" i="1"/>
  <c r="E41" i="1" s="1" a="1"/>
  <c r="E41" i="1" s="1"/>
  <c r="F42" i="1"/>
  <c r="E42" i="1" s="1" a="1"/>
  <c r="E42" i="1" s="1"/>
  <c r="F43" i="1"/>
  <c r="E43" i="1" s="1" a="1"/>
  <c r="E43" i="1" s="1"/>
  <c r="F44" i="1"/>
  <c r="E44" i="1" s="1" a="1"/>
  <c r="E44" i="1" s="1"/>
  <c r="F45" i="1"/>
  <c r="E45" i="1" s="1" a="1"/>
  <c r="E45" i="1" s="1"/>
  <c r="F46" i="1"/>
  <c r="E46" i="1" s="1" a="1"/>
  <c r="E46" i="1" s="1"/>
  <c r="F47" i="1"/>
  <c r="E47" i="1" s="1" a="1"/>
  <c r="E47" i="1" s="1"/>
  <c r="F48" i="1"/>
  <c r="E48" i="1" s="1" a="1"/>
  <c r="E48" i="1" s="1"/>
  <c r="F49" i="1"/>
  <c r="E49" i="1" s="1" a="1"/>
  <c r="E49" i="1" s="1"/>
  <c r="F50" i="1"/>
  <c r="E50" i="1" s="1" a="1"/>
  <c r="E50" i="1" s="1"/>
  <c r="F51" i="1"/>
  <c r="E51" i="1" s="1" a="1"/>
  <c r="E51" i="1" s="1"/>
  <c r="F52" i="1"/>
  <c r="E52" i="1" s="1" a="1"/>
  <c r="E52" i="1" s="1"/>
  <c r="F53" i="1"/>
  <c r="E53" i="1" s="1" a="1"/>
  <c r="E53" i="1" s="1"/>
  <c r="F54" i="1"/>
  <c r="E54" i="1" s="1" a="1"/>
  <c r="E54" i="1" s="1"/>
  <c r="F55" i="1"/>
  <c r="E55" i="1" s="1" a="1"/>
  <c r="E55" i="1" s="1"/>
  <c r="F56" i="1"/>
  <c r="E56" i="1" s="1" a="1"/>
  <c r="E56" i="1" s="1"/>
  <c r="F57" i="1"/>
  <c r="E57" i="1" s="1" a="1"/>
  <c r="E57" i="1" s="1"/>
  <c r="F58" i="1"/>
  <c r="E58" i="1" s="1" a="1"/>
  <c r="E58" i="1" s="1"/>
  <c r="F59" i="1"/>
  <c r="E59" i="1" s="1" a="1"/>
  <c r="E59" i="1" s="1"/>
  <c r="F60" i="1"/>
  <c r="E60" i="1" s="1" a="1"/>
  <c r="E60" i="1" s="1"/>
  <c r="F61" i="1"/>
  <c r="E61" i="1" s="1" a="1"/>
  <c r="E61" i="1" s="1"/>
  <c r="F62" i="1"/>
  <c r="E62" i="1" s="1" a="1"/>
  <c r="E62" i="1" s="1"/>
  <c r="F63" i="1"/>
  <c r="E63" i="1" s="1" a="1"/>
  <c r="E63" i="1" s="1"/>
  <c r="G61" i="1" l="1"/>
  <c r="G57" i="1"/>
  <c r="G53" i="1"/>
  <c r="G49" i="1"/>
  <c r="G45" i="1"/>
  <c r="G41" i="1"/>
  <c r="G37" i="1"/>
  <c r="G33" i="1"/>
  <c r="G29" i="1"/>
  <c r="G25" i="1"/>
  <c r="G21" i="1"/>
  <c r="G17" i="1"/>
  <c r="G13" i="1"/>
  <c r="G9" i="1"/>
  <c r="G5" i="1"/>
  <c r="G60" i="1"/>
  <c r="G56" i="1"/>
  <c r="G52" i="1"/>
  <c r="G48" i="1"/>
  <c r="G44" i="1"/>
  <c r="G40" i="1"/>
  <c r="G36" i="1"/>
  <c r="G32" i="1"/>
  <c r="G28" i="1"/>
  <c r="G24" i="1"/>
  <c r="G20" i="1"/>
  <c r="G16" i="1"/>
  <c r="G12" i="1"/>
  <c r="G8" i="1"/>
  <c r="G4" i="1"/>
  <c r="G63" i="1"/>
  <c r="G59" i="1"/>
  <c r="G55" i="1"/>
  <c r="G51" i="1"/>
  <c r="G47" i="1"/>
  <c r="G43" i="1"/>
  <c r="G39" i="1"/>
  <c r="G35" i="1"/>
  <c r="G31" i="1"/>
  <c r="G27" i="1"/>
  <c r="G23" i="1"/>
  <c r="G19" i="1"/>
  <c r="G15" i="1"/>
  <c r="G11" i="1"/>
  <c r="G7" i="1"/>
  <c r="G3" i="1"/>
  <c r="G62" i="1"/>
  <c r="G58" i="1"/>
  <c r="G54" i="1"/>
  <c r="G50" i="1"/>
  <c r="G46" i="1"/>
  <c r="G42" i="1"/>
  <c r="G38" i="1"/>
  <c r="G34" i="1"/>
  <c r="G30" i="1"/>
  <c r="G26" i="1"/>
  <c r="G22" i="1"/>
  <c r="G18" i="1"/>
  <c r="G14" i="1"/>
  <c r="G10" i="1"/>
  <c r="G6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<sst xmlns="http://schemas.openxmlformats.org/spreadsheetml/2006/main" count="270" uniqueCount="79">
  <si>
    <t>4A44</t>
  </si>
  <si>
    <t>5A44</t>
  </si>
  <si>
    <t>4A45</t>
  </si>
  <si>
    <t>5A45</t>
  </si>
  <si>
    <t>4A46</t>
  </si>
  <si>
    <t>5A46</t>
  </si>
  <si>
    <t>4A47</t>
  </si>
  <si>
    <t>5A47</t>
  </si>
  <si>
    <t>4A48</t>
  </si>
  <si>
    <t>5A48</t>
  </si>
  <si>
    <t>4A49</t>
  </si>
  <si>
    <t>5A49</t>
  </si>
  <si>
    <t>4A50</t>
  </si>
  <si>
    <t>5A50</t>
  </si>
  <si>
    <t>4A51</t>
  </si>
  <si>
    <t>5A51</t>
  </si>
  <si>
    <t>4A52</t>
  </si>
  <si>
    <t>5A52</t>
  </si>
  <si>
    <t>4A53</t>
  </si>
  <si>
    <t>5A53</t>
  </si>
  <si>
    <t>4A54</t>
  </si>
  <si>
    <t>5A54</t>
  </si>
  <si>
    <t>4A55</t>
  </si>
  <si>
    <t>5A55</t>
  </si>
  <si>
    <t>4A56</t>
  </si>
  <si>
    <t>5A56</t>
  </si>
  <si>
    <t>4A57</t>
  </si>
  <si>
    <t>5A57</t>
  </si>
  <si>
    <t>4A58</t>
  </si>
  <si>
    <t>5A58</t>
  </si>
  <si>
    <t>4A59</t>
  </si>
  <si>
    <t>5A59</t>
  </si>
  <si>
    <t>4A60</t>
  </si>
  <si>
    <t>5A60</t>
  </si>
  <si>
    <t>4A61</t>
  </si>
  <si>
    <t>5A61</t>
  </si>
  <si>
    <t>4A62</t>
  </si>
  <si>
    <t>5A62</t>
  </si>
  <si>
    <t>4A63</t>
  </si>
  <si>
    <t>5A63</t>
  </si>
  <si>
    <t>4A64</t>
  </si>
  <si>
    <t>5A64</t>
  </si>
  <si>
    <t>4A65</t>
  </si>
  <si>
    <t>5A65</t>
  </si>
  <si>
    <t>4A66</t>
  </si>
  <si>
    <t>5A66</t>
  </si>
  <si>
    <t>4A67</t>
  </si>
  <si>
    <t>5A67</t>
  </si>
  <si>
    <t>4A68</t>
  </si>
  <si>
    <t>5A68</t>
  </si>
  <si>
    <t>4A69</t>
  </si>
  <si>
    <t>5A69</t>
  </si>
  <si>
    <t>4A70</t>
  </si>
  <si>
    <t>5A70</t>
  </si>
  <si>
    <t>4A71</t>
  </si>
  <si>
    <t>5A71</t>
  </si>
  <si>
    <t>4A72</t>
  </si>
  <si>
    <t>5A72</t>
  </si>
  <si>
    <t>4A73</t>
  </si>
  <si>
    <t>5A73</t>
  </si>
  <si>
    <t>4A74</t>
  </si>
  <si>
    <t>5A74</t>
  </si>
  <si>
    <t>Jours</t>
  </si>
  <si>
    <t>N facture</t>
  </si>
  <si>
    <t>Montant</t>
  </si>
  <si>
    <t>Societe</t>
  </si>
  <si>
    <t>LAGILE</t>
  </si>
  <si>
    <t>LPOOP</t>
  </si>
  <si>
    <t>Statut</t>
  </si>
  <si>
    <t>date de paiement</t>
  </si>
  <si>
    <t>payé</t>
  </si>
  <si>
    <t>début de paiement</t>
  </si>
  <si>
    <t>Payé</t>
  </si>
  <si>
    <t>Payé Trop</t>
  </si>
  <si>
    <t>Eindtotaal</t>
  </si>
  <si>
    <t>Waarden</t>
  </si>
  <si>
    <t>delta</t>
  </si>
  <si>
    <t>saldo</t>
  </si>
  <si>
    <t>nombre 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</si>
</sst>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quotePrefix="1"/>
    <xf numFmtId="0" fontId="0" fillId="2" borderId="0" xfId="0" applyFill="1"/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9">
    <dxf>
      <fill>
        <patternFill>
          <bgColor theme="9" tint="0.59996337778862885"/>
        </patternFill>
      </fill>
    </dxf>
    <dxf>
      <numFmt numFmtId="164" formatCode="_-* #,##0.00\ [$€-40C]_-;\-* #,##0.00\ [$€-40C]_-;_-* &quot;-&quot;??\ [$€-40C]_-;_-@_-"/>
    </dxf>
    <dxf>
      <numFmt numFmtId="0" formatCode="General"/>
    </dxf>
    <dxf>
      <numFmt numFmtId="165" formatCode="#,##0.00\ &quot;€&quot;"/>
    </dxf>
    <dxf>
      <numFmt numFmtId="164" formatCode="_-* #,##0.00\ [$€-40C]_-;\-* #,##0.00\ [$€-40C]_-;_-* &quot;-&quot;??\ [$€-40C]_-;_-@_-"/>
    </dxf>
    <dxf>
      <numFmt numFmtId="19" formatCode="d/mm/yyyy"/>
    </dxf>
    <dxf>
      <numFmt numFmtId="19" formatCode="d/mm/yyyy"/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73.375308333336" createdVersion="8" refreshedVersion="8" minRefreshableVersion="3" recordCount="62" xr:uid="{0164718E-2FF2-4709-BF40-BF62A69E9D60}">
  <cacheSource type="worksheet">
    <worksheetSource name="Tabel2"/>
  </cacheSource>
  <cacheFields count="7">
    <cacheField name="Societe" numFmtId="0">
      <sharedItems count="2">
        <s v="LAGILE"/>
        <s v="LPOOP"/>
      </sharedItems>
    </cacheField>
    <cacheField name="N facture" numFmtId="0">
      <sharedItems/>
    </cacheField>
    <cacheField name="Jours" numFmtId="14">
      <sharedItems containsSemiMixedTypes="0" containsNonDate="0" containsDate="1" containsString="0" minDate="2022-02-17T00:00:00" maxDate="2022-04-20T00:00:00"/>
    </cacheField>
    <cacheField name="Montant" numFmtId="164">
      <sharedItems containsSemiMixedTypes="0" containsString="0" containsNumber="1" minValue="200" maxValue="26095.833333333299"/>
    </cacheField>
    <cacheField name="Statut" numFmtId="0">
      <sharedItems/>
    </cacheField>
    <cacheField name="payé" numFmtId="165">
      <sharedItems containsSemiMixedTypes="0" containsString="0" containsNumber="1" minValue="200" maxValue="26095.833333333299"/>
    </cacheField>
    <cacheField name="delta" numFmtId="164">
      <sharedItems containsSemiMixedTypes="0" containsString="0" containsNumber="1" containsInteger="1" minValue="-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">
  <r>
    <x v="0"/>
    <s v="4A44"/>
    <d v="2022-02-17T00:00:00"/>
    <n v="2000"/>
    <s v="Payé Trop"/>
    <n v="2002"/>
    <n v="2"/>
  </r>
  <r>
    <x v="0"/>
    <s v="5A44"/>
    <d v="2022-02-18T00:00:00"/>
    <n v="700"/>
    <s v="début de paiement"/>
    <n v="699"/>
    <n v="-1"/>
  </r>
  <r>
    <x v="0"/>
    <s v="4A45"/>
    <d v="2022-02-19T00:00:00"/>
    <n v="800"/>
    <s v="Payé"/>
    <n v="800"/>
    <n v="0"/>
  </r>
  <r>
    <x v="0"/>
    <s v="5A45"/>
    <d v="2022-02-20T00:00:00"/>
    <n v="600"/>
    <s v="Payé"/>
    <n v="600"/>
    <n v="0"/>
  </r>
  <r>
    <x v="0"/>
    <s v="4A46"/>
    <d v="2022-02-21T00:00:00"/>
    <n v="2500"/>
    <s v="Payé"/>
    <n v="2500"/>
    <n v="0"/>
  </r>
  <r>
    <x v="0"/>
    <s v="5A46"/>
    <d v="2022-02-22T00:00:00"/>
    <n v="2500"/>
    <s v="Payé"/>
    <n v="2500"/>
    <n v="0"/>
  </r>
  <r>
    <x v="0"/>
    <s v="4A47"/>
    <d v="2022-02-23T00:00:00"/>
    <n v="7800"/>
    <s v="Payé"/>
    <n v="7800"/>
    <n v="0"/>
  </r>
  <r>
    <x v="0"/>
    <s v="5A47"/>
    <d v="2022-02-24T00:00:00"/>
    <n v="9000"/>
    <s v="Payé"/>
    <n v="9000"/>
    <n v="0"/>
  </r>
  <r>
    <x v="0"/>
    <s v="4A48"/>
    <d v="2022-02-25T00:00:00"/>
    <n v="200"/>
    <s v="Payé"/>
    <n v="200"/>
    <n v="0"/>
  </r>
  <r>
    <x v="0"/>
    <s v="5A48"/>
    <d v="2022-02-26T00:00:00"/>
    <n v="254"/>
    <s v="Payé"/>
    <n v="254"/>
    <n v="0"/>
  </r>
  <r>
    <x v="0"/>
    <s v="4A49"/>
    <d v="2022-02-27T00:00:00"/>
    <n v="2322"/>
    <s v="Payé"/>
    <n v="2322"/>
    <n v="0"/>
  </r>
  <r>
    <x v="0"/>
    <s v="5A49"/>
    <d v="2022-02-28T00:00:00"/>
    <n v="2263"/>
    <s v="Payé"/>
    <n v="2263"/>
    <n v="0"/>
  </r>
  <r>
    <x v="1"/>
    <s v="4A50"/>
    <d v="2022-03-01T00:00:00"/>
    <n v="7770"/>
    <s v="Payé"/>
    <n v="7770"/>
    <n v="0"/>
  </r>
  <r>
    <x v="1"/>
    <s v="5A50"/>
    <d v="2022-03-02T00:00:00"/>
    <n v="4500"/>
    <s v="Payé"/>
    <n v="4500"/>
    <n v="0"/>
  </r>
  <r>
    <x v="1"/>
    <s v="4A51"/>
    <d v="2022-03-03T00:00:00"/>
    <n v="7081.3333333333303"/>
    <s v="Payé"/>
    <n v="7081.3333333333303"/>
    <n v="0"/>
  </r>
  <r>
    <x v="1"/>
    <s v="5A51"/>
    <d v="2022-03-04T00:00:00"/>
    <n v="8199.8333333333303"/>
    <s v="Payé"/>
    <n v="8199.8333333333303"/>
    <n v="0"/>
  </r>
  <r>
    <x v="1"/>
    <s v="4A52"/>
    <d v="2022-03-05T00:00:00"/>
    <n v="9318.3333333333303"/>
    <s v="Payé"/>
    <n v="9318.3333333333303"/>
    <n v="0"/>
  </r>
  <r>
    <x v="1"/>
    <s v="5A52"/>
    <d v="2022-03-06T00:00:00"/>
    <n v="10436.833333333299"/>
    <s v="Payé"/>
    <n v="10436.833333333299"/>
    <n v="0"/>
  </r>
  <r>
    <x v="1"/>
    <s v="4A53"/>
    <d v="2022-03-07T00:00:00"/>
    <n v="11555.333333333299"/>
    <s v="Payé"/>
    <n v="11555.333333333299"/>
    <n v="0"/>
  </r>
  <r>
    <x v="1"/>
    <s v="5A53"/>
    <d v="2022-03-08T00:00:00"/>
    <n v="12673.833333333299"/>
    <s v="Payé"/>
    <n v="12673.833333333299"/>
    <n v="0"/>
  </r>
  <r>
    <x v="1"/>
    <s v="4A54"/>
    <d v="2022-03-09T00:00:00"/>
    <n v="13792.333333333299"/>
    <s v="Payé"/>
    <n v="13792.333333333299"/>
    <n v="0"/>
  </r>
  <r>
    <x v="1"/>
    <s v="5A54"/>
    <d v="2022-03-10T00:00:00"/>
    <n v="14910.833333333299"/>
    <s v="Payé"/>
    <n v="14910.833333333299"/>
    <n v="0"/>
  </r>
  <r>
    <x v="1"/>
    <s v="4A55"/>
    <d v="2022-03-11T00:00:00"/>
    <n v="16029.333333333299"/>
    <s v="Payé"/>
    <n v="16029.333333333299"/>
    <n v="0"/>
  </r>
  <r>
    <x v="1"/>
    <s v="5A55"/>
    <d v="2022-03-12T00:00:00"/>
    <n v="17147.833333333299"/>
    <s v="Payé"/>
    <n v="17147.833333333299"/>
    <n v="0"/>
  </r>
  <r>
    <x v="1"/>
    <s v="4A56"/>
    <d v="2022-03-13T00:00:00"/>
    <n v="18266.333333333299"/>
    <s v="Payé"/>
    <n v="18266.333333333299"/>
    <n v="0"/>
  </r>
  <r>
    <x v="1"/>
    <s v="5A56"/>
    <d v="2022-03-14T00:00:00"/>
    <n v="19384.833333333299"/>
    <s v="Payé"/>
    <n v="19384.833333333299"/>
    <n v="0"/>
  </r>
  <r>
    <x v="1"/>
    <s v="4A57"/>
    <d v="2022-03-15T00:00:00"/>
    <n v="20503.333333333299"/>
    <s v="Payé"/>
    <n v="20503.333333333299"/>
    <n v="0"/>
  </r>
  <r>
    <x v="1"/>
    <s v="5A57"/>
    <d v="2022-03-16T00:00:00"/>
    <n v="21621.833333333299"/>
    <s v="Payé"/>
    <n v="21621.833333333299"/>
    <n v="0"/>
  </r>
  <r>
    <x v="1"/>
    <s v="4A58"/>
    <d v="2022-03-17T00:00:00"/>
    <n v="22740.333333333299"/>
    <s v="Payé"/>
    <n v="22740.333333333299"/>
    <n v="0"/>
  </r>
  <r>
    <x v="1"/>
    <s v="5A58"/>
    <d v="2022-03-18T00:00:00"/>
    <n v="23858.833333333299"/>
    <s v="Payé"/>
    <n v="23858.833333333299"/>
    <n v="0"/>
  </r>
  <r>
    <x v="1"/>
    <s v="4A59"/>
    <d v="2022-03-19T00:00:00"/>
    <n v="24977.333333333299"/>
    <s v="Payé"/>
    <n v="24977.333333333299"/>
    <n v="0"/>
  </r>
  <r>
    <x v="1"/>
    <s v="5A59"/>
    <d v="2022-03-20T00:00:00"/>
    <n v="26095.833333333299"/>
    <s v="Payé"/>
    <n v="26095.833333333299"/>
    <n v="0"/>
  </r>
  <r>
    <x v="1"/>
    <s v="4A60"/>
    <d v="2022-03-21T00:00:00"/>
    <n v="2322"/>
    <s v="Payé"/>
    <n v="2322"/>
    <n v="0"/>
  </r>
  <r>
    <x v="1"/>
    <s v="5A60"/>
    <d v="2022-03-22T00:00:00"/>
    <n v="2263"/>
    <s v="Payé"/>
    <n v="2263"/>
    <n v="0"/>
  </r>
  <r>
    <x v="1"/>
    <s v="4A61"/>
    <d v="2022-03-23T00:00:00"/>
    <n v="7770"/>
    <s v="Payé"/>
    <n v="7770"/>
    <n v="0"/>
  </r>
  <r>
    <x v="1"/>
    <s v="5A61"/>
    <d v="2022-03-24T00:00:00"/>
    <n v="4500"/>
    <s v="Payé"/>
    <n v="4500"/>
    <n v="0"/>
  </r>
  <r>
    <x v="1"/>
    <s v="4A62"/>
    <d v="2022-03-25T00:00:00"/>
    <n v="7224"/>
    <s v="Payé"/>
    <n v="7224"/>
    <n v="0"/>
  </r>
  <r>
    <x v="1"/>
    <s v="5A62"/>
    <d v="2022-03-26T00:00:00"/>
    <n v="8428.1"/>
    <s v="Payé"/>
    <n v="8428.1"/>
    <n v="0"/>
  </r>
  <r>
    <x v="1"/>
    <s v="4A63"/>
    <d v="2022-03-27T00:00:00"/>
    <n v="2000"/>
    <s v="Payé"/>
    <n v="2000"/>
    <n v="0"/>
  </r>
  <r>
    <x v="1"/>
    <s v="5A63"/>
    <d v="2022-03-28T00:00:00"/>
    <n v="700"/>
    <s v="Payé"/>
    <n v="700"/>
    <n v="0"/>
  </r>
  <r>
    <x v="1"/>
    <s v="4A64"/>
    <d v="2022-03-29T00:00:00"/>
    <n v="800"/>
    <s v="Payé"/>
    <n v="800"/>
    <n v="0"/>
  </r>
  <r>
    <x v="1"/>
    <s v="5A64"/>
    <d v="2022-03-30T00:00:00"/>
    <n v="600"/>
    <s v="Payé"/>
    <n v="600"/>
    <n v="0"/>
  </r>
  <r>
    <x v="1"/>
    <s v="4A65"/>
    <d v="2022-03-31T00:00:00"/>
    <n v="2500"/>
    <s v="Payé"/>
    <n v="2500"/>
    <n v="0"/>
  </r>
  <r>
    <x v="1"/>
    <s v="5A65"/>
    <d v="2022-04-01T00:00:00"/>
    <n v="2500"/>
    <s v="Payé"/>
    <n v="2500"/>
    <n v="0"/>
  </r>
  <r>
    <x v="1"/>
    <s v="4A66"/>
    <d v="2022-04-02T00:00:00"/>
    <n v="7800"/>
    <s v="Payé"/>
    <n v="7800"/>
    <n v="0"/>
  </r>
  <r>
    <x v="1"/>
    <s v="5A66"/>
    <d v="2022-04-03T00:00:00"/>
    <n v="9000"/>
    <s v="Payé"/>
    <n v="9000"/>
    <n v="0"/>
  </r>
  <r>
    <x v="1"/>
    <s v="4A67"/>
    <d v="2022-04-04T00:00:00"/>
    <n v="200"/>
    <s v="Payé"/>
    <n v="200"/>
    <n v="0"/>
  </r>
  <r>
    <x v="1"/>
    <s v="5A67"/>
    <d v="2022-04-05T00:00:00"/>
    <n v="254"/>
    <s v="Payé"/>
    <n v="254"/>
    <n v="0"/>
  </r>
  <r>
    <x v="1"/>
    <s v="4A68"/>
    <d v="2022-04-06T00:00:00"/>
    <n v="2322"/>
    <s v="Payé"/>
    <n v="2322"/>
    <n v="0"/>
  </r>
  <r>
    <x v="1"/>
    <s v="5A68"/>
    <d v="2022-04-07T00:00:00"/>
    <n v="2263"/>
    <s v="Payé"/>
    <n v="2263"/>
    <n v="0"/>
  </r>
  <r>
    <x v="1"/>
    <s v="4A69"/>
    <d v="2022-04-08T00:00:00"/>
    <n v="7770"/>
    <s v="Payé"/>
    <n v="7770"/>
    <n v="0"/>
  </r>
  <r>
    <x v="1"/>
    <s v="5A69"/>
    <d v="2022-04-09T00:00:00"/>
    <n v="4500"/>
    <s v="Payé"/>
    <n v="4500"/>
    <n v="0"/>
  </r>
  <r>
    <x v="1"/>
    <s v="4A70"/>
    <d v="2022-04-10T00:00:00"/>
    <n v="2000"/>
    <s v="Payé"/>
    <n v="2000"/>
    <n v="0"/>
  </r>
  <r>
    <x v="1"/>
    <s v="5A70"/>
    <d v="2022-04-11T00:00:00"/>
    <n v="700"/>
    <s v="Payé"/>
    <n v="700"/>
    <n v="0"/>
  </r>
  <r>
    <x v="0"/>
    <s v="4A71"/>
    <d v="2022-04-12T00:00:00"/>
    <n v="800"/>
    <s v="Payé"/>
    <n v="800"/>
    <n v="0"/>
  </r>
  <r>
    <x v="0"/>
    <s v="5A71"/>
    <d v="2022-04-13T00:00:00"/>
    <n v="600"/>
    <s v="Payé"/>
    <n v="600"/>
    <n v="0"/>
  </r>
  <r>
    <x v="0"/>
    <s v="4A72"/>
    <d v="2022-04-14T00:00:00"/>
    <n v="2500"/>
    <s v="Payé"/>
    <n v="2500"/>
    <n v="0"/>
  </r>
  <r>
    <x v="0"/>
    <s v="5A72"/>
    <d v="2022-04-15T00:00:00"/>
    <n v="2500"/>
    <s v="Payé"/>
    <n v="2500"/>
    <n v="0"/>
  </r>
  <r>
    <x v="0"/>
    <s v="4A73"/>
    <d v="2022-04-16T00:00:00"/>
    <n v="7800"/>
    <s v="Payé"/>
    <n v="7800"/>
    <n v="0"/>
  </r>
  <r>
    <x v="0"/>
    <s v="5A73"/>
    <d v="2022-04-17T00:00:00"/>
    <n v="9000"/>
    <s v="Payé"/>
    <n v="9000"/>
    <n v="0"/>
  </r>
  <r>
    <x v="0"/>
    <s v="4A74"/>
    <d v="2022-04-18T00:00:00"/>
    <n v="200"/>
    <s v="Payé"/>
    <n v="200"/>
    <n v="0"/>
  </r>
  <r>
    <x v="0"/>
    <s v="5A74"/>
    <d v="2022-04-19T00:00:00"/>
    <n v="254"/>
    <s v="Payé"/>
    <n v="25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6D6EBA-88F1-48FC-81FA-B4AFFB6319F6}" name="Draaitabel4" cacheId="24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J6:L10" firstHeaderRow="1" firstDataRow="2" firstDataCol="1"/>
  <pivotFields count="7">
    <pivotField axis="axisRow" compact="0" outline="0" subtotalTop="0" showAll="0" insertBlankRow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factures" fld="1" subtotal="count" baseField="0" baseItem="0"/>
    <dataField name="saldo" fld="6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CF8B05-E15F-414F-8AB7-D4826F4C05D3}" name="Tabel2" displayName="Tabel2" ref="A1:G63" totalsRowShown="0">
  <autoFilter ref="A1:G63" xr:uid="{1ECF8B05-E15F-414F-8AB7-D4826F4C05D3}"/>
  <tableColumns count="7">
    <tableColumn id="1" xr3:uid="{0005F4C5-4C63-4F69-8CA0-35AD5F113B2C}" name="Societe"/>
    <tableColumn id="2" xr3:uid="{E4A7E972-3AFF-4667-9379-D779BB215F04}" name="N facture"/>
    <tableColumn id="3" xr3:uid="{FEA3E8C2-2492-49B4-9E53-EC20ED5D7F89}" name="Jours" dataDxfId="5"/>
    <tableColumn id="4" xr3:uid="{4E3A0437-91EC-421F-BEBB-E04CD4318A5E}" name="Montant" dataDxfId="4"/>
    <tableColumn id="5" xr3:uid="{B5D37F63-933E-4A7B-932C-DD3F773B0ADA}" name="Statut" dataDxfId="2">
      <calculatedColumnFormula array="1">IF(Tabel2[[#This Row],[payé]]=0,"Rien",INDEX(Comment,SIGN(Tabel2[[#This Row],[payé]]-Tabel2[[#This Row],[Montant]])+2))</calculatedColumnFormula>
    </tableColumn>
    <tableColumn id="6" xr3:uid="{07501B92-F14E-45FA-BCBD-B01D22090997}" name="payé" dataDxfId="3">
      <calculatedColumnFormula>SUMIFS(Tabel1[Montant],Tabel1[N facture],Tabel2[[#This Row],[N facture]])</calculatedColumnFormula>
    </tableColumn>
    <tableColumn id="7" xr3:uid="{A4295FB3-2A1D-40CE-B4C6-3388205DD582}" name="delta" dataDxfId="1">
      <calculatedColumnFormula>+Tabel2[[#This Row],[payé]]-Tabel2[[#This Row],[Montant]]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719A6B-79D3-42E4-A543-4D546C47C62E}" name="Tabel1" displayName="Tabel1" ref="A1:E63" totalsRowShown="0">
  <autoFilter ref="A1:E63" xr:uid="{F9719A6B-79D3-42E4-A543-4D546C47C62E}"/>
  <tableColumns count="5">
    <tableColumn id="1" xr3:uid="{8AFA9674-3F24-4886-B291-45E15EB247E3}" name="Societe"/>
    <tableColumn id="2" xr3:uid="{838F584A-A452-4D15-B5A8-40DF44AF5DC5}" name="N facture"/>
    <tableColumn id="3" xr3:uid="{574F778C-5DBA-42FD-BA00-1DED932BAB3B}" name="Jours" dataDxfId="8"/>
    <tableColumn id="4" xr3:uid="{610E9B48-B3B5-43F6-BE0D-669F8A1B21D5}" name="Montant" dataDxfId="7"/>
    <tableColumn id="5" xr3:uid="{970555F0-88CD-4E83-921B-92649926B00A}" name="date de paiement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D50EE-6B71-495D-A7FA-0FD935F57FDC}">
  <sheetPr codeName="Blad1"/>
  <dimension ref="A1:M63"/>
  <sheetViews>
    <sheetView tabSelected="1" workbookViewId="0">
      <selection activeCell="M28" sqref="M28"/>
    </sheetView>
  </sheetViews>
  <sheetFormatPr defaultRowHeight="15" x14ac:dyDescent="0.25"/>
  <cols>
    <col min="1" max="1" width="9.7109375" customWidth="1"/>
    <col min="2" max="2" width="11.28515625" customWidth="1"/>
    <col min="3" max="3" width="10.7109375" bestFit="1" customWidth="1"/>
    <col min="4" max="4" width="12.28515625" style="3" customWidth="1"/>
    <col min="5" max="5" width="18.28515625" bestFit="1" customWidth="1"/>
    <col min="6" max="6" width="10.5703125" style="5" bestFit="1" customWidth="1"/>
    <col min="10" max="10" width="10" bestFit="1" customWidth="1"/>
    <col min="11" max="11" width="15.7109375" bestFit="1" customWidth="1"/>
    <col min="12" max="12" width="6" bestFit="1" customWidth="1"/>
    <col min="13" max="16" width="19.140625" bestFit="1" customWidth="1"/>
    <col min="17" max="17" width="25.140625" bestFit="1" customWidth="1"/>
    <col min="18" max="18" width="19.5703125" bestFit="1" customWidth="1"/>
    <col min="19" max="19" width="18.28515625" bestFit="1" customWidth="1"/>
    <col min="20" max="20" width="22.85546875" bestFit="1" customWidth="1"/>
    <col min="21" max="21" width="19.28515625" bestFit="1" customWidth="1"/>
    <col min="22" max="22" width="19.5703125" bestFit="1" customWidth="1"/>
  </cols>
  <sheetData>
    <row r="1" spans="1:13" x14ac:dyDescent="0.25">
      <c r="A1" t="s">
        <v>65</v>
      </c>
      <c r="B1" t="s">
        <v>63</v>
      </c>
      <c r="C1" s="2" t="s">
        <v>62</v>
      </c>
      <c r="D1" s="3" t="s">
        <v>64</v>
      </c>
      <c r="E1" s="2" t="s">
        <v>68</v>
      </c>
      <c r="F1" s="5" t="s">
        <v>70</v>
      </c>
      <c r="G1" t="s">
        <v>76</v>
      </c>
      <c r="M1" s="7" t="s">
        <v>71</v>
      </c>
    </row>
    <row r="2" spans="1:13" x14ac:dyDescent="0.25">
      <c r="A2" t="s">
        <v>66</v>
      </c>
      <c r="B2" t="s">
        <v>0</v>
      </c>
      <c r="C2" s="1">
        <v>44609</v>
      </c>
      <c r="D2" s="3">
        <v>2000</v>
      </c>
      <c r="E2" s="6" t="str" cm="1">
        <f t="array" ref="E2">IF(Tabel2[[#This Row],[payé]]=0,"Rien",INDEX(Comment,SIGN(Tabel2[[#This Row],[payé]]-Tabel2[[#This Row],[Montant]])+2))</f>
        <v>Payé Trop</v>
      </c>
      <c r="F2" s="5">
        <f>SUMIFS(Tabel1[Montant],Tabel1[N facture],Tabel2[[#This Row],[N facture]])</f>
        <v>2002</v>
      </c>
      <c r="G2" s="3">
        <f>+Tabel2[[#This Row],[payé]]-Tabel2[[#This Row],[Montant]]</f>
        <v>2</v>
      </c>
      <c r="M2" s="7" t="s">
        <v>72</v>
      </c>
    </row>
    <row r="3" spans="1:13" x14ac:dyDescent="0.25">
      <c r="A3" t="s">
        <v>66</v>
      </c>
      <c r="B3" t="s">
        <v>1</v>
      </c>
      <c r="C3" s="1">
        <v>44610</v>
      </c>
      <c r="D3" s="3">
        <v>700</v>
      </c>
      <c r="E3" t="str" cm="1">
        <f t="array" ref="E3">IF(Tabel2[[#This Row],[payé]]=0,"Rien",INDEX(Comment,SIGN(Tabel2[[#This Row],[payé]]-Tabel2[[#This Row],[Montant]])+2))</f>
        <v>début de paiement</v>
      </c>
      <c r="F3" s="5">
        <f>SUMIFS(Tabel1[Montant],Tabel1[N facture],Tabel2[[#This Row],[N facture]])</f>
        <v>699</v>
      </c>
      <c r="G3" s="3">
        <f>+Tabel2[[#This Row],[payé]]-Tabel2[[#This Row],[Montant]]</f>
        <v>-1</v>
      </c>
      <c r="M3" s="7" t="s">
        <v>73</v>
      </c>
    </row>
    <row r="4" spans="1:13" x14ac:dyDescent="0.25">
      <c r="A4" t="s">
        <v>66</v>
      </c>
      <c r="B4" t="s">
        <v>2</v>
      </c>
      <c r="C4" s="1">
        <v>44611</v>
      </c>
      <c r="D4" s="3">
        <v>800</v>
      </c>
      <c r="E4" t="str" cm="1">
        <f t="array" ref="E4">IF(Tabel2[[#This Row],[payé]]=0,"Rien",INDEX(Comment,SIGN(Tabel2[[#This Row],[payé]]-Tabel2[[#This Row],[Montant]])+2))</f>
        <v>Payé</v>
      </c>
      <c r="F4" s="5">
        <f>SUMIFS(Tabel1[Montant],Tabel1[N facture],Tabel2[[#This Row],[N facture]])</f>
        <v>800</v>
      </c>
      <c r="G4" s="3">
        <f>+Tabel2[[#This Row],[payé]]-Tabel2[[#This Row],[Montant]]</f>
        <v>0</v>
      </c>
    </row>
    <row r="5" spans="1:13" x14ac:dyDescent="0.25">
      <c r="A5" t="s">
        <v>66</v>
      </c>
      <c r="B5" t="s">
        <v>3</v>
      </c>
      <c r="C5" s="1">
        <v>44612</v>
      </c>
      <c r="D5" s="3">
        <v>600</v>
      </c>
      <c r="E5" t="str" cm="1">
        <f t="array" ref="E5">IF(Tabel2[[#This Row],[payé]]=0,"Rien",INDEX(Comment,SIGN(Tabel2[[#This Row],[payé]]-Tabel2[[#This Row],[Montant]])+2))</f>
        <v>Payé</v>
      </c>
      <c r="F5" s="5">
        <f>SUMIFS(Tabel1[Montant],Tabel1[N facture],Tabel2[[#This Row],[N facture]])</f>
        <v>600</v>
      </c>
      <c r="G5" s="3">
        <f>+Tabel2[[#This Row],[payé]]-Tabel2[[#This Row],[Montant]]</f>
        <v>0</v>
      </c>
    </row>
    <row r="6" spans="1:13" x14ac:dyDescent="0.25">
      <c r="A6" t="s">
        <v>66</v>
      </c>
      <c r="B6" t="s">
        <v>4</v>
      </c>
      <c r="C6" s="1">
        <v>44613</v>
      </c>
      <c r="D6" s="3">
        <v>2500</v>
      </c>
      <c r="E6" t="str" cm="1">
        <f t="array" ref="E6">IF(Tabel2[[#This Row],[payé]]=0,"Rien",INDEX(Comment,SIGN(Tabel2[[#This Row],[payé]]-Tabel2[[#This Row],[Montant]])+2))</f>
        <v>Payé</v>
      </c>
      <c r="F6" s="5">
        <f>SUMIFS(Tabel1[Montant],Tabel1[N facture],Tabel2[[#This Row],[N facture]])</f>
        <v>2500</v>
      </c>
      <c r="G6" s="3">
        <f>+Tabel2[[#This Row],[payé]]-Tabel2[[#This Row],[Montant]]</f>
        <v>0</v>
      </c>
      <c r="K6" s="8" t="s">
        <v>75</v>
      </c>
    </row>
    <row r="7" spans="1:13" x14ac:dyDescent="0.25">
      <c r="A7" t="s">
        <v>66</v>
      </c>
      <c r="B7" t="s">
        <v>5</v>
      </c>
      <c r="C7" s="1">
        <v>44614</v>
      </c>
      <c r="D7" s="3">
        <v>2500</v>
      </c>
      <c r="E7" t="str" cm="1">
        <f t="array" ref="E7">IF(Tabel2[[#This Row],[payé]]=0,"Rien",INDEX(Comment,SIGN(Tabel2[[#This Row],[payé]]-Tabel2[[#This Row],[Montant]])+2))</f>
        <v>Payé</v>
      </c>
      <c r="F7" s="5">
        <f>SUMIFS(Tabel1[Montant],Tabel1[N facture],Tabel2[[#This Row],[N facture]])</f>
        <v>2500</v>
      </c>
      <c r="G7" s="3">
        <f>+Tabel2[[#This Row],[payé]]-Tabel2[[#This Row],[Montant]]</f>
        <v>0</v>
      </c>
      <c r="J7" s="8" t="s">
        <v>65</v>
      </c>
      <c r="K7" t="s">
        <v>78</v>
      </c>
      <c r="L7" t="s">
        <v>77</v>
      </c>
    </row>
    <row r="8" spans="1:13" x14ac:dyDescent="0.25">
      <c r="A8" t="s">
        <v>66</v>
      </c>
      <c r="B8" t="s">
        <v>6</v>
      </c>
      <c r="C8" s="1">
        <v>44615</v>
      </c>
      <c r="D8" s="3">
        <v>7800</v>
      </c>
      <c r="E8" t="str" cm="1">
        <f t="array" ref="E8">IF(Tabel2[[#This Row],[payé]]=0,"Rien",INDEX(Comment,SIGN(Tabel2[[#This Row],[payé]]-Tabel2[[#This Row],[Montant]])+2))</f>
        <v>Payé</v>
      </c>
      <c r="F8" s="5">
        <f>SUMIFS(Tabel1[Montant],Tabel1[N facture],Tabel2[[#This Row],[N facture]])</f>
        <v>7800</v>
      </c>
      <c r="G8" s="3">
        <f>+Tabel2[[#This Row],[payé]]-Tabel2[[#This Row],[Montant]]</f>
        <v>0</v>
      </c>
      <c r="J8" t="s">
        <v>66</v>
      </c>
      <c r="K8" s="9">
        <v>20</v>
      </c>
      <c r="L8" s="5">
        <v>1</v>
      </c>
    </row>
    <row r="9" spans="1:13" x14ac:dyDescent="0.25">
      <c r="A9" t="s">
        <v>66</v>
      </c>
      <c r="B9" t="s">
        <v>7</v>
      </c>
      <c r="C9" s="1">
        <v>44616</v>
      </c>
      <c r="D9" s="3">
        <v>9000</v>
      </c>
      <c r="E9" t="str" cm="1">
        <f t="array" ref="E9">IF(Tabel2[[#This Row],[payé]]=0,"Rien",INDEX(Comment,SIGN(Tabel2[[#This Row],[payé]]-Tabel2[[#This Row],[Montant]])+2))</f>
        <v>Payé</v>
      </c>
      <c r="F9" s="5">
        <f>SUMIFS(Tabel1[Montant],Tabel1[N facture],Tabel2[[#This Row],[N facture]])</f>
        <v>9000</v>
      </c>
      <c r="G9" s="3">
        <f>+Tabel2[[#This Row],[payé]]-Tabel2[[#This Row],[Montant]]</f>
        <v>0</v>
      </c>
      <c r="J9" t="s">
        <v>67</v>
      </c>
      <c r="K9" s="9">
        <v>42</v>
      </c>
      <c r="L9" s="5">
        <v>0</v>
      </c>
    </row>
    <row r="10" spans="1:13" x14ac:dyDescent="0.25">
      <c r="A10" t="s">
        <v>66</v>
      </c>
      <c r="B10" t="s">
        <v>8</v>
      </c>
      <c r="C10" s="1">
        <v>44617</v>
      </c>
      <c r="D10" s="3">
        <v>200</v>
      </c>
      <c r="E10" t="str" cm="1">
        <f t="array" ref="E10">IF(Tabel2[[#This Row],[payé]]=0,"Rien",INDEX(Comment,SIGN(Tabel2[[#This Row],[payé]]-Tabel2[[#This Row],[Montant]])+2))</f>
        <v>Payé</v>
      </c>
      <c r="F10" s="5">
        <f>SUMIFS(Tabel1[Montant],Tabel1[N facture],Tabel2[[#This Row],[N facture]])</f>
        <v>200</v>
      </c>
      <c r="G10" s="3">
        <f>+Tabel2[[#This Row],[payé]]-Tabel2[[#This Row],[Montant]]</f>
        <v>0</v>
      </c>
      <c r="J10" t="s">
        <v>74</v>
      </c>
      <c r="K10" s="9">
        <v>62</v>
      </c>
      <c r="L10" s="5">
        <v>1</v>
      </c>
    </row>
    <row r="11" spans="1:13" x14ac:dyDescent="0.25">
      <c r="A11" t="s">
        <v>66</v>
      </c>
      <c r="B11" t="s">
        <v>9</v>
      </c>
      <c r="C11" s="1">
        <v>44618</v>
      </c>
      <c r="D11" s="3">
        <v>254</v>
      </c>
      <c r="E11" t="str" cm="1">
        <f t="array" ref="E11">IF(Tabel2[[#This Row],[payé]]=0,"Rien",INDEX(Comment,SIGN(Tabel2[[#This Row],[payé]]-Tabel2[[#This Row],[Montant]])+2))</f>
        <v>Payé</v>
      </c>
      <c r="F11" s="5">
        <f>SUMIFS(Tabel1[Montant],Tabel1[N facture],Tabel2[[#This Row],[N facture]])</f>
        <v>254</v>
      </c>
      <c r="G11" s="3">
        <f>+Tabel2[[#This Row],[payé]]-Tabel2[[#This Row],[Montant]]</f>
        <v>0</v>
      </c>
    </row>
    <row r="12" spans="1:13" x14ac:dyDescent="0.25">
      <c r="A12" t="s">
        <v>66</v>
      </c>
      <c r="B12" t="s">
        <v>10</v>
      </c>
      <c r="C12" s="1">
        <v>44619</v>
      </c>
      <c r="D12" s="3">
        <v>2322</v>
      </c>
      <c r="E12" t="str" cm="1">
        <f t="array" ref="E12">IF(Tabel2[[#This Row],[payé]]=0,"Rien",INDEX(Comment,SIGN(Tabel2[[#This Row],[payé]]-Tabel2[[#This Row],[Montant]])+2))</f>
        <v>Payé</v>
      </c>
      <c r="F12" s="5">
        <f>SUMIFS(Tabel1[Montant],Tabel1[N facture],Tabel2[[#This Row],[N facture]])</f>
        <v>2322</v>
      </c>
      <c r="G12" s="3">
        <f>+Tabel2[[#This Row],[payé]]-Tabel2[[#This Row],[Montant]]</f>
        <v>0</v>
      </c>
    </row>
    <row r="13" spans="1:13" x14ac:dyDescent="0.25">
      <c r="A13" t="s">
        <v>66</v>
      </c>
      <c r="B13" t="s">
        <v>11</v>
      </c>
      <c r="C13" s="1">
        <v>44620</v>
      </c>
      <c r="D13" s="3">
        <v>2263</v>
      </c>
      <c r="E13" t="str" cm="1">
        <f t="array" ref="E13">IF(Tabel2[[#This Row],[payé]]=0,"Rien",INDEX(Comment,SIGN(Tabel2[[#This Row],[payé]]-Tabel2[[#This Row],[Montant]])+2))</f>
        <v>Payé</v>
      </c>
      <c r="F13" s="5">
        <f>SUMIFS(Tabel1[Montant],Tabel1[N facture],Tabel2[[#This Row],[N facture]])</f>
        <v>2263</v>
      </c>
      <c r="G13" s="3">
        <f>+Tabel2[[#This Row],[payé]]-Tabel2[[#This Row],[Montant]]</f>
        <v>0</v>
      </c>
    </row>
    <row r="14" spans="1:13" x14ac:dyDescent="0.25">
      <c r="A14" t="s">
        <v>67</v>
      </c>
      <c r="B14" t="s">
        <v>12</v>
      </c>
      <c r="C14" s="1">
        <v>44621</v>
      </c>
      <c r="D14" s="3">
        <v>7770</v>
      </c>
      <c r="E14" t="str" cm="1">
        <f t="array" ref="E14">IF(Tabel2[[#This Row],[payé]]=0,"Rien",INDEX(Comment,SIGN(Tabel2[[#This Row],[payé]]-Tabel2[[#This Row],[Montant]])+2))</f>
        <v>Payé</v>
      </c>
      <c r="F14" s="5">
        <f>SUMIFS(Tabel1[Montant],Tabel1[N facture],Tabel2[[#This Row],[N facture]])</f>
        <v>7770</v>
      </c>
      <c r="G14" s="3">
        <f>+Tabel2[[#This Row],[payé]]-Tabel2[[#This Row],[Montant]]</f>
        <v>0</v>
      </c>
    </row>
    <row r="15" spans="1:13" x14ac:dyDescent="0.25">
      <c r="A15" t="s">
        <v>67</v>
      </c>
      <c r="B15" t="s">
        <v>13</v>
      </c>
      <c r="C15" s="1">
        <v>44622</v>
      </c>
      <c r="D15" s="3">
        <v>4500</v>
      </c>
      <c r="E15" t="str" cm="1">
        <f t="array" ref="E15">IF(Tabel2[[#This Row],[payé]]=0,"Rien",INDEX(Comment,SIGN(Tabel2[[#This Row],[payé]]-Tabel2[[#This Row],[Montant]])+2))</f>
        <v>Payé</v>
      </c>
      <c r="F15" s="5">
        <f>SUMIFS(Tabel1[Montant],Tabel1[N facture],Tabel2[[#This Row],[N facture]])</f>
        <v>4500</v>
      </c>
      <c r="G15" s="3">
        <f>+Tabel2[[#This Row],[payé]]-Tabel2[[#This Row],[Montant]]</f>
        <v>0</v>
      </c>
    </row>
    <row r="16" spans="1:13" x14ac:dyDescent="0.25">
      <c r="A16" t="s">
        <v>67</v>
      </c>
      <c r="B16" t="s">
        <v>14</v>
      </c>
      <c r="C16" s="1">
        <v>44623</v>
      </c>
      <c r="D16" s="3">
        <v>7081.3333333333303</v>
      </c>
      <c r="E16" t="str" cm="1">
        <f t="array" ref="E16">IF(Tabel2[[#This Row],[payé]]=0,"Rien",INDEX(Comment,SIGN(Tabel2[[#This Row],[payé]]-Tabel2[[#This Row],[Montant]])+2))</f>
        <v>Payé</v>
      </c>
      <c r="F16" s="5">
        <f>SUMIFS(Tabel1[Montant],Tabel1[N facture],Tabel2[[#This Row],[N facture]])</f>
        <v>7081.3333333333303</v>
      </c>
      <c r="G16" s="3">
        <f>+Tabel2[[#This Row],[payé]]-Tabel2[[#This Row],[Montant]]</f>
        <v>0</v>
      </c>
    </row>
    <row r="17" spans="1:7" x14ac:dyDescent="0.25">
      <c r="A17" t="s">
        <v>67</v>
      </c>
      <c r="B17" t="s">
        <v>15</v>
      </c>
      <c r="C17" s="1">
        <v>44624</v>
      </c>
      <c r="D17" s="3">
        <v>8199.8333333333303</v>
      </c>
      <c r="E17" t="str" cm="1">
        <f t="array" ref="E17">IF(Tabel2[[#This Row],[payé]]=0,"Rien",INDEX(Comment,SIGN(Tabel2[[#This Row],[payé]]-Tabel2[[#This Row],[Montant]])+2))</f>
        <v>Payé</v>
      </c>
      <c r="F17" s="5">
        <f>SUMIFS(Tabel1[Montant],Tabel1[N facture],Tabel2[[#This Row],[N facture]])</f>
        <v>8199.8333333333303</v>
      </c>
      <c r="G17" s="3">
        <f>+Tabel2[[#This Row],[payé]]-Tabel2[[#This Row],[Montant]]</f>
        <v>0</v>
      </c>
    </row>
    <row r="18" spans="1:7" x14ac:dyDescent="0.25">
      <c r="A18" t="s">
        <v>67</v>
      </c>
      <c r="B18" t="s">
        <v>16</v>
      </c>
      <c r="C18" s="1">
        <v>44625</v>
      </c>
      <c r="D18" s="3">
        <v>9318.3333333333303</v>
      </c>
      <c r="E18" t="str" cm="1">
        <f t="array" ref="E18">IF(Tabel2[[#This Row],[payé]]=0,"Rien",INDEX(Comment,SIGN(Tabel2[[#This Row],[payé]]-Tabel2[[#This Row],[Montant]])+2))</f>
        <v>Payé</v>
      </c>
      <c r="F18" s="5">
        <f>SUMIFS(Tabel1[Montant],Tabel1[N facture],Tabel2[[#This Row],[N facture]])</f>
        <v>9318.3333333333303</v>
      </c>
      <c r="G18" s="3">
        <f>+Tabel2[[#This Row],[payé]]-Tabel2[[#This Row],[Montant]]</f>
        <v>0</v>
      </c>
    </row>
    <row r="19" spans="1:7" x14ac:dyDescent="0.25">
      <c r="A19" t="s">
        <v>67</v>
      </c>
      <c r="B19" t="s">
        <v>17</v>
      </c>
      <c r="C19" s="1">
        <v>44626</v>
      </c>
      <c r="D19" s="3">
        <v>10436.833333333299</v>
      </c>
      <c r="E19" t="str" cm="1">
        <f t="array" ref="E19">IF(Tabel2[[#This Row],[payé]]=0,"Rien",INDEX(Comment,SIGN(Tabel2[[#This Row],[payé]]-Tabel2[[#This Row],[Montant]])+2))</f>
        <v>Payé</v>
      </c>
      <c r="F19" s="5">
        <f>SUMIFS(Tabel1[Montant],Tabel1[N facture],Tabel2[[#This Row],[N facture]])</f>
        <v>10436.833333333299</v>
      </c>
      <c r="G19" s="3">
        <f>+Tabel2[[#This Row],[payé]]-Tabel2[[#This Row],[Montant]]</f>
        <v>0</v>
      </c>
    </row>
    <row r="20" spans="1:7" x14ac:dyDescent="0.25">
      <c r="A20" t="s">
        <v>67</v>
      </c>
      <c r="B20" t="s">
        <v>18</v>
      </c>
      <c r="C20" s="1">
        <v>44627</v>
      </c>
      <c r="D20" s="3">
        <v>11555.333333333299</v>
      </c>
      <c r="E20" t="str" cm="1">
        <f t="array" ref="E20">IF(Tabel2[[#This Row],[payé]]=0,"Rien",INDEX(Comment,SIGN(Tabel2[[#This Row],[payé]]-Tabel2[[#This Row],[Montant]])+2))</f>
        <v>Payé</v>
      </c>
      <c r="F20" s="5">
        <f>SUMIFS(Tabel1[Montant],Tabel1[N facture],Tabel2[[#This Row],[N facture]])</f>
        <v>11555.333333333299</v>
      </c>
      <c r="G20" s="3">
        <f>+Tabel2[[#This Row],[payé]]-Tabel2[[#This Row],[Montant]]</f>
        <v>0</v>
      </c>
    </row>
    <row r="21" spans="1:7" x14ac:dyDescent="0.25">
      <c r="A21" t="s">
        <v>67</v>
      </c>
      <c r="B21" t="s">
        <v>19</v>
      </c>
      <c r="C21" s="1">
        <v>44628</v>
      </c>
      <c r="D21" s="3">
        <v>12673.833333333299</v>
      </c>
      <c r="E21" t="str" cm="1">
        <f t="array" ref="E21">IF(Tabel2[[#This Row],[payé]]=0,"Rien",INDEX(Comment,SIGN(Tabel2[[#This Row],[payé]]-Tabel2[[#This Row],[Montant]])+2))</f>
        <v>Payé</v>
      </c>
      <c r="F21" s="5">
        <f>SUMIFS(Tabel1[Montant],Tabel1[N facture],Tabel2[[#This Row],[N facture]])</f>
        <v>12673.833333333299</v>
      </c>
      <c r="G21" s="3">
        <f>+Tabel2[[#This Row],[payé]]-Tabel2[[#This Row],[Montant]]</f>
        <v>0</v>
      </c>
    </row>
    <row r="22" spans="1:7" x14ac:dyDescent="0.25">
      <c r="A22" t="s">
        <v>67</v>
      </c>
      <c r="B22" t="s">
        <v>20</v>
      </c>
      <c r="C22" s="1">
        <v>44629</v>
      </c>
      <c r="D22" s="3">
        <v>13792.333333333299</v>
      </c>
      <c r="E22" t="str" cm="1">
        <f t="array" ref="E22">IF(Tabel2[[#This Row],[payé]]=0,"Rien",INDEX(Comment,SIGN(Tabel2[[#This Row],[payé]]-Tabel2[[#This Row],[Montant]])+2))</f>
        <v>Payé</v>
      </c>
      <c r="F22" s="5">
        <f>SUMIFS(Tabel1[Montant],Tabel1[N facture],Tabel2[[#This Row],[N facture]])</f>
        <v>13792.333333333299</v>
      </c>
      <c r="G22" s="3">
        <f>+Tabel2[[#This Row],[payé]]-Tabel2[[#This Row],[Montant]]</f>
        <v>0</v>
      </c>
    </row>
    <row r="23" spans="1:7" x14ac:dyDescent="0.25">
      <c r="A23" t="s">
        <v>67</v>
      </c>
      <c r="B23" t="s">
        <v>21</v>
      </c>
      <c r="C23" s="1">
        <v>44630</v>
      </c>
      <c r="D23" s="3">
        <v>14910.833333333299</v>
      </c>
      <c r="E23" t="str" cm="1">
        <f t="array" ref="E23">IF(Tabel2[[#This Row],[payé]]=0,"Rien",INDEX(Comment,SIGN(Tabel2[[#This Row],[payé]]-Tabel2[[#This Row],[Montant]])+2))</f>
        <v>Payé</v>
      </c>
      <c r="F23" s="5">
        <f>SUMIFS(Tabel1[Montant],Tabel1[N facture],Tabel2[[#This Row],[N facture]])</f>
        <v>14910.833333333299</v>
      </c>
      <c r="G23" s="3">
        <f>+Tabel2[[#This Row],[payé]]-Tabel2[[#This Row],[Montant]]</f>
        <v>0</v>
      </c>
    </row>
    <row r="24" spans="1:7" x14ac:dyDescent="0.25">
      <c r="A24" t="s">
        <v>67</v>
      </c>
      <c r="B24" t="s">
        <v>22</v>
      </c>
      <c r="C24" s="1">
        <v>44631</v>
      </c>
      <c r="D24" s="3">
        <v>16029.333333333299</v>
      </c>
      <c r="E24" t="str" cm="1">
        <f t="array" ref="E24">IF(Tabel2[[#This Row],[payé]]=0,"Rien",INDEX(Comment,SIGN(Tabel2[[#This Row],[payé]]-Tabel2[[#This Row],[Montant]])+2))</f>
        <v>Payé</v>
      </c>
      <c r="F24" s="5">
        <f>SUMIFS(Tabel1[Montant],Tabel1[N facture],Tabel2[[#This Row],[N facture]])</f>
        <v>16029.333333333299</v>
      </c>
      <c r="G24" s="3">
        <f>+Tabel2[[#This Row],[payé]]-Tabel2[[#This Row],[Montant]]</f>
        <v>0</v>
      </c>
    </row>
    <row r="25" spans="1:7" x14ac:dyDescent="0.25">
      <c r="A25" t="s">
        <v>67</v>
      </c>
      <c r="B25" t="s">
        <v>23</v>
      </c>
      <c r="C25" s="1">
        <v>44632</v>
      </c>
      <c r="D25" s="3">
        <v>17147.833333333299</v>
      </c>
      <c r="E25" t="str" cm="1">
        <f t="array" ref="E25">IF(Tabel2[[#This Row],[payé]]=0,"Rien",INDEX(Comment,SIGN(Tabel2[[#This Row],[payé]]-Tabel2[[#This Row],[Montant]])+2))</f>
        <v>Payé</v>
      </c>
      <c r="F25" s="5">
        <f>SUMIFS(Tabel1[Montant],Tabel1[N facture],Tabel2[[#This Row],[N facture]])</f>
        <v>17147.833333333299</v>
      </c>
      <c r="G25" s="3">
        <f>+Tabel2[[#This Row],[payé]]-Tabel2[[#This Row],[Montant]]</f>
        <v>0</v>
      </c>
    </row>
    <row r="26" spans="1:7" x14ac:dyDescent="0.25">
      <c r="A26" t="s">
        <v>67</v>
      </c>
      <c r="B26" t="s">
        <v>24</v>
      </c>
      <c r="C26" s="1">
        <v>44633</v>
      </c>
      <c r="D26" s="3">
        <v>18266.333333333299</v>
      </c>
      <c r="E26" t="str" cm="1">
        <f t="array" ref="E26">IF(Tabel2[[#This Row],[payé]]=0,"Rien",INDEX(Comment,SIGN(Tabel2[[#This Row],[payé]]-Tabel2[[#This Row],[Montant]])+2))</f>
        <v>Payé</v>
      </c>
      <c r="F26" s="5">
        <f>SUMIFS(Tabel1[Montant],Tabel1[N facture],Tabel2[[#This Row],[N facture]])</f>
        <v>18266.333333333299</v>
      </c>
      <c r="G26" s="3">
        <f>+Tabel2[[#This Row],[payé]]-Tabel2[[#This Row],[Montant]]</f>
        <v>0</v>
      </c>
    </row>
    <row r="27" spans="1:7" x14ac:dyDescent="0.25">
      <c r="A27" t="s">
        <v>67</v>
      </c>
      <c r="B27" t="s">
        <v>25</v>
      </c>
      <c r="C27" s="1">
        <v>44634</v>
      </c>
      <c r="D27" s="3">
        <v>19384.833333333299</v>
      </c>
      <c r="E27" t="str" cm="1">
        <f t="array" ref="E27">IF(Tabel2[[#This Row],[payé]]=0,"Rien",INDEX(Comment,SIGN(Tabel2[[#This Row],[payé]]-Tabel2[[#This Row],[Montant]])+2))</f>
        <v>Payé</v>
      </c>
      <c r="F27" s="5">
        <f>SUMIFS(Tabel1[Montant],Tabel1[N facture],Tabel2[[#This Row],[N facture]])</f>
        <v>19384.833333333299</v>
      </c>
      <c r="G27" s="3">
        <f>+Tabel2[[#This Row],[payé]]-Tabel2[[#This Row],[Montant]]</f>
        <v>0</v>
      </c>
    </row>
    <row r="28" spans="1:7" x14ac:dyDescent="0.25">
      <c r="A28" t="s">
        <v>67</v>
      </c>
      <c r="B28" t="s">
        <v>26</v>
      </c>
      <c r="C28" s="1">
        <v>44635</v>
      </c>
      <c r="D28" s="3">
        <v>20503.333333333299</v>
      </c>
      <c r="E28" t="str" cm="1">
        <f t="array" ref="E28">IF(Tabel2[[#This Row],[payé]]=0,"Rien",INDEX(Comment,SIGN(Tabel2[[#This Row],[payé]]-Tabel2[[#This Row],[Montant]])+2))</f>
        <v>Payé</v>
      </c>
      <c r="F28" s="5">
        <f>SUMIFS(Tabel1[Montant],Tabel1[N facture],Tabel2[[#This Row],[N facture]])</f>
        <v>20503.333333333299</v>
      </c>
      <c r="G28" s="3">
        <f>+Tabel2[[#This Row],[payé]]-Tabel2[[#This Row],[Montant]]</f>
        <v>0</v>
      </c>
    </row>
    <row r="29" spans="1:7" x14ac:dyDescent="0.25">
      <c r="A29" t="s">
        <v>67</v>
      </c>
      <c r="B29" t="s">
        <v>27</v>
      </c>
      <c r="C29" s="1">
        <v>44636</v>
      </c>
      <c r="D29" s="3">
        <v>21621.833333333299</v>
      </c>
      <c r="E29" t="str" cm="1">
        <f t="array" ref="E29">IF(Tabel2[[#This Row],[payé]]=0,"Rien",INDEX(Comment,SIGN(Tabel2[[#This Row],[payé]]-Tabel2[[#This Row],[Montant]])+2))</f>
        <v>Payé</v>
      </c>
      <c r="F29" s="5">
        <f>SUMIFS(Tabel1[Montant],Tabel1[N facture],Tabel2[[#This Row],[N facture]])</f>
        <v>21621.833333333299</v>
      </c>
      <c r="G29" s="3">
        <f>+Tabel2[[#This Row],[payé]]-Tabel2[[#This Row],[Montant]]</f>
        <v>0</v>
      </c>
    </row>
    <row r="30" spans="1:7" x14ac:dyDescent="0.25">
      <c r="A30" t="s">
        <v>67</v>
      </c>
      <c r="B30" t="s">
        <v>28</v>
      </c>
      <c r="C30" s="1">
        <v>44637</v>
      </c>
      <c r="D30" s="3">
        <v>22740.333333333299</v>
      </c>
      <c r="E30" t="str" cm="1">
        <f t="array" ref="E30">IF(Tabel2[[#This Row],[payé]]=0,"Rien",INDEX(Comment,SIGN(Tabel2[[#This Row],[payé]]-Tabel2[[#This Row],[Montant]])+2))</f>
        <v>Payé</v>
      </c>
      <c r="F30" s="5">
        <f>SUMIFS(Tabel1[Montant],Tabel1[N facture],Tabel2[[#This Row],[N facture]])</f>
        <v>22740.333333333299</v>
      </c>
      <c r="G30" s="3">
        <f>+Tabel2[[#This Row],[payé]]-Tabel2[[#This Row],[Montant]]</f>
        <v>0</v>
      </c>
    </row>
    <row r="31" spans="1:7" x14ac:dyDescent="0.25">
      <c r="A31" t="s">
        <v>67</v>
      </c>
      <c r="B31" t="s">
        <v>29</v>
      </c>
      <c r="C31" s="1">
        <v>44638</v>
      </c>
      <c r="D31" s="3">
        <v>23858.833333333299</v>
      </c>
      <c r="E31" t="str" cm="1">
        <f t="array" ref="E31">IF(Tabel2[[#This Row],[payé]]=0,"Rien",INDEX(Comment,SIGN(Tabel2[[#This Row],[payé]]-Tabel2[[#This Row],[Montant]])+2))</f>
        <v>Payé</v>
      </c>
      <c r="F31" s="5">
        <f>SUMIFS(Tabel1[Montant],Tabel1[N facture],Tabel2[[#This Row],[N facture]])</f>
        <v>23858.833333333299</v>
      </c>
      <c r="G31" s="3">
        <f>+Tabel2[[#This Row],[payé]]-Tabel2[[#This Row],[Montant]]</f>
        <v>0</v>
      </c>
    </row>
    <row r="32" spans="1:7" x14ac:dyDescent="0.25">
      <c r="A32" t="s">
        <v>67</v>
      </c>
      <c r="B32" t="s">
        <v>30</v>
      </c>
      <c r="C32" s="1">
        <v>44639</v>
      </c>
      <c r="D32" s="3">
        <v>24977.333333333299</v>
      </c>
      <c r="E32" t="str" cm="1">
        <f t="array" ref="E32">IF(Tabel2[[#This Row],[payé]]=0,"Rien",INDEX(Comment,SIGN(Tabel2[[#This Row],[payé]]-Tabel2[[#This Row],[Montant]])+2))</f>
        <v>Payé</v>
      </c>
      <c r="F32" s="5">
        <f>SUMIFS(Tabel1[Montant],Tabel1[N facture],Tabel2[[#This Row],[N facture]])</f>
        <v>24977.333333333299</v>
      </c>
      <c r="G32" s="3">
        <f>+Tabel2[[#This Row],[payé]]-Tabel2[[#This Row],[Montant]]</f>
        <v>0</v>
      </c>
    </row>
    <row r="33" spans="1:7" x14ac:dyDescent="0.25">
      <c r="A33" t="s">
        <v>67</v>
      </c>
      <c r="B33" t="s">
        <v>31</v>
      </c>
      <c r="C33" s="1">
        <v>44640</v>
      </c>
      <c r="D33" s="3">
        <v>26095.833333333299</v>
      </c>
      <c r="E33" t="str" cm="1">
        <f t="array" ref="E33">IF(Tabel2[[#This Row],[payé]]=0,"Rien",INDEX(Comment,SIGN(Tabel2[[#This Row],[payé]]-Tabel2[[#This Row],[Montant]])+2))</f>
        <v>Payé</v>
      </c>
      <c r="F33" s="5">
        <f>SUMIFS(Tabel1[Montant],Tabel1[N facture],Tabel2[[#This Row],[N facture]])</f>
        <v>26095.833333333299</v>
      </c>
      <c r="G33" s="3">
        <f>+Tabel2[[#This Row],[payé]]-Tabel2[[#This Row],[Montant]]</f>
        <v>0</v>
      </c>
    </row>
    <row r="34" spans="1:7" x14ac:dyDescent="0.25">
      <c r="A34" t="s">
        <v>67</v>
      </c>
      <c r="B34" t="s">
        <v>32</v>
      </c>
      <c r="C34" s="1">
        <v>44641</v>
      </c>
      <c r="D34" s="3">
        <v>2322</v>
      </c>
      <c r="E34" t="str" cm="1">
        <f t="array" ref="E34">IF(Tabel2[[#This Row],[payé]]=0,"Rien",INDEX(Comment,SIGN(Tabel2[[#This Row],[payé]]-Tabel2[[#This Row],[Montant]])+2))</f>
        <v>Payé</v>
      </c>
      <c r="F34" s="5">
        <f>SUMIFS(Tabel1[Montant],Tabel1[N facture],Tabel2[[#This Row],[N facture]])</f>
        <v>2322</v>
      </c>
      <c r="G34" s="3">
        <f>+Tabel2[[#This Row],[payé]]-Tabel2[[#This Row],[Montant]]</f>
        <v>0</v>
      </c>
    </row>
    <row r="35" spans="1:7" x14ac:dyDescent="0.25">
      <c r="A35" t="s">
        <v>67</v>
      </c>
      <c r="B35" t="s">
        <v>33</v>
      </c>
      <c r="C35" s="1">
        <v>44642</v>
      </c>
      <c r="D35" s="3">
        <v>2263</v>
      </c>
      <c r="E35" t="str" cm="1">
        <f t="array" ref="E35">IF(Tabel2[[#This Row],[payé]]=0,"Rien",INDEX(Comment,SIGN(Tabel2[[#This Row],[payé]]-Tabel2[[#This Row],[Montant]])+2))</f>
        <v>Payé</v>
      </c>
      <c r="F35" s="5">
        <f>SUMIFS(Tabel1[Montant],Tabel1[N facture],Tabel2[[#This Row],[N facture]])</f>
        <v>2263</v>
      </c>
      <c r="G35" s="3">
        <f>+Tabel2[[#This Row],[payé]]-Tabel2[[#This Row],[Montant]]</f>
        <v>0</v>
      </c>
    </row>
    <row r="36" spans="1:7" x14ac:dyDescent="0.25">
      <c r="A36" t="s">
        <v>67</v>
      </c>
      <c r="B36" t="s">
        <v>34</v>
      </c>
      <c r="C36" s="1">
        <v>44643</v>
      </c>
      <c r="D36" s="3">
        <v>7770</v>
      </c>
      <c r="E36" t="str" cm="1">
        <f t="array" ref="E36">IF(Tabel2[[#This Row],[payé]]=0,"Rien",INDEX(Comment,SIGN(Tabel2[[#This Row],[payé]]-Tabel2[[#This Row],[Montant]])+2))</f>
        <v>Payé</v>
      </c>
      <c r="F36" s="5">
        <f>SUMIFS(Tabel1[Montant],Tabel1[N facture],Tabel2[[#This Row],[N facture]])</f>
        <v>7770</v>
      </c>
      <c r="G36" s="3">
        <f>+Tabel2[[#This Row],[payé]]-Tabel2[[#This Row],[Montant]]</f>
        <v>0</v>
      </c>
    </row>
    <row r="37" spans="1:7" x14ac:dyDescent="0.25">
      <c r="A37" t="s">
        <v>67</v>
      </c>
      <c r="B37" t="s">
        <v>35</v>
      </c>
      <c r="C37" s="1">
        <v>44644</v>
      </c>
      <c r="D37" s="3">
        <v>4500</v>
      </c>
      <c r="E37" t="str" cm="1">
        <f t="array" ref="E37">IF(Tabel2[[#This Row],[payé]]=0,"Rien",INDEX(Comment,SIGN(Tabel2[[#This Row],[payé]]-Tabel2[[#This Row],[Montant]])+2))</f>
        <v>Payé</v>
      </c>
      <c r="F37" s="5">
        <f>SUMIFS(Tabel1[Montant],Tabel1[N facture],Tabel2[[#This Row],[N facture]])</f>
        <v>4500</v>
      </c>
      <c r="G37" s="3">
        <f>+Tabel2[[#This Row],[payé]]-Tabel2[[#This Row],[Montant]]</f>
        <v>0</v>
      </c>
    </row>
    <row r="38" spans="1:7" x14ac:dyDescent="0.25">
      <c r="A38" t="s">
        <v>67</v>
      </c>
      <c r="B38" t="s">
        <v>36</v>
      </c>
      <c r="C38" s="1">
        <v>44645</v>
      </c>
      <c r="D38" s="3">
        <v>7224</v>
      </c>
      <c r="E38" t="str" cm="1">
        <f t="array" ref="E38">IF(Tabel2[[#This Row],[payé]]=0,"Rien",INDEX(Comment,SIGN(Tabel2[[#This Row],[payé]]-Tabel2[[#This Row],[Montant]])+2))</f>
        <v>Payé</v>
      </c>
      <c r="F38" s="5">
        <f>SUMIFS(Tabel1[Montant],Tabel1[N facture],Tabel2[[#This Row],[N facture]])</f>
        <v>7224</v>
      </c>
      <c r="G38" s="3">
        <f>+Tabel2[[#This Row],[payé]]-Tabel2[[#This Row],[Montant]]</f>
        <v>0</v>
      </c>
    </row>
    <row r="39" spans="1:7" x14ac:dyDescent="0.25">
      <c r="A39" t="s">
        <v>67</v>
      </c>
      <c r="B39" t="s">
        <v>37</v>
      </c>
      <c r="C39" s="1">
        <v>44646</v>
      </c>
      <c r="D39" s="3">
        <v>8428.1</v>
      </c>
      <c r="E39" t="str" cm="1">
        <f t="array" ref="E39">IF(Tabel2[[#This Row],[payé]]=0,"Rien",INDEX(Comment,SIGN(Tabel2[[#This Row],[payé]]-Tabel2[[#This Row],[Montant]])+2))</f>
        <v>Payé</v>
      </c>
      <c r="F39" s="5">
        <f>SUMIFS(Tabel1[Montant],Tabel1[N facture],Tabel2[[#This Row],[N facture]])</f>
        <v>8428.1</v>
      </c>
      <c r="G39" s="3">
        <f>+Tabel2[[#This Row],[payé]]-Tabel2[[#This Row],[Montant]]</f>
        <v>0</v>
      </c>
    </row>
    <row r="40" spans="1:7" x14ac:dyDescent="0.25">
      <c r="A40" t="s">
        <v>67</v>
      </c>
      <c r="B40" t="s">
        <v>38</v>
      </c>
      <c r="C40" s="1">
        <v>44647</v>
      </c>
      <c r="D40" s="3">
        <v>2000</v>
      </c>
      <c r="E40" t="str" cm="1">
        <f t="array" ref="E40">IF(Tabel2[[#This Row],[payé]]=0,"Rien",INDEX(Comment,SIGN(Tabel2[[#This Row],[payé]]-Tabel2[[#This Row],[Montant]])+2))</f>
        <v>Payé</v>
      </c>
      <c r="F40" s="5">
        <f>SUMIFS(Tabel1[Montant],Tabel1[N facture],Tabel2[[#This Row],[N facture]])</f>
        <v>2000</v>
      </c>
      <c r="G40" s="3">
        <f>+Tabel2[[#This Row],[payé]]-Tabel2[[#This Row],[Montant]]</f>
        <v>0</v>
      </c>
    </row>
    <row r="41" spans="1:7" x14ac:dyDescent="0.25">
      <c r="A41" t="s">
        <v>67</v>
      </c>
      <c r="B41" t="s">
        <v>39</v>
      </c>
      <c r="C41" s="1">
        <v>44648</v>
      </c>
      <c r="D41" s="3">
        <v>700</v>
      </c>
      <c r="E41" t="str" cm="1">
        <f t="array" ref="E41">IF(Tabel2[[#This Row],[payé]]=0,"Rien",INDEX(Comment,SIGN(Tabel2[[#This Row],[payé]]-Tabel2[[#This Row],[Montant]])+2))</f>
        <v>Payé</v>
      </c>
      <c r="F41" s="5">
        <f>SUMIFS(Tabel1[Montant],Tabel1[N facture],Tabel2[[#This Row],[N facture]])</f>
        <v>700</v>
      </c>
      <c r="G41" s="3">
        <f>+Tabel2[[#This Row],[payé]]-Tabel2[[#This Row],[Montant]]</f>
        <v>0</v>
      </c>
    </row>
    <row r="42" spans="1:7" x14ac:dyDescent="0.25">
      <c r="A42" t="s">
        <v>67</v>
      </c>
      <c r="B42" t="s">
        <v>40</v>
      </c>
      <c r="C42" s="1">
        <v>44649</v>
      </c>
      <c r="D42" s="3">
        <v>800</v>
      </c>
      <c r="E42" t="str" cm="1">
        <f t="array" ref="E42">IF(Tabel2[[#This Row],[payé]]=0,"Rien",INDEX(Comment,SIGN(Tabel2[[#This Row],[payé]]-Tabel2[[#This Row],[Montant]])+2))</f>
        <v>Payé</v>
      </c>
      <c r="F42" s="5">
        <f>SUMIFS(Tabel1[Montant],Tabel1[N facture],Tabel2[[#This Row],[N facture]])</f>
        <v>800</v>
      </c>
      <c r="G42" s="3">
        <f>+Tabel2[[#This Row],[payé]]-Tabel2[[#This Row],[Montant]]</f>
        <v>0</v>
      </c>
    </row>
    <row r="43" spans="1:7" x14ac:dyDescent="0.25">
      <c r="A43" t="s">
        <v>67</v>
      </c>
      <c r="B43" t="s">
        <v>41</v>
      </c>
      <c r="C43" s="1">
        <v>44650</v>
      </c>
      <c r="D43" s="3">
        <v>600</v>
      </c>
      <c r="E43" t="str" cm="1">
        <f t="array" ref="E43">IF(Tabel2[[#This Row],[payé]]=0,"Rien",INDEX(Comment,SIGN(Tabel2[[#This Row],[payé]]-Tabel2[[#This Row],[Montant]])+2))</f>
        <v>Payé</v>
      </c>
      <c r="F43" s="5">
        <f>SUMIFS(Tabel1[Montant],Tabel1[N facture],Tabel2[[#This Row],[N facture]])</f>
        <v>600</v>
      </c>
      <c r="G43" s="3">
        <f>+Tabel2[[#This Row],[payé]]-Tabel2[[#This Row],[Montant]]</f>
        <v>0</v>
      </c>
    </row>
    <row r="44" spans="1:7" x14ac:dyDescent="0.25">
      <c r="A44" t="s">
        <v>67</v>
      </c>
      <c r="B44" t="s">
        <v>42</v>
      </c>
      <c r="C44" s="1">
        <v>44651</v>
      </c>
      <c r="D44" s="3">
        <v>2500</v>
      </c>
      <c r="E44" t="str" cm="1">
        <f t="array" ref="E44">IF(Tabel2[[#This Row],[payé]]=0,"Rien",INDEX(Comment,SIGN(Tabel2[[#This Row],[payé]]-Tabel2[[#This Row],[Montant]])+2))</f>
        <v>Payé</v>
      </c>
      <c r="F44" s="5">
        <f>SUMIFS(Tabel1[Montant],Tabel1[N facture],Tabel2[[#This Row],[N facture]])</f>
        <v>2500</v>
      </c>
      <c r="G44" s="3">
        <f>+Tabel2[[#This Row],[payé]]-Tabel2[[#This Row],[Montant]]</f>
        <v>0</v>
      </c>
    </row>
    <row r="45" spans="1:7" x14ac:dyDescent="0.25">
      <c r="A45" t="s">
        <v>67</v>
      </c>
      <c r="B45" t="s">
        <v>43</v>
      </c>
      <c r="C45" s="1">
        <v>44652</v>
      </c>
      <c r="D45" s="3">
        <v>2500</v>
      </c>
      <c r="E45" t="str" cm="1">
        <f t="array" ref="E45">IF(Tabel2[[#This Row],[payé]]=0,"Rien",INDEX(Comment,SIGN(Tabel2[[#This Row],[payé]]-Tabel2[[#This Row],[Montant]])+2))</f>
        <v>Payé</v>
      </c>
      <c r="F45" s="5">
        <f>SUMIFS(Tabel1[Montant],Tabel1[N facture],Tabel2[[#This Row],[N facture]])</f>
        <v>2500</v>
      </c>
      <c r="G45" s="3">
        <f>+Tabel2[[#This Row],[payé]]-Tabel2[[#This Row],[Montant]]</f>
        <v>0</v>
      </c>
    </row>
    <row r="46" spans="1:7" x14ac:dyDescent="0.25">
      <c r="A46" t="s">
        <v>67</v>
      </c>
      <c r="B46" t="s">
        <v>44</v>
      </c>
      <c r="C46" s="1">
        <v>44653</v>
      </c>
      <c r="D46" s="3">
        <v>7800</v>
      </c>
      <c r="E46" t="str" cm="1">
        <f t="array" ref="E46">IF(Tabel2[[#This Row],[payé]]=0,"Rien",INDEX(Comment,SIGN(Tabel2[[#This Row],[payé]]-Tabel2[[#This Row],[Montant]])+2))</f>
        <v>Payé</v>
      </c>
      <c r="F46" s="5">
        <f>SUMIFS(Tabel1[Montant],Tabel1[N facture],Tabel2[[#This Row],[N facture]])</f>
        <v>7800</v>
      </c>
      <c r="G46" s="3">
        <f>+Tabel2[[#This Row],[payé]]-Tabel2[[#This Row],[Montant]]</f>
        <v>0</v>
      </c>
    </row>
    <row r="47" spans="1:7" x14ac:dyDescent="0.25">
      <c r="A47" t="s">
        <v>67</v>
      </c>
      <c r="B47" t="s">
        <v>45</v>
      </c>
      <c r="C47" s="1">
        <v>44654</v>
      </c>
      <c r="D47" s="3">
        <v>9000</v>
      </c>
      <c r="E47" t="str" cm="1">
        <f t="array" ref="E47">IF(Tabel2[[#This Row],[payé]]=0,"Rien",INDEX(Comment,SIGN(Tabel2[[#This Row],[payé]]-Tabel2[[#This Row],[Montant]])+2))</f>
        <v>Payé</v>
      </c>
      <c r="F47" s="5">
        <f>SUMIFS(Tabel1[Montant],Tabel1[N facture],Tabel2[[#This Row],[N facture]])</f>
        <v>9000</v>
      </c>
      <c r="G47" s="3">
        <f>+Tabel2[[#This Row],[payé]]-Tabel2[[#This Row],[Montant]]</f>
        <v>0</v>
      </c>
    </row>
    <row r="48" spans="1:7" x14ac:dyDescent="0.25">
      <c r="A48" t="s">
        <v>67</v>
      </c>
      <c r="B48" t="s">
        <v>46</v>
      </c>
      <c r="C48" s="1">
        <v>44655</v>
      </c>
      <c r="D48" s="3">
        <v>200</v>
      </c>
      <c r="E48" t="str" cm="1">
        <f t="array" ref="E48">IF(Tabel2[[#This Row],[payé]]=0,"Rien",INDEX(Comment,SIGN(Tabel2[[#This Row],[payé]]-Tabel2[[#This Row],[Montant]])+2))</f>
        <v>Payé</v>
      </c>
      <c r="F48" s="5">
        <f>SUMIFS(Tabel1[Montant],Tabel1[N facture],Tabel2[[#This Row],[N facture]])</f>
        <v>200</v>
      </c>
      <c r="G48" s="3">
        <f>+Tabel2[[#This Row],[payé]]-Tabel2[[#This Row],[Montant]]</f>
        <v>0</v>
      </c>
    </row>
    <row r="49" spans="1:7" x14ac:dyDescent="0.25">
      <c r="A49" t="s">
        <v>67</v>
      </c>
      <c r="B49" t="s">
        <v>47</v>
      </c>
      <c r="C49" s="1">
        <v>44656</v>
      </c>
      <c r="D49" s="3">
        <v>254</v>
      </c>
      <c r="E49" t="str" cm="1">
        <f t="array" ref="E49">IF(Tabel2[[#This Row],[payé]]=0,"Rien",INDEX(Comment,SIGN(Tabel2[[#This Row],[payé]]-Tabel2[[#This Row],[Montant]])+2))</f>
        <v>Payé</v>
      </c>
      <c r="F49" s="5">
        <f>SUMIFS(Tabel1[Montant],Tabel1[N facture],Tabel2[[#This Row],[N facture]])</f>
        <v>254</v>
      </c>
      <c r="G49" s="3">
        <f>+Tabel2[[#This Row],[payé]]-Tabel2[[#This Row],[Montant]]</f>
        <v>0</v>
      </c>
    </row>
    <row r="50" spans="1:7" x14ac:dyDescent="0.25">
      <c r="A50" t="s">
        <v>67</v>
      </c>
      <c r="B50" t="s">
        <v>48</v>
      </c>
      <c r="C50" s="1">
        <v>44657</v>
      </c>
      <c r="D50" s="3">
        <v>2322</v>
      </c>
      <c r="E50" t="str" cm="1">
        <f t="array" ref="E50">IF(Tabel2[[#This Row],[payé]]=0,"Rien",INDEX(Comment,SIGN(Tabel2[[#This Row],[payé]]-Tabel2[[#This Row],[Montant]])+2))</f>
        <v>Payé</v>
      </c>
      <c r="F50" s="5">
        <f>SUMIFS(Tabel1[Montant],Tabel1[N facture],Tabel2[[#This Row],[N facture]])</f>
        <v>2322</v>
      </c>
      <c r="G50" s="3">
        <f>+Tabel2[[#This Row],[payé]]-Tabel2[[#This Row],[Montant]]</f>
        <v>0</v>
      </c>
    </row>
    <row r="51" spans="1:7" x14ac:dyDescent="0.25">
      <c r="A51" t="s">
        <v>67</v>
      </c>
      <c r="B51" t="s">
        <v>49</v>
      </c>
      <c r="C51" s="1">
        <v>44658</v>
      </c>
      <c r="D51" s="3">
        <v>2263</v>
      </c>
      <c r="E51" t="str" cm="1">
        <f t="array" ref="E51">IF(Tabel2[[#This Row],[payé]]=0,"Rien",INDEX(Comment,SIGN(Tabel2[[#This Row],[payé]]-Tabel2[[#This Row],[Montant]])+2))</f>
        <v>Payé</v>
      </c>
      <c r="F51" s="5">
        <f>SUMIFS(Tabel1[Montant],Tabel1[N facture],Tabel2[[#This Row],[N facture]])</f>
        <v>2263</v>
      </c>
      <c r="G51" s="3">
        <f>+Tabel2[[#This Row],[payé]]-Tabel2[[#This Row],[Montant]]</f>
        <v>0</v>
      </c>
    </row>
    <row r="52" spans="1:7" x14ac:dyDescent="0.25">
      <c r="A52" t="s">
        <v>67</v>
      </c>
      <c r="B52" t="s">
        <v>50</v>
      </c>
      <c r="C52" s="1">
        <v>44659</v>
      </c>
      <c r="D52" s="3">
        <v>7770</v>
      </c>
      <c r="E52" t="str" cm="1">
        <f t="array" ref="E52">IF(Tabel2[[#This Row],[payé]]=0,"Rien",INDEX(Comment,SIGN(Tabel2[[#This Row],[payé]]-Tabel2[[#This Row],[Montant]])+2))</f>
        <v>Payé</v>
      </c>
      <c r="F52" s="5">
        <f>SUMIFS(Tabel1[Montant],Tabel1[N facture],Tabel2[[#This Row],[N facture]])</f>
        <v>7770</v>
      </c>
      <c r="G52" s="3">
        <f>+Tabel2[[#This Row],[payé]]-Tabel2[[#This Row],[Montant]]</f>
        <v>0</v>
      </c>
    </row>
    <row r="53" spans="1:7" x14ac:dyDescent="0.25">
      <c r="A53" t="s">
        <v>67</v>
      </c>
      <c r="B53" t="s">
        <v>51</v>
      </c>
      <c r="C53" s="1">
        <v>44660</v>
      </c>
      <c r="D53" s="3">
        <v>4500</v>
      </c>
      <c r="E53" t="str" cm="1">
        <f t="array" ref="E53">IF(Tabel2[[#This Row],[payé]]=0,"Rien",INDEX(Comment,SIGN(Tabel2[[#This Row],[payé]]-Tabel2[[#This Row],[Montant]])+2))</f>
        <v>Payé</v>
      </c>
      <c r="F53" s="5">
        <f>SUMIFS(Tabel1[Montant],Tabel1[N facture],Tabel2[[#This Row],[N facture]])</f>
        <v>4500</v>
      </c>
      <c r="G53" s="3">
        <f>+Tabel2[[#This Row],[payé]]-Tabel2[[#This Row],[Montant]]</f>
        <v>0</v>
      </c>
    </row>
    <row r="54" spans="1:7" x14ac:dyDescent="0.25">
      <c r="A54" t="s">
        <v>67</v>
      </c>
      <c r="B54" t="s">
        <v>52</v>
      </c>
      <c r="C54" s="1">
        <v>44661</v>
      </c>
      <c r="D54" s="3">
        <v>2000</v>
      </c>
      <c r="E54" t="str" cm="1">
        <f t="array" ref="E54">IF(Tabel2[[#This Row],[payé]]=0,"Rien",INDEX(Comment,SIGN(Tabel2[[#This Row],[payé]]-Tabel2[[#This Row],[Montant]])+2))</f>
        <v>Payé</v>
      </c>
      <c r="F54" s="5">
        <f>SUMIFS(Tabel1[Montant],Tabel1[N facture],Tabel2[[#This Row],[N facture]])</f>
        <v>2000</v>
      </c>
      <c r="G54" s="3">
        <f>+Tabel2[[#This Row],[payé]]-Tabel2[[#This Row],[Montant]]</f>
        <v>0</v>
      </c>
    </row>
    <row r="55" spans="1:7" x14ac:dyDescent="0.25">
      <c r="A55" t="s">
        <v>67</v>
      </c>
      <c r="B55" t="s">
        <v>53</v>
      </c>
      <c r="C55" s="1">
        <v>44662</v>
      </c>
      <c r="D55" s="3">
        <v>700</v>
      </c>
      <c r="E55" t="str" cm="1">
        <f t="array" ref="E55">IF(Tabel2[[#This Row],[payé]]=0,"Rien",INDEX(Comment,SIGN(Tabel2[[#This Row],[payé]]-Tabel2[[#This Row],[Montant]])+2))</f>
        <v>Payé</v>
      </c>
      <c r="F55" s="5">
        <f>SUMIFS(Tabel1[Montant],Tabel1[N facture],Tabel2[[#This Row],[N facture]])</f>
        <v>700</v>
      </c>
      <c r="G55" s="3">
        <f>+Tabel2[[#This Row],[payé]]-Tabel2[[#This Row],[Montant]]</f>
        <v>0</v>
      </c>
    </row>
    <row r="56" spans="1:7" x14ac:dyDescent="0.25">
      <c r="A56" t="s">
        <v>66</v>
      </c>
      <c r="B56" t="s">
        <v>54</v>
      </c>
      <c r="C56" s="1">
        <v>44663</v>
      </c>
      <c r="D56" s="3">
        <v>800</v>
      </c>
      <c r="E56" t="str" cm="1">
        <f t="array" ref="E56">IF(Tabel2[[#This Row],[payé]]=0,"Rien",INDEX(Comment,SIGN(Tabel2[[#This Row],[payé]]-Tabel2[[#This Row],[Montant]])+2))</f>
        <v>Payé</v>
      </c>
      <c r="F56" s="5">
        <f>SUMIFS(Tabel1[Montant],Tabel1[N facture],Tabel2[[#This Row],[N facture]])</f>
        <v>800</v>
      </c>
      <c r="G56" s="3">
        <f>+Tabel2[[#This Row],[payé]]-Tabel2[[#This Row],[Montant]]</f>
        <v>0</v>
      </c>
    </row>
    <row r="57" spans="1:7" x14ac:dyDescent="0.25">
      <c r="A57" t="s">
        <v>66</v>
      </c>
      <c r="B57" t="s">
        <v>55</v>
      </c>
      <c r="C57" s="1">
        <v>44664</v>
      </c>
      <c r="D57" s="3">
        <v>600</v>
      </c>
      <c r="E57" t="str" cm="1">
        <f t="array" ref="E57">IF(Tabel2[[#This Row],[payé]]=0,"Rien",INDEX(Comment,SIGN(Tabel2[[#This Row],[payé]]-Tabel2[[#This Row],[Montant]])+2))</f>
        <v>Payé</v>
      </c>
      <c r="F57" s="5">
        <f>SUMIFS(Tabel1[Montant],Tabel1[N facture],Tabel2[[#This Row],[N facture]])</f>
        <v>600</v>
      </c>
      <c r="G57" s="3">
        <f>+Tabel2[[#This Row],[payé]]-Tabel2[[#This Row],[Montant]]</f>
        <v>0</v>
      </c>
    </row>
    <row r="58" spans="1:7" x14ac:dyDescent="0.25">
      <c r="A58" t="s">
        <v>66</v>
      </c>
      <c r="B58" t="s">
        <v>56</v>
      </c>
      <c r="C58" s="1">
        <v>44665</v>
      </c>
      <c r="D58" s="3">
        <v>2500</v>
      </c>
      <c r="E58" t="str" cm="1">
        <f t="array" ref="E58">IF(Tabel2[[#This Row],[payé]]=0,"Rien",INDEX(Comment,SIGN(Tabel2[[#This Row],[payé]]-Tabel2[[#This Row],[Montant]])+2))</f>
        <v>Payé</v>
      </c>
      <c r="F58" s="5">
        <f>SUMIFS(Tabel1[Montant],Tabel1[N facture],Tabel2[[#This Row],[N facture]])</f>
        <v>2500</v>
      </c>
      <c r="G58" s="3">
        <f>+Tabel2[[#This Row],[payé]]-Tabel2[[#This Row],[Montant]]</f>
        <v>0</v>
      </c>
    </row>
    <row r="59" spans="1:7" x14ac:dyDescent="0.25">
      <c r="A59" t="s">
        <v>66</v>
      </c>
      <c r="B59" t="s">
        <v>57</v>
      </c>
      <c r="C59" s="1">
        <v>44666</v>
      </c>
      <c r="D59" s="3">
        <v>2500</v>
      </c>
      <c r="E59" t="str" cm="1">
        <f t="array" ref="E59">IF(Tabel2[[#This Row],[payé]]=0,"Rien",INDEX(Comment,SIGN(Tabel2[[#This Row],[payé]]-Tabel2[[#This Row],[Montant]])+2))</f>
        <v>Payé</v>
      </c>
      <c r="F59" s="5">
        <f>SUMIFS(Tabel1[Montant],Tabel1[N facture],Tabel2[[#This Row],[N facture]])</f>
        <v>2500</v>
      </c>
      <c r="G59" s="3">
        <f>+Tabel2[[#This Row],[payé]]-Tabel2[[#This Row],[Montant]]</f>
        <v>0</v>
      </c>
    </row>
    <row r="60" spans="1:7" x14ac:dyDescent="0.25">
      <c r="A60" t="s">
        <v>66</v>
      </c>
      <c r="B60" t="s">
        <v>58</v>
      </c>
      <c r="C60" s="1">
        <v>44667</v>
      </c>
      <c r="D60" s="3">
        <v>7800</v>
      </c>
      <c r="E60" t="str" cm="1">
        <f t="array" ref="E60">IF(Tabel2[[#This Row],[payé]]=0,"Rien",INDEX(Comment,SIGN(Tabel2[[#This Row],[payé]]-Tabel2[[#This Row],[Montant]])+2))</f>
        <v>Payé</v>
      </c>
      <c r="F60" s="5">
        <f>SUMIFS(Tabel1[Montant],Tabel1[N facture],Tabel2[[#This Row],[N facture]])</f>
        <v>7800</v>
      </c>
      <c r="G60" s="3">
        <f>+Tabel2[[#This Row],[payé]]-Tabel2[[#This Row],[Montant]]</f>
        <v>0</v>
      </c>
    </row>
    <row r="61" spans="1:7" x14ac:dyDescent="0.25">
      <c r="A61" t="s">
        <v>66</v>
      </c>
      <c r="B61" t="s">
        <v>59</v>
      </c>
      <c r="C61" s="1">
        <v>44668</v>
      </c>
      <c r="D61" s="3">
        <v>9000</v>
      </c>
      <c r="E61" t="str" cm="1">
        <f t="array" ref="E61">IF(Tabel2[[#This Row],[payé]]=0,"Rien",INDEX(Comment,SIGN(Tabel2[[#This Row],[payé]]-Tabel2[[#This Row],[Montant]])+2))</f>
        <v>Payé</v>
      </c>
      <c r="F61" s="5">
        <f>SUMIFS(Tabel1[Montant],Tabel1[N facture],Tabel2[[#This Row],[N facture]])</f>
        <v>9000</v>
      </c>
      <c r="G61" s="3">
        <f>+Tabel2[[#This Row],[payé]]-Tabel2[[#This Row],[Montant]]</f>
        <v>0</v>
      </c>
    </row>
    <row r="62" spans="1:7" x14ac:dyDescent="0.25">
      <c r="A62" t="s">
        <v>66</v>
      </c>
      <c r="B62" t="s">
        <v>60</v>
      </c>
      <c r="C62" s="1">
        <v>44669</v>
      </c>
      <c r="D62" s="3">
        <v>200</v>
      </c>
      <c r="E62" t="str" cm="1">
        <f t="array" ref="E62">IF(Tabel2[[#This Row],[payé]]=0,"Rien",INDEX(Comment,SIGN(Tabel2[[#This Row],[payé]]-Tabel2[[#This Row],[Montant]])+2))</f>
        <v>Payé</v>
      </c>
      <c r="F62" s="5">
        <f>SUMIFS(Tabel1[Montant],Tabel1[N facture],Tabel2[[#This Row],[N facture]])</f>
        <v>200</v>
      </c>
      <c r="G62" s="3">
        <f>+Tabel2[[#This Row],[payé]]-Tabel2[[#This Row],[Montant]]</f>
        <v>0</v>
      </c>
    </row>
    <row r="63" spans="1:7" x14ac:dyDescent="0.25">
      <c r="A63" t="s">
        <v>66</v>
      </c>
      <c r="B63" t="s">
        <v>61</v>
      </c>
      <c r="C63" s="1">
        <v>44670</v>
      </c>
      <c r="D63" s="3">
        <v>254</v>
      </c>
      <c r="E63" t="str" cm="1">
        <f t="array" ref="E63">IF(Tabel2[[#This Row],[payé]]=0,"Rien",INDEX(Comment,SIGN(Tabel2[[#This Row],[payé]]-Tabel2[[#This Row],[Montant]])+2))</f>
        <v>Payé</v>
      </c>
      <c r="F63" s="5">
        <f>SUMIFS(Tabel1[Montant],Tabel1[N facture],Tabel2[[#This Row],[N facture]])</f>
        <v>254</v>
      </c>
      <c r="G63" s="3">
        <f>+Tabel2[[#This Row],[payé]]-Tabel2[[#This Row],[Montant]]</f>
        <v>0</v>
      </c>
    </row>
  </sheetData>
  <phoneticPr fontId="1" type="noConversion"/>
  <conditionalFormatting sqref="E2:E63">
    <cfRule type="expression" dxfId="0" priority="1">
      <formula>E2="payé"</formula>
    </cfRule>
  </conditionalFormatting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0FA5-2D5C-45C2-9522-30B368E56FE6}">
  <sheetPr codeName="Blad2"/>
  <dimension ref="A1:E63"/>
  <sheetViews>
    <sheetView topLeftCell="A40" workbookViewId="0">
      <selection activeCell="E63" sqref="E63"/>
    </sheetView>
  </sheetViews>
  <sheetFormatPr defaultRowHeight="15" x14ac:dyDescent="0.25"/>
  <cols>
    <col min="1" max="1" width="9.7109375" customWidth="1"/>
    <col min="2" max="2" width="11.28515625" customWidth="1"/>
    <col min="3" max="3" width="10.7109375" bestFit="1" customWidth="1"/>
    <col min="4" max="4" width="12.28515625" customWidth="1"/>
    <col min="5" max="5" width="18.85546875" style="2" customWidth="1"/>
  </cols>
  <sheetData>
    <row r="1" spans="1:5" x14ac:dyDescent="0.25">
      <c r="A1" t="s">
        <v>65</v>
      </c>
      <c r="B1" t="s">
        <v>63</v>
      </c>
      <c r="C1" s="2" t="s">
        <v>62</v>
      </c>
      <c r="D1" s="3" t="s">
        <v>64</v>
      </c>
      <c r="E1" s="2" t="s">
        <v>69</v>
      </c>
    </row>
    <row r="2" spans="1:5" x14ac:dyDescent="0.25">
      <c r="A2" t="s">
        <v>66</v>
      </c>
      <c r="B2" t="s">
        <v>61</v>
      </c>
      <c r="C2" s="1">
        <v>44670</v>
      </c>
      <c r="D2" s="3">
        <v>254</v>
      </c>
      <c r="E2" s="4">
        <v>44673</v>
      </c>
    </row>
    <row r="3" spans="1:5" x14ac:dyDescent="0.25">
      <c r="A3" t="s">
        <v>66</v>
      </c>
      <c r="B3" t="s">
        <v>59</v>
      </c>
      <c r="C3" s="1">
        <v>44668</v>
      </c>
      <c r="D3" s="3">
        <v>9000</v>
      </c>
      <c r="E3" s="4">
        <v>44671</v>
      </c>
    </row>
    <row r="4" spans="1:5" x14ac:dyDescent="0.25">
      <c r="A4" t="s">
        <v>66</v>
      </c>
      <c r="B4" t="s">
        <v>57</v>
      </c>
      <c r="C4" s="1">
        <v>44666</v>
      </c>
      <c r="D4" s="3">
        <v>2500</v>
      </c>
      <c r="E4" s="4">
        <v>44669</v>
      </c>
    </row>
    <row r="5" spans="1:5" x14ac:dyDescent="0.25">
      <c r="A5" t="s">
        <v>66</v>
      </c>
      <c r="B5" t="s">
        <v>55</v>
      </c>
      <c r="C5" s="1">
        <v>44664</v>
      </c>
      <c r="D5" s="3">
        <v>600</v>
      </c>
      <c r="E5" s="4">
        <v>44667</v>
      </c>
    </row>
    <row r="6" spans="1:5" x14ac:dyDescent="0.25">
      <c r="A6" t="s">
        <v>67</v>
      </c>
      <c r="B6" t="s">
        <v>53</v>
      </c>
      <c r="C6" s="1">
        <v>44662</v>
      </c>
      <c r="D6" s="3">
        <v>700</v>
      </c>
      <c r="E6" s="4">
        <v>44665</v>
      </c>
    </row>
    <row r="7" spans="1:5" x14ac:dyDescent="0.25">
      <c r="A7" t="s">
        <v>67</v>
      </c>
      <c r="B7" t="s">
        <v>51</v>
      </c>
      <c r="C7" s="1">
        <v>44660</v>
      </c>
      <c r="D7" s="3">
        <v>4500</v>
      </c>
      <c r="E7" s="4">
        <v>44663</v>
      </c>
    </row>
    <row r="8" spans="1:5" x14ac:dyDescent="0.25">
      <c r="A8" t="s">
        <v>67</v>
      </c>
      <c r="B8" t="s">
        <v>49</v>
      </c>
      <c r="C8" s="1">
        <v>44658</v>
      </c>
      <c r="D8" s="3">
        <v>2263</v>
      </c>
      <c r="E8" s="4">
        <v>44661</v>
      </c>
    </row>
    <row r="9" spans="1:5" x14ac:dyDescent="0.25">
      <c r="A9" t="s">
        <v>67</v>
      </c>
      <c r="B9" t="s">
        <v>47</v>
      </c>
      <c r="C9" s="1">
        <v>44656</v>
      </c>
      <c r="D9" s="3">
        <v>254</v>
      </c>
      <c r="E9" s="4">
        <v>44659</v>
      </c>
    </row>
    <row r="10" spans="1:5" x14ac:dyDescent="0.25">
      <c r="A10" t="s">
        <v>67</v>
      </c>
      <c r="B10" t="s">
        <v>45</v>
      </c>
      <c r="C10" s="1">
        <v>44654</v>
      </c>
      <c r="D10" s="3">
        <v>9000</v>
      </c>
      <c r="E10" s="4">
        <v>44657</v>
      </c>
    </row>
    <row r="11" spans="1:5" x14ac:dyDescent="0.25">
      <c r="A11" t="s">
        <v>67</v>
      </c>
      <c r="B11" t="s">
        <v>43</v>
      </c>
      <c r="C11" s="1">
        <v>44652</v>
      </c>
      <c r="D11" s="3">
        <v>2500</v>
      </c>
      <c r="E11" s="4">
        <v>44655</v>
      </c>
    </row>
    <row r="12" spans="1:5" x14ac:dyDescent="0.25">
      <c r="A12" t="s">
        <v>67</v>
      </c>
      <c r="B12" t="s">
        <v>41</v>
      </c>
      <c r="C12" s="1">
        <v>44650</v>
      </c>
      <c r="D12" s="3">
        <v>600</v>
      </c>
      <c r="E12" s="4">
        <v>44653</v>
      </c>
    </row>
    <row r="13" spans="1:5" x14ac:dyDescent="0.25">
      <c r="A13" t="s">
        <v>67</v>
      </c>
      <c r="B13" t="s">
        <v>39</v>
      </c>
      <c r="C13" s="1">
        <v>44648</v>
      </c>
      <c r="D13" s="3">
        <v>700</v>
      </c>
      <c r="E13" s="4">
        <v>44651</v>
      </c>
    </row>
    <row r="14" spans="1:5" x14ac:dyDescent="0.25">
      <c r="A14" t="s">
        <v>67</v>
      </c>
      <c r="B14" t="s">
        <v>37</v>
      </c>
      <c r="C14" s="1">
        <v>44646</v>
      </c>
      <c r="D14" s="3">
        <v>8428.1</v>
      </c>
      <c r="E14" s="4">
        <v>44649</v>
      </c>
    </row>
    <row r="15" spans="1:5" x14ac:dyDescent="0.25">
      <c r="A15" t="s">
        <v>67</v>
      </c>
      <c r="B15" t="s">
        <v>35</v>
      </c>
      <c r="C15" s="1">
        <v>44644</v>
      </c>
      <c r="D15" s="3">
        <v>4500</v>
      </c>
      <c r="E15" s="4">
        <v>44647</v>
      </c>
    </row>
    <row r="16" spans="1:5" x14ac:dyDescent="0.25">
      <c r="A16" t="s">
        <v>67</v>
      </c>
      <c r="B16" t="s">
        <v>33</v>
      </c>
      <c r="C16" s="1">
        <v>44642</v>
      </c>
      <c r="D16" s="3">
        <v>2263</v>
      </c>
      <c r="E16" s="4">
        <v>44645</v>
      </c>
    </row>
    <row r="17" spans="1:5" x14ac:dyDescent="0.25">
      <c r="A17" t="s">
        <v>67</v>
      </c>
      <c r="B17" t="s">
        <v>31</v>
      </c>
      <c r="C17" s="1">
        <v>44640</v>
      </c>
      <c r="D17" s="3">
        <v>26095.833333333299</v>
      </c>
      <c r="E17" s="4">
        <v>44643</v>
      </c>
    </row>
    <row r="18" spans="1:5" x14ac:dyDescent="0.25">
      <c r="A18" t="s">
        <v>67</v>
      </c>
      <c r="B18" t="s">
        <v>29</v>
      </c>
      <c r="C18" s="1">
        <v>44638</v>
      </c>
      <c r="D18" s="3">
        <v>23858.833333333299</v>
      </c>
      <c r="E18" s="4">
        <v>44641</v>
      </c>
    </row>
    <row r="19" spans="1:5" x14ac:dyDescent="0.25">
      <c r="A19" t="s">
        <v>67</v>
      </c>
      <c r="B19" t="s">
        <v>27</v>
      </c>
      <c r="C19" s="1">
        <v>44636</v>
      </c>
      <c r="D19" s="3">
        <v>21621.833333333299</v>
      </c>
      <c r="E19" s="4">
        <v>44639</v>
      </c>
    </row>
    <row r="20" spans="1:5" x14ac:dyDescent="0.25">
      <c r="A20" t="s">
        <v>67</v>
      </c>
      <c r="B20" t="s">
        <v>25</v>
      </c>
      <c r="C20" s="1">
        <v>44634</v>
      </c>
      <c r="D20" s="3">
        <v>19384.833333333299</v>
      </c>
      <c r="E20" s="4">
        <v>44637</v>
      </c>
    </row>
    <row r="21" spans="1:5" x14ac:dyDescent="0.25">
      <c r="A21" t="s">
        <v>67</v>
      </c>
      <c r="B21" t="s">
        <v>23</v>
      </c>
      <c r="C21" s="1">
        <v>44632</v>
      </c>
      <c r="D21" s="3">
        <v>17147.833333333299</v>
      </c>
      <c r="E21" s="4">
        <v>44635</v>
      </c>
    </row>
    <row r="22" spans="1:5" x14ac:dyDescent="0.25">
      <c r="A22" t="s">
        <v>67</v>
      </c>
      <c r="B22" t="s">
        <v>21</v>
      </c>
      <c r="C22" s="1">
        <v>44630</v>
      </c>
      <c r="D22" s="3">
        <v>14910.833333333299</v>
      </c>
      <c r="E22" s="4">
        <v>44633</v>
      </c>
    </row>
    <row r="23" spans="1:5" x14ac:dyDescent="0.25">
      <c r="A23" t="s">
        <v>67</v>
      </c>
      <c r="B23" t="s">
        <v>19</v>
      </c>
      <c r="C23" s="1">
        <v>44628</v>
      </c>
      <c r="D23" s="3">
        <v>12673.833333333299</v>
      </c>
      <c r="E23" s="4">
        <v>44631</v>
      </c>
    </row>
    <row r="24" spans="1:5" x14ac:dyDescent="0.25">
      <c r="A24" t="s">
        <v>67</v>
      </c>
      <c r="B24" t="s">
        <v>17</v>
      </c>
      <c r="C24" s="1">
        <v>44626</v>
      </c>
      <c r="D24" s="3">
        <v>10436.833333333299</v>
      </c>
      <c r="E24" s="4">
        <v>44629</v>
      </c>
    </row>
    <row r="25" spans="1:5" x14ac:dyDescent="0.25">
      <c r="A25" t="s">
        <v>67</v>
      </c>
      <c r="B25" t="s">
        <v>15</v>
      </c>
      <c r="C25" s="1">
        <v>44624</v>
      </c>
      <c r="D25" s="3">
        <v>8199.8333333333303</v>
      </c>
      <c r="E25" s="4">
        <v>44627</v>
      </c>
    </row>
    <row r="26" spans="1:5" x14ac:dyDescent="0.25">
      <c r="A26" t="s">
        <v>67</v>
      </c>
      <c r="B26" t="s">
        <v>13</v>
      </c>
      <c r="C26" s="1">
        <v>44622</v>
      </c>
      <c r="D26" s="3">
        <v>4500</v>
      </c>
      <c r="E26" s="4">
        <v>44625</v>
      </c>
    </row>
    <row r="27" spans="1:5" x14ac:dyDescent="0.25">
      <c r="A27" t="s">
        <v>66</v>
      </c>
      <c r="B27" t="s">
        <v>11</v>
      </c>
      <c r="C27" s="1">
        <v>44620</v>
      </c>
      <c r="D27" s="3">
        <v>2263</v>
      </c>
      <c r="E27" s="4">
        <v>44623</v>
      </c>
    </row>
    <row r="28" spans="1:5" x14ac:dyDescent="0.25">
      <c r="A28" t="s">
        <v>66</v>
      </c>
      <c r="B28" t="s">
        <v>9</v>
      </c>
      <c r="C28" s="1">
        <v>44618</v>
      </c>
      <c r="D28" s="3">
        <v>254</v>
      </c>
      <c r="E28" s="4">
        <v>44621</v>
      </c>
    </row>
    <row r="29" spans="1:5" x14ac:dyDescent="0.25">
      <c r="A29" t="s">
        <v>66</v>
      </c>
      <c r="B29" t="s">
        <v>7</v>
      </c>
      <c r="C29" s="1">
        <v>44616</v>
      </c>
      <c r="D29" s="3">
        <v>9000</v>
      </c>
      <c r="E29" s="4">
        <v>44619</v>
      </c>
    </row>
    <row r="30" spans="1:5" x14ac:dyDescent="0.25">
      <c r="A30" t="s">
        <v>66</v>
      </c>
      <c r="B30" t="s">
        <v>5</v>
      </c>
      <c r="C30" s="1">
        <v>44614</v>
      </c>
      <c r="D30" s="3">
        <v>2500</v>
      </c>
      <c r="E30" s="4">
        <v>44617</v>
      </c>
    </row>
    <row r="31" spans="1:5" x14ac:dyDescent="0.25">
      <c r="A31" t="s">
        <v>66</v>
      </c>
      <c r="B31" t="s">
        <v>3</v>
      </c>
      <c r="C31" s="1">
        <v>44612</v>
      </c>
      <c r="D31" s="3">
        <v>600</v>
      </c>
      <c r="E31" s="4">
        <v>44615</v>
      </c>
    </row>
    <row r="32" spans="1:5" x14ac:dyDescent="0.25">
      <c r="A32" t="s">
        <v>66</v>
      </c>
      <c r="B32" t="s">
        <v>1</v>
      </c>
      <c r="C32" s="1">
        <v>44610</v>
      </c>
      <c r="D32" s="3">
        <v>699</v>
      </c>
      <c r="E32" s="4">
        <v>44613</v>
      </c>
    </row>
    <row r="33" spans="1:5" x14ac:dyDescent="0.25">
      <c r="A33" t="s">
        <v>66</v>
      </c>
      <c r="B33" t="s">
        <v>60</v>
      </c>
      <c r="C33" s="1">
        <v>44669</v>
      </c>
      <c r="D33" s="3">
        <v>200</v>
      </c>
      <c r="E33" s="4">
        <v>44672</v>
      </c>
    </row>
    <row r="34" spans="1:5" x14ac:dyDescent="0.25">
      <c r="A34" t="s">
        <v>66</v>
      </c>
      <c r="B34" t="s">
        <v>58</v>
      </c>
      <c r="C34" s="1">
        <v>44667</v>
      </c>
      <c r="D34" s="3">
        <v>7800</v>
      </c>
      <c r="E34" s="4">
        <v>44670</v>
      </c>
    </row>
    <row r="35" spans="1:5" x14ac:dyDescent="0.25">
      <c r="A35" t="s">
        <v>66</v>
      </c>
      <c r="B35" t="s">
        <v>56</v>
      </c>
      <c r="C35" s="1">
        <v>44665</v>
      </c>
      <c r="D35" s="3">
        <v>2500</v>
      </c>
      <c r="E35" s="4">
        <v>44668</v>
      </c>
    </row>
    <row r="36" spans="1:5" x14ac:dyDescent="0.25">
      <c r="A36" t="s">
        <v>66</v>
      </c>
      <c r="B36" t="s">
        <v>54</v>
      </c>
      <c r="C36" s="1">
        <v>44663</v>
      </c>
      <c r="D36" s="3">
        <v>800</v>
      </c>
      <c r="E36" s="4">
        <v>44666</v>
      </c>
    </row>
    <row r="37" spans="1:5" x14ac:dyDescent="0.25">
      <c r="A37" t="s">
        <v>67</v>
      </c>
      <c r="B37" t="s">
        <v>52</v>
      </c>
      <c r="C37" s="1">
        <v>44661</v>
      </c>
      <c r="D37" s="3">
        <v>2000</v>
      </c>
      <c r="E37" s="4">
        <v>44664</v>
      </c>
    </row>
    <row r="38" spans="1:5" x14ac:dyDescent="0.25">
      <c r="A38" t="s">
        <v>67</v>
      </c>
      <c r="B38" t="s">
        <v>50</v>
      </c>
      <c r="C38" s="1">
        <v>44659</v>
      </c>
      <c r="D38" s="3">
        <v>7770</v>
      </c>
      <c r="E38" s="4">
        <v>44662</v>
      </c>
    </row>
    <row r="39" spans="1:5" x14ac:dyDescent="0.25">
      <c r="A39" t="s">
        <v>67</v>
      </c>
      <c r="B39" t="s">
        <v>48</v>
      </c>
      <c r="C39" s="1">
        <v>44657</v>
      </c>
      <c r="D39" s="3">
        <v>2322</v>
      </c>
      <c r="E39" s="4">
        <v>44660</v>
      </c>
    </row>
    <row r="40" spans="1:5" x14ac:dyDescent="0.25">
      <c r="A40" t="s">
        <v>67</v>
      </c>
      <c r="B40" t="s">
        <v>46</v>
      </c>
      <c r="C40" s="1">
        <v>44655</v>
      </c>
      <c r="D40" s="3">
        <v>200</v>
      </c>
      <c r="E40" s="4">
        <v>44658</v>
      </c>
    </row>
    <row r="41" spans="1:5" x14ac:dyDescent="0.25">
      <c r="A41" t="s">
        <v>67</v>
      </c>
      <c r="B41" t="s">
        <v>44</v>
      </c>
      <c r="C41" s="1">
        <v>44653</v>
      </c>
      <c r="D41" s="3">
        <v>7800</v>
      </c>
      <c r="E41" s="4">
        <v>44656</v>
      </c>
    </row>
    <row r="42" spans="1:5" x14ac:dyDescent="0.25">
      <c r="A42" t="s">
        <v>67</v>
      </c>
      <c r="B42" t="s">
        <v>42</v>
      </c>
      <c r="C42" s="1">
        <v>44651</v>
      </c>
      <c r="D42" s="3">
        <v>2500</v>
      </c>
      <c r="E42" s="4">
        <v>44654</v>
      </c>
    </row>
    <row r="43" spans="1:5" x14ac:dyDescent="0.25">
      <c r="A43" t="s">
        <v>67</v>
      </c>
      <c r="B43" t="s">
        <v>40</v>
      </c>
      <c r="C43" s="1">
        <v>44649</v>
      </c>
      <c r="D43" s="3">
        <v>800</v>
      </c>
      <c r="E43" s="4">
        <v>44652</v>
      </c>
    </row>
    <row r="44" spans="1:5" x14ac:dyDescent="0.25">
      <c r="A44" t="s">
        <v>67</v>
      </c>
      <c r="B44" t="s">
        <v>38</v>
      </c>
      <c r="C44" s="1">
        <v>44647</v>
      </c>
      <c r="D44" s="3">
        <v>2000</v>
      </c>
      <c r="E44" s="4">
        <v>44650</v>
      </c>
    </row>
    <row r="45" spans="1:5" x14ac:dyDescent="0.25">
      <c r="A45" t="s">
        <v>67</v>
      </c>
      <c r="B45" t="s">
        <v>36</v>
      </c>
      <c r="C45" s="1">
        <v>44645</v>
      </c>
      <c r="D45" s="3">
        <v>7224</v>
      </c>
      <c r="E45" s="4">
        <v>44648</v>
      </c>
    </row>
    <row r="46" spans="1:5" x14ac:dyDescent="0.25">
      <c r="A46" t="s">
        <v>67</v>
      </c>
      <c r="B46" t="s">
        <v>34</v>
      </c>
      <c r="C46" s="1">
        <v>44643</v>
      </c>
      <c r="D46" s="3">
        <v>7770</v>
      </c>
      <c r="E46" s="4">
        <v>44646</v>
      </c>
    </row>
    <row r="47" spans="1:5" x14ac:dyDescent="0.25">
      <c r="A47" t="s">
        <v>67</v>
      </c>
      <c r="B47" t="s">
        <v>32</v>
      </c>
      <c r="C47" s="1">
        <v>44641</v>
      </c>
      <c r="D47" s="3">
        <v>2322</v>
      </c>
      <c r="E47" s="4">
        <v>44644</v>
      </c>
    </row>
    <row r="48" spans="1:5" x14ac:dyDescent="0.25">
      <c r="A48" t="s">
        <v>67</v>
      </c>
      <c r="B48" t="s">
        <v>30</v>
      </c>
      <c r="C48" s="1">
        <v>44639</v>
      </c>
      <c r="D48" s="3">
        <v>24977.333333333299</v>
      </c>
      <c r="E48" s="4">
        <v>44642</v>
      </c>
    </row>
    <row r="49" spans="1:5" x14ac:dyDescent="0.25">
      <c r="A49" t="s">
        <v>67</v>
      </c>
      <c r="B49" t="s">
        <v>28</v>
      </c>
      <c r="C49" s="1">
        <v>44637</v>
      </c>
      <c r="D49" s="3">
        <v>22740.333333333299</v>
      </c>
      <c r="E49" s="4">
        <v>44640</v>
      </c>
    </row>
    <row r="50" spans="1:5" x14ac:dyDescent="0.25">
      <c r="A50" t="s">
        <v>67</v>
      </c>
      <c r="B50" t="s">
        <v>26</v>
      </c>
      <c r="C50" s="1">
        <v>44635</v>
      </c>
      <c r="D50" s="3">
        <v>20503.333333333299</v>
      </c>
      <c r="E50" s="4">
        <v>44638</v>
      </c>
    </row>
    <row r="51" spans="1:5" x14ac:dyDescent="0.25">
      <c r="A51" t="s">
        <v>67</v>
      </c>
      <c r="B51" t="s">
        <v>24</v>
      </c>
      <c r="C51" s="1">
        <v>44633</v>
      </c>
      <c r="D51" s="3">
        <v>18266.333333333299</v>
      </c>
      <c r="E51" s="4">
        <v>44636</v>
      </c>
    </row>
    <row r="52" spans="1:5" x14ac:dyDescent="0.25">
      <c r="A52" t="s">
        <v>67</v>
      </c>
      <c r="B52" t="s">
        <v>22</v>
      </c>
      <c r="C52" s="1">
        <v>44631</v>
      </c>
      <c r="D52" s="3">
        <v>16029.333333333299</v>
      </c>
      <c r="E52" s="4">
        <v>44634</v>
      </c>
    </row>
    <row r="53" spans="1:5" x14ac:dyDescent="0.25">
      <c r="A53" t="s">
        <v>67</v>
      </c>
      <c r="B53" t="s">
        <v>20</v>
      </c>
      <c r="C53" s="1">
        <v>44629</v>
      </c>
      <c r="D53" s="3">
        <v>13792.333333333299</v>
      </c>
      <c r="E53" s="4">
        <v>44632</v>
      </c>
    </row>
    <row r="54" spans="1:5" x14ac:dyDescent="0.25">
      <c r="A54" t="s">
        <v>67</v>
      </c>
      <c r="B54" t="s">
        <v>18</v>
      </c>
      <c r="C54" s="1">
        <v>44627</v>
      </c>
      <c r="D54" s="3">
        <v>11555.333333333299</v>
      </c>
      <c r="E54" s="4">
        <v>44630</v>
      </c>
    </row>
    <row r="55" spans="1:5" x14ac:dyDescent="0.25">
      <c r="A55" t="s">
        <v>67</v>
      </c>
      <c r="B55" t="s">
        <v>16</v>
      </c>
      <c r="C55" s="1">
        <v>44625</v>
      </c>
      <c r="D55" s="3">
        <v>9318.3333333333303</v>
      </c>
      <c r="E55" s="4">
        <v>44628</v>
      </c>
    </row>
    <row r="56" spans="1:5" x14ac:dyDescent="0.25">
      <c r="A56" t="s">
        <v>67</v>
      </c>
      <c r="B56" t="s">
        <v>14</v>
      </c>
      <c r="C56" s="1">
        <v>44623</v>
      </c>
      <c r="D56" s="3">
        <v>7081.3333333333303</v>
      </c>
      <c r="E56" s="4">
        <v>44626</v>
      </c>
    </row>
    <row r="57" spans="1:5" x14ac:dyDescent="0.25">
      <c r="A57" t="s">
        <v>67</v>
      </c>
      <c r="B57" t="s">
        <v>12</v>
      </c>
      <c r="C57" s="1">
        <v>44621</v>
      </c>
      <c r="D57" s="3">
        <v>7770</v>
      </c>
      <c r="E57" s="4">
        <v>44624</v>
      </c>
    </row>
    <row r="58" spans="1:5" x14ac:dyDescent="0.25">
      <c r="A58" t="s">
        <v>66</v>
      </c>
      <c r="B58" t="s">
        <v>10</v>
      </c>
      <c r="C58" s="1">
        <v>44619</v>
      </c>
      <c r="D58" s="3">
        <v>2322</v>
      </c>
      <c r="E58" s="4">
        <v>44622</v>
      </c>
    </row>
    <row r="59" spans="1:5" x14ac:dyDescent="0.25">
      <c r="A59" t="s">
        <v>66</v>
      </c>
      <c r="B59" t="s">
        <v>8</v>
      </c>
      <c r="C59" s="1">
        <v>44617</v>
      </c>
      <c r="D59" s="3">
        <v>200</v>
      </c>
      <c r="E59" s="4">
        <v>44620</v>
      </c>
    </row>
    <row r="60" spans="1:5" x14ac:dyDescent="0.25">
      <c r="A60" t="s">
        <v>66</v>
      </c>
      <c r="B60" t="s">
        <v>6</v>
      </c>
      <c r="C60" s="1">
        <v>44615</v>
      </c>
      <c r="D60" s="3">
        <v>7800</v>
      </c>
      <c r="E60" s="4">
        <v>44618</v>
      </c>
    </row>
    <row r="61" spans="1:5" x14ac:dyDescent="0.25">
      <c r="A61" t="s">
        <v>66</v>
      </c>
      <c r="B61" t="s">
        <v>4</v>
      </c>
      <c r="C61" s="1">
        <v>44613</v>
      </c>
      <c r="D61" s="3">
        <v>2500</v>
      </c>
      <c r="E61" s="4">
        <v>44616</v>
      </c>
    </row>
    <row r="62" spans="1:5" x14ac:dyDescent="0.25">
      <c r="A62" t="s">
        <v>66</v>
      </c>
      <c r="B62" t="s">
        <v>2</v>
      </c>
      <c r="C62" s="1">
        <v>44611</v>
      </c>
      <c r="D62" s="3">
        <v>800</v>
      </c>
      <c r="E62" s="4">
        <v>44614</v>
      </c>
    </row>
    <row r="63" spans="1:5" x14ac:dyDescent="0.25">
      <c r="A63" t="s">
        <v>66</v>
      </c>
      <c r="B63" t="s">
        <v>0</v>
      </c>
      <c r="C63" s="1">
        <v>44609</v>
      </c>
      <c r="D63" s="3">
        <v>2002</v>
      </c>
      <c r="E63" s="4">
        <v>44612</v>
      </c>
    </row>
  </sheetData>
  <sortState xmlns:xlrd2="http://schemas.microsoft.com/office/spreadsheetml/2017/richdata2" ref="A2:D63">
    <sortCondition descending="1" ref="B2:B6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Facture</vt:lpstr>
      <vt:lpstr>Preuve de paiment</vt:lpstr>
      <vt:lpstr>Comment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BSA</cp:lastModifiedBy>
  <dcterms:created xsi:type="dcterms:W3CDTF">2022-11-08T05:57:13Z</dcterms:created>
  <dcterms:modified xsi:type="dcterms:W3CDTF">2022-11-08T08:01:46Z</dcterms:modified>
</cp:coreProperties>
</file>