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C550D42-D4EA-4180-8213-8EEF4F7AED2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2" sheetId="1" r:id="rId1"/>
  </sheets>
  <externalReferences>
    <externalReference r:id="rId2"/>
  </externalReferences>
  <definedNames>
    <definedName name="dureepret">[1]amortissement!$F$7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K4" i="1"/>
  <c r="I4" i="1"/>
  <c r="K13" i="1"/>
  <c r="G9" i="1"/>
  <c r="G18" i="1"/>
  <c r="G15" i="1"/>
  <c r="G6" i="1"/>
  <c r="G5" i="1"/>
  <c r="G14" i="1"/>
  <c r="H13" i="1"/>
  <c r="H4" i="1"/>
  <c r="G16" i="1"/>
  <c r="C12" i="1"/>
  <c r="G7" i="1"/>
  <c r="C3" i="1"/>
  <c r="G4" i="1" s="1"/>
  <c r="F14" i="1"/>
  <c r="G13" i="1" l="1"/>
  <c r="F5" i="1"/>
</calcChain>
</file>

<file path=xl/sharedStrings.xml><?xml version="1.0" encoding="utf-8"?>
<sst xmlns="http://schemas.openxmlformats.org/spreadsheetml/2006/main" count="26" uniqueCount="14">
  <si>
    <t>Libellé</t>
  </si>
  <si>
    <t>Taux crédit :</t>
  </si>
  <si>
    <t xml:space="preserve">Montant emprunté </t>
  </si>
  <si>
    <t>Taux assurance :</t>
  </si>
  <si>
    <t>Total versement</t>
  </si>
  <si>
    <t>Mensualité :</t>
  </si>
  <si>
    <t>Coût du crédit</t>
  </si>
  <si>
    <t>dont assurance</t>
  </si>
  <si>
    <t>assurance /mois</t>
  </si>
  <si>
    <t>dont intérêts</t>
  </si>
  <si>
    <t>Durée du crédit (années):</t>
  </si>
  <si>
    <t>coût mensuel assurance</t>
  </si>
  <si>
    <t>delta</t>
  </si>
  <si>
    <t>effectif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</si>
</sst>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5" formatCode="#,##0\ &quot;€&quot;"/>
    <numFmt numFmtId="169" formatCode="#,##0.00\ &quot;€&quot;"/>
    <numFmt numFmtId="170" formatCode="0.000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">
    <xf numFmtId="0" fontId="0" fillId="0" borderId="0" xfId="0"/>
    <xf numFmtId="10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10" fontId="0" fillId="4" borderId="0" xfId="0" applyNumberFormat="1" applyFill="1"/>
    <xf numFmtId="165" fontId="0" fillId="4" borderId="0" xfId="0" applyNumberFormat="1" applyFill="1"/>
    <xf numFmtId="1" fontId="0" fillId="4" borderId="0" xfId="0" applyNumberForma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6" borderId="0" xfId="0" applyFont="1" applyFill="1" applyAlignment="1">
      <alignment horizontal="right"/>
    </xf>
    <xf numFmtId="8" fontId="0" fillId="0" borderId="0" xfId="0" applyNumberFormat="1"/>
    <xf numFmtId="169" fontId="0" fillId="0" borderId="0" xfId="0" applyNumberFormat="1"/>
    <xf numFmtId="169" fontId="0" fillId="7" borderId="0" xfId="0" applyNumberFormat="1" applyFill="1"/>
    <xf numFmtId="169" fontId="0" fillId="7" borderId="0" xfId="1" applyNumberFormat="1" applyFont="1" applyFill="1"/>
    <xf numFmtId="169" fontId="0" fillId="7" borderId="0" xfId="2" applyNumberFormat="1" applyFont="1" applyFill="1"/>
    <xf numFmtId="8" fontId="0" fillId="7" borderId="0" xfId="0" applyNumberFormat="1" applyFill="1"/>
    <xf numFmtId="0" fontId="0" fillId="7" borderId="0" xfId="0" applyFill="1"/>
    <xf numFmtId="169" fontId="0" fillId="2" borderId="0" xfId="0" applyNumberFormat="1" applyFill="1" applyAlignment="1">
      <alignment horizontal="center"/>
    </xf>
    <xf numFmtId="169" fontId="0" fillId="5" borderId="0" xfId="0" applyNumberFormat="1" applyFill="1"/>
    <xf numFmtId="169" fontId="4" fillId="5" borderId="0" xfId="0" applyNumberFormat="1" applyFont="1" applyFill="1"/>
    <xf numFmtId="170" fontId="0" fillId="0" borderId="0" xfId="0" applyNumberFormat="1"/>
    <xf numFmtId="0" fontId="5" fillId="0" borderId="0" xfId="0" applyFont="1"/>
    <xf numFmtId="10" fontId="5" fillId="0" borderId="0" xfId="2" applyNumberFormat="1" applyFont="1"/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.lhorme/Downloads/amortisseme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rtissement"/>
    </sheetNames>
    <sheetDataSet>
      <sheetData sheetId="0">
        <row r="7">
          <cell r="F7">
            <v>240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18"/>
  <sheetViews>
    <sheetView tabSelected="1" workbookViewId="0">
      <selection activeCell="L13" sqref="L13"/>
    </sheetView>
  </sheetViews>
  <sheetFormatPr defaultColWidth="11.42578125" defaultRowHeight="18.75" x14ac:dyDescent="0.3"/>
  <cols>
    <col min="2" max="2" width="23.85546875" bestFit="1" customWidth="1"/>
    <col min="5" max="5" width="21.140625" customWidth="1"/>
    <col min="6" max="6" width="18.140625" style="11" customWidth="1"/>
    <col min="7" max="7" width="12.140625" style="11" bestFit="1" customWidth="1"/>
    <col min="8" max="8" width="22.5703125" bestFit="1" customWidth="1"/>
    <col min="9" max="9" width="12.140625" bestFit="1" customWidth="1"/>
    <col min="11" max="11" width="11.42578125" style="21"/>
    <col min="13" max="13" width="12.140625" bestFit="1" customWidth="1"/>
  </cols>
  <sheetData>
    <row r="3" spans="2:13" ht="27.75" customHeight="1" x14ac:dyDescent="0.3">
      <c r="C3">
        <f>+C4/12</f>
        <v>1.6666666666666668E-3</v>
      </c>
      <c r="D3" s="1"/>
      <c r="E3" s="2" t="s">
        <v>0</v>
      </c>
      <c r="F3" s="17"/>
      <c r="H3" t="s">
        <v>12</v>
      </c>
      <c r="K3" s="21" t="s">
        <v>13</v>
      </c>
    </row>
    <row r="4" spans="2:13" x14ac:dyDescent="0.3">
      <c r="B4" s="3" t="s">
        <v>1</v>
      </c>
      <c r="C4" s="4">
        <v>0.02</v>
      </c>
      <c r="D4" s="1"/>
      <c r="E4" s="8" t="s">
        <v>2</v>
      </c>
      <c r="F4" s="18">
        <v>194471</v>
      </c>
      <c r="G4" s="12">
        <f>PV(C3,$C$7*12,$C$6-$G$7)</f>
        <v>-194470.89184023556</v>
      </c>
      <c r="H4" s="15">
        <f>+F4+G4</f>
        <v>0.10815976443700492</v>
      </c>
      <c r="I4" s="10">
        <f>PV(J4,C7*12,C6)+F4</f>
        <v>-1.1694210115820169E-6</v>
      </c>
      <c r="J4" s="20">
        <v>1.8125442020716484E-3</v>
      </c>
      <c r="K4" s="22">
        <f>+J4*12</f>
        <v>2.175053042485978E-2</v>
      </c>
    </row>
    <row r="5" spans="2:13" x14ac:dyDescent="0.3">
      <c r="B5" s="3" t="s">
        <v>3</v>
      </c>
      <c r="C5" s="4">
        <v>1E-3</v>
      </c>
      <c r="E5" s="9" t="s">
        <v>4</v>
      </c>
      <c r="F5" s="18">
        <f>C6*C7*12</f>
        <v>240000</v>
      </c>
      <c r="G5" s="12">
        <f>+C6*C7*12</f>
        <v>240000</v>
      </c>
      <c r="H5" s="16"/>
    </row>
    <row r="6" spans="2:13" x14ac:dyDescent="0.3">
      <c r="B6" s="3" t="s">
        <v>5</v>
      </c>
      <c r="C6" s="5">
        <v>1000</v>
      </c>
      <c r="E6" s="8" t="s">
        <v>6</v>
      </c>
      <c r="F6" s="18">
        <v>45529</v>
      </c>
      <c r="G6" s="12">
        <f>+G5+G4</f>
        <v>45529.108159764437</v>
      </c>
      <c r="H6" s="16"/>
    </row>
    <row r="7" spans="2:13" x14ac:dyDescent="0.3">
      <c r="B7" s="3" t="s">
        <v>10</v>
      </c>
      <c r="C7" s="6">
        <v>20</v>
      </c>
      <c r="E7" s="9" t="s">
        <v>7</v>
      </c>
      <c r="F7" s="18">
        <v>3889</v>
      </c>
      <c r="G7" s="13">
        <f>+F7/C7/12</f>
        <v>16.204166666666666</v>
      </c>
      <c r="H7" s="16" t="s">
        <v>11</v>
      </c>
    </row>
    <row r="8" spans="2:13" x14ac:dyDescent="0.3">
      <c r="E8" s="7" t="s">
        <v>8</v>
      </c>
      <c r="F8" s="19">
        <v>16</v>
      </c>
      <c r="G8" s="12"/>
      <c r="H8" s="16"/>
    </row>
    <row r="9" spans="2:13" x14ac:dyDescent="0.3">
      <c r="E9" s="9" t="s">
        <v>9</v>
      </c>
      <c r="F9" s="18">
        <v>41640</v>
      </c>
      <c r="G9" s="12">
        <f>+G6-F7</f>
        <v>41640.108159764437</v>
      </c>
      <c r="H9" s="16"/>
    </row>
    <row r="10" spans="2:13" x14ac:dyDescent="0.3">
      <c r="G10" s="12"/>
      <c r="H10" s="16"/>
    </row>
    <row r="11" spans="2:13" x14ac:dyDescent="0.3">
      <c r="G11" s="12"/>
      <c r="H11" s="16"/>
    </row>
    <row r="12" spans="2:13" x14ac:dyDescent="0.3">
      <c r="C12" s="1">
        <f>+C13/12</f>
        <v>2.0833333333333333E-3</v>
      </c>
      <c r="D12" s="1"/>
      <c r="E12" s="2" t="s">
        <v>0</v>
      </c>
      <c r="F12" s="17"/>
      <c r="G12" s="12"/>
      <c r="H12" s="16"/>
    </row>
    <row r="13" spans="2:13" x14ac:dyDescent="0.3">
      <c r="B13" s="3" t="s">
        <v>1</v>
      </c>
      <c r="C13" s="4">
        <v>2.5000000000000001E-2</v>
      </c>
      <c r="D13" s="1"/>
      <c r="E13" s="8" t="s">
        <v>2</v>
      </c>
      <c r="F13" s="18">
        <v>316712</v>
      </c>
      <c r="G13" s="12">
        <f>+PV(C12,C16*12,C15-G16)</f>
        <v>-316712.0674305319</v>
      </c>
      <c r="H13" s="15">
        <f>+F13+G13</f>
        <v>-6.7430531897116452E-2</v>
      </c>
      <c r="I13" s="10">
        <f>PV(J13,C16*12,C15)+F13</f>
        <v>8.3834171527996659E-4</v>
      </c>
      <c r="J13" s="20">
        <v>2.4904650577797643E-3</v>
      </c>
      <c r="K13" s="22">
        <f>+J13*12</f>
        <v>2.9885580693357172E-2</v>
      </c>
      <c r="M13" s="10"/>
    </row>
    <row r="14" spans="2:13" x14ac:dyDescent="0.3">
      <c r="B14" s="3" t="s">
        <v>3</v>
      </c>
      <c r="C14" s="4">
        <v>3.0000000000000001E-3</v>
      </c>
      <c r="E14" s="9" t="s">
        <v>4</v>
      </c>
      <c r="F14" s="18">
        <f>C15*C16*12</f>
        <v>450000</v>
      </c>
      <c r="G14" s="12">
        <f>+C15*C16*12</f>
        <v>450000</v>
      </c>
      <c r="H14" s="16"/>
    </row>
    <row r="15" spans="2:13" x14ac:dyDescent="0.3">
      <c r="B15" s="3" t="s">
        <v>5</v>
      </c>
      <c r="C15" s="5">
        <v>1500</v>
      </c>
      <c r="E15" s="8" t="s">
        <v>6</v>
      </c>
      <c r="F15" s="18">
        <v>133288</v>
      </c>
      <c r="G15" s="12">
        <f>+G14+G13</f>
        <v>133287.9325694681</v>
      </c>
      <c r="H15" s="16"/>
    </row>
    <row r="16" spans="2:13" x14ac:dyDescent="0.3">
      <c r="B16" s="3" t="s">
        <v>10</v>
      </c>
      <c r="C16" s="6">
        <v>25</v>
      </c>
      <c r="E16" s="9" t="s">
        <v>7</v>
      </c>
      <c r="F16" s="18">
        <v>23753</v>
      </c>
      <c r="G16" s="14">
        <f>+F16/C16/12</f>
        <v>79.176666666666662</v>
      </c>
      <c r="H16" s="16" t="s">
        <v>11</v>
      </c>
    </row>
    <row r="17" spans="5:8" x14ac:dyDescent="0.3">
      <c r="E17" s="7" t="s">
        <v>8</v>
      </c>
      <c r="F17" s="19">
        <v>75</v>
      </c>
      <c r="G17" s="12"/>
      <c r="H17" s="16"/>
    </row>
    <row r="18" spans="5:8" x14ac:dyDescent="0.3">
      <c r="E18" s="9" t="s">
        <v>9</v>
      </c>
      <c r="F18" s="18">
        <v>109534</v>
      </c>
      <c r="G18" s="12">
        <f>+G15-F16</f>
        <v>109534.9325694681</v>
      </c>
      <c r="H18" s="1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LHORME Arnaud ADJ</dc:creator>
  <cp:lastModifiedBy>BSA</cp:lastModifiedBy>
  <dcterms:created xsi:type="dcterms:W3CDTF">2022-09-26T14:40:37Z</dcterms:created>
  <dcterms:modified xsi:type="dcterms:W3CDTF">2022-09-26T17:02:16Z</dcterms:modified>
</cp:coreProperties>
</file>