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heets/sheet1.xml" ContentType="application/vnd.openxmlformats-officedocument.spreadsheetml.chart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439022B-E4DC-4229-9EF5-C5D70DB7CF07}" xr6:coauthVersionLast="47" xr6:coauthVersionMax="47" xr10:uidLastSave="{00000000-0000-0000-0000-000000000000}"/>
  <bookViews>
    <workbookView xWindow="-120" yWindow="-120" windowWidth="29040" windowHeight="16440" activeTab="7" xr2:uid="{6DCE4A40-F972-C54C-AD5B-4E41D3D60041}"/>
  </bookViews>
  <sheets>
    <sheet name="MW1 TMW" sheetId="1" r:id="rId1"/>
    <sheet name="MW2A" sheetId="2" r:id="rId2"/>
    <sheet name="MW2B" sheetId="3" r:id="rId3"/>
    <sheet name="MW2M" sheetId="4" r:id="rId4"/>
    <sheet name="MW2N" sheetId="5" r:id="rId5"/>
    <sheet name="MW3" sheetId="6" r:id="rId6"/>
    <sheet name="MWA" sheetId="7" r:id="rId7"/>
    <sheet name="Grafiek1" sheetId="9" r:id="rId8"/>
    <sheet name="Graphique" sheetId="8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" i="8" l="1"/>
  <c r="F3" i="8"/>
  <c r="G3" i="8" s="1"/>
  <c r="F4" i="8"/>
  <c r="G4" i="8" s="1"/>
  <c r="B3" i="8"/>
  <c r="B4" i="8" s="1"/>
  <c r="B5" i="8" s="1"/>
  <c r="B6" i="8" s="1"/>
  <c r="B7" i="8" s="1"/>
  <c r="B8" i="8" s="1"/>
  <c r="F12" i="8"/>
  <c r="F13" i="8"/>
  <c r="F14" i="8"/>
  <c r="F15" i="8"/>
  <c r="F16" i="8"/>
  <c r="F17" i="8"/>
  <c r="F5" i="8"/>
  <c r="F6" i="8"/>
  <c r="F7" i="8"/>
  <c r="F8" i="8"/>
  <c r="F9" i="8"/>
  <c r="F10" i="8"/>
  <c r="F11" i="8"/>
  <c r="I4" i="1"/>
  <c r="I3" i="1"/>
  <c r="C8" i="8"/>
  <c r="C7" i="8"/>
  <c r="C6" i="8" a="1"/>
  <c r="C6" i="8" s="1"/>
  <c r="C5" i="8"/>
  <c r="A3" i="8"/>
  <c r="A4" i="8" s="1"/>
  <c r="A5" i="8" s="1"/>
  <c r="A6" i="8" s="1"/>
  <c r="A7" i="8" s="1"/>
  <c r="A8" i="8" s="1"/>
  <c r="H4" i="7"/>
  <c r="H3" i="7"/>
  <c r="D2" i="7"/>
  <c r="D3" i="7"/>
  <c r="D4" i="7"/>
  <c r="D5" i="7"/>
  <c r="D6" i="7"/>
  <c r="D7" i="7"/>
  <c r="H4" i="6"/>
  <c r="H3" i="6"/>
  <c r="D2" i="6"/>
  <c r="D3" i="6"/>
  <c r="D4" i="6"/>
  <c r="D5" i="6"/>
  <c r="H4" i="5"/>
  <c r="H3" i="5"/>
  <c r="D2" i="5"/>
  <c r="D2" i="4"/>
  <c r="D3" i="4"/>
  <c r="H4" i="4"/>
  <c r="H3" i="4"/>
  <c r="D2" i="3"/>
  <c r="D3" i="3"/>
  <c r="D4" i="3"/>
  <c r="H4" i="3"/>
  <c r="H3" i="3"/>
  <c r="D2" i="2"/>
  <c r="D3" i="2"/>
  <c r="D4" i="2"/>
  <c r="D5" i="2"/>
  <c r="D6" i="2"/>
  <c r="D7" i="2"/>
  <c r="D8" i="2"/>
  <c r="H4" i="2"/>
  <c r="H3" i="2"/>
  <c r="H4" i="1"/>
  <c r="H3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C3" i="8"/>
  <c r="C4" i="8"/>
  <c r="C2" i="8"/>
  <c r="G5" i="8" l="1"/>
  <c r="G6" i="8"/>
  <c r="G7" i="8" s="1"/>
  <c r="G8" i="8" s="1"/>
  <c r="G9" i="8" s="1"/>
  <c r="G10" i="8" s="1"/>
  <c r="G11" i="8" s="1"/>
  <c r="G12" i="8" s="1"/>
  <c r="G13" i="8" s="1"/>
  <c r="G14" i="8" s="1"/>
  <c r="G15" i="8" s="1"/>
  <c r="G16" i="8" s="1"/>
  <c r="G17" i="8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<sst xmlns="http://schemas.openxmlformats.org/spreadsheetml/2006/main" count="179" uniqueCount="20">
  <si>
    <t>Collagène/Epinéphérine</t>
  </si>
  <si>
    <t>Collagène/ADP</t>
  </si>
  <si>
    <t xml:space="preserve"> </t>
  </si>
  <si>
    <t xml:space="preserve">  </t>
  </si>
  <si>
    <t>Diagnostic</t>
  </si>
  <si>
    <t>MW1</t>
  </si>
  <si>
    <t>TMW</t>
  </si>
  <si>
    <t>MW2A</t>
  </si>
  <si>
    <t>MW2B</t>
  </si>
  <si>
    <t>MW2M</t>
  </si>
  <si>
    <t>MW2N</t>
  </si>
  <si>
    <t>MW3</t>
  </si>
  <si>
    <t>MWA</t>
  </si>
  <si>
    <t>offset</t>
  </si>
  <si>
    <t>x</t>
  </si>
  <si>
    <t>y</t>
  </si>
  <si>
    <t>ligne extra</t>
  </si>
  <si>
    <t>x'</t>
  </si>
  <si>
    <t>les lignes bleu verticales</t>
  </si>
  <si>
    <t>2!eme axe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</si>
</sst>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Standaard" xfId="0" builtinId="0"/>
  </cellStyles>
  <dxfs count="35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1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8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6859315793716909E-2"/>
          <c:y val="5.0925925925925923E-2"/>
          <c:w val="0.86304286366934513"/>
          <c:h val="0.8416746864975212"/>
        </c:manualLayout>
      </c:layout>
      <c:scatterChart>
        <c:scatterStyle val="lineMarker"/>
        <c:varyColors val="0"/>
        <c:ser>
          <c:idx val="0"/>
          <c:order val="0"/>
          <c:tx>
            <c:strRef>
              <c:f>'MW1 TMW'!$C$47</c:f>
              <c:strCache>
                <c:ptCount val="1"/>
                <c:pt idx="0">
                  <c:v>TMW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solidFill>
                  <a:schemeClr val="bg1">
                    <a:lumMod val="50000"/>
                  </a:schemeClr>
                </a:solidFill>
              </a:ln>
              <a:effectLst/>
            </c:spPr>
          </c:marker>
          <c:xVal>
            <c:numRef>
              <c:f>'MW1 TMW'!$D$2:$D$82</c:f>
              <c:numCache>
                <c:formatCode>General</c:formatCode>
                <c:ptCount val="81"/>
                <c:pt idx="0">
                  <c:v>223</c:v>
                </c:pt>
                <c:pt idx="1">
                  <c:v>301</c:v>
                </c:pt>
                <c:pt idx="2">
                  <c:v>218</c:v>
                </c:pt>
                <c:pt idx="3">
                  <c:v>206</c:v>
                </c:pt>
                <c:pt idx="4">
                  <c:v>301</c:v>
                </c:pt>
                <c:pt idx="5">
                  <c:v>248</c:v>
                </c:pt>
                <c:pt idx="6">
                  <c:v>177</c:v>
                </c:pt>
                <c:pt idx="7">
                  <c:v>196</c:v>
                </c:pt>
                <c:pt idx="8">
                  <c:v>234</c:v>
                </c:pt>
                <c:pt idx="9">
                  <c:v>96</c:v>
                </c:pt>
                <c:pt idx="10">
                  <c:v>301</c:v>
                </c:pt>
                <c:pt idx="11">
                  <c:v>117</c:v>
                </c:pt>
                <c:pt idx="12">
                  <c:v>#N/A</c:v>
                </c:pt>
                <c:pt idx="13">
                  <c:v>132</c:v>
                </c:pt>
                <c:pt idx="14">
                  <c:v>301</c:v>
                </c:pt>
                <c:pt idx="15">
                  <c:v>#N/A</c:v>
                </c:pt>
                <c:pt idx="16">
                  <c:v>145</c:v>
                </c:pt>
                <c:pt idx="17">
                  <c:v>127</c:v>
                </c:pt>
                <c:pt idx="18">
                  <c:v>174</c:v>
                </c:pt>
                <c:pt idx="19">
                  <c:v>162</c:v>
                </c:pt>
                <c:pt idx="20">
                  <c:v>301</c:v>
                </c:pt>
                <c:pt idx="21">
                  <c:v>243</c:v>
                </c:pt>
                <c:pt idx="22">
                  <c:v>144</c:v>
                </c:pt>
                <c:pt idx="23">
                  <c:v>#N/A</c:v>
                </c:pt>
                <c:pt idx="24">
                  <c:v>133</c:v>
                </c:pt>
                <c:pt idx="25">
                  <c:v>150</c:v>
                </c:pt>
                <c:pt idx="26">
                  <c:v>174</c:v>
                </c:pt>
                <c:pt idx="27">
                  <c:v>129</c:v>
                </c:pt>
                <c:pt idx="28">
                  <c:v>124</c:v>
                </c:pt>
                <c:pt idx="29">
                  <c:v>137</c:v>
                </c:pt>
                <c:pt idx="30">
                  <c:v>153</c:v>
                </c:pt>
                <c:pt idx="31">
                  <c:v>169</c:v>
                </c:pt>
                <c:pt idx="32">
                  <c:v>150</c:v>
                </c:pt>
                <c:pt idx="33">
                  <c:v>145</c:v>
                </c:pt>
                <c:pt idx="34">
                  <c:v>155</c:v>
                </c:pt>
                <c:pt idx="35">
                  <c:v>142</c:v>
                </c:pt>
                <c:pt idx="36">
                  <c:v>196</c:v>
                </c:pt>
                <c:pt idx="37">
                  <c:v>119</c:v>
                </c:pt>
                <c:pt idx="38">
                  <c:v>163</c:v>
                </c:pt>
                <c:pt idx="39">
                  <c:v>279</c:v>
                </c:pt>
                <c:pt idx="40">
                  <c:v>139</c:v>
                </c:pt>
                <c:pt idx="41">
                  <c:v>259</c:v>
                </c:pt>
                <c:pt idx="42">
                  <c:v>#N/A</c:v>
                </c:pt>
                <c:pt idx="43">
                  <c:v>204</c:v>
                </c:pt>
                <c:pt idx="44">
                  <c:v>205</c:v>
                </c:pt>
                <c:pt idx="45">
                  <c:v>151</c:v>
                </c:pt>
                <c:pt idx="46">
                  <c:v>185</c:v>
                </c:pt>
                <c:pt idx="47">
                  <c:v>124</c:v>
                </c:pt>
                <c:pt idx="48">
                  <c:v>148</c:v>
                </c:pt>
                <c:pt idx="49">
                  <c:v>133</c:v>
                </c:pt>
                <c:pt idx="50">
                  <c:v>142</c:v>
                </c:pt>
                <c:pt idx="51">
                  <c:v>138</c:v>
                </c:pt>
                <c:pt idx="52">
                  <c:v>248</c:v>
                </c:pt>
                <c:pt idx="53">
                  <c:v>164</c:v>
                </c:pt>
                <c:pt idx="54">
                  <c:v>142</c:v>
                </c:pt>
                <c:pt idx="55">
                  <c:v>#N/A</c:v>
                </c:pt>
                <c:pt idx="56">
                  <c:v>#N/A</c:v>
                </c:pt>
                <c:pt idx="57">
                  <c:v>130</c:v>
                </c:pt>
                <c:pt idx="58">
                  <c:v>128</c:v>
                </c:pt>
                <c:pt idx="59">
                  <c:v>160</c:v>
                </c:pt>
                <c:pt idx="60">
                  <c:v>181</c:v>
                </c:pt>
                <c:pt idx="61">
                  <c:v>#N/A</c:v>
                </c:pt>
                <c:pt idx="62">
                  <c:v>139</c:v>
                </c:pt>
                <c:pt idx="63">
                  <c:v>146</c:v>
                </c:pt>
                <c:pt idx="64">
                  <c:v>#N/A</c:v>
                </c:pt>
                <c:pt idx="65">
                  <c:v>210</c:v>
                </c:pt>
                <c:pt idx="66">
                  <c:v>132</c:v>
                </c:pt>
                <c:pt idx="67">
                  <c:v>#N/A</c:v>
                </c:pt>
                <c:pt idx="68">
                  <c:v>123</c:v>
                </c:pt>
                <c:pt idx="69">
                  <c:v>115</c:v>
                </c:pt>
                <c:pt idx="70">
                  <c:v>162</c:v>
                </c:pt>
                <c:pt idx="71">
                  <c:v>108</c:v>
                </c:pt>
                <c:pt idx="72">
                  <c:v>150</c:v>
                </c:pt>
                <c:pt idx="73">
                  <c:v>147</c:v>
                </c:pt>
                <c:pt idx="74">
                  <c:v>#N/A</c:v>
                </c:pt>
                <c:pt idx="75">
                  <c:v>113</c:v>
                </c:pt>
                <c:pt idx="76">
                  <c:v>115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191</c:v>
                </c:pt>
              </c:numCache>
            </c:numRef>
          </c:xVal>
          <c:yVal>
            <c:numRef>
              <c:f>'MW1 TMW'!$A$2:$A$82</c:f>
              <c:numCache>
                <c:formatCode>General</c:formatCode>
                <c:ptCount val="81"/>
                <c:pt idx="0">
                  <c:v>289</c:v>
                </c:pt>
                <c:pt idx="1">
                  <c:v>301</c:v>
                </c:pt>
                <c:pt idx="2">
                  <c:v>258</c:v>
                </c:pt>
                <c:pt idx="3">
                  <c:v>301</c:v>
                </c:pt>
                <c:pt idx="4">
                  <c:v>258</c:v>
                </c:pt>
                <c:pt idx="5">
                  <c:v>272</c:v>
                </c:pt>
                <c:pt idx="6">
                  <c:v>232</c:v>
                </c:pt>
                <c:pt idx="7">
                  <c:v>184</c:v>
                </c:pt>
                <c:pt idx="8">
                  <c:v>301</c:v>
                </c:pt>
                <c:pt idx="9">
                  <c:v>157</c:v>
                </c:pt>
                <c:pt idx="10">
                  <c:v>301</c:v>
                </c:pt>
                <c:pt idx="11">
                  <c:v>167</c:v>
                </c:pt>
                <c:pt idx="12">
                  <c:v>149</c:v>
                </c:pt>
                <c:pt idx="13">
                  <c:v>169</c:v>
                </c:pt>
                <c:pt idx="14">
                  <c:v>301</c:v>
                </c:pt>
                <c:pt idx="15">
                  <c:v>117</c:v>
                </c:pt>
                <c:pt idx="16">
                  <c:v>168</c:v>
                </c:pt>
                <c:pt idx="17">
                  <c:v>156</c:v>
                </c:pt>
                <c:pt idx="18">
                  <c:v>171</c:v>
                </c:pt>
                <c:pt idx="19">
                  <c:v>190</c:v>
                </c:pt>
                <c:pt idx="20">
                  <c:v>245</c:v>
                </c:pt>
                <c:pt idx="21">
                  <c:v>284</c:v>
                </c:pt>
                <c:pt idx="22">
                  <c:v>181</c:v>
                </c:pt>
                <c:pt idx="23">
                  <c:v>115</c:v>
                </c:pt>
                <c:pt idx="24">
                  <c:v>166</c:v>
                </c:pt>
                <c:pt idx="25">
                  <c:v>166</c:v>
                </c:pt>
                <c:pt idx="26">
                  <c:v>301</c:v>
                </c:pt>
                <c:pt idx="27">
                  <c:v>174</c:v>
                </c:pt>
                <c:pt idx="28">
                  <c:v>155</c:v>
                </c:pt>
                <c:pt idx="29">
                  <c:v>194</c:v>
                </c:pt>
                <c:pt idx="30">
                  <c:v>220</c:v>
                </c:pt>
                <c:pt idx="31">
                  <c:v>178</c:v>
                </c:pt>
                <c:pt idx="32">
                  <c:v>191</c:v>
                </c:pt>
                <c:pt idx="33">
                  <c:v>213</c:v>
                </c:pt>
                <c:pt idx="34">
                  <c:v>165</c:v>
                </c:pt>
                <c:pt idx="35">
                  <c:v>165</c:v>
                </c:pt>
                <c:pt idx="36">
                  <c:v>195</c:v>
                </c:pt>
                <c:pt idx="37">
                  <c:v>151</c:v>
                </c:pt>
                <c:pt idx="38">
                  <c:v>165</c:v>
                </c:pt>
                <c:pt idx="39">
                  <c:v>280</c:v>
                </c:pt>
                <c:pt idx="40">
                  <c:v>164</c:v>
                </c:pt>
                <c:pt idx="41">
                  <c:v>230</c:v>
                </c:pt>
                <c:pt idx="42">
                  <c:v>140</c:v>
                </c:pt>
                <c:pt idx="43">
                  <c:v>242</c:v>
                </c:pt>
                <c:pt idx="44">
                  <c:v>232</c:v>
                </c:pt>
                <c:pt idx="45">
                  <c:v>229</c:v>
                </c:pt>
                <c:pt idx="46">
                  <c:v>177</c:v>
                </c:pt>
                <c:pt idx="47">
                  <c:v>223</c:v>
                </c:pt>
                <c:pt idx="48">
                  <c:v>301</c:v>
                </c:pt>
                <c:pt idx="49">
                  <c:v>166</c:v>
                </c:pt>
                <c:pt idx="50">
                  <c:v>162</c:v>
                </c:pt>
                <c:pt idx="51">
                  <c:v>178</c:v>
                </c:pt>
                <c:pt idx="52">
                  <c:v>212</c:v>
                </c:pt>
                <c:pt idx="53">
                  <c:v>228</c:v>
                </c:pt>
                <c:pt idx="54">
                  <c:v>179</c:v>
                </c:pt>
                <c:pt idx="55">
                  <c:v>138</c:v>
                </c:pt>
                <c:pt idx="56">
                  <c:v>114</c:v>
                </c:pt>
                <c:pt idx="57">
                  <c:v>270</c:v>
                </c:pt>
                <c:pt idx="58">
                  <c:v>202</c:v>
                </c:pt>
                <c:pt idx="59">
                  <c:v>301</c:v>
                </c:pt>
                <c:pt idx="60">
                  <c:v>168</c:v>
                </c:pt>
                <c:pt idx="61">
                  <c:v>117</c:v>
                </c:pt>
                <c:pt idx="62">
                  <c:v>219</c:v>
                </c:pt>
                <c:pt idx="63">
                  <c:v>178</c:v>
                </c:pt>
                <c:pt idx="64">
                  <c:v>139</c:v>
                </c:pt>
                <c:pt idx="65">
                  <c:v>264</c:v>
                </c:pt>
                <c:pt idx="66">
                  <c:v>176</c:v>
                </c:pt>
                <c:pt idx="67">
                  <c:v>148</c:v>
                </c:pt>
                <c:pt idx="68">
                  <c:v>161</c:v>
                </c:pt>
                <c:pt idx="69">
                  <c:v>176</c:v>
                </c:pt>
                <c:pt idx="70">
                  <c:v>162</c:v>
                </c:pt>
                <c:pt idx="71">
                  <c:v>163</c:v>
                </c:pt>
                <c:pt idx="72">
                  <c:v>192</c:v>
                </c:pt>
                <c:pt idx="73">
                  <c:v>178</c:v>
                </c:pt>
                <c:pt idx="74">
                  <c:v>125</c:v>
                </c:pt>
                <c:pt idx="75">
                  <c:v>165</c:v>
                </c:pt>
                <c:pt idx="76">
                  <c:v>186</c:v>
                </c:pt>
                <c:pt idx="77">
                  <c:v>112</c:v>
                </c:pt>
                <c:pt idx="78">
                  <c:v>129</c:v>
                </c:pt>
                <c:pt idx="79">
                  <c:v>127</c:v>
                </c:pt>
                <c:pt idx="80">
                  <c:v>301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41E-47CE-B49F-98849F54885A}"/>
            </c:ext>
          </c:extLst>
        </c:ser>
        <c:ser>
          <c:idx val="1"/>
          <c:order val="1"/>
          <c:tx>
            <c:strRef>
              <c:f>MW2A!$C$2</c:f>
              <c:strCache>
                <c:ptCount val="1"/>
                <c:pt idx="0">
                  <c:v>MW2A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solidFill>
                  <a:schemeClr val="bg1">
                    <a:lumMod val="50000"/>
                  </a:schemeClr>
                </a:solidFill>
              </a:ln>
              <a:effectLst/>
            </c:spPr>
          </c:marker>
          <c:xVal>
            <c:numRef>
              <c:f>MW2A!$D$2:$D$8</c:f>
              <c:numCache>
                <c:formatCode>General</c:formatCode>
                <c:ptCount val="7"/>
                <c:pt idx="0">
                  <c:v>701</c:v>
                </c:pt>
                <c:pt idx="1">
                  <c:v>681</c:v>
                </c:pt>
                <c:pt idx="2">
                  <c:v>701</c:v>
                </c:pt>
                <c:pt idx="3">
                  <c:v>701</c:v>
                </c:pt>
                <c:pt idx="4">
                  <c:v>701</c:v>
                </c:pt>
                <c:pt idx="5">
                  <c:v>648</c:v>
                </c:pt>
                <c:pt idx="6">
                  <c:v>701</c:v>
                </c:pt>
              </c:numCache>
            </c:numRef>
          </c:xVal>
          <c:yVal>
            <c:numRef>
              <c:f>MW2A!$A$2:$A$8</c:f>
              <c:numCache>
                <c:formatCode>General</c:formatCode>
                <c:ptCount val="7"/>
                <c:pt idx="0">
                  <c:v>301</c:v>
                </c:pt>
                <c:pt idx="1">
                  <c:v>301</c:v>
                </c:pt>
                <c:pt idx="2">
                  <c:v>301</c:v>
                </c:pt>
                <c:pt idx="3">
                  <c:v>301</c:v>
                </c:pt>
                <c:pt idx="4">
                  <c:v>301</c:v>
                </c:pt>
                <c:pt idx="5">
                  <c:v>215</c:v>
                </c:pt>
                <c:pt idx="6">
                  <c:v>301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41E-47CE-B49F-98849F54885A}"/>
            </c:ext>
          </c:extLst>
        </c:ser>
        <c:ser>
          <c:idx val="2"/>
          <c:order val="2"/>
          <c:tx>
            <c:strRef>
              <c:f>MW2B!$C$2</c:f>
              <c:strCache>
                <c:ptCount val="1"/>
                <c:pt idx="0">
                  <c:v>MW2B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solidFill>
                  <a:schemeClr val="bg1">
                    <a:lumMod val="50000"/>
                  </a:schemeClr>
                </a:solidFill>
              </a:ln>
              <a:effectLst/>
            </c:spPr>
          </c:marker>
          <c:xVal>
            <c:numRef>
              <c:f>MW2B!$D$2:$D$4</c:f>
              <c:numCache>
                <c:formatCode>General</c:formatCode>
                <c:ptCount val="3"/>
                <c:pt idx="0">
                  <c:v>1101</c:v>
                </c:pt>
                <c:pt idx="1">
                  <c:v>923</c:v>
                </c:pt>
                <c:pt idx="2">
                  <c:v>1101</c:v>
                </c:pt>
              </c:numCache>
            </c:numRef>
          </c:xVal>
          <c:yVal>
            <c:numRef>
              <c:f>MW2B!$A$2:$A$4</c:f>
              <c:numCache>
                <c:formatCode>General</c:formatCode>
                <c:ptCount val="3"/>
                <c:pt idx="0">
                  <c:v>301</c:v>
                </c:pt>
                <c:pt idx="1">
                  <c:v>168</c:v>
                </c:pt>
                <c:pt idx="2">
                  <c:v>301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41E-47CE-B49F-98849F54885A}"/>
            </c:ext>
          </c:extLst>
        </c:ser>
        <c:ser>
          <c:idx val="3"/>
          <c:order val="3"/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05B4EA4B-7B1E-47F7-B795-8282AF6192C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25B6-4315-BF5E-D679D0EE16D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186C4BC-9F4E-4366-8D01-21CEC0482CFF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25B6-4315-BF5E-D679D0EE16DB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91E7080F-7E88-4830-AF64-11E8A9DFB39B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25B6-4315-BF5E-D679D0EE16D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95C0B521-C8D9-436B-A657-FB78A478285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25B6-4315-BF5E-D679D0EE16DB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AA50FE9B-7706-4E95-801F-DFC8392C2E8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25B6-4315-BF5E-D679D0EE16DB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685B54E3-8E0B-4239-A8A1-FA6386BBB2B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25B6-4315-BF5E-D679D0EE16DB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05D8FF53-A859-4067-80BE-CEB9B404571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25B6-4315-BF5E-D679D0EE16DB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25B6-4315-BF5E-D679D0EE16D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1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Graphique!$A$2:$A$9</c:f>
              <c:numCache>
                <c:formatCode>General</c:formatCode>
                <c:ptCount val="8"/>
                <c:pt idx="0">
                  <c:v>150</c:v>
                </c:pt>
                <c:pt idx="1">
                  <c:v>550</c:v>
                </c:pt>
                <c:pt idx="2">
                  <c:v>950</c:v>
                </c:pt>
                <c:pt idx="3">
                  <c:v>1350</c:v>
                </c:pt>
                <c:pt idx="4">
                  <c:v>1750</c:v>
                </c:pt>
                <c:pt idx="5">
                  <c:v>2150</c:v>
                </c:pt>
                <c:pt idx="6">
                  <c:v>2550</c:v>
                </c:pt>
              </c:numCache>
            </c:numRef>
          </c:xVal>
          <c:yVal>
            <c:numRef>
              <c:f>Graphique!$B$2:$B$9</c:f>
              <c:numCache>
                <c:formatCode>General</c:formatCode>
                <c:ptCount val="8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Graphique!$C$2:$C$9</c15:f>
                <c15:dlblRangeCache>
                  <c:ptCount val="8"/>
                  <c:pt idx="0">
                    <c:v>MW1</c:v>
                  </c:pt>
                  <c:pt idx="1">
                    <c:v>MW2A</c:v>
                  </c:pt>
                  <c:pt idx="2">
                    <c:v>MW2B</c:v>
                  </c:pt>
                  <c:pt idx="3">
                    <c:v>MW2M</c:v>
                  </c:pt>
                  <c:pt idx="4">
                    <c:v>MW2N</c:v>
                  </c:pt>
                  <c:pt idx="5">
                    <c:v>MW3</c:v>
                  </c:pt>
                  <c:pt idx="6">
                    <c:v>MWA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B-C41E-47CE-B49F-98849F54885A}"/>
            </c:ext>
          </c:extLst>
        </c:ser>
        <c:ser>
          <c:idx val="4"/>
          <c:order val="4"/>
          <c:tx>
            <c:strRef>
              <c:f>MW2M!$C$2</c:f>
              <c:strCache>
                <c:ptCount val="1"/>
                <c:pt idx="0">
                  <c:v>MW2M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solidFill>
                  <a:schemeClr val="bg1">
                    <a:lumMod val="50000"/>
                  </a:schemeClr>
                </a:solidFill>
              </a:ln>
              <a:effectLst/>
            </c:spPr>
          </c:marker>
          <c:xVal>
            <c:numRef>
              <c:f>MW2M!$D$2:$D$3</c:f>
              <c:numCache>
                <c:formatCode>General</c:formatCode>
                <c:ptCount val="2"/>
                <c:pt idx="0">
                  <c:v>1501</c:v>
                </c:pt>
                <c:pt idx="1">
                  <c:v>1501</c:v>
                </c:pt>
              </c:numCache>
            </c:numRef>
          </c:xVal>
          <c:yVal>
            <c:numRef>
              <c:f>MW2M!$A$2:$A$3</c:f>
              <c:numCache>
                <c:formatCode>General</c:formatCode>
                <c:ptCount val="2"/>
                <c:pt idx="0">
                  <c:v>301</c:v>
                </c:pt>
                <c:pt idx="1">
                  <c:v>301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167-4DB9-B8C6-690B8524FD44}"/>
            </c:ext>
          </c:extLst>
        </c:ser>
        <c:ser>
          <c:idx val="5"/>
          <c:order val="5"/>
          <c:tx>
            <c:strRef>
              <c:f>MW2N!$C$2</c:f>
              <c:strCache>
                <c:ptCount val="1"/>
                <c:pt idx="0">
                  <c:v>MW2N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solidFill>
                  <a:schemeClr val="bg1">
                    <a:lumMod val="50000"/>
                  </a:schemeClr>
                </a:solidFill>
              </a:ln>
              <a:effectLst/>
            </c:spPr>
          </c:marker>
          <c:xVal>
            <c:numRef>
              <c:f>MW2N!$D$2</c:f>
              <c:numCache>
                <c:formatCode>General</c:formatCode>
                <c:ptCount val="1"/>
                <c:pt idx="0">
                  <c:v>1779</c:v>
                </c:pt>
              </c:numCache>
            </c:numRef>
          </c:xVal>
          <c:yVal>
            <c:numRef>
              <c:f>MW2N!$A$2</c:f>
              <c:numCache>
                <c:formatCode>General</c:formatCode>
                <c:ptCount val="1"/>
                <c:pt idx="0">
                  <c:v>182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167-4DB9-B8C6-690B8524FD44}"/>
            </c:ext>
          </c:extLst>
        </c:ser>
        <c:ser>
          <c:idx val="6"/>
          <c:order val="6"/>
          <c:tx>
            <c:strRef>
              <c:f>'MW3'!$C$2</c:f>
              <c:strCache>
                <c:ptCount val="1"/>
                <c:pt idx="0">
                  <c:v>MW3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solidFill>
                  <a:schemeClr val="bg1">
                    <a:lumMod val="50000"/>
                  </a:schemeClr>
                </a:solidFill>
              </a:ln>
              <a:effectLst/>
            </c:spPr>
          </c:marker>
          <c:xVal>
            <c:numRef>
              <c:f>'MW3'!$D$2:$D$5</c:f>
              <c:numCache>
                <c:formatCode>General</c:formatCode>
                <c:ptCount val="4"/>
                <c:pt idx="0">
                  <c:v>2301</c:v>
                </c:pt>
                <c:pt idx="1">
                  <c:v>2301</c:v>
                </c:pt>
                <c:pt idx="2">
                  <c:v>2301</c:v>
                </c:pt>
                <c:pt idx="3">
                  <c:v>2301</c:v>
                </c:pt>
              </c:numCache>
            </c:numRef>
          </c:xVal>
          <c:yVal>
            <c:numRef>
              <c:f>'MW3'!$A$2:$A$5</c:f>
              <c:numCache>
                <c:formatCode>General</c:formatCode>
                <c:ptCount val="4"/>
                <c:pt idx="0">
                  <c:v>301</c:v>
                </c:pt>
                <c:pt idx="1">
                  <c:v>301</c:v>
                </c:pt>
                <c:pt idx="2">
                  <c:v>301</c:v>
                </c:pt>
                <c:pt idx="3">
                  <c:v>301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167-4DB9-B8C6-690B8524FD44}"/>
            </c:ext>
          </c:extLst>
        </c:ser>
        <c:ser>
          <c:idx val="7"/>
          <c:order val="7"/>
          <c:tx>
            <c:strRef>
              <c:f>MWA!$C$2</c:f>
              <c:strCache>
                <c:ptCount val="1"/>
                <c:pt idx="0">
                  <c:v>MWA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solidFill>
                  <a:schemeClr val="bg1">
                    <a:lumMod val="50000"/>
                  </a:schemeClr>
                </a:solidFill>
              </a:ln>
              <a:effectLst/>
            </c:spPr>
          </c:marker>
          <c:xVal>
            <c:numRef>
              <c:f>MWA!$D$2:$D$7</c:f>
              <c:numCache>
                <c:formatCode>General</c:formatCode>
                <c:ptCount val="6"/>
                <c:pt idx="0">
                  <c:v>2508</c:v>
                </c:pt>
                <c:pt idx="1">
                  <c:v>2701</c:v>
                </c:pt>
                <c:pt idx="2">
                  <c:v>2701</c:v>
                </c:pt>
                <c:pt idx="3">
                  <c:v>2701</c:v>
                </c:pt>
                <c:pt idx="4">
                  <c:v>2701</c:v>
                </c:pt>
                <c:pt idx="5">
                  <c:v>2578</c:v>
                </c:pt>
              </c:numCache>
            </c:numRef>
          </c:xVal>
          <c:yVal>
            <c:numRef>
              <c:f>MWA!$A$2:$A$7</c:f>
              <c:numCache>
                <c:formatCode>General</c:formatCode>
                <c:ptCount val="6"/>
                <c:pt idx="0">
                  <c:v>155</c:v>
                </c:pt>
                <c:pt idx="1">
                  <c:v>301</c:v>
                </c:pt>
                <c:pt idx="2">
                  <c:v>301</c:v>
                </c:pt>
                <c:pt idx="3">
                  <c:v>270</c:v>
                </c:pt>
                <c:pt idx="4">
                  <c:v>301</c:v>
                </c:pt>
                <c:pt idx="5">
                  <c:v>300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167-4DB9-B8C6-690B8524FD44}"/>
            </c:ext>
          </c:extLst>
        </c:ser>
        <c:ser>
          <c:idx val="8"/>
          <c:order val="8"/>
          <c:spPr>
            <a:ln w="12700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'MW1 TMW'!$H$3:$H$4</c:f>
              <c:numCache>
                <c:formatCode>General</c:formatCode>
                <c:ptCount val="2"/>
                <c:pt idx="0">
                  <c:v>100</c:v>
                </c:pt>
                <c:pt idx="1">
                  <c:v>300</c:v>
                </c:pt>
              </c:numCache>
            </c:numRef>
          </c:xVal>
          <c:yVal>
            <c:numRef>
              <c:f>'MW1 TMW'!$I$3:$I$4</c:f>
              <c:numCache>
                <c:formatCode>General</c:formatCode>
                <c:ptCount val="2"/>
                <c:pt idx="0">
                  <c:v>178</c:v>
                </c:pt>
                <c:pt idx="1">
                  <c:v>178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5B6-4315-BF5E-D679D0EE16DB}"/>
            </c:ext>
          </c:extLst>
        </c:ser>
        <c:ser>
          <c:idx val="9"/>
          <c:order val="9"/>
          <c:spPr>
            <a:ln w="25400" cap="rnd">
              <a:solidFill>
                <a:schemeClr val="accent1">
                  <a:lumMod val="40000"/>
                  <a:lumOff val="60000"/>
                </a:schemeClr>
              </a:solidFill>
              <a:prstDash val="lgDashDotDot"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Graphique!$F$2:$F$17</c:f>
              <c:numCache>
                <c:formatCode>General</c:formatCode>
                <c:ptCount val="16"/>
                <c:pt idx="0">
                  <c:v>400</c:v>
                </c:pt>
                <c:pt idx="1">
                  <c:v>400</c:v>
                </c:pt>
                <c:pt idx="2">
                  <c:v>800</c:v>
                </c:pt>
                <c:pt idx="3">
                  <c:v>800</c:v>
                </c:pt>
                <c:pt idx="4">
                  <c:v>1200</c:v>
                </c:pt>
                <c:pt idx="5">
                  <c:v>1200</c:v>
                </c:pt>
                <c:pt idx="6">
                  <c:v>1600</c:v>
                </c:pt>
                <c:pt idx="7">
                  <c:v>1600</c:v>
                </c:pt>
                <c:pt idx="8">
                  <c:v>2000</c:v>
                </c:pt>
                <c:pt idx="9">
                  <c:v>2000</c:v>
                </c:pt>
                <c:pt idx="10">
                  <c:v>2400</c:v>
                </c:pt>
                <c:pt idx="11">
                  <c:v>2400</c:v>
                </c:pt>
                <c:pt idx="12">
                  <c:v>2800</c:v>
                </c:pt>
                <c:pt idx="13">
                  <c:v>2800</c:v>
                </c:pt>
                <c:pt idx="14">
                  <c:v>3200</c:v>
                </c:pt>
                <c:pt idx="15">
                  <c:v>3200</c:v>
                </c:pt>
              </c:numCache>
            </c:numRef>
          </c:xVal>
          <c:yVal>
            <c:numRef>
              <c:f>Graphique!$G$2:$G$17</c:f>
              <c:numCache>
                <c:formatCode>General</c:formatCode>
                <c:ptCount val="16"/>
                <c:pt idx="0">
                  <c:v>-100</c:v>
                </c:pt>
                <c:pt idx="1">
                  <c:v>500</c:v>
                </c:pt>
                <c:pt idx="2">
                  <c:v>500</c:v>
                </c:pt>
                <c:pt idx="3">
                  <c:v>-100</c:v>
                </c:pt>
                <c:pt idx="4">
                  <c:v>-100</c:v>
                </c:pt>
                <c:pt idx="5">
                  <c:v>500</c:v>
                </c:pt>
                <c:pt idx="6">
                  <c:v>500</c:v>
                </c:pt>
                <c:pt idx="7">
                  <c:v>-100</c:v>
                </c:pt>
                <c:pt idx="8">
                  <c:v>-100</c:v>
                </c:pt>
                <c:pt idx="9">
                  <c:v>500</c:v>
                </c:pt>
                <c:pt idx="10">
                  <c:v>500</c:v>
                </c:pt>
                <c:pt idx="11">
                  <c:v>-100</c:v>
                </c:pt>
                <c:pt idx="12">
                  <c:v>-100</c:v>
                </c:pt>
                <c:pt idx="13">
                  <c:v>500</c:v>
                </c:pt>
                <c:pt idx="14">
                  <c:v>500</c:v>
                </c:pt>
                <c:pt idx="15">
                  <c:v>-100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25B6-4315-BF5E-D679D0EE16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0077104"/>
        <c:axId val="820081368"/>
      </c:scatterChart>
      <c:scatterChart>
        <c:scatterStyle val="lineMarker"/>
        <c:varyColors val="0"/>
        <c:ser>
          <c:idx val="10"/>
          <c:order val="1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numRef>
              <c:f>Graphique!$I$3:$I$4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Graphique!$J$3:$J$4</c:f>
              <c:numCache>
                <c:formatCode>General</c:formatCode>
                <c:ptCount val="2"/>
                <c:pt idx="0">
                  <c:v>1</c:v>
                </c:pt>
                <c:pt idx="1">
                  <c:v>300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25B6-4315-BF5E-D679D0EE16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6523816"/>
        <c:axId val="506522176"/>
      </c:scatterChart>
      <c:valAx>
        <c:axId val="820077104"/>
        <c:scaling>
          <c:orientation val="minMax"/>
          <c:max val="2800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20081368"/>
        <c:crosses val="autoZero"/>
        <c:crossBetween val="midCat"/>
      </c:valAx>
      <c:valAx>
        <c:axId val="820081368"/>
        <c:scaling>
          <c:orientation val="minMax"/>
          <c:max val="320"/>
          <c:min val="10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 sz="1800" b="1" i="1" baseline="0">
                    <a:effectLst/>
                  </a:rPr>
                  <a:t>Collagène/Epinéphérine</a:t>
                </a:r>
                <a:endParaRPr lang="nl-BE">
                  <a:effectLst/>
                </a:endParaRP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nl-B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20077104"/>
        <c:crosses val="autoZero"/>
        <c:crossBetween val="midCat"/>
        <c:majorUnit val="20"/>
      </c:valAx>
      <c:valAx>
        <c:axId val="506522176"/>
        <c:scaling>
          <c:orientation val="minMax"/>
          <c:max val="320"/>
          <c:min val="10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06523816"/>
        <c:crosses val="max"/>
        <c:crossBetween val="midCat"/>
        <c:majorUnit val="20"/>
      </c:valAx>
      <c:valAx>
        <c:axId val="5065238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6522176"/>
        <c:crossBetween val="midCat"/>
      </c:valAx>
      <c:spPr>
        <a:noFill/>
        <a:ln w="12700">
          <a:solidFill>
            <a:schemeClr val="tx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1974B2C-6596-4E11-8F22-33B40CBD9770}">
  <sheetPr codeName="Grafiek8">
    <tabColor theme="9" tint="0.39997558519241921"/>
  </sheetPr>
  <sheetViews>
    <sheetView tabSelected="1" zoomScale="12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750" cy="6080125"/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A2B2C877-19BD-8EC3-667C-1B45F50DE11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B20B16-3A3E-40F8-BB13-B0061BDCE591}" name="Tabel1" displayName="Tabel1" ref="A1:D82" totalsRowShown="0" headerRowDxfId="34" dataDxfId="33">
  <autoFilter ref="A1:D82" xr:uid="{21B20B16-3A3E-40F8-BB13-B0061BDCE591}"/>
  <tableColumns count="4">
    <tableColumn id="1" xr3:uid="{1964DF57-B573-4B18-BBDE-E46BF9B6EC87}" name="Collagène/Epinéphérine" dataDxfId="32"/>
    <tableColumn id="2" xr3:uid="{D4536938-01C7-4D65-9328-5744951E0F99}" name="Collagène/ADP" dataDxfId="31"/>
    <tableColumn id="3" xr3:uid="{F719D9D9-C4F0-49E5-9B28-9EF63A50C88D}" name="Diagnostic" dataDxfId="30"/>
    <tableColumn id="4" xr3:uid="{DBE51315-1F78-42B4-9F43-4DB09D607DF1}" name="offset" dataDxfId="29">
      <calculatedColumnFormula>IF(TRIM(Tabel1[[#This Row],[Collagène/ADP]])&lt;&gt;"",Tabel1[[#This Row],[Collagène/ADP]]+$F$1,NA())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C5E5174-2BE5-452F-8542-385C2E784EA7}" name="Tabel2" displayName="Tabel2" ref="A1:D8" totalsRowShown="0" headerRowDxfId="28">
  <autoFilter ref="A1:D8" xr:uid="{BC5E5174-2BE5-452F-8542-385C2E784EA7}"/>
  <tableColumns count="4">
    <tableColumn id="1" xr3:uid="{2078ADC3-688A-4A90-B978-66A9907EF74C}" name="Collagène/Epinéphérine" dataDxfId="27"/>
    <tableColumn id="2" xr3:uid="{FCA6263D-9F7C-4B63-BC48-FC5913F20A03}" name="Collagène/ADP" dataDxfId="26"/>
    <tableColumn id="3" xr3:uid="{F861A9A1-552C-462F-BB5F-9BA1A8671FCC}" name="Diagnostic" dataDxfId="25"/>
    <tableColumn id="4" xr3:uid="{C6FAF47B-296B-4F2B-AACB-D9B1865E1559}" name="offset" dataDxfId="24">
      <calculatedColumnFormula>IF(TRIM(Tabel2[[#This Row],[Collagène/ADP]])&lt;&gt;"",Tabel2[[#This Row],[Collagène/ADP]]+$F$1,NA())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B271A12-7477-45B0-A41D-BC51C1A11521}" name="Tabel3" displayName="Tabel3" ref="A1:D4" totalsRowShown="0" headerRowDxfId="23">
  <autoFilter ref="A1:D4" xr:uid="{9B271A12-7477-45B0-A41D-BC51C1A11521}"/>
  <tableColumns count="4">
    <tableColumn id="1" xr3:uid="{E7382583-F6C4-4C88-B4EF-BED4B73ACE08}" name="Collagène/Epinéphérine"/>
    <tableColumn id="2" xr3:uid="{55871DCB-DD27-47B6-A7DF-8DD8ABCE6945}" name="Collagène/ADP"/>
    <tableColumn id="3" xr3:uid="{E83A7DBF-F8D4-41C4-8CBC-5F41EE6432E1}" name="Diagnostic" dataDxfId="22"/>
    <tableColumn id="4" xr3:uid="{16339AE6-38B8-4E3B-807B-24662077EF3E}" name="offset" dataDxfId="21">
      <calculatedColumnFormula>IF(TRIM(Tabel3[[#This Row],[Collagène/ADP]])&lt;&gt;"",Tabel3[[#This Row],[Collagène/ADP]]+$F$1,NA())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02A7E7E-102A-4CB6-A5AC-F6F7A8FE2C16}" name="Tabel4" displayName="Tabel4" ref="A1:D3" totalsRowShown="0" headerRowDxfId="20">
  <autoFilter ref="A1:D3" xr:uid="{102A7E7E-102A-4CB6-A5AC-F6F7A8FE2C16}"/>
  <tableColumns count="4">
    <tableColumn id="1" xr3:uid="{138595C7-5D80-4CCC-ADD1-2BC5E1ADBF04}" name="Collagène/Epinéphérine" dataDxfId="19"/>
    <tableColumn id="2" xr3:uid="{0F634768-C50C-491D-B925-AEEA850680F4}" name="Collagène/ADP" dataDxfId="18"/>
    <tableColumn id="3" xr3:uid="{4D6B10E3-13CB-4947-ABD2-5636C8E819F6}" name="Diagnostic" dataDxfId="17"/>
    <tableColumn id="4" xr3:uid="{5C289C40-070F-43B4-8F02-4E47160B6684}" name="offset" dataDxfId="16">
      <calculatedColumnFormula>IF(TRIM(Tabel4[[#This Row],[Collagène/ADP]])&lt;&gt;"",Tabel4[[#This Row],[Collagène/ADP]]+$F$1,NA())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4421E82-3049-4F35-9DFC-78AC2EF0AF51}" name="Tabel5" displayName="Tabel5" ref="A1:D2" totalsRowShown="0" headerRowDxfId="15" dataDxfId="14">
  <autoFilter ref="A1:D2" xr:uid="{94421E82-3049-4F35-9DFC-78AC2EF0AF51}"/>
  <tableColumns count="4">
    <tableColumn id="1" xr3:uid="{8A896399-C9B6-4A0C-A6D6-61F879FB07F5}" name="Collagène/Epinéphérine" dataDxfId="13"/>
    <tableColumn id="2" xr3:uid="{FE002768-8CA4-4ADC-B67F-C18C98061D8B}" name="Collagène/ADP" dataDxfId="12"/>
    <tableColumn id="3" xr3:uid="{6CEE1DF0-7952-4BAE-A2A9-470ABEF2EF45}" name="Diagnostic" dataDxfId="11"/>
    <tableColumn id="4" xr3:uid="{BFEE804E-EE08-4589-A554-ACFA1B84E5AE}" name="offset" dataDxfId="10">
      <calculatedColumnFormula>IF(TRIM(Tabel5[[#This Row],[Collagène/ADP]])&lt;&gt;"",Tabel5[[#This Row],[Collagène/ADP]]+$F$1,NA())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CF7E62C-D911-4BAF-80CC-D59B89196550}" name="Tabel6" displayName="Tabel6" ref="A1:D5" totalsRowShown="0" headerRowDxfId="9">
  <autoFilter ref="A1:D5" xr:uid="{ACF7E62C-D911-4BAF-80CC-D59B89196550}"/>
  <tableColumns count="4">
    <tableColumn id="1" xr3:uid="{978924E3-6A83-4703-980D-75F404A50135}" name="Collagène/Epinéphérine" dataDxfId="8"/>
    <tableColumn id="2" xr3:uid="{9B71426D-CD6F-4D68-A9DA-8779C2799402}" name="Collagène/ADP"/>
    <tableColumn id="3" xr3:uid="{8E6858E9-401E-4BEF-BD0B-112B7C80B75A}" name="Diagnostic" dataDxfId="7"/>
    <tableColumn id="4" xr3:uid="{F846515D-9F42-4182-8ADB-78AE82BC2BD1}" name="offset" dataDxfId="6">
      <calculatedColumnFormula>IF(TRIM(Tabel6[[#This Row],[Collagène/ADP]])&lt;&gt;"",Tabel6[[#This Row],[Collagène/ADP]]+$F$1,NA())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9CC94D3-BFA3-42AD-AF00-00EEBE5940F9}" name="Tabel7" displayName="Tabel7" ref="A1:D7" totalsRowShown="0" headerRowDxfId="5" dataDxfId="4">
  <autoFilter ref="A1:D7" xr:uid="{79CC94D3-BFA3-42AD-AF00-00EEBE5940F9}"/>
  <tableColumns count="4">
    <tableColumn id="1" xr3:uid="{F050E504-BBB1-4D36-A485-38385FF00D3A}" name="Collagène/Epinéphérine" dataDxfId="3"/>
    <tableColumn id="2" xr3:uid="{F7D48D38-C6C8-4202-B531-4AE9D043F1A0}" name="Collagène/ADP" dataDxfId="2"/>
    <tableColumn id="3" xr3:uid="{1B53CC70-829D-4E45-B77E-0DC3C1CE58E9}" name="Diagnostic" dataDxfId="1"/>
    <tableColumn id="4" xr3:uid="{204B6A7D-FFEE-4A13-810F-8C1297D40603}" name="offset" dataDxfId="0">
      <calculatedColumnFormula>IF(TRIM(Tabel7[[#This Row],[Collagène/ADP]])&lt;&gt;"",Tabel7[[#This Row],[Collagène/ADP]]+$F$1,NA())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0A66F-C70A-0945-8077-C3B152F3AE43}">
  <sheetPr codeName="Blad1"/>
  <dimension ref="A1:I82"/>
  <sheetViews>
    <sheetView workbookViewId="0"/>
  </sheetViews>
  <sheetFormatPr defaultColWidth="11" defaultRowHeight="15.75" x14ac:dyDescent="0.25"/>
  <cols>
    <col min="1" max="1" width="23.25" customWidth="1"/>
    <col min="2" max="2" width="15.5" customWidth="1"/>
    <col min="3" max="3" width="11.625" customWidth="1"/>
    <col min="5" max="5" width="10.875" customWidth="1"/>
  </cols>
  <sheetData>
    <row r="1" spans="1:9" x14ac:dyDescent="0.25">
      <c r="A1" s="1" t="s">
        <v>0</v>
      </c>
      <c r="B1" s="1" t="s">
        <v>1</v>
      </c>
      <c r="C1" s="1" t="s">
        <v>4</v>
      </c>
      <c r="D1" s="1" t="s">
        <v>13</v>
      </c>
      <c r="F1" s="3">
        <v>0</v>
      </c>
      <c r="H1" t="s">
        <v>16</v>
      </c>
    </row>
    <row r="2" spans="1:9" x14ac:dyDescent="0.25">
      <c r="A2" s="1">
        <v>289</v>
      </c>
      <c r="B2" s="1">
        <v>223</v>
      </c>
      <c r="C2" s="1" t="s">
        <v>5</v>
      </c>
      <c r="D2">
        <f>IF(TRIM(Tabel1[[#This Row],[Collagène/ADP]])&lt;&gt;"",Tabel1[[#This Row],[Collagène/ADP]]+$F$1,NA())</f>
        <v>223</v>
      </c>
      <c r="G2" t="s">
        <v>14</v>
      </c>
      <c r="H2" t="s">
        <v>17</v>
      </c>
      <c r="I2" t="s">
        <v>15</v>
      </c>
    </row>
    <row r="3" spans="1:9" x14ac:dyDescent="0.25">
      <c r="A3" s="1">
        <v>301</v>
      </c>
      <c r="B3" s="2">
        <v>301</v>
      </c>
      <c r="C3" s="1" t="s">
        <v>5</v>
      </c>
      <c r="D3">
        <f>IF(TRIM(Tabel1[[#This Row],[Collagène/ADP]])&lt;&gt;"",Tabel1[[#This Row],[Collagène/ADP]]+$F$1,NA())</f>
        <v>301</v>
      </c>
      <c r="G3">
        <v>100</v>
      </c>
      <c r="H3">
        <f>+G3+F1</f>
        <v>100</v>
      </c>
      <c r="I3">
        <f>MEDIAN(Tabel1[Collagène/Epinéphérine])</f>
        <v>178</v>
      </c>
    </row>
    <row r="4" spans="1:9" x14ac:dyDescent="0.25">
      <c r="A4" s="1">
        <v>258</v>
      </c>
      <c r="B4" s="1">
        <v>218</v>
      </c>
      <c r="C4" s="1" t="s">
        <v>5</v>
      </c>
      <c r="D4">
        <f>IF(TRIM(Tabel1[[#This Row],[Collagène/ADP]])&lt;&gt;"",Tabel1[[#This Row],[Collagène/ADP]]+$F$1,NA())</f>
        <v>218</v>
      </c>
      <c r="G4">
        <v>300</v>
      </c>
      <c r="H4">
        <f>+G4+F2</f>
        <v>300</v>
      </c>
      <c r="I4">
        <f>+I3</f>
        <v>178</v>
      </c>
    </row>
    <row r="5" spans="1:9" x14ac:dyDescent="0.25">
      <c r="A5" s="1">
        <v>301</v>
      </c>
      <c r="B5" s="1">
        <v>206</v>
      </c>
      <c r="C5" s="1" t="s">
        <v>5</v>
      </c>
      <c r="D5">
        <f>IF(TRIM(Tabel1[[#This Row],[Collagène/ADP]])&lt;&gt;"",Tabel1[[#This Row],[Collagène/ADP]]+$F$1,NA())</f>
        <v>206</v>
      </c>
    </row>
    <row r="6" spans="1:9" x14ac:dyDescent="0.25">
      <c r="A6" s="1">
        <v>258</v>
      </c>
      <c r="B6" s="1">
        <v>301</v>
      </c>
      <c r="C6" s="1" t="s">
        <v>5</v>
      </c>
      <c r="D6">
        <f>IF(TRIM(Tabel1[[#This Row],[Collagène/ADP]])&lt;&gt;"",Tabel1[[#This Row],[Collagène/ADP]]+$F$1,NA())</f>
        <v>301</v>
      </c>
    </row>
    <row r="7" spans="1:9" x14ac:dyDescent="0.25">
      <c r="A7" s="1">
        <v>272</v>
      </c>
      <c r="B7" s="1">
        <v>248</v>
      </c>
      <c r="C7" s="1" t="s">
        <v>5</v>
      </c>
      <c r="D7">
        <f>IF(TRIM(Tabel1[[#This Row],[Collagène/ADP]])&lt;&gt;"",Tabel1[[#This Row],[Collagène/ADP]]+$F$1,NA())</f>
        <v>248</v>
      </c>
    </row>
    <row r="8" spans="1:9" x14ac:dyDescent="0.25">
      <c r="A8" s="1">
        <v>232</v>
      </c>
      <c r="B8" s="1">
        <v>177</v>
      </c>
      <c r="C8" s="1" t="s">
        <v>5</v>
      </c>
      <c r="D8">
        <f>IF(TRIM(Tabel1[[#This Row],[Collagène/ADP]])&lt;&gt;"",Tabel1[[#This Row],[Collagène/ADP]]+$F$1,NA())</f>
        <v>177</v>
      </c>
    </row>
    <row r="9" spans="1:9" x14ac:dyDescent="0.25">
      <c r="A9" s="1">
        <v>184</v>
      </c>
      <c r="B9" s="1">
        <v>196</v>
      </c>
      <c r="C9" s="1" t="s">
        <v>5</v>
      </c>
      <c r="D9">
        <f>IF(TRIM(Tabel1[[#This Row],[Collagène/ADP]])&lt;&gt;"",Tabel1[[#This Row],[Collagène/ADP]]+$F$1,NA())</f>
        <v>196</v>
      </c>
    </row>
    <row r="10" spans="1:9" x14ac:dyDescent="0.25">
      <c r="A10" s="1">
        <v>301</v>
      </c>
      <c r="B10" s="1">
        <v>234</v>
      </c>
      <c r="C10" s="1" t="s">
        <v>5</v>
      </c>
      <c r="D10">
        <f>IF(TRIM(Tabel1[[#This Row],[Collagène/ADP]])&lt;&gt;"",Tabel1[[#This Row],[Collagène/ADP]]+$F$1,NA())</f>
        <v>234</v>
      </c>
    </row>
    <row r="11" spans="1:9" x14ac:dyDescent="0.25">
      <c r="A11" s="1">
        <v>157</v>
      </c>
      <c r="B11" s="1">
        <v>96</v>
      </c>
      <c r="C11" s="1" t="s">
        <v>5</v>
      </c>
      <c r="D11">
        <f>IF(TRIM(Tabel1[[#This Row],[Collagène/ADP]])&lt;&gt;"",Tabel1[[#This Row],[Collagène/ADP]]+$F$1,NA())</f>
        <v>96</v>
      </c>
    </row>
    <row r="12" spans="1:9" x14ac:dyDescent="0.25">
      <c r="A12" s="1">
        <v>301</v>
      </c>
      <c r="B12" s="2">
        <v>301</v>
      </c>
      <c r="C12" s="1" t="s">
        <v>5</v>
      </c>
      <c r="D12">
        <f>IF(TRIM(Tabel1[[#This Row],[Collagène/ADP]])&lt;&gt;"",Tabel1[[#This Row],[Collagène/ADP]]+$F$1,NA())</f>
        <v>301</v>
      </c>
    </row>
    <row r="13" spans="1:9" x14ac:dyDescent="0.25">
      <c r="A13" s="1">
        <v>167</v>
      </c>
      <c r="B13" s="1">
        <v>117</v>
      </c>
      <c r="C13" s="1" t="s">
        <v>5</v>
      </c>
      <c r="D13">
        <f>IF(TRIM(Tabel1[[#This Row],[Collagène/ADP]])&lt;&gt;"",Tabel1[[#This Row],[Collagène/ADP]]+$F$1,NA())</f>
        <v>117</v>
      </c>
    </row>
    <row r="14" spans="1:9" x14ac:dyDescent="0.25">
      <c r="A14" s="1">
        <v>149</v>
      </c>
      <c r="B14" s="1" t="s">
        <v>2</v>
      </c>
      <c r="C14" s="1" t="s">
        <v>5</v>
      </c>
      <c r="D14" t="e">
        <f>IF(TRIM(Tabel1[[#This Row],[Collagène/ADP]])&lt;&gt;"",Tabel1[[#This Row],[Collagène/ADP]]+$F$1,NA())</f>
        <v>#N/A</v>
      </c>
    </row>
    <row r="15" spans="1:9" x14ac:dyDescent="0.25">
      <c r="A15" s="1">
        <v>169</v>
      </c>
      <c r="B15" s="1">
        <v>132</v>
      </c>
      <c r="C15" s="1" t="s">
        <v>5</v>
      </c>
      <c r="D15">
        <f>IF(TRIM(Tabel1[[#This Row],[Collagène/ADP]])&lt;&gt;"",Tabel1[[#This Row],[Collagène/ADP]]+$F$1,NA())</f>
        <v>132</v>
      </c>
    </row>
    <row r="16" spans="1:9" x14ac:dyDescent="0.25">
      <c r="A16" s="1">
        <v>301</v>
      </c>
      <c r="B16" s="2">
        <v>301</v>
      </c>
      <c r="C16" s="1" t="s">
        <v>5</v>
      </c>
      <c r="D16">
        <f>IF(TRIM(Tabel1[[#This Row],[Collagène/ADP]])&lt;&gt;"",Tabel1[[#This Row],[Collagène/ADP]]+$F$1,NA())</f>
        <v>301</v>
      </c>
    </row>
    <row r="17" spans="1:4" x14ac:dyDescent="0.25">
      <c r="A17" s="1">
        <v>117</v>
      </c>
      <c r="B17" s="1" t="s">
        <v>3</v>
      </c>
      <c r="C17" s="1" t="s">
        <v>5</v>
      </c>
      <c r="D17" t="e">
        <f>IF(TRIM(Tabel1[[#This Row],[Collagène/ADP]])&lt;&gt;"",Tabel1[[#This Row],[Collagène/ADP]]+$F$1,NA())</f>
        <v>#N/A</v>
      </c>
    </row>
    <row r="18" spans="1:4" x14ac:dyDescent="0.25">
      <c r="A18" s="1">
        <v>168</v>
      </c>
      <c r="B18" s="1">
        <v>145</v>
      </c>
      <c r="C18" s="1" t="s">
        <v>5</v>
      </c>
      <c r="D18">
        <f>IF(TRIM(Tabel1[[#This Row],[Collagène/ADP]])&lt;&gt;"",Tabel1[[#This Row],[Collagène/ADP]]+$F$1,NA())</f>
        <v>145</v>
      </c>
    </row>
    <row r="19" spans="1:4" x14ac:dyDescent="0.25">
      <c r="A19" s="1">
        <v>156</v>
      </c>
      <c r="B19" s="1">
        <v>127</v>
      </c>
      <c r="C19" s="1" t="s">
        <v>5</v>
      </c>
      <c r="D19">
        <f>IF(TRIM(Tabel1[[#This Row],[Collagène/ADP]])&lt;&gt;"",Tabel1[[#This Row],[Collagène/ADP]]+$F$1,NA())</f>
        <v>127</v>
      </c>
    </row>
    <row r="20" spans="1:4" x14ac:dyDescent="0.25">
      <c r="A20" s="1">
        <v>171</v>
      </c>
      <c r="B20" s="1">
        <v>174</v>
      </c>
      <c r="C20" s="1" t="s">
        <v>5</v>
      </c>
      <c r="D20">
        <f>IF(TRIM(Tabel1[[#This Row],[Collagène/ADP]])&lt;&gt;"",Tabel1[[#This Row],[Collagène/ADP]]+$F$1,NA())</f>
        <v>174</v>
      </c>
    </row>
    <row r="21" spans="1:4" x14ac:dyDescent="0.25">
      <c r="A21" s="1">
        <v>190</v>
      </c>
      <c r="B21" s="1">
        <v>162</v>
      </c>
      <c r="C21" s="1" t="s">
        <v>5</v>
      </c>
      <c r="D21">
        <f>IF(TRIM(Tabel1[[#This Row],[Collagène/ADP]])&lt;&gt;"",Tabel1[[#This Row],[Collagène/ADP]]+$F$1,NA())</f>
        <v>162</v>
      </c>
    </row>
    <row r="22" spans="1:4" x14ac:dyDescent="0.25">
      <c r="A22" s="1">
        <v>245</v>
      </c>
      <c r="B22" s="1">
        <v>301</v>
      </c>
      <c r="C22" s="1" t="s">
        <v>5</v>
      </c>
      <c r="D22">
        <f>IF(TRIM(Tabel1[[#This Row],[Collagène/ADP]])&lt;&gt;"",Tabel1[[#This Row],[Collagène/ADP]]+$F$1,NA())</f>
        <v>301</v>
      </c>
    </row>
    <row r="23" spans="1:4" x14ac:dyDescent="0.25">
      <c r="A23" s="1">
        <v>284</v>
      </c>
      <c r="B23" s="1">
        <v>243</v>
      </c>
      <c r="C23" s="1" t="s">
        <v>5</v>
      </c>
      <c r="D23">
        <f>IF(TRIM(Tabel1[[#This Row],[Collagène/ADP]])&lt;&gt;"",Tabel1[[#This Row],[Collagène/ADP]]+$F$1,NA())</f>
        <v>243</v>
      </c>
    </row>
    <row r="24" spans="1:4" x14ac:dyDescent="0.25">
      <c r="A24" s="1">
        <v>181</v>
      </c>
      <c r="B24" s="1">
        <v>144</v>
      </c>
      <c r="C24" s="1" t="s">
        <v>5</v>
      </c>
      <c r="D24">
        <f>IF(TRIM(Tabel1[[#This Row],[Collagène/ADP]])&lt;&gt;"",Tabel1[[#This Row],[Collagène/ADP]]+$F$1,NA())</f>
        <v>144</v>
      </c>
    </row>
    <row r="25" spans="1:4" x14ac:dyDescent="0.25">
      <c r="A25" s="1">
        <v>115</v>
      </c>
      <c r="B25" s="1" t="s">
        <v>3</v>
      </c>
      <c r="C25" s="1" t="s">
        <v>5</v>
      </c>
      <c r="D25" t="e">
        <f>IF(TRIM(Tabel1[[#This Row],[Collagène/ADP]])&lt;&gt;"",Tabel1[[#This Row],[Collagène/ADP]]+$F$1,NA())</f>
        <v>#N/A</v>
      </c>
    </row>
    <row r="26" spans="1:4" x14ac:dyDescent="0.25">
      <c r="A26" s="1">
        <v>166</v>
      </c>
      <c r="B26" s="1">
        <v>133</v>
      </c>
      <c r="C26" s="1" t="s">
        <v>5</v>
      </c>
      <c r="D26">
        <f>IF(TRIM(Tabel1[[#This Row],[Collagène/ADP]])&lt;&gt;"",Tabel1[[#This Row],[Collagène/ADP]]+$F$1,NA())</f>
        <v>133</v>
      </c>
    </row>
    <row r="27" spans="1:4" x14ac:dyDescent="0.25">
      <c r="A27" s="1">
        <v>166</v>
      </c>
      <c r="B27" s="1">
        <v>150</v>
      </c>
      <c r="C27" s="1" t="s">
        <v>5</v>
      </c>
      <c r="D27">
        <f>IF(TRIM(Tabel1[[#This Row],[Collagène/ADP]])&lt;&gt;"",Tabel1[[#This Row],[Collagène/ADP]]+$F$1,NA())</f>
        <v>150</v>
      </c>
    </row>
    <row r="28" spans="1:4" x14ac:dyDescent="0.25">
      <c r="A28" s="1">
        <v>301</v>
      </c>
      <c r="B28" s="1">
        <v>174</v>
      </c>
      <c r="C28" s="1" t="s">
        <v>5</v>
      </c>
      <c r="D28">
        <f>IF(TRIM(Tabel1[[#This Row],[Collagène/ADP]])&lt;&gt;"",Tabel1[[#This Row],[Collagène/ADP]]+$F$1,NA())</f>
        <v>174</v>
      </c>
    </row>
    <row r="29" spans="1:4" x14ac:dyDescent="0.25">
      <c r="A29" s="1">
        <v>174</v>
      </c>
      <c r="B29" s="1">
        <v>129</v>
      </c>
      <c r="C29" s="1" t="s">
        <v>5</v>
      </c>
      <c r="D29">
        <f>IF(TRIM(Tabel1[[#This Row],[Collagène/ADP]])&lt;&gt;"",Tabel1[[#This Row],[Collagène/ADP]]+$F$1,NA())</f>
        <v>129</v>
      </c>
    </row>
    <row r="30" spans="1:4" x14ac:dyDescent="0.25">
      <c r="A30" s="1">
        <v>155</v>
      </c>
      <c r="B30" s="1">
        <v>124</v>
      </c>
      <c r="C30" s="1" t="s">
        <v>5</v>
      </c>
      <c r="D30">
        <f>IF(TRIM(Tabel1[[#This Row],[Collagène/ADP]])&lt;&gt;"",Tabel1[[#This Row],[Collagène/ADP]]+$F$1,NA())</f>
        <v>124</v>
      </c>
    </row>
    <row r="31" spans="1:4" x14ac:dyDescent="0.25">
      <c r="A31" s="1">
        <v>194</v>
      </c>
      <c r="B31" s="1">
        <v>137</v>
      </c>
      <c r="C31" s="1" t="s">
        <v>6</v>
      </c>
      <c r="D31">
        <f>IF(TRIM(Tabel1[[#This Row],[Collagène/ADP]])&lt;&gt;"",Tabel1[[#This Row],[Collagène/ADP]]+$F$1,NA())</f>
        <v>137</v>
      </c>
    </row>
    <row r="32" spans="1:4" x14ac:dyDescent="0.25">
      <c r="A32" s="1">
        <v>220</v>
      </c>
      <c r="B32" s="1">
        <v>153</v>
      </c>
      <c r="C32" s="1" t="s">
        <v>5</v>
      </c>
      <c r="D32">
        <f>IF(TRIM(Tabel1[[#This Row],[Collagène/ADP]])&lt;&gt;"",Tabel1[[#This Row],[Collagène/ADP]]+$F$1,NA())</f>
        <v>153</v>
      </c>
    </row>
    <row r="33" spans="1:4" x14ac:dyDescent="0.25">
      <c r="A33" s="1">
        <v>178</v>
      </c>
      <c r="B33" s="1">
        <v>169</v>
      </c>
      <c r="C33" s="1" t="s">
        <v>5</v>
      </c>
      <c r="D33">
        <f>IF(TRIM(Tabel1[[#This Row],[Collagène/ADP]])&lt;&gt;"",Tabel1[[#This Row],[Collagène/ADP]]+$F$1,NA())</f>
        <v>169</v>
      </c>
    </row>
    <row r="34" spans="1:4" x14ac:dyDescent="0.25">
      <c r="A34" s="1">
        <v>191</v>
      </c>
      <c r="B34" s="1">
        <v>150</v>
      </c>
      <c r="C34" s="1" t="s">
        <v>5</v>
      </c>
      <c r="D34">
        <f>IF(TRIM(Tabel1[[#This Row],[Collagène/ADP]])&lt;&gt;"",Tabel1[[#This Row],[Collagène/ADP]]+$F$1,NA())</f>
        <v>150</v>
      </c>
    </row>
    <row r="35" spans="1:4" x14ac:dyDescent="0.25">
      <c r="A35" s="1">
        <v>213</v>
      </c>
      <c r="B35" s="1">
        <v>145</v>
      </c>
      <c r="C35" s="1" t="s">
        <v>6</v>
      </c>
      <c r="D35">
        <f>IF(TRIM(Tabel1[[#This Row],[Collagène/ADP]])&lt;&gt;"",Tabel1[[#This Row],[Collagène/ADP]]+$F$1,NA())</f>
        <v>145</v>
      </c>
    </row>
    <row r="36" spans="1:4" x14ac:dyDescent="0.25">
      <c r="A36" s="1">
        <v>165</v>
      </c>
      <c r="B36" s="1">
        <v>155</v>
      </c>
      <c r="C36" s="1" t="s">
        <v>6</v>
      </c>
      <c r="D36">
        <f>IF(TRIM(Tabel1[[#This Row],[Collagène/ADP]])&lt;&gt;"",Tabel1[[#This Row],[Collagène/ADP]]+$F$1,NA())</f>
        <v>155</v>
      </c>
    </row>
    <row r="37" spans="1:4" x14ac:dyDescent="0.25">
      <c r="A37" s="1">
        <v>165</v>
      </c>
      <c r="B37" s="1">
        <v>142</v>
      </c>
      <c r="C37" s="1" t="s">
        <v>6</v>
      </c>
      <c r="D37">
        <f>IF(TRIM(Tabel1[[#This Row],[Collagène/ADP]])&lt;&gt;"",Tabel1[[#This Row],[Collagène/ADP]]+$F$1,NA())</f>
        <v>142</v>
      </c>
    </row>
    <row r="38" spans="1:4" x14ac:dyDescent="0.25">
      <c r="A38" s="1">
        <v>195</v>
      </c>
      <c r="B38" s="1">
        <v>196</v>
      </c>
      <c r="C38" s="1" t="s">
        <v>5</v>
      </c>
      <c r="D38">
        <f>IF(TRIM(Tabel1[[#This Row],[Collagène/ADP]])&lt;&gt;"",Tabel1[[#This Row],[Collagène/ADP]]+$F$1,NA())</f>
        <v>196</v>
      </c>
    </row>
    <row r="39" spans="1:4" x14ac:dyDescent="0.25">
      <c r="A39" s="1">
        <v>151</v>
      </c>
      <c r="B39" s="1">
        <v>119</v>
      </c>
      <c r="C39" s="1" t="s">
        <v>6</v>
      </c>
      <c r="D39">
        <f>IF(TRIM(Tabel1[[#This Row],[Collagène/ADP]])&lt;&gt;"",Tabel1[[#This Row],[Collagène/ADP]]+$F$1,NA())</f>
        <v>119</v>
      </c>
    </row>
    <row r="40" spans="1:4" x14ac:dyDescent="0.25">
      <c r="A40" s="1">
        <v>165</v>
      </c>
      <c r="B40" s="1">
        <v>163</v>
      </c>
      <c r="C40" s="1" t="s">
        <v>6</v>
      </c>
      <c r="D40">
        <f>IF(TRIM(Tabel1[[#This Row],[Collagène/ADP]])&lt;&gt;"",Tabel1[[#This Row],[Collagène/ADP]]+$F$1,NA())</f>
        <v>163</v>
      </c>
    </row>
    <row r="41" spans="1:4" x14ac:dyDescent="0.25">
      <c r="A41" s="1">
        <v>280</v>
      </c>
      <c r="B41" s="1">
        <v>279</v>
      </c>
      <c r="C41" s="1" t="s">
        <v>5</v>
      </c>
      <c r="D41">
        <f>IF(TRIM(Tabel1[[#This Row],[Collagène/ADP]])&lt;&gt;"",Tabel1[[#This Row],[Collagène/ADP]]+$F$1,NA())</f>
        <v>279</v>
      </c>
    </row>
    <row r="42" spans="1:4" x14ac:dyDescent="0.25">
      <c r="A42" s="1">
        <v>164</v>
      </c>
      <c r="B42" s="1">
        <v>139</v>
      </c>
      <c r="C42" s="1" t="s">
        <v>6</v>
      </c>
      <c r="D42">
        <f>IF(TRIM(Tabel1[[#This Row],[Collagène/ADP]])&lt;&gt;"",Tabel1[[#This Row],[Collagène/ADP]]+$F$1,NA())</f>
        <v>139</v>
      </c>
    </row>
    <row r="43" spans="1:4" x14ac:dyDescent="0.25">
      <c r="A43" s="1">
        <v>230</v>
      </c>
      <c r="B43" s="1">
        <v>259</v>
      </c>
      <c r="C43" s="1" t="s">
        <v>5</v>
      </c>
      <c r="D43">
        <f>IF(TRIM(Tabel1[[#This Row],[Collagène/ADP]])&lt;&gt;"",Tabel1[[#This Row],[Collagène/ADP]]+$F$1,NA())</f>
        <v>259</v>
      </c>
    </row>
    <row r="44" spans="1:4" x14ac:dyDescent="0.25">
      <c r="A44" s="1">
        <v>140</v>
      </c>
      <c r="B44" s="1" t="s">
        <v>2</v>
      </c>
      <c r="C44" s="1" t="s">
        <v>5</v>
      </c>
      <c r="D44" t="e">
        <f>IF(TRIM(Tabel1[[#This Row],[Collagène/ADP]])&lt;&gt;"",Tabel1[[#This Row],[Collagène/ADP]]+$F$1,NA())</f>
        <v>#N/A</v>
      </c>
    </row>
    <row r="45" spans="1:4" x14ac:dyDescent="0.25">
      <c r="A45" s="1">
        <v>242</v>
      </c>
      <c r="B45" s="1">
        <v>204</v>
      </c>
      <c r="C45" s="1" t="s">
        <v>6</v>
      </c>
      <c r="D45">
        <f>IF(TRIM(Tabel1[[#This Row],[Collagène/ADP]])&lt;&gt;"",Tabel1[[#This Row],[Collagène/ADP]]+$F$1,NA())</f>
        <v>204</v>
      </c>
    </row>
    <row r="46" spans="1:4" x14ac:dyDescent="0.25">
      <c r="A46" s="1">
        <v>232</v>
      </c>
      <c r="B46" s="1">
        <v>205</v>
      </c>
      <c r="C46" s="1" t="s">
        <v>6</v>
      </c>
      <c r="D46">
        <f>IF(TRIM(Tabel1[[#This Row],[Collagène/ADP]])&lt;&gt;"",Tabel1[[#This Row],[Collagène/ADP]]+$F$1,NA())</f>
        <v>205</v>
      </c>
    </row>
    <row r="47" spans="1:4" x14ac:dyDescent="0.25">
      <c r="A47" s="1">
        <v>229</v>
      </c>
      <c r="B47" s="1">
        <v>151</v>
      </c>
      <c r="C47" s="1" t="s">
        <v>6</v>
      </c>
      <c r="D47">
        <f>IF(TRIM(Tabel1[[#This Row],[Collagène/ADP]])&lt;&gt;"",Tabel1[[#This Row],[Collagène/ADP]]+$F$1,NA())</f>
        <v>151</v>
      </c>
    </row>
    <row r="48" spans="1:4" x14ac:dyDescent="0.25">
      <c r="A48" s="1">
        <v>177</v>
      </c>
      <c r="B48" s="1">
        <v>185</v>
      </c>
      <c r="C48" s="1" t="s">
        <v>5</v>
      </c>
      <c r="D48">
        <f>IF(TRIM(Tabel1[[#This Row],[Collagène/ADP]])&lt;&gt;"",Tabel1[[#This Row],[Collagène/ADP]]+$F$1,NA())</f>
        <v>185</v>
      </c>
    </row>
    <row r="49" spans="1:4" x14ac:dyDescent="0.25">
      <c r="A49" s="1">
        <v>223</v>
      </c>
      <c r="B49" s="1">
        <v>124</v>
      </c>
      <c r="C49" s="1" t="s">
        <v>5</v>
      </c>
      <c r="D49">
        <f>IF(TRIM(Tabel1[[#This Row],[Collagène/ADP]])&lt;&gt;"",Tabel1[[#This Row],[Collagène/ADP]]+$F$1,NA())</f>
        <v>124</v>
      </c>
    </row>
    <row r="50" spans="1:4" x14ac:dyDescent="0.25">
      <c r="A50" s="2">
        <v>301</v>
      </c>
      <c r="B50" s="1">
        <v>148</v>
      </c>
      <c r="C50" s="1" t="s">
        <v>5</v>
      </c>
      <c r="D50">
        <f>IF(TRIM(Tabel1[[#This Row],[Collagène/ADP]])&lt;&gt;"",Tabel1[[#This Row],[Collagène/ADP]]+$F$1,NA())</f>
        <v>148</v>
      </c>
    </row>
    <row r="51" spans="1:4" x14ac:dyDescent="0.25">
      <c r="A51" s="1">
        <v>166</v>
      </c>
      <c r="B51" s="1">
        <v>133</v>
      </c>
      <c r="C51" s="1" t="s">
        <v>5</v>
      </c>
      <c r="D51">
        <f>IF(TRIM(Tabel1[[#This Row],[Collagène/ADP]])&lt;&gt;"",Tabel1[[#This Row],[Collagène/ADP]]+$F$1,NA())</f>
        <v>133</v>
      </c>
    </row>
    <row r="52" spans="1:4" x14ac:dyDescent="0.25">
      <c r="A52" s="1">
        <v>162</v>
      </c>
      <c r="B52" s="1">
        <v>142</v>
      </c>
      <c r="C52" s="1" t="s">
        <v>5</v>
      </c>
      <c r="D52">
        <f>IF(TRIM(Tabel1[[#This Row],[Collagène/ADP]])&lt;&gt;"",Tabel1[[#This Row],[Collagène/ADP]]+$F$1,NA())</f>
        <v>142</v>
      </c>
    </row>
    <row r="53" spans="1:4" x14ac:dyDescent="0.25">
      <c r="A53" s="1">
        <v>178</v>
      </c>
      <c r="B53" s="1">
        <v>138</v>
      </c>
      <c r="C53" s="1" t="s">
        <v>6</v>
      </c>
      <c r="D53">
        <f>IF(TRIM(Tabel1[[#This Row],[Collagène/ADP]])&lt;&gt;"",Tabel1[[#This Row],[Collagène/ADP]]+$F$1,NA())</f>
        <v>138</v>
      </c>
    </row>
    <row r="54" spans="1:4" x14ac:dyDescent="0.25">
      <c r="A54" s="1">
        <v>212</v>
      </c>
      <c r="B54" s="1">
        <v>248</v>
      </c>
      <c r="C54" s="1" t="s">
        <v>6</v>
      </c>
      <c r="D54">
        <f>IF(TRIM(Tabel1[[#This Row],[Collagène/ADP]])&lt;&gt;"",Tabel1[[#This Row],[Collagène/ADP]]+$F$1,NA())</f>
        <v>248</v>
      </c>
    </row>
    <row r="55" spans="1:4" x14ac:dyDescent="0.25">
      <c r="A55" s="1">
        <v>228</v>
      </c>
      <c r="B55" s="1">
        <v>164</v>
      </c>
      <c r="C55" s="1" t="s">
        <v>5</v>
      </c>
      <c r="D55">
        <f>IF(TRIM(Tabel1[[#This Row],[Collagène/ADP]])&lt;&gt;"",Tabel1[[#This Row],[Collagène/ADP]]+$F$1,NA())</f>
        <v>164</v>
      </c>
    </row>
    <row r="56" spans="1:4" x14ac:dyDescent="0.25">
      <c r="A56" s="1">
        <v>179</v>
      </c>
      <c r="B56" s="1">
        <v>142</v>
      </c>
      <c r="C56" s="1" t="s">
        <v>6</v>
      </c>
      <c r="D56">
        <f>IF(TRIM(Tabel1[[#This Row],[Collagène/ADP]])&lt;&gt;"",Tabel1[[#This Row],[Collagène/ADP]]+$F$1,NA())</f>
        <v>142</v>
      </c>
    </row>
    <row r="57" spans="1:4" x14ac:dyDescent="0.25">
      <c r="A57" s="1">
        <v>138</v>
      </c>
      <c r="B57" s="1" t="s">
        <v>3</v>
      </c>
      <c r="C57" s="1" t="s">
        <v>6</v>
      </c>
      <c r="D57" t="e">
        <f>IF(TRIM(Tabel1[[#This Row],[Collagène/ADP]])&lt;&gt;"",Tabel1[[#This Row],[Collagène/ADP]]+$F$1,NA())</f>
        <v>#N/A</v>
      </c>
    </row>
    <row r="58" spans="1:4" x14ac:dyDescent="0.25">
      <c r="A58" s="1">
        <v>114</v>
      </c>
      <c r="B58" s="1" t="s">
        <v>2</v>
      </c>
      <c r="C58" s="1" t="s">
        <v>6</v>
      </c>
      <c r="D58" t="e">
        <f>IF(TRIM(Tabel1[[#This Row],[Collagène/ADP]])&lt;&gt;"",Tabel1[[#This Row],[Collagène/ADP]]+$F$1,NA())</f>
        <v>#N/A</v>
      </c>
    </row>
    <row r="59" spans="1:4" x14ac:dyDescent="0.25">
      <c r="A59" s="1">
        <v>270</v>
      </c>
      <c r="B59" s="1">
        <v>130</v>
      </c>
      <c r="C59" s="1" t="s">
        <v>6</v>
      </c>
      <c r="D59">
        <f>IF(TRIM(Tabel1[[#This Row],[Collagène/ADP]])&lt;&gt;"",Tabel1[[#This Row],[Collagène/ADP]]+$F$1,NA())</f>
        <v>130</v>
      </c>
    </row>
    <row r="60" spans="1:4" x14ac:dyDescent="0.25">
      <c r="A60" s="1">
        <v>202</v>
      </c>
      <c r="B60" s="1">
        <v>128</v>
      </c>
      <c r="C60" s="1" t="s">
        <v>5</v>
      </c>
      <c r="D60">
        <f>IF(TRIM(Tabel1[[#This Row],[Collagène/ADP]])&lt;&gt;"",Tabel1[[#This Row],[Collagène/ADP]]+$F$1,NA())</f>
        <v>128</v>
      </c>
    </row>
    <row r="61" spans="1:4" x14ac:dyDescent="0.25">
      <c r="A61" s="2">
        <v>301</v>
      </c>
      <c r="B61" s="1">
        <v>160</v>
      </c>
      <c r="C61" s="1" t="s">
        <v>6</v>
      </c>
      <c r="D61">
        <f>IF(TRIM(Tabel1[[#This Row],[Collagène/ADP]])&lt;&gt;"",Tabel1[[#This Row],[Collagène/ADP]]+$F$1,NA())</f>
        <v>160</v>
      </c>
    </row>
    <row r="62" spans="1:4" x14ac:dyDescent="0.25">
      <c r="A62" s="1">
        <v>168</v>
      </c>
      <c r="B62" s="1">
        <v>181</v>
      </c>
      <c r="C62" s="1" t="s">
        <v>5</v>
      </c>
      <c r="D62">
        <f>IF(TRIM(Tabel1[[#This Row],[Collagène/ADP]])&lt;&gt;"",Tabel1[[#This Row],[Collagène/ADP]]+$F$1,NA())</f>
        <v>181</v>
      </c>
    </row>
    <row r="63" spans="1:4" x14ac:dyDescent="0.25">
      <c r="A63" s="1">
        <v>117</v>
      </c>
      <c r="B63" s="1" t="s">
        <v>2</v>
      </c>
      <c r="C63" s="1" t="s">
        <v>6</v>
      </c>
      <c r="D63" t="e">
        <f>IF(TRIM(Tabel1[[#This Row],[Collagène/ADP]])&lt;&gt;"",Tabel1[[#This Row],[Collagène/ADP]]+$F$1,NA())</f>
        <v>#N/A</v>
      </c>
    </row>
    <row r="64" spans="1:4" x14ac:dyDescent="0.25">
      <c r="A64" s="1">
        <v>219</v>
      </c>
      <c r="B64" s="1">
        <v>139</v>
      </c>
      <c r="C64" s="1" t="s">
        <v>6</v>
      </c>
      <c r="D64">
        <f>IF(TRIM(Tabel1[[#This Row],[Collagène/ADP]])&lt;&gt;"",Tabel1[[#This Row],[Collagène/ADP]]+$F$1,NA())</f>
        <v>139</v>
      </c>
    </row>
    <row r="65" spans="1:4" x14ac:dyDescent="0.25">
      <c r="A65" s="1">
        <v>178</v>
      </c>
      <c r="B65" s="1">
        <v>146</v>
      </c>
      <c r="C65" s="1" t="s">
        <v>5</v>
      </c>
      <c r="D65">
        <f>IF(TRIM(Tabel1[[#This Row],[Collagène/ADP]])&lt;&gt;"",Tabel1[[#This Row],[Collagène/ADP]]+$F$1,NA())</f>
        <v>146</v>
      </c>
    </row>
    <row r="66" spans="1:4" x14ac:dyDescent="0.25">
      <c r="A66" s="1">
        <v>139</v>
      </c>
      <c r="B66" s="1" t="s">
        <v>2</v>
      </c>
      <c r="C66" s="1" t="s">
        <v>5</v>
      </c>
      <c r="D66" t="e">
        <f>IF(TRIM(Tabel1[[#This Row],[Collagène/ADP]])&lt;&gt;"",Tabel1[[#This Row],[Collagène/ADP]]+$F$1,NA())</f>
        <v>#N/A</v>
      </c>
    </row>
    <row r="67" spans="1:4" x14ac:dyDescent="0.25">
      <c r="A67" s="1">
        <v>264</v>
      </c>
      <c r="B67" s="1">
        <v>210</v>
      </c>
      <c r="C67" s="1" t="s">
        <v>6</v>
      </c>
      <c r="D67">
        <f>IF(TRIM(Tabel1[[#This Row],[Collagène/ADP]])&lt;&gt;"",Tabel1[[#This Row],[Collagène/ADP]]+$F$1,NA())</f>
        <v>210</v>
      </c>
    </row>
    <row r="68" spans="1:4" x14ac:dyDescent="0.25">
      <c r="A68" s="1">
        <v>176</v>
      </c>
      <c r="B68" s="1">
        <v>132</v>
      </c>
      <c r="C68" s="1" t="s">
        <v>5</v>
      </c>
      <c r="D68">
        <f>IF(TRIM(Tabel1[[#This Row],[Collagène/ADP]])&lt;&gt;"",Tabel1[[#This Row],[Collagène/ADP]]+$F$1,NA())</f>
        <v>132</v>
      </c>
    </row>
    <row r="69" spans="1:4" x14ac:dyDescent="0.25">
      <c r="A69" s="1">
        <v>148</v>
      </c>
      <c r="B69" s="1" t="s">
        <v>2</v>
      </c>
      <c r="C69" s="1" t="s">
        <v>6</v>
      </c>
      <c r="D69" t="e">
        <f>IF(TRIM(Tabel1[[#This Row],[Collagène/ADP]])&lt;&gt;"",Tabel1[[#This Row],[Collagène/ADP]]+$F$1,NA())</f>
        <v>#N/A</v>
      </c>
    </row>
    <row r="70" spans="1:4" x14ac:dyDescent="0.25">
      <c r="A70" s="1">
        <v>161</v>
      </c>
      <c r="B70" s="1">
        <v>123</v>
      </c>
      <c r="C70" s="1" t="s">
        <v>6</v>
      </c>
      <c r="D70">
        <f>IF(TRIM(Tabel1[[#This Row],[Collagène/ADP]])&lt;&gt;"",Tabel1[[#This Row],[Collagène/ADP]]+$F$1,NA())</f>
        <v>123</v>
      </c>
    </row>
    <row r="71" spans="1:4" x14ac:dyDescent="0.25">
      <c r="A71" s="1">
        <v>176</v>
      </c>
      <c r="B71" s="1">
        <v>115</v>
      </c>
      <c r="C71" s="1" t="s">
        <v>5</v>
      </c>
      <c r="D71">
        <f>IF(TRIM(Tabel1[[#This Row],[Collagène/ADP]])&lt;&gt;"",Tabel1[[#This Row],[Collagène/ADP]]+$F$1,NA())</f>
        <v>115</v>
      </c>
    </row>
    <row r="72" spans="1:4" x14ac:dyDescent="0.25">
      <c r="A72" s="1">
        <v>162</v>
      </c>
      <c r="B72" s="1">
        <v>162</v>
      </c>
      <c r="C72" s="1" t="s">
        <v>5</v>
      </c>
      <c r="D72">
        <f>IF(TRIM(Tabel1[[#This Row],[Collagène/ADP]])&lt;&gt;"",Tabel1[[#This Row],[Collagène/ADP]]+$F$1,NA())</f>
        <v>162</v>
      </c>
    </row>
    <row r="73" spans="1:4" x14ac:dyDescent="0.25">
      <c r="A73" s="1">
        <v>163</v>
      </c>
      <c r="B73" s="1">
        <v>108</v>
      </c>
      <c r="C73" s="1" t="s">
        <v>6</v>
      </c>
      <c r="D73">
        <f>IF(TRIM(Tabel1[[#This Row],[Collagène/ADP]])&lt;&gt;"",Tabel1[[#This Row],[Collagène/ADP]]+$F$1,NA())</f>
        <v>108</v>
      </c>
    </row>
    <row r="74" spans="1:4" x14ac:dyDescent="0.25">
      <c r="A74" s="1">
        <v>192</v>
      </c>
      <c r="B74" s="1">
        <v>150</v>
      </c>
      <c r="C74" s="1" t="s">
        <v>5</v>
      </c>
      <c r="D74">
        <f>IF(TRIM(Tabel1[[#This Row],[Collagène/ADP]])&lt;&gt;"",Tabel1[[#This Row],[Collagène/ADP]]+$F$1,NA())</f>
        <v>150</v>
      </c>
    </row>
    <row r="75" spans="1:4" x14ac:dyDescent="0.25">
      <c r="A75" s="1">
        <v>178</v>
      </c>
      <c r="B75" s="1">
        <v>147</v>
      </c>
      <c r="C75" s="1" t="s">
        <v>5</v>
      </c>
      <c r="D75">
        <f>IF(TRIM(Tabel1[[#This Row],[Collagène/ADP]])&lt;&gt;"",Tabel1[[#This Row],[Collagène/ADP]]+$F$1,NA())</f>
        <v>147</v>
      </c>
    </row>
    <row r="76" spans="1:4" x14ac:dyDescent="0.25">
      <c r="A76" s="1">
        <v>125</v>
      </c>
      <c r="B76" s="1" t="s">
        <v>2</v>
      </c>
      <c r="C76" s="1" t="s">
        <v>5</v>
      </c>
      <c r="D76" t="e">
        <f>IF(TRIM(Tabel1[[#This Row],[Collagène/ADP]])&lt;&gt;"",Tabel1[[#This Row],[Collagène/ADP]]+$F$1,NA())</f>
        <v>#N/A</v>
      </c>
    </row>
    <row r="77" spans="1:4" x14ac:dyDescent="0.25">
      <c r="A77" s="1">
        <v>165</v>
      </c>
      <c r="B77" s="1">
        <v>113</v>
      </c>
      <c r="C77" s="1" t="s">
        <v>5</v>
      </c>
      <c r="D77">
        <f>IF(TRIM(Tabel1[[#This Row],[Collagène/ADP]])&lt;&gt;"",Tabel1[[#This Row],[Collagène/ADP]]+$F$1,NA())</f>
        <v>113</v>
      </c>
    </row>
    <row r="78" spans="1:4" x14ac:dyDescent="0.25">
      <c r="A78" s="1">
        <v>186</v>
      </c>
      <c r="B78" s="1">
        <v>115</v>
      </c>
      <c r="C78" s="1" t="s">
        <v>6</v>
      </c>
      <c r="D78">
        <f>IF(TRIM(Tabel1[[#This Row],[Collagène/ADP]])&lt;&gt;"",Tabel1[[#This Row],[Collagène/ADP]]+$F$1,NA())</f>
        <v>115</v>
      </c>
    </row>
    <row r="79" spans="1:4" x14ac:dyDescent="0.25">
      <c r="A79" s="1">
        <v>112</v>
      </c>
      <c r="B79" s="1" t="s">
        <v>2</v>
      </c>
      <c r="C79" s="1" t="s">
        <v>5</v>
      </c>
      <c r="D79" t="e">
        <f>IF(TRIM(Tabel1[[#This Row],[Collagène/ADP]])&lt;&gt;"",Tabel1[[#This Row],[Collagène/ADP]]+$F$1,NA())</f>
        <v>#N/A</v>
      </c>
    </row>
    <row r="80" spans="1:4" x14ac:dyDescent="0.25">
      <c r="A80" s="1">
        <v>129</v>
      </c>
      <c r="B80" s="1" t="s">
        <v>3</v>
      </c>
      <c r="C80" s="1" t="s">
        <v>6</v>
      </c>
      <c r="D80" t="e">
        <f>IF(TRIM(Tabel1[[#This Row],[Collagène/ADP]])&lt;&gt;"",Tabel1[[#This Row],[Collagène/ADP]]+$F$1,NA())</f>
        <v>#N/A</v>
      </c>
    </row>
    <row r="81" spans="1:4" x14ac:dyDescent="0.25">
      <c r="A81" s="1">
        <v>127</v>
      </c>
      <c r="B81" s="1" t="s">
        <v>2</v>
      </c>
      <c r="C81" s="1" t="s">
        <v>5</v>
      </c>
      <c r="D81" t="e">
        <f>IF(TRIM(Tabel1[[#This Row],[Collagène/ADP]])&lt;&gt;"",Tabel1[[#This Row],[Collagène/ADP]]+$F$1,NA())</f>
        <v>#N/A</v>
      </c>
    </row>
    <row r="82" spans="1:4" x14ac:dyDescent="0.25">
      <c r="A82" s="1">
        <v>301</v>
      </c>
      <c r="B82" s="1">
        <v>191</v>
      </c>
      <c r="C82" s="1" t="s">
        <v>5</v>
      </c>
      <c r="D82">
        <f>IF(TRIM(Tabel1[[#This Row],[Collagène/ADP]])&lt;&gt;"",Tabel1[[#This Row],[Collagène/ADP]]+$F$1,NA())</f>
        <v>191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AD609-A11D-794B-A92E-FD397108798F}">
  <sheetPr codeName="Blad2"/>
  <dimension ref="A1:I8"/>
  <sheetViews>
    <sheetView workbookViewId="0">
      <selection activeCell="F1" sqref="F1:I5"/>
    </sheetView>
  </sheetViews>
  <sheetFormatPr defaultColWidth="11" defaultRowHeight="15.75" x14ac:dyDescent="0.25"/>
  <cols>
    <col min="1" max="1" width="23.25" customWidth="1"/>
    <col min="2" max="2" width="15.5" customWidth="1"/>
    <col min="3" max="3" width="11.625" customWidth="1"/>
  </cols>
  <sheetData>
    <row r="1" spans="1:9" x14ac:dyDescent="0.25">
      <c r="A1" s="1" t="s">
        <v>0</v>
      </c>
      <c r="B1" s="1" t="s">
        <v>1</v>
      </c>
      <c r="C1" s="1" t="s">
        <v>4</v>
      </c>
      <c r="D1" s="1" t="s">
        <v>13</v>
      </c>
      <c r="F1" s="3">
        <v>400</v>
      </c>
      <c r="H1" t="s">
        <v>16</v>
      </c>
    </row>
    <row r="2" spans="1:9" x14ac:dyDescent="0.25">
      <c r="A2" s="1">
        <v>301</v>
      </c>
      <c r="B2" s="2">
        <v>301</v>
      </c>
      <c r="C2" s="1" t="s">
        <v>7</v>
      </c>
      <c r="D2">
        <f>IF(TRIM(Tabel2[[#This Row],[Collagène/ADP]])&lt;&gt;"",Tabel2[[#This Row],[Collagène/ADP]]+$F$1,NA())</f>
        <v>701</v>
      </c>
      <c r="G2" t="s">
        <v>14</v>
      </c>
      <c r="H2" t="s">
        <v>17</v>
      </c>
      <c r="I2" t="s">
        <v>15</v>
      </c>
    </row>
    <row r="3" spans="1:9" x14ac:dyDescent="0.25">
      <c r="A3" s="2">
        <v>301</v>
      </c>
      <c r="B3" s="1">
        <v>281</v>
      </c>
      <c r="C3" s="1" t="s">
        <v>7</v>
      </c>
      <c r="D3">
        <f>IF(TRIM(Tabel2[[#This Row],[Collagène/ADP]])&lt;&gt;"",Tabel2[[#This Row],[Collagène/ADP]]+$F$1,NA())</f>
        <v>681</v>
      </c>
      <c r="G3">
        <v>100</v>
      </c>
      <c r="H3">
        <f>+G3+F1</f>
        <v>500</v>
      </c>
      <c r="I3">
        <v>200</v>
      </c>
    </row>
    <row r="4" spans="1:9" x14ac:dyDescent="0.25">
      <c r="A4" s="1">
        <v>301</v>
      </c>
      <c r="B4" s="1">
        <v>301</v>
      </c>
      <c r="C4" s="1" t="s">
        <v>7</v>
      </c>
      <c r="D4">
        <f>IF(TRIM(Tabel2[[#This Row],[Collagène/ADP]])&lt;&gt;"",Tabel2[[#This Row],[Collagène/ADP]]+$F$1,NA())</f>
        <v>701</v>
      </c>
      <c r="G4">
        <v>300</v>
      </c>
      <c r="H4">
        <f>+G4+F2</f>
        <v>300</v>
      </c>
      <c r="I4">
        <v>200</v>
      </c>
    </row>
    <row r="5" spans="1:9" x14ac:dyDescent="0.25">
      <c r="A5" s="1">
        <v>301</v>
      </c>
      <c r="B5" s="2">
        <v>301</v>
      </c>
      <c r="C5" s="1" t="s">
        <v>7</v>
      </c>
      <c r="D5">
        <f>IF(TRIM(Tabel2[[#This Row],[Collagène/ADP]])&lt;&gt;"",Tabel2[[#This Row],[Collagène/ADP]]+$F$1,NA())</f>
        <v>701</v>
      </c>
    </row>
    <row r="6" spans="1:9" x14ac:dyDescent="0.25">
      <c r="A6" s="2">
        <v>301</v>
      </c>
      <c r="B6" s="2">
        <v>301</v>
      </c>
      <c r="C6" s="1" t="s">
        <v>7</v>
      </c>
      <c r="D6">
        <f>IF(TRIM(Tabel2[[#This Row],[Collagène/ADP]])&lt;&gt;"",Tabel2[[#This Row],[Collagène/ADP]]+$F$1,NA())</f>
        <v>701</v>
      </c>
    </row>
    <row r="7" spans="1:9" x14ac:dyDescent="0.25">
      <c r="A7" s="1">
        <v>215</v>
      </c>
      <c r="B7" s="1">
        <v>248</v>
      </c>
      <c r="C7" s="1" t="s">
        <v>7</v>
      </c>
      <c r="D7">
        <f>IF(TRIM(Tabel2[[#This Row],[Collagène/ADP]])&lt;&gt;"",Tabel2[[#This Row],[Collagène/ADP]]+$F$1,NA())</f>
        <v>648</v>
      </c>
    </row>
    <row r="8" spans="1:9" x14ac:dyDescent="0.25">
      <c r="A8" s="2">
        <v>301</v>
      </c>
      <c r="B8" s="2">
        <v>301</v>
      </c>
      <c r="C8" s="1" t="s">
        <v>7</v>
      </c>
      <c r="D8">
        <f>IF(TRIM(Tabel2[[#This Row],[Collagène/ADP]])&lt;&gt;"",Tabel2[[#This Row],[Collagène/ADP]]+$F$1,NA())</f>
        <v>701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9B0B9-40EB-C242-AA7A-49F6F5B29046}">
  <sheetPr codeName="Blad3"/>
  <dimension ref="A1:I4"/>
  <sheetViews>
    <sheetView workbookViewId="0">
      <selection activeCell="D2" sqref="D2"/>
    </sheetView>
  </sheetViews>
  <sheetFormatPr defaultColWidth="11" defaultRowHeight="15.75" x14ac:dyDescent="0.25"/>
  <cols>
    <col min="1" max="1" width="23.25" customWidth="1"/>
    <col min="2" max="2" width="15.5" customWidth="1"/>
    <col min="3" max="3" width="11.625" customWidth="1"/>
  </cols>
  <sheetData>
    <row r="1" spans="1:9" x14ac:dyDescent="0.25">
      <c r="A1" s="1" t="s">
        <v>0</v>
      </c>
      <c r="B1" s="1" t="s">
        <v>1</v>
      </c>
      <c r="C1" s="1" t="s">
        <v>4</v>
      </c>
      <c r="D1" s="1" t="s">
        <v>13</v>
      </c>
      <c r="F1" s="3">
        <v>800</v>
      </c>
      <c r="H1" t="s">
        <v>16</v>
      </c>
    </row>
    <row r="2" spans="1:9" x14ac:dyDescent="0.25">
      <c r="A2" s="1">
        <v>301</v>
      </c>
      <c r="B2" s="1">
        <v>301</v>
      </c>
      <c r="C2" s="1" t="s">
        <v>8</v>
      </c>
      <c r="D2">
        <f>IF(TRIM(Tabel3[[#This Row],[Collagène/ADP]])&lt;&gt;"",Tabel3[[#This Row],[Collagène/ADP]]+$F$1,NA())</f>
        <v>1101</v>
      </c>
      <c r="G2" t="s">
        <v>14</v>
      </c>
      <c r="H2" t="s">
        <v>17</v>
      </c>
      <c r="I2" t="s">
        <v>15</v>
      </c>
    </row>
    <row r="3" spans="1:9" x14ac:dyDescent="0.25">
      <c r="A3" s="1">
        <v>168</v>
      </c>
      <c r="B3" s="1">
        <v>123</v>
      </c>
      <c r="C3" s="1" t="s">
        <v>8</v>
      </c>
      <c r="D3">
        <f>IF(TRIM(Tabel3[[#This Row],[Collagène/ADP]])&lt;&gt;"",Tabel3[[#This Row],[Collagène/ADP]]+$F$1,NA())</f>
        <v>923</v>
      </c>
      <c r="G3">
        <v>100</v>
      </c>
      <c r="H3">
        <f>+G3+F1</f>
        <v>900</v>
      </c>
      <c r="I3">
        <v>200</v>
      </c>
    </row>
    <row r="4" spans="1:9" x14ac:dyDescent="0.25">
      <c r="A4" s="2">
        <v>301</v>
      </c>
      <c r="B4" s="2">
        <v>301</v>
      </c>
      <c r="C4" s="1" t="s">
        <v>8</v>
      </c>
      <c r="D4">
        <f>IF(TRIM(Tabel3[[#This Row],[Collagène/ADP]])&lt;&gt;"",Tabel3[[#This Row],[Collagène/ADP]]+$F$1,NA())</f>
        <v>1101</v>
      </c>
      <c r="G4">
        <v>300</v>
      </c>
      <c r="H4">
        <f>+G4+F2</f>
        <v>300</v>
      </c>
      <c r="I4">
        <v>200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8FDDB-ED94-C74C-9952-563ABCCDCB2D}">
  <sheetPr codeName="Blad4"/>
  <dimension ref="A1:I4"/>
  <sheetViews>
    <sheetView workbookViewId="0">
      <selection activeCell="F1" sqref="F1:I4"/>
    </sheetView>
  </sheetViews>
  <sheetFormatPr defaultColWidth="11" defaultRowHeight="15.75" x14ac:dyDescent="0.25"/>
  <cols>
    <col min="1" max="1" width="23.25" customWidth="1"/>
    <col min="2" max="2" width="15.5" customWidth="1"/>
    <col min="3" max="3" width="11.625" customWidth="1"/>
  </cols>
  <sheetData>
    <row r="1" spans="1:9" x14ac:dyDescent="0.25">
      <c r="A1" s="1" t="s">
        <v>0</v>
      </c>
      <c r="B1" s="1" t="s">
        <v>1</v>
      </c>
      <c r="C1" s="1" t="s">
        <v>4</v>
      </c>
      <c r="D1" s="1" t="s">
        <v>13</v>
      </c>
      <c r="F1" s="3">
        <v>1200</v>
      </c>
      <c r="H1" t="s">
        <v>16</v>
      </c>
    </row>
    <row r="2" spans="1:9" x14ac:dyDescent="0.25">
      <c r="A2" s="1">
        <v>301</v>
      </c>
      <c r="B2" s="2">
        <v>301</v>
      </c>
      <c r="C2" s="1" t="s">
        <v>9</v>
      </c>
      <c r="D2">
        <f>IF(TRIM(Tabel4[[#This Row],[Collagène/ADP]])&lt;&gt;"",Tabel4[[#This Row],[Collagène/ADP]]+$F$1,NA())</f>
        <v>1501</v>
      </c>
      <c r="G2" t="s">
        <v>14</v>
      </c>
      <c r="H2" t="s">
        <v>17</v>
      </c>
      <c r="I2" t="s">
        <v>15</v>
      </c>
    </row>
    <row r="3" spans="1:9" x14ac:dyDescent="0.25">
      <c r="A3" s="1">
        <v>301</v>
      </c>
      <c r="B3" s="2">
        <v>301</v>
      </c>
      <c r="C3" s="1" t="s">
        <v>9</v>
      </c>
      <c r="D3">
        <f>IF(TRIM(Tabel4[[#This Row],[Collagène/ADP]])&lt;&gt;"",Tabel4[[#This Row],[Collagène/ADP]]+$F$1,NA())</f>
        <v>1501</v>
      </c>
      <c r="G3">
        <v>100</v>
      </c>
      <c r="H3">
        <f>+G3+F1</f>
        <v>1300</v>
      </c>
      <c r="I3">
        <v>200</v>
      </c>
    </row>
    <row r="4" spans="1:9" x14ac:dyDescent="0.25">
      <c r="G4">
        <v>300</v>
      </c>
      <c r="H4">
        <f>+G4+F2</f>
        <v>300</v>
      </c>
      <c r="I4">
        <v>200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B50C7-A6BB-0542-982E-98DA1BA82C62}">
  <sheetPr codeName="Blad5"/>
  <dimension ref="A1:I4"/>
  <sheetViews>
    <sheetView workbookViewId="0">
      <selection activeCell="F1" sqref="F1:I4"/>
    </sheetView>
  </sheetViews>
  <sheetFormatPr defaultColWidth="11" defaultRowHeight="15.75" x14ac:dyDescent="0.25"/>
  <cols>
    <col min="1" max="1" width="23.25" customWidth="1"/>
    <col min="2" max="2" width="18.125" customWidth="1"/>
    <col min="3" max="3" width="11.625" customWidth="1"/>
  </cols>
  <sheetData>
    <row r="1" spans="1:9" x14ac:dyDescent="0.25">
      <c r="A1" s="1" t="s">
        <v>0</v>
      </c>
      <c r="B1" s="1" t="s">
        <v>1</v>
      </c>
      <c r="C1" s="1" t="s">
        <v>4</v>
      </c>
      <c r="D1" s="1" t="s">
        <v>13</v>
      </c>
      <c r="F1" s="3">
        <v>1600</v>
      </c>
      <c r="H1" t="s">
        <v>16</v>
      </c>
    </row>
    <row r="2" spans="1:9" x14ac:dyDescent="0.25">
      <c r="A2" s="1">
        <v>182</v>
      </c>
      <c r="B2" s="1">
        <v>179</v>
      </c>
      <c r="C2" s="1" t="s">
        <v>10</v>
      </c>
      <c r="D2" s="1">
        <f>IF(TRIM(Tabel5[[#This Row],[Collagène/ADP]])&lt;&gt;"",Tabel5[[#This Row],[Collagène/ADP]]+$F$1,NA())</f>
        <v>1779</v>
      </c>
      <c r="G2" t="s">
        <v>14</v>
      </c>
      <c r="H2" t="s">
        <v>17</v>
      </c>
      <c r="I2" t="s">
        <v>15</v>
      </c>
    </row>
    <row r="3" spans="1:9" x14ac:dyDescent="0.25">
      <c r="G3">
        <v>100</v>
      </c>
      <c r="H3">
        <f>+G3+F1</f>
        <v>1700</v>
      </c>
      <c r="I3">
        <v>200</v>
      </c>
    </row>
    <row r="4" spans="1:9" x14ac:dyDescent="0.25">
      <c r="G4">
        <v>300</v>
      </c>
      <c r="H4">
        <f>+G4+F2</f>
        <v>300</v>
      </c>
      <c r="I4">
        <v>200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C3F9E-C548-6A46-8D1E-631D40B38CC2}">
  <sheetPr codeName="Blad6"/>
  <dimension ref="A1:I5"/>
  <sheetViews>
    <sheetView workbookViewId="0">
      <selection activeCell="F1" sqref="F1:I4"/>
    </sheetView>
  </sheetViews>
  <sheetFormatPr defaultColWidth="11" defaultRowHeight="15.75" x14ac:dyDescent="0.25"/>
  <cols>
    <col min="1" max="1" width="23.25" customWidth="1"/>
    <col min="2" max="2" width="15.5" customWidth="1"/>
    <col min="3" max="3" width="11.625" customWidth="1"/>
  </cols>
  <sheetData>
    <row r="1" spans="1:9" x14ac:dyDescent="0.25">
      <c r="A1" s="1" t="s">
        <v>0</v>
      </c>
      <c r="B1" s="1" t="s">
        <v>1</v>
      </c>
      <c r="C1" s="1" t="s">
        <v>4</v>
      </c>
      <c r="D1" s="1" t="s">
        <v>13</v>
      </c>
      <c r="F1" s="3">
        <v>2000</v>
      </c>
      <c r="H1" t="s">
        <v>16</v>
      </c>
    </row>
    <row r="2" spans="1:9" x14ac:dyDescent="0.25">
      <c r="A2" s="1">
        <v>301</v>
      </c>
      <c r="B2" s="1">
        <v>301</v>
      </c>
      <c r="C2" s="1" t="s">
        <v>11</v>
      </c>
      <c r="D2">
        <f>IF(TRIM(Tabel6[[#This Row],[Collagène/ADP]])&lt;&gt;"",Tabel6[[#This Row],[Collagène/ADP]]+$F$1,NA())</f>
        <v>2301</v>
      </c>
      <c r="G2" t="s">
        <v>14</v>
      </c>
      <c r="H2" t="s">
        <v>17</v>
      </c>
      <c r="I2" t="s">
        <v>15</v>
      </c>
    </row>
    <row r="3" spans="1:9" x14ac:dyDescent="0.25">
      <c r="A3" s="1">
        <v>301</v>
      </c>
      <c r="B3" s="2">
        <v>301</v>
      </c>
      <c r="C3" s="1" t="s">
        <v>11</v>
      </c>
      <c r="D3">
        <f>IF(TRIM(Tabel6[[#This Row],[Collagène/ADP]])&lt;&gt;"",Tabel6[[#This Row],[Collagène/ADP]]+$F$1,NA())</f>
        <v>2301</v>
      </c>
      <c r="G3">
        <v>100</v>
      </c>
      <c r="H3">
        <f>+G3+F1</f>
        <v>2100</v>
      </c>
      <c r="I3">
        <v>200</v>
      </c>
    </row>
    <row r="4" spans="1:9" x14ac:dyDescent="0.25">
      <c r="A4" s="1">
        <v>301</v>
      </c>
      <c r="B4" s="1">
        <v>301</v>
      </c>
      <c r="C4" s="1" t="s">
        <v>11</v>
      </c>
      <c r="D4">
        <f>IF(TRIM(Tabel6[[#This Row],[Collagène/ADP]])&lt;&gt;"",Tabel6[[#This Row],[Collagène/ADP]]+$F$1,NA())</f>
        <v>2301</v>
      </c>
      <c r="G4">
        <v>300</v>
      </c>
      <c r="H4">
        <f>+G4+F2</f>
        <v>300</v>
      </c>
      <c r="I4">
        <v>200</v>
      </c>
    </row>
    <row r="5" spans="1:9" x14ac:dyDescent="0.25">
      <c r="A5" s="2">
        <v>301</v>
      </c>
      <c r="B5" s="2">
        <v>301</v>
      </c>
      <c r="C5" s="1" t="s">
        <v>11</v>
      </c>
      <c r="D5">
        <f>IF(TRIM(Tabel6[[#This Row],[Collagène/ADP]])&lt;&gt;"",Tabel6[[#This Row],[Collagène/ADP]]+$F$1,NA())</f>
        <v>2301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A2571-9194-1741-8CC6-2C7F8DCF976C}">
  <sheetPr codeName="Blad7"/>
  <dimension ref="A1:I7"/>
  <sheetViews>
    <sheetView workbookViewId="0">
      <selection activeCell="G1" sqref="G1"/>
    </sheetView>
  </sheetViews>
  <sheetFormatPr defaultColWidth="11" defaultRowHeight="15.75" x14ac:dyDescent="0.25"/>
  <cols>
    <col min="1" max="1" width="23.25" customWidth="1"/>
    <col min="2" max="2" width="15.5" customWidth="1"/>
    <col min="3" max="3" width="11.625" customWidth="1"/>
  </cols>
  <sheetData>
    <row r="1" spans="1:9" x14ac:dyDescent="0.25">
      <c r="A1" s="1" t="s">
        <v>0</v>
      </c>
      <c r="B1" s="1" t="s">
        <v>1</v>
      </c>
      <c r="C1" s="1" t="s">
        <v>4</v>
      </c>
      <c r="D1" s="1" t="s">
        <v>13</v>
      </c>
      <c r="F1" s="3">
        <v>2400</v>
      </c>
      <c r="H1" t="s">
        <v>16</v>
      </c>
    </row>
    <row r="2" spans="1:9" x14ac:dyDescent="0.25">
      <c r="A2" s="1">
        <v>155</v>
      </c>
      <c r="B2" s="1">
        <v>108</v>
      </c>
      <c r="C2" s="2" t="s">
        <v>12</v>
      </c>
      <c r="D2" s="1">
        <f>IF(TRIM(Tabel7[[#This Row],[Collagène/ADP]])&lt;&gt;"",Tabel7[[#This Row],[Collagène/ADP]]+$F$1,NA())</f>
        <v>2508</v>
      </c>
      <c r="G2" t="s">
        <v>14</v>
      </c>
      <c r="H2" t="s">
        <v>17</v>
      </c>
      <c r="I2" t="s">
        <v>15</v>
      </c>
    </row>
    <row r="3" spans="1:9" x14ac:dyDescent="0.25">
      <c r="A3" s="1">
        <v>301</v>
      </c>
      <c r="B3" s="1">
        <v>301</v>
      </c>
      <c r="C3" s="1" t="s">
        <v>12</v>
      </c>
      <c r="D3" s="1">
        <f>IF(TRIM(Tabel7[[#This Row],[Collagène/ADP]])&lt;&gt;"",Tabel7[[#This Row],[Collagène/ADP]]+$F$1,NA())</f>
        <v>2701</v>
      </c>
      <c r="G3">
        <v>100</v>
      </c>
      <c r="H3">
        <f>+G3+F1</f>
        <v>2500</v>
      </c>
      <c r="I3">
        <v>200</v>
      </c>
    </row>
    <row r="4" spans="1:9" x14ac:dyDescent="0.25">
      <c r="A4" s="1">
        <v>301</v>
      </c>
      <c r="B4" s="2">
        <v>301</v>
      </c>
      <c r="C4" s="1" t="s">
        <v>12</v>
      </c>
      <c r="D4" s="1">
        <f>IF(TRIM(Tabel7[[#This Row],[Collagène/ADP]])&lt;&gt;"",Tabel7[[#This Row],[Collagène/ADP]]+$F$1,NA())</f>
        <v>2701</v>
      </c>
      <c r="G4">
        <v>300</v>
      </c>
      <c r="H4">
        <f>+G4+F2</f>
        <v>300</v>
      </c>
      <c r="I4">
        <v>200</v>
      </c>
    </row>
    <row r="5" spans="1:9" x14ac:dyDescent="0.25">
      <c r="A5" s="1">
        <v>270</v>
      </c>
      <c r="B5" s="1">
        <v>301</v>
      </c>
      <c r="C5" s="1" t="s">
        <v>12</v>
      </c>
      <c r="D5" s="1">
        <f>IF(TRIM(Tabel7[[#This Row],[Collagène/ADP]])&lt;&gt;"",Tabel7[[#This Row],[Collagène/ADP]]+$F$1,NA())</f>
        <v>2701</v>
      </c>
    </row>
    <row r="6" spans="1:9" x14ac:dyDescent="0.25">
      <c r="A6" s="2">
        <v>301</v>
      </c>
      <c r="B6" s="2">
        <v>301</v>
      </c>
      <c r="C6" s="1" t="s">
        <v>12</v>
      </c>
      <c r="D6" s="1">
        <f>IF(TRIM(Tabel7[[#This Row],[Collagène/ADP]])&lt;&gt;"",Tabel7[[#This Row],[Collagène/ADP]]+$F$1,NA())</f>
        <v>2701</v>
      </c>
    </row>
    <row r="7" spans="1:9" x14ac:dyDescent="0.25">
      <c r="A7" s="1">
        <v>300</v>
      </c>
      <c r="B7" s="1">
        <v>178</v>
      </c>
      <c r="C7" s="1" t="s">
        <v>12</v>
      </c>
      <c r="D7" s="1">
        <f>IF(TRIM(Tabel7[[#This Row],[Collagène/ADP]])&lt;&gt;"",Tabel7[[#This Row],[Collagène/ADP]]+$F$1,NA())</f>
        <v>2578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3FE55-E342-4641-BEF3-1117B704A823}">
  <sheetPr codeName="Blad9"/>
  <dimension ref="A1:J17"/>
  <sheetViews>
    <sheetView workbookViewId="0">
      <selection activeCell="F2" sqref="F2"/>
    </sheetView>
  </sheetViews>
  <sheetFormatPr defaultColWidth="11" defaultRowHeight="15.75" x14ac:dyDescent="0.25"/>
  <cols>
    <col min="1" max="1" width="4.875" bestFit="1" customWidth="1"/>
    <col min="2" max="2" width="3.875" bestFit="1" customWidth="1"/>
    <col min="3" max="3" width="6.875" bestFit="1" customWidth="1"/>
    <col min="6" max="6" width="21.375" bestFit="1" customWidth="1"/>
    <col min="7" max="7" width="4.5" bestFit="1" customWidth="1"/>
    <col min="9" max="9" width="9.375" bestFit="1" customWidth="1"/>
    <col min="10" max="10" width="3.875" bestFit="1" customWidth="1"/>
  </cols>
  <sheetData>
    <row r="1" spans="1:10" x14ac:dyDescent="0.25">
      <c r="A1" t="s">
        <v>14</v>
      </c>
      <c r="B1" t="s">
        <v>15</v>
      </c>
      <c r="C1">
        <v>400</v>
      </c>
      <c r="F1" t="s">
        <v>18</v>
      </c>
      <c r="I1" t="s">
        <v>19</v>
      </c>
    </row>
    <row r="2" spans="1:10" x14ac:dyDescent="0.25">
      <c r="A2">
        <v>150</v>
      </c>
      <c r="B2">
        <v>100</v>
      </c>
      <c r="C2" t="str">
        <f>+Tabel1[[#This Row],[Diagnostic]]</f>
        <v>MW1</v>
      </c>
      <c r="F2">
        <f t="shared" ref="F2:F17" si="0">+$C$1*TRUNC(ROW()/2)</f>
        <v>400</v>
      </c>
      <c r="G2">
        <v>-100</v>
      </c>
      <c r="I2" t="s">
        <v>14</v>
      </c>
      <c r="J2" t="s">
        <v>15</v>
      </c>
    </row>
    <row r="3" spans="1:10" x14ac:dyDescent="0.25">
      <c r="A3">
        <f>+A2+$C$1</f>
        <v>550</v>
      </c>
      <c r="B3">
        <f>+B2</f>
        <v>100</v>
      </c>
      <c r="C3" t="str">
        <f>+MW2A!C2</f>
        <v>MW2A</v>
      </c>
      <c r="F3">
        <f t="shared" si="0"/>
        <v>400</v>
      </c>
      <c r="G3">
        <f t="shared" ref="G2:G4" si="1">IF(F3=F2,IF(G2=-100,500,-100),G2)</f>
        <v>500</v>
      </c>
      <c r="I3">
        <v>0</v>
      </c>
      <c r="J3">
        <v>1</v>
      </c>
    </row>
    <row r="4" spans="1:10" x14ac:dyDescent="0.25">
      <c r="A4">
        <f t="shared" ref="A4:A8" si="2">+A3+$C$1</f>
        <v>950</v>
      </c>
      <c r="B4">
        <f t="shared" ref="B4:B8" si="3">+B3</f>
        <v>100</v>
      </c>
      <c r="C4" t="str">
        <f>+MW2B!C2</f>
        <v>MW2B</v>
      </c>
      <c r="F4">
        <f t="shared" si="0"/>
        <v>800</v>
      </c>
      <c r="G4">
        <f t="shared" si="1"/>
        <v>500</v>
      </c>
      <c r="I4">
        <v>0</v>
      </c>
      <c r="J4">
        <v>300</v>
      </c>
    </row>
    <row r="5" spans="1:10" x14ac:dyDescent="0.25">
      <c r="A5">
        <f t="shared" si="2"/>
        <v>1350</v>
      </c>
      <c r="B5">
        <f t="shared" si="3"/>
        <v>100</v>
      </c>
      <c r="C5" t="str">
        <f>+MW2M!C2</f>
        <v>MW2M</v>
      </c>
      <c r="F5">
        <f t="shared" si="0"/>
        <v>800</v>
      </c>
      <c r="G5">
        <f t="shared" ref="G5:G13" si="4">IF(F5=F4,IF(G4=-100,500,-100),G4)</f>
        <v>-100</v>
      </c>
    </row>
    <row r="6" spans="1:10" x14ac:dyDescent="0.25">
      <c r="A6">
        <f t="shared" si="2"/>
        <v>1750</v>
      </c>
      <c r="B6">
        <f t="shared" si="3"/>
        <v>100</v>
      </c>
      <c r="C6" t="str" cm="1">
        <f t="array" ref="C6">+Tabel5[Diagnostic]</f>
        <v>MW2N</v>
      </c>
      <c r="F6">
        <f t="shared" si="0"/>
        <v>1200</v>
      </c>
      <c r="G6">
        <f t="shared" si="4"/>
        <v>-100</v>
      </c>
    </row>
    <row r="7" spans="1:10" x14ac:dyDescent="0.25">
      <c r="A7">
        <f t="shared" si="2"/>
        <v>2150</v>
      </c>
      <c r="B7">
        <f t="shared" si="3"/>
        <v>100</v>
      </c>
      <c r="C7" t="str">
        <f>+'MW3'!C2</f>
        <v>MW3</v>
      </c>
      <c r="F7">
        <f t="shared" si="0"/>
        <v>1200</v>
      </c>
      <c r="G7">
        <f t="shared" si="4"/>
        <v>500</v>
      </c>
    </row>
    <row r="8" spans="1:10" x14ac:dyDescent="0.25">
      <c r="A8">
        <f t="shared" si="2"/>
        <v>2550</v>
      </c>
      <c r="B8">
        <f t="shared" si="3"/>
        <v>100</v>
      </c>
      <c r="C8" t="str">
        <f>+MWA!C2</f>
        <v>MWA</v>
      </c>
      <c r="F8">
        <f t="shared" si="0"/>
        <v>1600</v>
      </c>
      <c r="G8">
        <f t="shared" si="4"/>
        <v>500</v>
      </c>
    </row>
    <row r="9" spans="1:10" x14ac:dyDescent="0.25">
      <c r="F9">
        <f t="shared" si="0"/>
        <v>1600</v>
      </c>
      <c r="G9">
        <f t="shared" si="4"/>
        <v>-100</v>
      </c>
    </row>
    <row r="10" spans="1:10" x14ac:dyDescent="0.25">
      <c r="F10">
        <f t="shared" si="0"/>
        <v>2000</v>
      </c>
      <c r="G10">
        <f t="shared" si="4"/>
        <v>-100</v>
      </c>
    </row>
    <row r="11" spans="1:10" x14ac:dyDescent="0.25">
      <c r="F11">
        <f t="shared" si="0"/>
        <v>2000</v>
      </c>
      <c r="G11">
        <f t="shared" si="4"/>
        <v>500</v>
      </c>
    </row>
    <row r="12" spans="1:10" x14ac:dyDescent="0.25">
      <c r="F12">
        <f t="shared" si="0"/>
        <v>2400</v>
      </c>
      <c r="G12">
        <f t="shared" ref="G12:G17" si="5">IF(F12=F11,IF(G11=-100,500,-100),G11)</f>
        <v>500</v>
      </c>
    </row>
    <row r="13" spans="1:10" x14ac:dyDescent="0.25">
      <c r="F13">
        <f t="shared" si="0"/>
        <v>2400</v>
      </c>
      <c r="G13">
        <f t="shared" si="5"/>
        <v>-100</v>
      </c>
    </row>
    <row r="14" spans="1:10" x14ac:dyDescent="0.25">
      <c r="F14">
        <f t="shared" si="0"/>
        <v>2800</v>
      </c>
      <c r="G14">
        <f t="shared" si="5"/>
        <v>-100</v>
      </c>
    </row>
    <row r="15" spans="1:10" x14ac:dyDescent="0.25">
      <c r="F15">
        <f t="shared" si="0"/>
        <v>2800</v>
      </c>
      <c r="G15">
        <f t="shared" si="5"/>
        <v>500</v>
      </c>
    </row>
    <row r="16" spans="1:10" x14ac:dyDescent="0.25">
      <c r="F16">
        <f t="shared" si="0"/>
        <v>3200</v>
      </c>
      <c r="G16">
        <f t="shared" si="5"/>
        <v>500</v>
      </c>
    </row>
    <row r="17" spans="6:7" x14ac:dyDescent="0.25">
      <c r="F17">
        <f t="shared" si="0"/>
        <v>3200</v>
      </c>
      <c r="G17">
        <f t="shared" si="5"/>
        <v>-100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8</vt:i4>
      </vt:variant>
      <vt:variant>
        <vt:lpstr>Grafieken</vt:lpstr>
      </vt:variant>
      <vt:variant>
        <vt:i4>1</vt:i4>
      </vt:variant>
    </vt:vector>
  </HeadingPairs>
  <TitlesOfParts>
    <vt:vector size="9" baseType="lpstr">
      <vt:lpstr>MW1 TMW</vt:lpstr>
      <vt:lpstr>MW2A</vt:lpstr>
      <vt:lpstr>MW2B</vt:lpstr>
      <vt:lpstr>MW2M</vt:lpstr>
      <vt:lpstr>MW2N</vt:lpstr>
      <vt:lpstr>MW3</vt:lpstr>
      <vt:lpstr>MWA</vt:lpstr>
      <vt:lpstr>Graphique</vt:lpstr>
      <vt:lpstr>Grafiek1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BSA</cp:lastModifiedBy>
  <dcterms:created xsi:type="dcterms:W3CDTF">2022-08-03T09:06:58Z</dcterms:created>
  <dcterms:modified xsi:type="dcterms:W3CDTF">2022-08-03T16:23:48Z</dcterms:modified>
</cp:coreProperties>
</file>