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280F5AA-47E3-4503-8F6F-200FC86B5FF4}" xr6:coauthVersionLast="47" xr6:coauthVersionMax="47" xr10:uidLastSave="{00000000-0000-0000-0000-000000000000}"/>
  <bookViews>
    <workbookView xWindow="-120" yWindow="-120" windowWidth="29040" windowHeight="16440" activeTab="2" xr2:uid="{69361D35-2A0F-48FC-837E-5BFD6E441DFB}"/>
  </bookViews>
  <sheets>
    <sheet name="Société 1" sheetId="1" r:id="rId1"/>
    <sheet name="Société 2" sheetId="2" r:id="rId2"/>
    <sheet name="Société 3" sheetId="3" r:id="rId3"/>
    <sheet name="Calendrier" sheetId="6" r:id="rId4"/>
  </sheets>
  <definedNames>
    <definedName name="Aout">Calendrier!$H$3:$H$6</definedName>
    <definedName name="Avril">Calendrier!$D$3:$D$7</definedName>
    <definedName name="Decembre">Calendrier!$L$3:$L$5</definedName>
    <definedName name="Février">Calendrier!$B$3:$B$11</definedName>
    <definedName name="Juillet">Calendrier!$G$3:$G$7</definedName>
    <definedName name="Juin">Calendrier!$F$3:$F$6</definedName>
    <definedName name="Mai">Calendrier!$E$3:$E$6</definedName>
    <definedName name="Mars">Calendrier!$C$3:$C$6</definedName>
    <definedName name="Mois">Calendrier!$A$2:$L$2</definedName>
    <definedName name="Novembre">Calendrier!$K$3:$K$6</definedName>
    <definedName name="Octobre">Calendrier!$J$3:$J$6</definedName>
    <definedName name="S1W1">'Société 1'!$T$4</definedName>
    <definedName name="S2W1">'Société 2'!$T$4</definedName>
    <definedName name="S3aW1">'Société 3'!$T$4</definedName>
    <definedName name="S3bW1">'Société 3'!$T$34</definedName>
    <definedName name="Septembre">Calendrier!$I$3:$I$7</definedName>
    <definedName name="Z_973A0937_8442_4B07_97A2_1CC3EBBDEA5B_.wvu.Cols" localSheetId="0" hidden="1">'Société 1'!$I:$P,'Société 1'!$AN:$BS</definedName>
    <definedName name="Z_973A0937_8442_4B07_97A2_1CC3EBBDEA5B_.wvu.Cols" localSheetId="1" hidden="1">'Société 2'!$D:$F,'Société 2'!$I:$P,'Société 2'!$T:$AD,'Société 2'!$AN:$BS</definedName>
    <definedName name="Z_973A0937_8442_4B07_97A2_1CC3EBBDEA5B_.wvu.Cols" localSheetId="2" hidden="1">'Société 3'!$H:$P,'Société 3'!$AE:$BS</definedName>
    <definedName name="Z_973A0937_8442_4B07_97A2_1CC3EBBDEA5B_.wvu.Rows" localSheetId="2" hidden="1">'Société 3'!$7:$12,'Société 3'!$20:$24</definedName>
    <definedName name="Z_AF186F53_5854_4352_8EB5_8BA764DF4A96_.wvu.Cols" localSheetId="0" hidden="1">'Société 1'!$K:$P,'Société 1'!$T:$AI,'Société 1'!$AW:$BS</definedName>
    <definedName name="Z_AF186F53_5854_4352_8EB5_8BA764DF4A96_.wvu.Cols" localSheetId="1" hidden="1">'Société 2'!$K:$P,'Société 2'!$T:$AD,'Société 2'!$AW:$BS</definedName>
    <definedName name="Z_AF186F53_5854_4352_8EB5_8BA764DF4A96_.wvu.Cols" localSheetId="2" hidden="1">'Société 3'!$K:$P,'Société 3'!$T:$AI,'Société 3'!$AW:$BS</definedName>
    <definedName name="Z_C3CDAEAD_8BA2_4A5F_B469_0E30F092581D_.wvu.Cols" localSheetId="0" hidden="1">'Société 1'!$K:$P,'Société 1'!$T:$AI,'Société 1'!$AW:$BS</definedName>
    <definedName name="Z_C3CDAEAD_8BA2_4A5F_B469_0E30F092581D_.wvu.Cols" localSheetId="1" hidden="1">'Société 2'!$K:$P,'Société 2'!$T:$AD,'Société 2'!$AW:$BS</definedName>
    <definedName name="Z_C3CDAEAD_8BA2_4A5F_B469_0E30F092581D_.wvu.Cols" localSheetId="2" hidden="1">'Société 3'!$K:$P,'Société 3'!$T:$AI,'Société 3'!$AW:$BS</definedName>
    <definedName name="Z_C3CDAEAD_8BA2_4A5F_B469_0E30F092581D_.wvu.Rows" localSheetId="1" hidden="1">'Société 2'!$8:$12</definedName>
  </definedNames>
  <calcPr calcId="191029"/>
  <customWorkbookViews>
    <customWorkbookView name="Marti, Louise (External) [FR] - Personal View" guid="{AF186F53-5854-4352-8EB5-8BA764DF4A96}" mergeInterval="0" personalView="1" maximized="1" xWindow="1912" yWindow="-8" windowWidth="1936" windowHeight="1056" activeSheetId="5"/>
    <customWorkbookView name="Placide, Isabelle - Affichage personnalisé" guid="{C3CDAEAD-8BA2-4A5F-B469-0E30F092581D}" mergeInterval="0" personalView="1" maximized="1" xWindow="-8" yWindow="-8" windowWidth="1936" windowHeight="1056" activeSheetId="3"/>
    <customWorkbookView name="ROUCAN, Sylvie [FR] - Affichage personnalisé" guid="{D9FE922F-2F88-4B6E-A4D7-62A04E25CCF6}" mergeInterval="0" personalView="1" maximized="1" windowWidth="1600" windowHeight="1014" activeSheetId="2"/>
    <customWorkbookView name="COLOME, David [FR] - Affichage personnalisé" guid="{6273C41F-B4F1-4DA1-A245-EBB4B745F823}" mergeInterval="0" personalView="1" maximized="1" windowWidth="1920" windowHeight="855" activeSheetId="4"/>
    <customWorkbookView name="Marti, Louise (External) [FR] - Affichage personnalisé" guid="{973A0937-8442-4B07-97A2-1CC3EBBDEA5B}" mergeInterval="0" personalView="1" maximized="1" xWindow="1912" yWindow="78" windowWidth="1936" windowHeight="1056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3" l="1"/>
  <c r="E26" i="3" s="1"/>
  <c r="J25" i="3"/>
  <c r="J26" i="3" s="1"/>
  <c r="D25" i="3"/>
  <c r="D26" i="3" s="1"/>
  <c r="J25" i="2"/>
  <c r="K25" i="2"/>
  <c r="L25" i="2"/>
  <c r="M25" i="2"/>
  <c r="N25" i="2"/>
  <c r="O25" i="2"/>
  <c r="P25" i="2"/>
  <c r="J26" i="2"/>
  <c r="K26" i="2"/>
  <c r="L26" i="2"/>
  <c r="M26" i="2"/>
  <c r="N26" i="2"/>
  <c r="O26" i="2"/>
  <c r="P26" i="2"/>
  <c r="J39" i="1"/>
  <c r="K39" i="1"/>
  <c r="L39" i="1"/>
  <c r="M39" i="1"/>
  <c r="N39" i="1"/>
  <c r="O39" i="1"/>
  <c r="P39" i="1"/>
  <c r="J40" i="1"/>
  <c r="K40" i="1"/>
  <c r="L40" i="1"/>
  <c r="M40" i="1"/>
  <c r="N40" i="1"/>
  <c r="O40" i="1"/>
  <c r="P40" i="1"/>
  <c r="E25" i="2"/>
  <c r="F25" i="2"/>
  <c r="G25" i="2"/>
  <c r="H25" i="2"/>
  <c r="I25" i="2"/>
  <c r="D25" i="2"/>
  <c r="G39" i="1"/>
  <c r="H39" i="1"/>
  <c r="D39" i="1"/>
  <c r="D40" i="1"/>
  <c r="BT13" i="2"/>
  <c r="I27" i="1" l="1"/>
  <c r="Q27" i="1" s="1"/>
  <c r="I28" i="1"/>
  <c r="Q28" i="1" s="1"/>
  <c r="BT27" i="1"/>
  <c r="BT28" i="1"/>
  <c r="BT29" i="1"/>
  <c r="R27" i="1"/>
  <c r="Q29" i="1"/>
  <c r="R29" i="1"/>
  <c r="R28" i="1" l="1"/>
  <c r="R7" i="3"/>
  <c r="R8" i="3"/>
  <c r="R9" i="3"/>
  <c r="R10" i="3"/>
  <c r="R11" i="3"/>
  <c r="R12" i="3"/>
  <c r="R13" i="3"/>
  <c r="R14" i="3"/>
  <c r="R5" i="3"/>
  <c r="AN28" i="3"/>
  <c r="AJ28" i="3"/>
  <c r="AN28" i="2" l="1"/>
  <c r="R5" i="2"/>
  <c r="I8" i="1" l="1"/>
  <c r="I6" i="1"/>
  <c r="I5" i="1"/>
  <c r="I39" i="1" s="1"/>
  <c r="I6" i="3" l="1"/>
  <c r="H6" i="3"/>
  <c r="H25" i="3" s="1"/>
  <c r="H26" i="3" s="1"/>
  <c r="R6" i="3" l="1"/>
  <c r="I25" i="3"/>
  <c r="I26" i="3" s="1"/>
  <c r="AO43" i="3"/>
  <c r="Q33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30" i="1"/>
  <c r="R31" i="1"/>
  <c r="R32" i="1"/>
  <c r="R33" i="1"/>
  <c r="R34" i="1"/>
  <c r="R35" i="1"/>
  <c r="R36" i="1"/>
  <c r="R37" i="1"/>
  <c r="R38" i="1"/>
  <c r="R5" i="1"/>
  <c r="I40" i="1" l="1"/>
  <c r="BT33" i="1"/>
  <c r="G6" i="3" l="1"/>
  <c r="G25" i="3" s="1"/>
  <c r="G26" i="3" s="1"/>
  <c r="R36" i="3" l="1"/>
  <c r="R37" i="3"/>
  <c r="R38" i="3"/>
  <c r="R39" i="3"/>
  <c r="R35" i="3"/>
  <c r="AJ43" i="3" l="1"/>
  <c r="AJ28" i="2" l="1"/>
  <c r="H40" i="1" l="1"/>
  <c r="BT36" i="1"/>
  <c r="BT37" i="1"/>
  <c r="Q36" i="1"/>
  <c r="Q37" i="1"/>
  <c r="F14" i="3" l="1"/>
  <c r="R15" i="3" l="1"/>
  <c r="R16" i="3"/>
  <c r="R17" i="3"/>
  <c r="R18" i="3"/>
  <c r="R19" i="3"/>
  <c r="F5" i="3"/>
  <c r="F25" i="3" s="1"/>
  <c r="F26" i="3" s="1"/>
  <c r="F6" i="3"/>
  <c r="G40" i="1" l="1"/>
  <c r="BT35" i="1"/>
  <c r="AA28" i="2" l="1"/>
  <c r="AE28" i="2"/>
  <c r="AE43" i="3"/>
  <c r="AA28" i="3"/>
  <c r="AE28" i="3"/>
  <c r="AA43" i="3" l="1"/>
  <c r="W43" i="3"/>
  <c r="T43" i="3"/>
  <c r="F21" i="1" l="1"/>
  <c r="Q21" i="1" s="1"/>
  <c r="BT20" i="1"/>
  <c r="BT21" i="1"/>
  <c r="F20" i="1"/>
  <c r="Q20" i="1" s="1"/>
  <c r="F17" i="1"/>
  <c r="F39" i="1" s="1"/>
  <c r="Q26" i="1"/>
  <c r="Y14" i="3" l="1"/>
  <c r="X14" i="3"/>
  <c r="W14" i="3"/>
  <c r="W28" i="3" l="1"/>
  <c r="F40" i="1" l="1"/>
  <c r="Q38" i="1"/>
  <c r="BT38" i="1" l="1"/>
  <c r="T28" i="3" l="1"/>
  <c r="R20" i="3"/>
  <c r="R21" i="3"/>
  <c r="R22" i="3"/>
  <c r="R23" i="3"/>
  <c r="R24" i="3"/>
  <c r="BT6" i="1" l="1"/>
  <c r="Q6" i="1"/>
  <c r="W28" i="2" l="1"/>
  <c r="T28" i="2" l="1"/>
  <c r="R6" i="2" l="1"/>
  <c r="R7" i="2"/>
  <c r="R8" i="2"/>
  <c r="R9" i="2"/>
  <c r="R10" i="2"/>
  <c r="R11" i="2"/>
  <c r="R12" i="2"/>
  <c r="R13" i="2"/>
  <c r="R14" i="2"/>
  <c r="R15" i="2"/>
  <c r="E18" i="1" l="1"/>
  <c r="E19" i="1"/>
  <c r="E39" i="1" l="1"/>
  <c r="Q34" i="1"/>
  <c r="BT34" i="1"/>
  <c r="Q18" i="1" l="1"/>
  <c r="Q19" i="1"/>
  <c r="BP28" i="3"/>
  <c r="BL28" i="3"/>
  <c r="BH28" i="3"/>
  <c r="BD28" i="3"/>
  <c r="AZ28" i="3"/>
  <c r="AV28" i="3"/>
  <c r="AR28" i="3"/>
  <c r="BP28" i="2"/>
  <c r="BL28" i="2"/>
  <c r="BH28" i="2"/>
  <c r="BD28" i="2"/>
  <c r="AZ28" i="2"/>
  <c r="AV28" i="2"/>
  <c r="AR28" i="2"/>
  <c r="O26" i="3"/>
  <c r="P26" i="3"/>
  <c r="O28" i="3"/>
  <c r="P28" i="3"/>
  <c r="D26" i="2"/>
  <c r="E26" i="2"/>
  <c r="F26" i="2"/>
  <c r="E40" i="1"/>
  <c r="P29" i="3" l="1"/>
  <c r="O29" i="3"/>
  <c r="BT8" i="1" l="1"/>
  <c r="Q8" i="1"/>
  <c r="R16" i="2"/>
  <c r="R17" i="2"/>
  <c r="R18" i="2"/>
  <c r="R19" i="2"/>
  <c r="R20" i="2"/>
  <c r="R21" i="2"/>
  <c r="R22" i="2"/>
  <c r="R23" i="2"/>
  <c r="BT18" i="1" l="1"/>
  <c r="BT19" i="1"/>
  <c r="Q13" i="1"/>
  <c r="BT13" i="1"/>
  <c r="N28" i="3" l="1"/>
  <c r="N26" i="3"/>
  <c r="N29" i="3" l="1"/>
  <c r="M26" i="3" l="1"/>
  <c r="M28" i="3"/>
  <c r="M29" i="3" l="1"/>
  <c r="R24" i="2" l="1"/>
  <c r="BF43" i="3" l="1"/>
  <c r="BJ43" i="3"/>
  <c r="L26" i="3" l="1"/>
  <c r="L28" i="3"/>
  <c r="L29" i="3" l="1"/>
  <c r="BT15" i="1" l="1"/>
  <c r="Q15" i="1"/>
  <c r="Q25" i="1" l="1"/>
  <c r="Q22" i="1" l="1"/>
  <c r="BT22" i="1"/>
  <c r="BB43" i="3" l="1"/>
  <c r="BT25" i="1" l="1"/>
  <c r="L41" i="3" l="1"/>
  <c r="M41" i="3"/>
  <c r="N41" i="3"/>
  <c r="O41" i="3"/>
  <c r="P41" i="3"/>
  <c r="L44" i="3"/>
  <c r="M44" i="3"/>
  <c r="N44" i="3"/>
  <c r="O44" i="3"/>
  <c r="P44" i="3"/>
  <c r="AW43" i="3" l="1"/>
  <c r="K41" i="3"/>
  <c r="K44" i="3"/>
  <c r="K26" i="3"/>
  <c r="K28" i="3"/>
  <c r="K29" i="3" l="1"/>
  <c r="AS43" i="3" l="1"/>
  <c r="BT5" i="2" l="1"/>
  <c r="BT12" i="3" l="1"/>
  <c r="Q12" i="3"/>
  <c r="BT18" i="3" l="1"/>
  <c r="Q18" i="3"/>
  <c r="BT17" i="3"/>
  <c r="Q17" i="3"/>
  <c r="BT16" i="3"/>
  <c r="Q16" i="3"/>
  <c r="BT15" i="3"/>
  <c r="Q15" i="3"/>
  <c r="BT14" i="3"/>
  <c r="Q14" i="3"/>
  <c r="BT20" i="3"/>
  <c r="Q20" i="3"/>
  <c r="BT19" i="3"/>
  <c r="Q19" i="3"/>
  <c r="BT11" i="1" l="1"/>
  <c r="Q11" i="1"/>
  <c r="BT14" i="1"/>
  <c r="Q14" i="1"/>
  <c r="I26" i="2" l="1"/>
  <c r="BT7" i="1" l="1"/>
  <c r="Q7" i="1"/>
  <c r="BT10" i="3" l="1"/>
  <c r="Q11" i="3" l="1"/>
  <c r="BT11" i="3"/>
  <c r="BT11" i="2" l="1"/>
  <c r="BS40" i="3" l="1"/>
  <c r="BR40" i="3"/>
  <c r="BQ40" i="3"/>
  <c r="BP40" i="3"/>
  <c r="BO40" i="3"/>
  <c r="BN40" i="3"/>
  <c r="BM40" i="3"/>
  <c r="BL40" i="3"/>
  <c r="BK40" i="3"/>
  <c r="BJ40" i="3"/>
  <c r="BI40" i="3"/>
  <c r="BH40" i="3"/>
  <c r="BG40" i="3"/>
  <c r="BF40" i="3"/>
  <c r="BE40" i="3"/>
  <c r="BD40" i="3"/>
  <c r="BC40" i="3"/>
  <c r="BB40" i="3"/>
  <c r="BA40" i="3"/>
  <c r="AZ40" i="3"/>
  <c r="AY40" i="3"/>
  <c r="AX40" i="3"/>
  <c r="AW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BT39" i="3"/>
  <c r="Q39" i="3"/>
  <c r="BT38" i="3"/>
  <c r="Q38" i="3"/>
  <c r="BT37" i="3"/>
  <c r="Q37" i="3"/>
  <c r="BT36" i="3"/>
  <c r="Q36" i="3"/>
  <c r="BT35" i="3"/>
  <c r="Q35" i="3"/>
  <c r="H26" i="2" l="1"/>
  <c r="BQ39" i="1" l="1"/>
  <c r="BR39" i="1"/>
  <c r="BQ25" i="2"/>
  <c r="BR25" i="2"/>
  <c r="G26" i="2"/>
  <c r="BQ3" i="1" l="1"/>
  <c r="BR3" i="1"/>
  <c r="Q7" i="2" l="1"/>
  <c r="U25" i="2" l="1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S25" i="2"/>
  <c r="T25" i="2"/>
  <c r="BT6" i="2"/>
  <c r="BT7" i="2"/>
  <c r="BT8" i="2"/>
  <c r="BT9" i="2"/>
  <c r="BT10" i="2"/>
  <c r="BT12" i="2"/>
  <c r="BT14" i="2"/>
  <c r="BT15" i="2"/>
  <c r="BT16" i="2"/>
  <c r="BT17" i="2"/>
  <c r="BT18" i="2"/>
  <c r="BT19" i="2"/>
  <c r="BT20" i="2"/>
  <c r="BT21" i="2"/>
  <c r="BT22" i="2"/>
  <c r="BT23" i="2"/>
  <c r="BT24" i="2"/>
  <c r="Q6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5" i="2"/>
  <c r="BT6" i="3" l="1"/>
  <c r="BT7" i="3"/>
  <c r="BT8" i="3"/>
  <c r="BT9" i="3"/>
  <c r="BT13" i="3"/>
  <c r="BT21" i="3"/>
  <c r="BT22" i="3"/>
  <c r="BT23" i="3"/>
  <c r="BT24" i="3"/>
  <c r="BT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T25" i="3"/>
  <c r="Q6" i="3"/>
  <c r="Q7" i="3"/>
  <c r="Q8" i="3"/>
  <c r="Q9" i="3"/>
  <c r="Q10" i="3"/>
  <c r="Q13" i="3"/>
  <c r="Q21" i="3"/>
  <c r="Q22" i="3"/>
  <c r="Q23" i="3"/>
  <c r="Q24" i="3"/>
  <c r="Q5" i="3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S39" i="1"/>
  <c r="T39" i="1"/>
  <c r="BT5" i="1"/>
  <c r="BT9" i="1"/>
  <c r="BT10" i="1"/>
  <c r="BT12" i="1"/>
  <c r="BT16" i="1"/>
  <c r="BT17" i="1"/>
  <c r="BT23" i="1"/>
  <c r="BT24" i="1"/>
  <c r="BT26" i="1"/>
  <c r="BT30" i="1"/>
  <c r="BT31" i="1"/>
  <c r="BT32" i="1"/>
  <c r="BN3" i="1" l="1"/>
  <c r="BJ3" i="1"/>
  <c r="BF3" i="1"/>
  <c r="BS3" i="1"/>
  <c r="BI3" i="1"/>
  <c r="BP3" i="1"/>
  <c r="BH3" i="1"/>
  <c r="BM3" i="1"/>
  <c r="BE3" i="1"/>
  <c r="BL3" i="1"/>
  <c r="BO3" i="1"/>
  <c r="BK3" i="1"/>
  <c r="BG3" i="1"/>
  <c r="Q5" i="1" l="1"/>
  <c r="Q9" i="1"/>
  <c r="Q10" i="1"/>
  <c r="Q12" i="1"/>
  <c r="Q16" i="1"/>
  <c r="Q17" i="1"/>
  <c r="Q23" i="1"/>
  <c r="Q24" i="1"/>
  <c r="Q30" i="1"/>
  <c r="Q31" i="1"/>
  <c r="Q32" i="1"/>
  <c r="Q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Marti, Louise (External) [FR]</author>
  </authors>
  <commentList>
    <comment ref="B3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Marti, Louise (External) [FR]:</t>
        </r>
        <r>
          <rPr>
            <sz val="9"/>
            <color indexed="81"/>
            <rFont val="Tahoma"/>
            <family val="2"/>
          </rPr>
          <t xml:space="preserve">
Nouveau nom de GTS/G2G, projet transnat</t>
        </r>
      </text>
    </comment>
  </commentList>
</comments>
</file>

<file path=xl/sharedStrings.xml><?xml version="1.0" encoding="utf-8"?>
<sst xmlns="http://schemas.openxmlformats.org/spreadsheetml/2006/main" count="500" uniqueCount="180">
  <si>
    <t>Projet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</si>
  <si>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</si>
  <si>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</si>
  <si>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</si>
  <si>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</si>
  <si>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</si>
  <si>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</si>
  <si>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</si>
  <si>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</si>
  <si>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</si>
  <si>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</si>
  <si>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</si>
  <si>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</si>
  <si>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</si>
  <si>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</si>
  <si>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</si>
  <si>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</si>
  <si>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</si>
  <si>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</si>
  <si>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</si>
  <si>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</si>
  <si>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</si>
  <si>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</si>
  <si>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</si>
  <si>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</si>
  <si>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</si>
  <si>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</si>
  <si>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</si>
  <si>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</si>
  <si>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</si>
  <si>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</si>
  <si>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</si>
  <si>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</si>
  <si>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</si>
  <si>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</si>
  <si>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</si>
  <si>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</si>
  <si>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</si>
  <si>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</si>
  <si>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</si>
  <si>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</si>
  <si>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</si>
  <si>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</si>
  <si>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</si>
  <si>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</si>
  <si>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</si>
  <si>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</si>
  <si>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</si>
  <si>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</si>
  <si>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</si>
  <si>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</si>
  <si>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</si>
  <si>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</si>
  <si>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</si>
  <si>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</si>
  <si>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</si>
  <si>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</si>
  <si>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</si>
  <si>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</si>
  <si>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</si>
  <si>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</si>
  <si>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</si>
  <si>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</si>
  <si>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</si>
  <si>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Décembre</t>
  </si>
  <si>
    <t>TOTAL</t>
  </si>
  <si>
    <t>h Mois Courant</t>
  </si>
  <si>
    <t>Sum</t>
  </si>
  <si>
    <t>Mois</t>
  </si>
  <si>
    <t>Août</t>
  </si>
  <si>
    <t>Choix mois :</t>
  </si>
  <si>
    <t>Projet 1</t>
  </si>
  <si>
    <t>Projet 2</t>
  </si>
  <si>
    <t>Projet 3</t>
  </si>
  <si>
    <t>Code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</si>
  <si>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</si>
  <si>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</si>
  <si>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</si>
  <si>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</si>
  <si>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</si>
  <si>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</si>
  <si>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</si>
  <si>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</si>
  <si>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</si>
  <si>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</si>
  <si>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</si>
  <si>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</si>
  <si>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</si>
  <si>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</si>
  <si>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</si>
  <si>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</si>
  <si>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</si>
  <si>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</si>
  <si>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</si>
  <si>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</si>
  <si>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</si>
  <si>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</si>
  <si>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</si>
  <si>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</si>
  <si>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</si>
  <si>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</si>
  <si>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</si>
  <si>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</si>
  <si>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</si>
  <si>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</si>
  <si>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</si>
  <si>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F.123</t>
  </si>
  <si>
    <t>F.124</t>
  </si>
  <si>
    <t>F.125</t>
  </si>
  <si>
    <t>F.126</t>
  </si>
  <si>
    <t>F.127</t>
  </si>
  <si>
    <t>F.128</t>
  </si>
  <si>
    <t>F.129</t>
  </si>
  <si>
    <t>F.130</t>
  </si>
  <si>
    <t>F.131</t>
  </si>
  <si>
    <t>F.132</t>
  </si>
  <si>
    <t>F.133</t>
  </si>
  <si>
    <t>F.134</t>
  </si>
  <si>
    <t>F.135</t>
  </si>
  <si>
    <t>F.136</t>
  </si>
  <si>
    <t>F.137</t>
  </si>
  <si>
    <t>F.138</t>
  </si>
  <si>
    <t>F.139</t>
  </si>
  <si>
    <t>F.140</t>
  </si>
  <si>
    <t>F.141</t>
  </si>
  <si>
    <t>F.142</t>
  </si>
  <si>
    <t>F.143</t>
  </si>
  <si>
    <t>F.144</t>
  </si>
  <si>
    <t>F.145</t>
  </si>
  <si>
    <t>F.146</t>
  </si>
  <si>
    <t>F.147</t>
  </si>
  <si>
    <t>F.148</t>
  </si>
  <si>
    <t>F.149</t>
  </si>
  <si>
    <t>F.150</t>
  </si>
  <si>
    <t>F.151</t>
  </si>
  <si>
    <t>F.152</t>
  </si>
  <si>
    <t>F.153</t>
  </si>
  <si>
    <t>F.154</t>
  </si>
  <si>
    <t>F.155</t>
  </si>
  <si>
    <t>F.156</t>
  </si>
  <si>
    <t>Total heures</t>
  </si>
  <si>
    <t>Total jours</t>
  </si>
  <si>
    <t>I.145</t>
  </si>
  <si>
    <t>I.146</t>
  </si>
  <si>
    <t>I.147</t>
  </si>
  <si>
    <t>I.148</t>
  </si>
  <si>
    <t>I.149</t>
  </si>
  <si>
    <t>I.150</t>
  </si>
  <si>
    <t>I.151</t>
  </si>
  <si>
    <t>I.152</t>
  </si>
  <si>
    <t>I.153</t>
  </si>
  <si>
    <t>I.154</t>
  </si>
  <si>
    <t>I.155</t>
  </si>
  <si>
    <t>U.1865</t>
  </si>
  <si>
    <t>U.1866</t>
  </si>
  <si>
    <t>U.1867</t>
  </si>
  <si>
    <t>U.1868</t>
  </si>
  <si>
    <t>U.1869</t>
  </si>
  <si>
    <t>U.1870</t>
  </si>
  <si>
    <t>U.1871</t>
  </si>
  <si>
    <t>U.1872</t>
  </si>
  <si>
    <t>U.1873</t>
  </si>
  <si>
    <t>U.1874</t>
  </si>
  <si>
    <t>U.1875</t>
  </si>
  <si>
    <t>U.1876</t>
  </si>
  <si>
    <t>F.485</t>
  </si>
  <si>
    <t>F.486</t>
  </si>
  <si>
    <t>F.487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</si>
  <si>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</si>
  <si>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</si>
  <si>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</si>
  <si>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</si>
  <si>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</si>
  <si>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</si>
  <si>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</si>
  <si>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</si>
  <si>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</si>
  <si>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</si>
  <si>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   fevrier2/2</t>
  </si>
  <si>
    <t>fevrier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</si>
</sst>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-;\-* #,##0.00\ _F_-;_-* &quot;-&quot;??\ _F_-;_-@_-"/>
    <numFmt numFmtId="165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Times New Roman"/>
      <family val="1"/>
    </font>
    <font>
      <b/>
      <sz val="12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</fills>
  <borders count="70">
    <border>
      <left/>
      <right/>
      <top/>
      <bottom/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medium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medium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medium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medium">
        <color theme="3"/>
      </right>
      <top style="thin">
        <color theme="3"/>
      </top>
      <bottom/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theme="3"/>
      </left>
      <right/>
      <top style="thin">
        <color theme="3"/>
      </top>
      <bottom style="medium">
        <color theme="3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/>
      <top style="medium">
        <color theme="3"/>
      </top>
      <bottom/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C00000"/>
      </left>
      <right style="thin">
        <color rgb="FFC00000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thin">
        <color theme="3"/>
      </bottom>
      <diagonal/>
    </border>
  </borders>
  <cellStyleXfs count="7">
    <xf numFmtId="0" fontId="0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</cellStyleXfs>
  <cellXfs count="186">
    <xf numFmtId="0" fontId="0" fillId="0" borderId="0" xfId="0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0" xfId="0"/>
    <xf numFmtId="0" fontId="0" fillId="0" borderId="3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2" fillId="2" borderId="45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1" fillId="4" borderId="11" xfId="0" applyFont="1" applyFill="1" applyBorder="1" applyAlignment="1">
      <alignment horizontal="center" wrapText="1"/>
    </xf>
    <xf numFmtId="0" fontId="2" fillId="2" borderId="44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5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4" borderId="43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/>
    </xf>
    <xf numFmtId="1" fontId="0" fillId="0" borderId="35" xfId="0" applyNumberFormat="1" applyFill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8" xfId="0" quotePrefix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0" fontId="2" fillId="2" borderId="55" xfId="0" applyFont="1" applyFill="1" applyBorder="1" applyAlignment="1">
      <alignment horizontal="center"/>
    </xf>
    <xf numFmtId="0" fontId="0" fillId="5" borderId="56" xfId="0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0" fillId="0" borderId="59" xfId="0" applyFill="1" applyBorder="1" applyAlignment="1"/>
    <xf numFmtId="1" fontId="0" fillId="0" borderId="0" xfId="0" applyNumberFormat="1" applyFill="1" applyBorder="1" applyAlignment="1"/>
    <xf numFmtId="1" fontId="0" fillId="0" borderId="7" xfId="0" applyNumberFormat="1" applyFill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8" xfId="0" applyFill="1" applyBorder="1" applyAlignment="1">
      <alignment horizontal="center"/>
    </xf>
    <xf numFmtId="1" fontId="0" fillId="0" borderId="43" xfId="0" applyNumberFormat="1" applyFill="1" applyBorder="1" applyAlignment="1">
      <alignment horizontal="center"/>
    </xf>
    <xf numFmtId="0" fontId="1" fillId="4" borderId="53" xfId="0" applyFont="1" applyFill="1" applyBorder="1" applyAlignment="1">
      <alignment horizontal="center"/>
    </xf>
    <xf numFmtId="1" fontId="0" fillId="0" borderId="34" xfId="0" applyNumberForma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2" fillId="2" borderId="61" xfId="0" applyFont="1" applyFill="1" applyBorder="1" applyAlignment="1">
      <alignment horizontal="center"/>
    </xf>
    <xf numFmtId="0" fontId="2" fillId="2" borderId="62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center"/>
    </xf>
    <xf numFmtId="0" fontId="2" fillId="2" borderId="65" xfId="0" applyFont="1" applyFill="1" applyBorder="1" applyAlignment="1">
      <alignment horizontal="center"/>
    </xf>
    <xf numFmtId="0" fontId="9" fillId="0" borderId="0" xfId="4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6" borderId="59" xfId="0" applyFill="1" applyBorder="1" applyAlignment="1">
      <alignment horizontal="center"/>
    </xf>
    <xf numFmtId="0" fontId="0" fillId="6" borderId="57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0" fillId="6" borderId="58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0" fontId="0" fillId="9" borderId="59" xfId="0" applyFill="1" applyBorder="1" applyAlignment="1">
      <alignment horizontal="center"/>
    </xf>
    <xf numFmtId="0" fontId="0" fillId="9" borderId="57" xfId="0" applyFill="1" applyBorder="1" applyAlignment="1">
      <alignment horizontal="center"/>
    </xf>
    <xf numFmtId="0" fontId="0" fillId="9" borderId="51" xfId="0" applyFill="1" applyBorder="1" applyAlignment="1">
      <alignment horizontal="center"/>
    </xf>
    <xf numFmtId="0" fontId="0" fillId="9" borderId="5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54" xfId="0" applyBorder="1" applyAlignment="1"/>
    <xf numFmtId="1" fontId="0" fillId="0" borderId="0" xfId="0" applyNumberFormat="1" applyAlignment="1"/>
    <xf numFmtId="0" fontId="0" fillId="0" borderId="0" xfId="0" applyNumberFormat="1" applyAlignment="1"/>
    <xf numFmtId="165" fontId="0" fillId="0" borderId="0" xfId="0" applyNumberFormat="1" applyAlignment="1"/>
    <xf numFmtId="2" fontId="0" fillId="0" borderId="0" xfId="0" applyNumberFormat="1" applyAlignment="1"/>
    <xf numFmtId="0" fontId="0" fillId="0" borderId="0" xfId="0" applyFill="1" applyAlignment="1"/>
    <xf numFmtId="0" fontId="0" fillId="0" borderId="59" xfId="0" applyBorder="1" applyAlignment="1"/>
    <xf numFmtId="0" fontId="1" fillId="0" borderId="0" xfId="0" applyFont="1" applyFill="1" applyAlignment="1"/>
    <xf numFmtId="0" fontId="0" fillId="11" borderId="49" xfId="0" applyFill="1" applyBorder="1" applyAlignment="1"/>
    <xf numFmtId="0" fontId="0" fillId="11" borderId="63" xfId="0" applyFill="1" applyBorder="1" applyAlignment="1"/>
    <xf numFmtId="0" fontId="0" fillId="11" borderId="50" xfId="0" applyFill="1" applyBorder="1" applyAlignment="1"/>
    <xf numFmtId="0" fontId="0" fillId="10" borderId="49" xfId="0" applyFill="1" applyBorder="1" applyAlignment="1"/>
    <xf numFmtId="0" fontId="0" fillId="10" borderId="63" xfId="0" applyFill="1" applyBorder="1" applyAlignment="1"/>
    <xf numFmtId="0" fontId="0" fillId="10" borderId="50" xfId="0" applyFill="1" applyBorder="1" applyAlignment="1"/>
    <xf numFmtId="0" fontId="0" fillId="12" borderId="49" xfId="0" applyFill="1" applyBorder="1" applyAlignment="1"/>
    <xf numFmtId="0" fontId="0" fillId="12" borderId="63" xfId="0" applyFill="1" applyBorder="1" applyAlignment="1"/>
    <xf numFmtId="0" fontId="0" fillId="12" borderId="50" xfId="0" applyFill="1" applyBorder="1" applyAlignment="1"/>
    <xf numFmtId="0" fontId="0" fillId="13" borderId="49" xfId="0" applyFill="1" applyBorder="1" applyAlignment="1"/>
    <xf numFmtId="0" fontId="0" fillId="13" borderId="63" xfId="0" applyFill="1" applyBorder="1" applyAlignment="1"/>
    <xf numFmtId="0" fontId="0" fillId="13" borderId="50" xfId="0" applyFill="1" applyBorder="1" applyAlignment="1"/>
    <xf numFmtId="0" fontId="0" fillId="14" borderId="49" xfId="0" applyFill="1" applyBorder="1" applyAlignment="1"/>
    <xf numFmtId="0" fontId="0" fillId="14" borderId="63" xfId="0" applyFill="1" applyBorder="1" applyAlignment="1"/>
    <xf numFmtId="0" fontId="0" fillId="14" borderId="50" xfId="0" applyFill="1" applyBorder="1" applyAlignment="1"/>
    <xf numFmtId="0" fontId="0" fillId="15" borderId="49" xfId="0" applyFill="1" applyBorder="1" applyAlignment="1"/>
    <xf numFmtId="0" fontId="0" fillId="15" borderId="63" xfId="0" applyFill="1" applyBorder="1" applyAlignment="1"/>
    <xf numFmtId="0" fontId="0" fillId="15" borderId="50" xfId="0" applyFill="1" applyBorder="1" applyAlignment="1"/>
    <xf numFmtId="0" fontId="0" fillId="16" borderId="49" xfId="0" applyFill="1" applyBorder="1" applyAlignment="1"/>
    <xf numFmtId="0" fontId="0" fillId="16" borderId="63" xfId="0" applyFill="1" applyBorder="1" applyAlignment="1"/>
    <xf numFmtId="0" fontId="0" fillId="16" borderId="50" xfId="0" applyFill="1" applyBorder="1" applyAlignment="1"/>
    <xf numFmtId="0" fontId="0" fillId="17" borderId="49" xfId="0" applyFill="1" applyBorder="1" applyAlignment="1"/>
    <xf numFmtId="0" fontId="0" fillId="17" borderId="63" xfId="0" applyFill="1" applyBorder="1" applyAlignment="1"/>
    <xf numFmtId="0" fontId="0" fillId="17" borderId="50" xfId="0" applyFill="1" applyBorder="1" applyAlignment="1"/>
    <xf numFmtId="0" fontId="0" fillId="18" borderId="49" xfId="0" applyFill="1" applyBorder="1" applyAlignment="1"/>
    <xf numFmtId="0" fontId="0" fillId="18" borderId="63" xfId="0" applyFill="1" applyBorder="1" applyAlignment="1"/>
    <xf numFmtId="0" fontId="0" fillId="18" borderId="50" xfId="0" applyFill="1" applyBorder="1" applyAlignment="1"/>
    <xf numFmtId="0" fontId="0" fillId="19" borderId="49" xfId="0" applyFill="1" applyBorder="1" applyAlignment="1"/>
    <xf numFmtId="0" fontId="0" fillId="19" borderId="63" xfId="0" applyFill="1" applyBorder="1" applyAlignment="1"/>
    <xf numFmtId="0" fontId="0" fillId="19" borderId="50" xfId="0" applyFill="1" applyBorder="1" applyAlignment="1"/>
    <xf numFmtId="0" fontId="0" fillId="20" borderId="49" xfId="0" applyFill="1" applyBorder="1" applyAlignment="1"/>
    <xf numFmtId="0" fontId="0" fillId="20" borderId="63" xfId="0" applyFill="1" applyBorder="1" applyAlignment="1"/>
    <xf numFmtId="0" fontId="0" fillId="20" borderId="50" xfId="0" applyFill="1" applyBorder="1" applyAlignment="1"/>
    <xf numFmtId="0" fontId="10" fillId="11" borderId="49" xfId="0" applyFont="1" applyFill="1" applyBorder="1" applyAlignment="1"/>
    <xf numFmtId="0" fontId="10" fillId="11" borderId="50" xfId="0" applyFont="1" applyFill="1" applyBorder="1" applyAlignment="1"/>
    <xf numFmtId="0" fontId="0" fillId="0" borderId="44" xfId="0" applyFill="1" applyBorder="1" applyAlignment="1"/>
    <xf numFmtId="0" fontId="0" fillId="0" borderId="0" xfId="0" quotePrefix="1" applyAlignment="1"/>
    <xf numFmtId="0" fontId="2" fillId="2" borderId="66" xfId="0" applyFont="1" applyFill="1" applyBorder="1" applyAlignment="1">
      <alignment horizontal="center"/>
    </xf>
    <xf numFmtId="0" fontId="0" fillId="5" borderId="67" xfId="0" applyFill="1" applyBorder="1" applyAlignment="1">
      <alignment horizontal="center"/>
    </xf>
    <xf numFmtId="0" fontId="0" fillId="5" borderId="68" xfId="0" applyFill="1" applyBorder="1" applyAlignment="1">
      <alignment horizontal="center"/>
    </xf>
    <xf numFmtId="0" fontId="0" fillId="5" borderId="69" xfId="0" applyFill="1" applyBorder="1" applyAlignment="1">
      <alignment horizontal="center"/>
    </xf>
  </cellXfs>
  <cellStyles count="7">
    <cellStyle name="Milliers 2" xfId="3" xr:uid="{00000000-0005-0000-0000-000000000000}"/>
    <cellStyle name="Milliers 3" xfId="2" xr:uid="{00000000-0005-0000-0000-000001000000}"/>
    <cellStyle name="Normal 2" xfId="4" xr:uid="{00000000-0005-0000-0000-000003000000}"/>
    <cellStyle name="Normal 3" xfId="5" xr:uid="{00000000-0005-0000-0000-000004000000}"/>
    <cellStyle name="Normal 3 2" xfId="6" xr:uid="{00000000-0005-0000-0000-000005000000}"/>
    <cellStyle name="Normal 4" xfId="1" xr:uid="{00000000-0005-0000-0000-000006000000}"/>
    <cellStyle name="Standaard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38100</xdr:rowOff>
    </xdr:from>
    <xdr:to>
      <xdr:col>3</xdr:col>
      <xdr:colOff>794</xdr:colOff>
      <xdr:row>2</xdr:row>
      <xdr:rowOff>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1819275" y="38100"/>
          <a:ext cx="1067594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0</xdr:row>
          <xdr:rowOff>95250</xdr:rowOff>
        </xdr:from>
        <xdr:to>
          <xdr:col>7</xdr:col>
          <xdr:colOff>228600</xdr:colOff>
          <xdr:row>1</xdr:row>
          <xdr:rowOff>152400</xdr:rowOff>
        </xdr:to>
        <xdr:sp macro="" textlink="">
          <xdr:nvSpPr>
            <xdr:cNvPr id="5139" name="CommandButton1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38100</xdr:rowOff>
    </xdr:from>
    <xdr:to>
      <xdr:col>3</xdr:col>
      <xdr:colOff>794</xdr:colOff>
      <xdr:row>1</xdr:row>
      <xdr:rowOff>190500</xdr:rowOff>
    </xdr:to>
    <xdr:sp macro="" textlink="">
      <xdr:nvSpPr>
        <xdr:cNvPr id="7172" name="CommandButton1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100-000004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161925</xdr:rowOff>
        </xdr:from>
        <xdr:to>
          <xdr:col>6</xdr:col>
          <xdr:colOff>685800</xdr:colOff>
          <xdr:row>2</xdr:row>
          <xdr:rowOff>19050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38100</xdr:rowOff>
    </xdr:from>
    <xdr:to>
      <xdr:col>3</xdr:col>
      <xdr:colOff>794</xdr:colOff>
      <xdr:row>2</xdr:row>
      <xdr:rowOff>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1819275" y="38100"/>
          <a:ext cx="1067594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0</xdr:row>
          <xdr:rowOff>171450</xdr:rowOff>
        </xdr:from>
        <xdr:to>
          <xdr:col>6</xdr:col>
          <xdr:colOff>647700</xdr:colOff>
          <xdr:row>2</xdr:row>
          <xdr:rowOff>19050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rinterSettings" Target="../printerSettings/printerSettings3.bin"/><Relationship Id="rId7" Type="http://schemas.openxmlformats.org/officeDocument/2006/relationships/control" Target="../activeX/activeX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rinterSettings" Target="../printerSettings/printerSettings7.bin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printerSettings" Target="../printerSettings/printerSettings11.bin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T40"/>
  <sheetViews>
    <sheetView workbookViewId="0">
      <selection activeCell="D2" sqref="D2"/>
    </sheetView>
  </sheetViews>
  <sheetFormatPr defaultColWidth="11.42578125" defaultRowHeight="15" x14ac:dyDescent="0.25"/>
  <cols>
    <col min="1" max="1" width="4.42578125" style="136" customWidth="1"/>
    <col min="2" max="3" width="19.42578125" style="136" customWidth="1"/>
    <col min="4" max="4" width="12.7109375" style="136" customWidth="1"/>
    <col min="5" max="5" width="10.42578125" style="136" customWidth="1"/>
    <col min="6" max="6" width="9.85546875" style="136" customWidth="1"/>
    <col min="7" max="7" width="10.140625" style="127" customWidth="1"/>
    <col min="8" max="8" width="10.28515625" style="136" customWidth="1"/>
    <col min="9" max="9" width="11.85546875" style="136" customWidth="1"/>
    <col min="10" max="10" width="11.42578125" style="136" customWidth="1"/>
    <col min="11" max="11" width="9.85546875" style="136" customWidth="1"/>
    <col min="12" max="12" width="11.28515625" style="136" customWidth="1"/>
    <col min="13" max="13" width="11.140625" style="136" customWidth="1"/>
    <col min="14" max="14" width="13.7109375" style="136" customWidth="1"/>
    <col min="15" max="17" width="11.140625" style="136" customWidth="1"/>
    <col min="18" max="18" width="14.28515625" style="136" customWidth="1"/>
    <col min="19" max="19" width="14.140625" style="136" customWidth="1"/>
    <col min="20" max="43" width="5.7109375" style="136" customWidth="1"/>
    <col min="44" max="71" width="5.7109375" style="136" hidden="1" customWidth="1"/>
    <col min="72" max="72" width="12.7109375" style="136" customWidth="1"/>
    <col min="73" max="16384" width="11.42578125" style="136"/>
  </cols>
  <sheetData>
    <row r="1" spans="1:72" ht="15.75" thickBot="1" x14ac:dyDescent="0.3">
      <c r="B1" s="44"/>
      <c r="C1" s="118"/>
      <c r="D1" s="136" t="s">
        <v>70</v>
      </c>
    </row>
    <row r="2" spans="1:72" ht="16.5" thickBot="1" x14ac:dyDescent="0.3">
      <c r="B2" s="117"/>
      <c r="C2" s="118"/>
      <c r="D2" s="137" t="s">
        <v>5</v>
      </c>
      <c r="Q2" s="18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</row>
    <row r="3" spans="1:72" ht="16.5" thickBot="1" x14ac:dyDescent="0.3">
      <c r="B3" s="117"/>
      <c r="C3" s="142"/>
      <c r="T3" s="127"/>
      <c r="U3" s="127"/>
      <c r="V3" s="127"/>
      <c r="W3" s="127"/>
      <c r="X3" s="127"/>
      <c r="Y3" s="127"/>
      <c r="Z3" s="127"/>
      <c r="AA3" s="112"/>
      <c r="AB3" s="112"/>
      <c r="AC3" s="112"/>
      <c r="AD3" s="112"/>
      <c r="AE3" s="127"/>
      <c r="AF3" s="127"/>
      <c r="AG3" s="127"/>
      <c r="AH3" s="127"/>
      <c r="AI3" s="127"/>
      <c r="BE3" s="136" t="e">
        <f>BE39+#REF!</f>
        <v>#REF!</v>
      </c>
      <c r="BF3" s="136" t="e">
        <f>BF39+#REF!</f>
        <v>#REF!</v>
      </c>
      <c r="BG3" s="136" t="e">
        <f>BG39+#REF!</f>
        <v>#REF!</v>
      </c>
      <c r="BH3" s="136" t="e">
        <f>BH39+#REF!</f>
        <v>#REF!</v>
      </c>
      <c r="BI3" s="136" t="e">
        <f>BI39+#REF!</f>
        <v>#REF!</v>
      </c>
      <c r="BJ3" s="136" t="e">
        <f>BJ39+#REF!</f>
        <v>#REF!</v>
      </c>
      <c r="BK3" s="136" t="e">
        <f>BK39+#REF!</f>
        <v>#REF!</v>
      </c>
      <c r="BL3" s="136" t="e">
        <f>BL39+#REF!</f>
        <v>#REF!</v>
      </c>
      <c r="BM3" s="136" t="e">
        <f>BM39+#REF!</f>
        <v>#REF!</v>
      </c>
      <c r="BN3" s="136" t="e">
        <f>BN39+#REF!</f>
        <v>#REF!</v>
      </c>
      <c r="BO3" s="136" t="e">
        <f>BO39+#REF!</f>
        <v>#REF!</v>
      </c>
      <c r="BP3" s="136" t="e">
        <f>BP39+#REF!</f>
        <v>#REF!</v>
      </c>
      <c r="BQ3" s="136" t="e">
        <f>BQ39+#REF!</f>
        <v>#REF!</v>
      </c>
      <c r="BR3" s="136" t="e">
        <f>BR39+#REF!</f>
        <v>#REF!</v>
      </c>
      <c r="BS3" s="136" t="e">
        <f>BS39+#REF!</f>
        <v>#REF!</v>
      </c>
    </row>
    <row r="4" spans="1:72" ht="15.75" thickBot="1" x14ac:dyDescent="0.3">
      <c r="B4" s="15" t="s">
        <v>0</v>
      </c>
      <c r="C4" s="16" t="s">
        <v>74</v>
      </c>
      <c r="D4" s="16">
        <v>2021</v>
      </c>
      <c r="E4" s="16" t="s">
        <v>1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64</v>
      </c>
      <c r="Q4" s="36" t="s">
        <v>65</v>
      </c>
      <c r="R4" s="36" t="s">
        <v>66</v>
      </c>
      <c r="S4" s="62"/>
      <c r="T4" s="8" t="s">
        <v>12</v>
      </c>
      <c r="U4" s="9" t="s">
        <v>13</v>
      </c>
      <c r="V4" s="9" t="s">
        <v>14</v>
      </c>
      <c r="W4" s="9" t="s">
        <v>15</v>
      </c>
      <c r="X4" s="9" t="s">
        <v>16</v>
      </c>
      <c r="Y4" s="9" t="s">
        <v>17</v>
      </c>
      <c r="Z4" s="9" t="s">
        <v>18</v>
      </c>
      <c r="AA4" s="9" t="s">
        <v>19</v>
      </c>
      <c r="AB4" s="9" t="s">
        <v>20</v>
      </c>
      <c r="AC4" s="9" t="s">
        <v>21</v>
      </c>
      <c r="AD4" s="9" t="s">
        <v>22</v>
      </c>
      <c r="AE4" s="9" t="s">
        <v>23</v>
      </c>
      <c r="AF4" s="9" t="s">
        <v>24</v>
      </c>
      <c r="AG4" s="9" t="s">
        <v>25</v>
      </c>
      <c r="AH4" s="9" t="s">
        <v>26</v>
      </c>
      <c r="AI4" s="48" t="s">
        <v>27</v>
      </c>
      <c r="AJ4" s="52" t="s">
        <v>28</v>
      </c>
      <c r="AK4" s="52" t="s">
        <v>29</v>
      </c>
      <c r="AL4" s="52" t="s">
        <v>30</v>
      </c>
      <c r="AM4" s="52" t="s">
        <v>31</v>
      </c>
      <c r="AN4" s="49" t="s">
        <v>32</v>
      </c>
      <c r="AO4" s="9" t="s">
        <v>33</v>
      </c>
      <c r="AP4" s="9" t="s">
        <v>34</v>
      </c>
      <c r="AQ4" s="9" t="s">
        <v>35</v>
      </c>
      <c r="AR4" s="9" t="s">
        <v>36</v>
      </c>
      <c r="AS4" s="9" t="s">
        <v>37</v>
      </c>
      <c r="AT4" s="9" t="s">
        <v>38</v>
      </c>
      <c r="AU4" s="9" t="s">
        <v>39</v>
      </c>
      <c r="AV4" s="9" t="s">
        <v>40</v>
      </c>
      <c r="AW4" s="9" t="s">
        <v>41</v>
      </c>
      <c r="AX4" s="9" t="s">
        <v>42</v>
      </c>
      <c r="AY4" s="9" t="s">
        <v>43</v>
      </c>
      <c r="AZ4" s="9" t="s">
        <v>44</v>
      </c>
      <c r="BA4" s="9" t="s">
        <v>45</v>
      </c>
      <c r="BB4" s="9" t="s">
        <v>46</v>
      </c>
      <c r="BC4" s="9" t="s">
        <v>47</v>
      </c>
      <c r="BD4" s="9" t="s">
        <v>48</v>
      </c>
      <c r="BE4" s="9" t="s">
        <v>49</v>
      </c>
      <c r="BF4" s="9" t="s">
        <v>50</v>
      </c>
      <c r="BG4" s="9" t="s">
        <v>51</v>
      </c>
      <c r="BH4" s="9" t="s">
        <v>52</v>
      </c>
      <c r="BI4" s="9" t="s">
        <v>53</v>
      </c>
      <c r="BJ4" s="9" t="s">
        <v>54</v>
      </c>
      <c r="BK4" s="9" t="s">
        <v>55</v>
      </c>
      <c r="BL4" s="9" t="s">
        <v>56</v>
      </c>
      <c r="BM4" s="9" t="s">
        <v>57</v>
      </c>
      <c r="BN4" s="9" t="s">
        <v>58</v>
      </c>
      <c r="BO4" s="9" t="s">
        <v>59</v>
      </c>
      <c r="BP4" s="9" t="s">
        <v>60</v>
      </c>
      <c r="BQ4" s="9" t="s">
        <v>61</v>
      </c>
      <c r="BR4" s="9" t="s">
        <v>62</v>
      </c>
      <c r="BS4" s="9" t="s">
        <v>63</v>
      </c>
      <c r="BT4" s="182" t="s">
        <v>65</v>
      </c>
    </row>
    <row r="5" spans="1:72" ht="15.75" thickBot="1" x14ac:dyDescent="0.3">
      <c r="A5" s="127">
        <v>1</v>
      </c>
      <c r="B5" s="56" t="s">
        <v>71</v>
      </c>
      <c r="C5" s="42" t="s">
        <v>106</v>
      </c>
      <c r="D5" s="93">
        <v>80.5</v>
      </c>
      <c r="E5" s="72"/>
      <c r="F5" s="54">
        <v>36</v>
      </c>
      <c r="G5" s="54">
        <v>42.5</v>
      </c>
      <c r="H5" s="54">
        <v>38.5</v>
      </c>
      <c r="I5" s="54">
        <f>476/8</f>
        <v>59.5</v>
      </c>
      <c r="J5" s="54"/>
      <c r="K5" s="54"/>
      <c r="L5" s="54"/>
      <c r="M5" s="54"/>
      <c r="N5" s="54"/>
      <c r="O5" s="6"/>
      <c r="P5" s="25"/>
      <c r="Q5" s="37">
        <f t="shared" ref="Q5:Q15" si="0">SUM(D5:P5)*8</f>
        <v>2056</v>
      </c>
      <c r="R5" s="50">
        <f>I5*8</f>
        <v>476</v>
      </c>
      <c r="T5" s="79"/>
      <c r="U5" s="67">
        <v>62</v>
      </c>
      <c r="V5" s="67">
        <v>62</v>
      </c>
      <c r="W5" s="67">
        <v>62</v>
      </c>
      <c r="X5" s="67">
        <v>112</v>
      </c>
      <c r="Y5" s="67">
        <v>112</v>
      </c>
      <c r="Z5" s="67">
        <v>96</v>
      </c>
      <c r="AA5" s="67">
        <v>96</v>
      </c>
      <c r="AB5" s="67">
        <v>96</v>
      </c>
      <c r="AC5" s="67">
        <v>113</v>
      </c>
      <c r="AD5" s="67">
        <v>113</v>
      </c>
      <c r="AE5" s="67">
        <v>114</v>
      </c>
      <c r="AF5" s="67"/>
      <c r="AG5" s="67">
        <v>100</v>
      </c>
      <c r="AH5" s="67">
        <v>100</v>
      </c>
      <c r="AI5" s="67">
        <v>102</v>
      </c>
      <c r="AJ5" s="126">
        <v>96</v>
      </c>
      <c r="AK5" s="126">
        <v>96</v>
      </c>
      <c r="AL5" s="126">
        <v>96</v>
      </c>
      <c r="AM5" s="126">
        <v>96</v>
      </c>
      <c r="AN5" s="126">
        <v>92</v>
      </c>
      <c r="AO5" s="126"/>
      <c r="AP5" s="126"/>
      <c r="AQ5" s="126"/>
      <c r="AR5" s="67"/>
      <c r="AS5" s="67"/>
      <c r="AT5" s="67"/>
      <c r="AU5" s="67"/>
      <c r="AV5" s="67"/>
      <c r="AW5" s="66"/>
      <c r="AX5" s="66"/>
      <c r="AY5" s="66"/>
      <c r="AZ5" s="66"/>
      <c r="BA5" s="66"/>
      <c r="BB5" s="66"/>
      <c r="BC5" s="66"/>
      <c r="BD5" s="66"/>
      <c r="BE5" s="67"/>
      <c r="BF5" s="67"/>
      <c r="BG5" s="67"/>
      <c r="BH5" s="67"/>
      <c r="BI5" s="67"/>
      <c r="BJ5" s="67"/>
      <c r="BK5" s="67"/>
      <c r="BL5" s="67"/>
      <c r="BM5" s="67"/>
      <c r="BN5" s="11"/>
      <c r="BO5" s="11"/>
      <c r="BP5" s="11"/>
      <c r="BQ5" s="38"/>
      <c r="BR5" s="38"/>
      <c r="BS5" s="38"/>
      <c r="BT5" s="183">
        <f t="shared" ref="BT5:BT38" si="1">SUM(T5:BS5)</f>
        <v>1816</v>
      </c>
    </row>
    <row r="6" spans="1:72" ht="15.75" thickBot="1" x14ac:dyDescent="0.3">
      <c r="A6" s="127">
        <v>2</v>
      </c>
      <c r="B6" s="94" t="s">
        <v>72</v>
      </c>
      <c r="C6" s="42" t="s">
        <v>107</v>
      </c>
      <c r="D6" s="93"/>
      <c r="E6" s="72">
        <v>20</v>
      </c>
      <c r="F6" s="54">
        <v>30.75</v>
      </c>
      <c r="G6" s="54">
        <v>23</v>
      </c>
      <c r="H6" s="54"/>
      <c r="I6" s="54">
        <f>88/8</f>
        <v>11</v>
      </c>
      <c r="J6" s="54"/>
      <c r="K6" s="54"/>
      <c r="L6" s="54"/>
      <c r="M6" s="54"/>
      <c r="N6" s="54"/>
      <c r="O6" s="6"/>
      <c r="P6" s="25"/>
      <c r="Q6" s="37">
        <f t="shared" si="0"/>
        <v>678</v>
      </c>
      <c r="R6" s="50">
        <f t="shared" ref="R6:R38" si="2">I6*8</f>
        <v>88</v>
      </c>
      <c r="T6" s="82"/>
      <c r="U6" s="67">
        <v>40</v>
      </c>
      <c r="V6" s="67">
        <v>40</v>
      </c>
      <c r="W6" s="67">
        <v>40</v>
      </c>
      <c r="X6" s="67">
        <v>40</v>
      </c>
      <c r="Y6" s="67"/>
      <c r="Z6" s="66">
        <v>82</v>
      </c>
      <c r="AA6" s="66">
        <v>82</v>
      </c>
      <c r="AB6" s="66">
        <v>82</v>
      </c>
      <c r="AC6" s="66">
        <v>61</v>
      </c>
      <c r="AD6" s="66">
        <v>61</v>
      </c>
      <c r="AE6" s="66">
        <v>62</v>
      </c>
      <c r="AF6" s="66"/>
      <c r="AG6" s="66">
        <v>22</v>
      </c>
      <c r="AH6" s="66">
        <v>24</v>
      </c>
      <c r="AI6" s="83">
        <v>22</v>
      </c>
      <c r="AJ6" s="126">
        <v>22</v>
      </c>
      <c r="AK6" s="126">
        <v>22</v>
      </c>
      <c r="AL6" s="126">
        <v>22</v>
      </c>
      <c r="AM6" s="126">
        <v>22</v>
      </c>
      <c r="AN6" s="126"/>
      <c r="AO6" s="126"/>
      <c r="AP6" s="126"/>
      <c r="AQ6" s="126"/>
      <c r="AR6" s="67"/>
      <c r="AS6" s="67"/>
      <c r="AT6" s="67"/>
      <c r="AU6" s="67"/>
      <c r="AV6" s="67"/>
      <c r="AW6" s="66"/>
      <c r="AX6" s="66"/>
      <c r="AY6" s="66"/>
      <c r="AZ6" s="66"/>
      <c r="BA6" s="66"/>
      <c r="BB6" s="66"/>
      <c r="BC6" s="66"/>
      <c r="BD6" s="66"/>
      <c r="BE6" s="67"/>
      <c r="BF6" s="67"/>
      <c r="BG6" s="67"/>
      <c r="BH6" s="67"/>
      <c r="BI6" s="67"/>
      <c r="BJ6" s="67"/>
      <c r="BK6" s="67"/>
      <c r="BL6" s="67"/>
      <c r="BM6" s="67"/>
      <c r="BN6" s="11"/>
      <c r="BO6" s="38"/>
      <c r="BP6" s="38"/>
      <c r="BQ6" s="38"/>
      <c r="BR6" s="38"/>
      <c r="BS6" s="38"/>
      <c r="BT6" s="183">
        <f t="shared" si="1"/>
        <v>746</v>
      </c>
    </row>
    <row r="7" spans="1:72" ht="15.75" thickBot="1" x14ac:dyDescent="0.3">
      <c r="A7" s="127">
        <v>3</v>
      </c>
      <c r="B7" s="57" t="s">
        <v>73</v>
      </c>
      <c r="C7" s="42" t="s">
        <v>108</v>
      </c>
      <c r="D7" s="71"/>
      <c r="E7" s="72"/>
      <c r="F7" s="54"/>
      <c r="G7" s="54"/>
      <c r="H7" s="54"/>
      <c r="I7" s="54"/>
      <c r="J7" s="54"/>
      <c r="K7" s="54"/>
      <c r="L7" s="54"/>
      <c r="M7" s="54"/>
      <c r="N7" s="54"/>
      <c r="O7" s="6"/>
      <c r="P7" s="25"/>
      <c r="Q7" s="37">
        <f t="shared" si="0"/>
        <v>0</v>
      </c>
      <c r="R7" s="50">
        <f t="shared" si="2"/>
        <v>0</v>
      </c>
      <c r="T7" s="82"/>
      <c r="U7" s="67"/>
      <c r="V7" s="67"/>
      <c r="W7" s="67"/>
      <c r="X7" s="67"/>
      <c r="Y7" s="67"/>
      <c r="Z7" s="66"/>
      <c r="AA7" s="66"/>
      <c r="AB7" s="66"/>
      <c r="AC7" s="66"/>
      <c r="AD7" s="66"/>
      <c r="AE7" s="66"/>
      <c r="AF7" s="66"/>
      <c r="AG7" s="66"/>
      <c r="AH7" s="66"/>
      <c r="AI7" s="83"/>
      <c r="AJ7" s="126"/>
      <c r="AK7" s="126"/>
      <c r="AL7" s="126"/>
      <c r="AM7" s="126"/>
      <c r="AN7" s="126"/>
      <c r="AO7" s="126"/>
      <c r="AP7" s="126"/>
      <c r="AQ7" s="126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11"/>
      <c r="BM7" s="11"/>
      <c r="BN7" s="11"/>
      <c r="BO7" s="38"/>
      <c r="BP7" s="38"/>
      <c r="BQ7" s="38"/>
      <c r="BR7" s="38"/>
      <c r="BS7" s="38"/>
      <c r="BT7" s="183">
        <f t="shared" si="1"/>
        <v>0</v>
      </c>
    </row>
    <row r="8" spans="1:72" ht="15.75" thickBot="1" x14ac:dyDescent="0.3">
      <c r="A8" s="127">
        <v>4</v>
      </c>
      <c r="B8" s="56" t="s">
        <v>75</v>
      </c>
      <c r="C8" s="42" t="s">
        <v>109</v>
      </c>
      <c r="D8" s="71"/>
      <c r="E8" s="72"/>
      <c r="F8" s="54"/>
      <c r="G8" s="54"/>
      <c r="H8" s="54"/>
      <c r="I8" s="54">
        <f>100/8</f>
        <v>12.5</v>
      </c>
      <c r="J8" s="54"/>
      <c r="K8" s="54"/>
      <c r="L8" s="54"/>
      <c r="M8" s="54"/>
      <c r="N8" s="54"/>
      <c r="O8" s="6"/>
      <c r="P8" s="25"/>
      <c r="Q8" s="37">
        <f t="shared" si="0"/>
        <v>100</v>
      </c>
      <c r="R8" s="50">
        <f t="shared" si="2"/>
        <v>100</v>
      </c>
      <c r="T8" s="82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83"/>
      <c r="AJ8" s="126">
        <v>20</v>
      </c>
      <c r="AK8" s="126">
        <v>20</v>
      </c>
      <c r="AL8" s="126">
        <v>20</v>
      </c>
      <c r="AM8" s="126">
        <v>20</v>
      </c>
      <c r="AN8" s="126">
        <v>20</v>
      </c>
      <c r="AO8" s="126"/>
      <c r="AP8" s="126"/>
      <c r="AQ8" s="126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11"/>
      <c r="BM8" s="11"/>
      <c r="BN8" s="11"/>
      <c r="BO8" s="38"/>
      <c r="BP8" s="38"/>
      <c r="BQ8" s="38"/>
      <c r="BR8" s="38"/>
      <c r="BS8" s="38"/>
      <c r="BT8" s="183">
        <f t="shared" si="1"/>
        <v>100</v>
      </c>
    </row>
    <row r="9" spans="1:72" ht="15.75" thickBot="1" x14ac:dyDescent="0.3">
      <c r="A9" s="127">
        <v>5</v>
      </c>
      <c r="B9" s="94" t="s">
        <v>76</v>
      </c>
      <c r="C9" s="42" t="s">
        <v>110</v>
      </c>
      <c r="D9" s="93"/>
      <c r="E9" s="72">
        <v>58.75</v>
      </c>
      <c r="F9" s="54">
        <v>44.25</v>
      </c>
      <c r="G9" s="54">
        <v>61</v>
      </c>
      <c r="H9" s="54">
        <v>59.5</v>
      </c>
      <c r="I9" s="54"/>
      <c r="J9" s="54"/>
      <c r="K9" s="54"/>
      <c r="L9" s="54"/>
      <c r="M9" s="54"/>
      <c r="N9" s="54"/>
      <c r="O9" s="6"/>
      <c r="P9" s="25"/>
      <c r="Q9" s="37">
        <f t="shared" si="0"/>
        <v>1788</v>
      </c>
      <c r="R9" s="50">
        <f t="shared" si="2"/>
        <v>0</v>
      </c>
      <c r="T9" s="79"/>
      <c r="U9" s="67">
        <v>118</v>
      </c>
      <c r="V9" s="67">
        <v>118</v>
      </c>
      <c r="W9" s="67">
        <v>117</v>
      </c>
      <c r="X9" s="67">
        <v>117</v>
      </c>
      <c r="Y9" s="67"/>
      <c r="Z9" s="67">
        <v>118</v>
      </c>
      <c r="AA9" s="67">
        <v>118</v>
      </c>
      <c r="AB9" s="67">
        <v>118</v>
      </c>
      <c r="AC9" s="67">
        <v>162</v>
      </c>
      <c r="AD9" s="67">
        <v>163</v>
      </c>
      <c r="AE9" s="67">
        <v>163</v>
      </c>
      <c r="AF9" s="67"/>
      <c r="AG9" s="67">
        <v>138</v>
      </c>
      <c r="AH9" s="67">
        <v>138</v>
      </c>
      <c r="AI9" s="67">
        <v>138</v>
      </c>
      <c r="AJ9" s="126"/>
      <c r="AK9" s="126"/>
      <c r="AL9" s="126"/>
      <c r="AM9" s="126"/>
      <c r="AN9" s="126"/>
      <c r="AO9" s="126"/>
      <c r="AP9" s="126"/>
      <c r="AQ9" s="126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6"/>
      <c r="BI9" s="66"/>
      <c r="BJ9" s="66"/>
      <c r="BK9" s="66"/>
      <c r="BL9" s="11"/>
      <c r="BM9" s="11"/>
      <c r="BN9" s="11"/>
      <c r="BO9" s="38"/>
      <c r="BP9" s="38"/>
      <c r="BQ9" s="38"/>
      <c r="BR9" s="38"/>
      <c r="BS9" s="38"/>
      <c r="BT9" s="183">
        <f t="shared" si="1"/>
        <v>1726</v>
      </c>
    </row>
    <row r="10" spans="1:72" ht="15.75" thickBot="1" x14ac:dyDescent="0.3">
      <c r="A10" s="127">
        <v>6</v>
      </c>
      <c r="B10" s="57" t="s">
        <v>77</v>
      </c>
      <c r="C10" s="42" t="s">
        <v>111</v>
      </c>
      <c r="D10" s="71"/>
      <c r="E10" s="72"/>
      <c r="F10" s="54"/>
      <c r="G10" s="54">
        <v>2</v>
      </c>
      <c r="H10" s="54"/>
      <c r="I10" s="54"/>
      <c r="J10" s="54"/>
      <c r="K10" s="54"/>
      <c r="L10" s="54"/>
      <c r="M10" s="54"/>
      <c r="N10" s="54"/>
      <c r="O10" s="6"/>
      <c r="P10" s="25"/>
      <c r="Q10" s="37">
        <f t="shared" si="0"/>
        <v>16</v>
      </c>
      <c r="R10" s="50">
        <f t="shared" si="2"/>
        <v>0</v>
      </c>
      <c r="T10" s="79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>
        <v>3</v>
      </c>
      <c r="AF10" s="67">
        <v>3</v>
      </c>
      <c r="AG10" s="67">
        <v>3</v>
      </c>
      <c r="AH10" s="67">
        <v>3</v>
      </c>
      <c r="AI10" s="80">
        <v>4</v>
      </c>
      <c r="AJ10" s="126"/>
      <c r="AK10" s="126"/>
      <c r="AL10" s="126"/>
      <c r="AM10" s="126"/>
      <c r="AN10" s="126"/>
      <c r="AO10" s="126"/>
      <c r="AP10" s="126"/>
      <c r="AQ10" s="12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21"/>
      <c r="BM10" s="21"/>
      <c r="BN10" s="21"/>
      <c r="BO10" s="39"/>
      <c r="BP10" s="39"/>
      <c r="BQ10" s="39"/>
      <c r="BR10" s="39"/>
      <c r="BS10" s="39"/>
      <c r="BT10" s="183">
        <f t="shared" si="1"/>
        <v>16</v>
      </c>
    </row>
    <row r="11" spans="1:72" ht="15.75" thickBot="1" x14ac:dyDescent="0.3">
      <c r="A11" s="127">
        <v>7</v>
      </c>
      <c r="B11" s="56" t="s">
        <v>78</v>
      </c>
      <c r="C11" s="42" t="s">
        <v>112</v>
      </c>
      <c r="D11" s="71"/>
      <c r="E11" s="72"/>
      <c r="F11" s="54"/>
      <c r="G11" s="54"/>
      <c r="H11" s="54"/>
      <c r="I11" s="54"/>
      <c r="J11" s="54"/>
      <c r="K11" s="54"/>
      <c r="L11" s="54"/>
      <c r="M11" s="54"/>
      <c r="N11" s="54"/>
      <c r="O11" s="6"/>
      <c r="P11" s="25"/>
      <c r="Q11" s="37">
        <f t="shared" si="0"/>
        <v>0</v>
      </c>
      <c r="R11" s="50">
        <f t="shared" si="2"/>
        <v>0</v>
      </c>
      <c r="T11" s="79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80"/>
      <c r="AJ11" s="126"/>
      <c r="AK11" s="126"/>
      <c r="AL11" s="126"/>
      <c r="AM11" s="126"/>
      <c r="AN11" s="126"/>
      <c r="AO11" s="126"/>
      <c r="AP11" s="126"/>
      <c r="AQ11" s="126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11"/>
      <c r="BO11" s="11"/>
      <c r="BP11" s="11"/>
      <c r="BQ11" s="38"/>
      <c r="BR11" s="38"/>
      <c r="BS11" s="38"/>
      <c r="BT11" s="183">
        <f t="shared" si="1"/>
        <v>0</v>
      </c>
    </row>
    <row r="12" spans="1:72" ht="15.75" thickBot="1" x14ac:dyDescent="0.3">
      <c r="A12" s="127">
        <v>8</v>
      </c>
      <c r="B12" s="94" t="s">
        <v>79</v>
      </c>
      <c r="C12" s="42" t="s">
        <v>113</v>
      </c>
      <c r="D12" s="71"/>
      <c r="E12" s="72"/>
      <c r="F12" s="54"/>
      <c r="G12" s="54"/>
      <c r="H12" s="54"/>
      <c r="I12" s="54"/>
      <c r="J12" s="54"/>
      <c r="K12" s="54"/>
      <c r="L12" s="54"/>
      <c r="M12" s="54"/>
      <c r="N12" s="54"/>
      <c r="O12" s="6"/>
      <c r="P12" s="25"/>
      <c r="Q12" s="37">
        <f t="shared" si="0"/>
        <v>0</v>
      </c>
      <c r="R12" s="50">
        <f t="shared" si="2"/>
        <v>0</v>
      </c>
      <c r="T12" s="79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80"/>
      <c r="AJ12" s="126"/>
      <c r="AK12" s="126"/>
      <c r="AL12" s="126"/>
      <c r="AM12" s="126"/>
      <c r="AN12" s="126"/>
      <c r="AO12" s="126"/>
      <c r="AP12" s="126"/>
      <c r="AQ12" s="126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11"/>
      <c r="BO12" s="11"/>
      <c r="BP12" s="11"/>
      <c r="BQ12" s="38"/>
      <c r="BR12" s="38"/>
      <c r="BS12" s="38"/>
      <c r="BT12" s="183">
        <f t="shared" si="1"/>
        <v>0</v>
      </c>
    </row>
    <row r="13" spans="1:72" ht="15.75" thickBot="1" x14ac:dyDescent="0.3">
      <c r="A13" s="127">
        <v>9</v>
      </c>
      <c r="B13" s="57" t="s">
        <v>80</v>
      </c>
      <c r="C13" s="42" t="s">
        <v>114</v>
      </c>
      <c r="D13" s="71">
        <v>47.5</v>
      </c>
      <c r="E13" s="72">
        <v>39.5</v>
      </c>
      <c r="F13" s="54">
        <v>65.25</v>
      </c>
      <c r="G13" s="54">
        <v>74</v>
      </c>
      <c r="H13" s="54">
        <v>79.75</v>
      </c>
      <c r="I13" s="54">
        <v>26.5</v>
      </c>
      <c r="J13" s="54"/>
      <c r="K13" s="54"/>
      <c r="L13" s="54"/>
      <c r="M13" s="54"/>
      <c r="N13" s="54"/>
      <c r="O13" s="6"/>
      <c r="P13" s="25"/>
      <c r="Q13" s="37">
        <f t="shared" si="0"/>
        <v>2660</v>
      </c>
      <c r="R13" s="50">
        <f t="shared" si="2"/>
        <v>212</v>
      </c>
      <c r="T13" s="79">
        <v>126</v>
      </c>
      <c r="U13" s="67">
        <v>127</v>
      </c>
      <c r="V13" s="67">
        <v>127</v>
      </c>
      <c r="W13" s="67">
        <v>79</v>
      </c>
      <c r="X13" s="67">
        <v>79</v>
      </c>
      <c r="Y13" s="67">
        <v>79</v>
      </c>
      <c r="Z13" s="67">
        <v>79</v>
      </c>
      <c r="AA13" s="67">
        <v>130</v>
      </c>
      <c r="AB13" s="67">
        <v>130</v>
      </c>
      <c r="AC13" s="67">
        <v>131</v>
      </c>
      <c r="AD13" s="67">
        <v>131</v>
      </c>
      <c r="AE13" s="67">
        <v>119</v>
      </c>
      <c r="AF13" s="67">
        <v>119</v>
      </c>
      <c r="AG13" s="67">
        <v>118</v>
      </c>
      <c r="AH13" s="67">
        <v>118</v>
      </c>
      <c r="AI13" s="67">
        <v>118</v>
      </c>
      <c r="AJ13" s="126">
        <v>159</v>
      </c>
      <c r="AK13" s="126">
        <v>159</v>
      </c>
      <c r="AL13" s="126">
        <v>160</v>
      </c>
      <c r="AM13" s="126">
        <v>160</v>
      </c>
      <c r="AN13" s="126">
        <v>53</v>
      </c>
      <c r="AO13" s="126">
        <v>53</v>
      </c>
      <c r="AP13" s="126">
        <v>53</v>
      </c>
      <c r="AQ13" s="126">
        <v>53</v>
      </c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11"/>
      <c r="BO13" s="11"/>
      <c r="BP13" s="11"/>
      <c r="BQ13" s="38"/>
      <c r="BR13" s="38"/>
      <c r="BS13" s="38"/>
      <c r="BT13" s="183">
        <f t="shared" si="1"/>
        <v>2660</v>
      </c>
    </row>
    <row r="14" spans="1:72" ht="15.75" thickBot="1" x14ac:dyDescent="0.3">
      <c r="A14" s="127">
        <v>10</v>
      </c>
      <c r="B14" s="56" t="s">
        <v>81</v>
      </c>
      <c r="C14" s="42" t="s">
        <v>115</v>
      </c>
      <c r="D14" s="71"/>
      <c r="E14" s="72"/>
      <c r="F14" s="54"/>
      <c r="G14" s="54">
        <v>0.5</v>
      </c>
      <c r="H14" s="54"/>
      <c r="I14" s="54"/>
      <c r="J14" s="54"/>
      <c r="K14" s="54"/>
      <c r="L14" s="54"/>
      <c r="M14" s="54"/>
      <c r="N14" s="54"/>
      <c r="O14" s="6"/>
      <c r="P14" s="25"/>
      <c r="Q14" s="37">
        <f t="shared" si="0"/>
        <v>4</v>
      </c>
      <c r="R14" s="50">
        <f t="shared" si="2"/>
        <v>0</v>
      </c>
      <c r="T14" s="79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>
        <v>1</v>
      </c>
      <c r="AF14" s="67">
        <v>1</v>
      </c>
      <c r="AG14" s="67">
        <v>1</v>
      </c>
      <c r="AH14" s="67">
        <v>1</v>
      </c>
      <c r="AI14" s="80"/>
      <c r="AJ14" s="126"/>
      <c r="AK14" s="126"/>
      <c r="AL14" s="126"/>
      <c r="AM14" s="126"/>
      <c r="AN14" s="126"/>
      <c r="AO14" s="126"/>
      <c r="AP14" s="126"/>
      <c r="AQ14" s="126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6"/>
      <c r="BK14" s="66"/>
      <c r="BL14" s="66"/>
      <c r="BM14" s="66"/>
      <c r="BN14" s="11"/>
      <c r="BO14" s="11"/>
      <c r="BP14" s="11"/>
      <c r="BQ14" s="38"/>
      <c r="BR14" s="38"/>
      <c r="BS14" s="38"/>
      <c r="BT14" s="183">
        <f t="shared" si="1"/>
        <v>4</v>
      </c>
    </row>
    <row r="15" spans="1:72" ht="15.75" thickBot="1" x14ac:dyDescent="0.3">
      <c r="A15" s="127">
        <v>11</v>
      </c>
      <c r="B15" s="94" t="s">
        <v>82</v>
      </c>
      <c r="C15" s="42" t="s">
        <v>116</v>
      </c>
      <c r="D15" s="73"/>
      <c r="E15" s="74"/>
      <c r="F15" s="55"/>
      <c r="G15" s="55"/>
      <c r="H15" s="55"/>
      <c r="I15" s="55"/>
      <c r="J15" s="55"/>
      <c r="K15" s="55"/>
      <c r="L15" s="55"/>
      <c r="M15" s="55"/>
      <c r="N15" s="54"/>
      <c r="O15" s="20"/>
      <c r="P15" s="26"/>
      <c r="Q15" s="37">
        <f t="shared" si="0"/>
        <v>0</v>
      </c>
      <c r="R15" s="50">
        <f t="shared" si="2"/>
        <v>0</v>
      </c>
      <c r="T15" s="82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83"/>
      <c r="AJ15" s="126"/>
      <c r="AK15" s="126"/>
      <c r="AL15" s="126"/>
      <c r="AM15" s="126"/>
      <c r="AN15" s="126"/>
      <c r="AO15" s="126"/>
      <c r="AP15" s="126"/>
      <c r="AQ15" s="12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21"/>
      <c r="BO15" s="21"/>
      <c r="BP15" s="21"/>
      <c r="BQ15" s="39"/>
      <c r="BR15" s="39"/>
      <c r="BS15" s="39"/>
      <c r="BT15" s="183">
        <f t="shared" si="1"/>
        <v>0</v>
      </c>
    </row>
    <row r="16" spans="1:72" ht="15.75" thickBot="1" x14ac:dyDescent="0.3">
      <c r="A16" s="127">
        <v>12</v>
      </c>
      <c r="B16" s="57" t="s">
        <v>83</v>
      </c>
      <c r="C16" s="42" t="s">
        <v>117</v>
      </c>
      <c r="D16" s="71"/>
      <c r="E16" s="72"/>
      <c r="F16" s="54"/>
      <c r="G16" s="54"/>
      <c r="H16" s="54"/>
      <c r="I16" s="54"/>
      <c r="J16" s="54"/>
      <c r="K16" s="54"/>
      <c r="L16" s="54"/>
      <c r="M16" s="54"/>
      <c r="N16" s="54"/>
      <c r="O16" s="6"/>
      <c r="P16" s="25"/>
      <c r="Q16" s="37">
        <f t="shared" ref="Q16:Q25" si="3">SUM(D16:P16)*8</f>
        <v>0</v>
      </c>
      <c r="R16" s="50">
        <f t="shared" si="2"/>
        <v>0</v>
      </c>
      <c r="T16" s="79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80"/>
      <c r="AJ16" s="126"/>
      <c r="AK16" s="126"/>
      <c r="AL16" s="126"/>
      <c r="AM16" s="126"/>
      <c r="AN16" s="126"/>
      <c r="AO16" s="126"/>
      <c r="AP16" s="126"/>
      <c r="AQ16" s="126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11"/>
      <c r="BO16" s="11"/>
      <c r="BP16" s="11"/>
      <c r="BQ16" s="38"/>
      <c r="BR16" s="38"/>
      <c r="BS16" s="38"/>
      <c r="BT16" s="183">
        <f t="shared" si="1"/>
        <v>0</v>
      </c>
    </row>
    <row r="17" spans="1:72" ht="15.75" thickBot="1" x14ac:dyDescent="0.3">
      <c r="A17" s="127">
        <v>13</v>
      </c>
      <c r="B17" s="56" t="s">
        <v>84</v>
      </c>
      <c r="C17" s="42" t="s">
        <v>118</v>
      </c>
      <c r="D17" s="71">
        <v>8</v>
      </c>
      <c r="E17" s="72">
        <v>32.75</v>
      </c>
      <c r="F17" s="54">
        <f>85/8</f>
        <v>10.625</v>
      </c>
      <c r="G17" s="54">
        <v>3.5</v>
      </c>
      <c r="H17" s="54"/>
      <c r="I17" s="54"/>
      <c r="J17" s="54"/>
      <c r="K17" s="54"/>
      <c r="L17" s="54"/>
      <c r="M17" s="54"/>
      <c r="N17" s="54"/>
      <c r="O17" s="6"/>
      <c r="P17" s="25"/>
      <c r="Q17" s="37">
        <f t="shared" si="3"/>
        <v>439</v>
      </c>
      <c r="R17" s="50">
        <f t="shared" si="2"/>
        <v>0</v>
      </c>
      <c r="T17" s="79">
        <v>21</v>
      </c>
      <c r="U17" s="67">
        <v>21</v>
      </c>
      <c r="V17" s="67">
        <v>22</v>
      </c>
      <c r="W17" s="67">
        <v>65.5</v>
      </c>
      <c r="X17" s="67">
        <v>65.5</v>
      </c>
      <c r="Y17" s="67">
        <v>65.5</v>
      </c>
      <c r="Z17" s="67">
        <v>65.5</v>
      </c>
      <c r="AA17" s="67">
        <v>21</v>
      </c>
      <c r="AB17" s="67">
        <v>21</v>
      </c>
      <c r="AC17" s="67">
        <v>21</v>
      </c>
      <c r="AD17" s="67">
        <v>22</v>
      </c>
      <c r="AE17" s="67">
        <v>5</v>
      </c>
      <c r="AF17" s="67">
        <v>5</v>
      </c>
      <c r="AG17" s="67">
        <v>6</v>
      </c>
      <c r="AH17" s="67">
        <v>6</v>
      </c>
      <c r="AI17" s="67">
        <v>6</v>
      </c>
      <c r="AJ17" s="126"/>
      <c r="AK17" s="126"/>
      <c r="AL17" s="126"/>
      <c r="AM17" s="126"/>
      <c r="AN17" s="126"/>
      <c r="AO17" s="126"/>
      <c r="AP17" s="126"/>
      <c r="AQ17" s="126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11"/>
      <c r="BO17" s="11"/>
      <c r="BP17" s="11"/>
      <c r="BQ17" s="38"/>
      <c r="BR17" s="38"/>
      <c r="BS17" s="38"/>
      <c r="BT17" s="183">
        <f t="shared" si="1"/>
        <v>439</v>
      </c>
    </row>
    <row r="18" spans="1:72" ht="15.75" thickBot="1" x14ac:dyDescent="0.3">
      <c r="A18" s="127">
        <v>14</v>
      </c>
      <c r="B18" s="94" t="s">
        <v>85</v>
      </c>
      <c r="C18" s="42" t="s">
        <v>119</v>
      </c>
      <c r="D18" s="71">
        <v>15</v>
      </c>
      <c r="E18" s="72">
        <f>14.875+0.5</f>
        <v>15.375</v>
      </c>
      <c r="F18" s="54">
        <v>15.5</v>
      </c>
      <c r="G18" s="54">
        <v>3.5</v>
      </c>
      <c r="H18" s="54"/>
      <c r="I18" s="54">
        <v>2.75</v>
      </c>
      <c r="J18" s="54"/>
      <c r="K18" s="54"/>
      <c r="L18" s="54"/>
      <c r="M18" s="54"/>
      <c r="N18" s="54"/>
      <c r="O18" s="6"/>
      <c r="P18" s="25"/>
      <c r="Q18" s="37">
        <f t="shared" si="3"/>
        <v>417</v>
      </c>
      <c r="R18" s="50">
        <f t="shared" si="2"/>
        <v>22</v>
      </c>
      <c r="T18" s="79">
        <v>40</v>
      </c>
      <c r="U18" s="67">
        <v>40</v>
      </c>
      <c r="V18" s="67">
        <v>40</v>
      </c>
      <c r="W18" s="106">
        <v>30</v>
      </c>
      <c r="X18" s="106">
        <v>31</v>
      </c>
      <c r="Y18" s="106">
        <v>31</v>
      </c>
      <c r="Z18" s="106">
        <v>31</v>
      </c>
      <c r="AA18" s="67">
        <v>31</v>
      </c>
      <c r="AB18" s="67">
        <v>31</v>
      </c>
      <c r="AC18" s="67">
        <v>31</v>
      </c>
      <c r="AD18" s="67">
        <v>31</v>
      </c>
      <c r="AE18" s="67">
        <v>5</v>
      </c>
      <c r="AF18" s="67">
        <v>5</v>
      </c>
      <c r="AG18" s="67">
        <v>6</v>
      </c>
      <c r="AH18" s="67">
        <v>6</v>
      </c>
      <c r="AI18" s="80">
        <v>6</v>
      </c>
      <c r="AJ18" s="126"/>
      <c r="AK18" s="126"/>
      <c r="AL18" s="126"/>
      <c r="AM18" s="126"/>
      <c r="AN18" s="126">
        <v>5</v>
      </c>
      <c r="AO18" s="126">
        <v>5</v>
      </c>
      <c r="AP18" s="126">
        <v>6</v>
      </c>
      <c r="AQ18" s="126">
        <v>6</v>
      </c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11"/>
      <c r="BO18" s="11"/>
      <c r="BP18" s="11"/>
      <c r="BQ18" s="38"/>
      <c r="BR18" s="38"/>
      <c r="BS18" s="38"/>
      <c r="BT18" s="183">
        <f t="shared" si="1"/>
        <v>417</v>
      </c>
    </row>
    <row r="19" spans="1:72" ht="15.75" thickBot="1" x14ac:dyDescent="0.3">
      <c r="A19" s="127">
        <v>15</v>
      </c>
      <c r="B19" s="57" t="s">
        <v>86</v>
      </c>
      <c r="C19" s="42" t="s">
        <v>120</v>
      </c>
      <c r="D19" s="71">
        <v>15</v>
      </c>
      <c r="E19" s="72">
        <f>14.875+0.5</f>
        <v>15.375</v>
      </c>
      <c r="F19" s="54"/>
      <c r="G19" s="54"/>
      <c r="H19" s="54"/>
      <c r="I19" s="54">
        <v>2.75</v>
      </c>
      <c r="J19" s="54"/>
      <c r="K19" s="54"/>
      <c r="L19" s="54"/>
      <c r="M19" s="54"/>
      <c r="N19" s="54"/>
      <c r="O19" s="6"/>
      <c r="P19" s="25"/>
      <c r="Q19" s="37">
        <f t="shared" si="3"/>
        <v>265</v>
      </c>
      <c r="R19" s="50">
        <f t="shared" si="2"/>
        <v>22</v>
      </c>
      <c r="T19" s="79">
        <v>40</v>
      </c>
      <c r="U19" s="67">
        <v>40</v>
      </c>
      <c r="V19" s="67">
        <v>40</v>
      </c>
      <c r="W19" s="106">
        <v>30</v>
      </c>
      <c r="X19" s="106">
        <v>31</v>
      </c>
      <c r="Y19" s="106">
        <v>31</v>
      </c>
      <c r="Z19" s="106">
        <v>31</v>
      </c>
      <c r="AA19" s="67"/>
      <c r="AB19" s="67"/>
      <c r="AC19" s="67"/>
      <c r="AD19" s="67"/>
      <c r="AE19" s="67"/>
      <c r="AF19" s="67"/>
      <c r="AG19" s="67"/>
      <c r="AH19" s="67"/>
      <c r="AI19" s="80"/>
      <c r="AJ19" s="126"/>
      <c r="AK19" s="126"/>
      <c r="AL19" s="126"/>
      <c r="AM19" s="126"/>
      <c r="AN19" s="126">
        <v>5</v>
      </c>
      <c r="AO19" s="126">
        <v>5</v>
      </c>
      <c r="AP19" s="126">
        <v>6</v>
      </c>
      <c r="AQ19" s="126">
        <v>6</v>
      </c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11"/>
      <c r="BO19" s="11"/>
      <c r="BP19" s="11"/>
      <c r="BQ19" s="38"/>
      <c r="BR19" s="38"/>
      <c r="BS19" s="38"/>
      <c r="BT19" s="183">
        <f t="shared" si="1"/>
        <v>265</v>
      </c>
    </row>
    <row r="20" spans="1:72" ht="15.75" thickBot="1" x14ac:dyDescent="0.3">
      <c r="A20" s="127">
        <v>16</v>
      </c>
      <c r="B20" s="56" t="s">
        <v>87</v>
      </c>
      <c r="C20" s="42" t="s">
        <v>121</v>
      </c>
      <c r="D20" s="71"/>
      <c r="E20" s="72"/>
      <c r="F20" s="54">
        <f>81/8</f>
        <v>10.125</v>
      </c>
      <c r="G20" s="54"/>
      <c r="H20" s="54"/>
      <c r="I20" s="54"/>
      <c r="J20" s="54"/>
      <c r="K20" s="54"/>
      <c r="L20" s="54"/>
      <c r="M20" s="54"/>
      <c r="N20" s="54"/>
      <c r="O20" s="6"/>
      <c r="P20" s="25"/>
      <c r="Q20" s="37">
        <f>SUM(D20:P20)*8</f>
        <v>81</v>
      </c>
      <c r="R20" s="50">
        <f t="shared" si="2"/>
        <v>0</v>
      </c>
      <c r="T20" s="79"/>
      <c r="U20" s="67"/>
      <c r="V20" s="67"/>
      <c r="W20" s="99"/>
      <c r="X20" s="99"/>
      <c r="Y20" s="99"/>
      <c r="Z20" s="99"/>
      <c r="AA20" s="67">
        <v>20</v>
      </c>
      <c r="AB20" s="67">
        <v>20</v>
      </c>
      <c r="AC20" s="67">
        <v>20</v>
      </c>
      <c r="AD20" s="67">
        <v>21</v>
      </c>
      <c r="AE20" s="67"/>
      <c r="AF20" s="67"/>
      <c r="AG20" s="67"/>
      <c r="AH20" s="67"/>
      <c r="AI20" s="80"/>
      <c r="AJ20" s="126"/>
      <c r="AK20" s="126"/>
      <c r="AL20" s="126"/>
      <c r="AM20" s="126"/>
      <c r="AN20" s="126"/>
      <c r="AO20" s="126"/>
      <c r="AP20" s="126"/>
      <c r="AQ20" s="126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11"/>
      <c r="BO20" s="11"/>
      <c r="BP20" s="11"/>
      <c r="BQ20" s="38"/>
      <c r="BR20" s="38"/>
      <c r="BS20" s="38"/>
      <c r="BT20" s="183">
        <f t="shared" si="1"/>
        <v>81</v>
      </c>
    </row>
    <row r="21" spans="1:72" ht="15.75" thickBot="1" x14ac:dyDescent="0.3">
      <c r="A21" s="127">
        <v>17</v>
      </c>
      <c r="B21" s="94" t="s">
        <v>88</v>
      </c>
      <c r="C21" s="42" t="s">
        <v>122</v>
      </c>
      <c r="D21" s="71"/>
      <c r="E21" s="72"/>
      <c r="F21" s="54">
        <f>24/8</f>
        <v>3</v>
      </c>
      <c r="G21" s="54"/>
      <c r="H21" s="54"/>
      <c r="I21" s="54"/>
      <c r="J21" s="54"/>
      <c r="K21" s="54"/>
      <c r="L21" s="54"/>
      <c r="M21" s="54"/>
      <c r="N21" s="54"/>
      <c r="O21" s="6"/>
      <c r="P21" s="25"/>
      <c r="Q21" s="37">
        <f>SUM(D21:P21)*8</f>
        <v>24</v>
      </c>
      <c r="R21" s="50">
        <f t="shared" si="2"/>
        <v>0</v>
      </c>
      <c r="T21" s="79"/>
      <c r="U21" s="67"/>
      <c r="V21" s="67"/>
      <c r="W21" s="99"/>
      <c r="X21" s="99"/>
      <c r="Y21" s="99"/>
      <c r="Z21" s="99"/>
      <c r="AA21" s="67">
        <v>6</v>
      </c>
      <c r="AB21" s="67">
        <v>6</v>
      </c>
      <c r="AC21" s="67">
        <v>6</v>
      </c>
      <c r="AD21" s="67">
        <v>6</v>
      </c>
      <c r="AE21" s="67"/>
      <c r="AF21" s="67"/>
      <c r="AG21" s="67"/>
      <c r="AH21" s="67"/>
      <c r="AI21" s="80"/>
      <c r="AJ21" s="126"/>
      <c r="AK21" s="126"/>
      <c r="AL21" s="126"/>
      <c r="AM21" s="126"/>
      <c r="AN21" s="126"/>
      <c r="AO21" s="126"/>
      <c r="AP21" s="126"/>
      <c r="AQ21" s="126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11"/>
      <c r="BO21" s="11"/>
      <c r="BP21" s="11"/>
      <c r="BQ21" s="38"/>
      <c r="BR21" s="38"/>
      <c r="BS21" s="38"/>
      <c r="BT21" s="183">
        <f t="shared" si="1"/>
        <v>24</v>
      </c>
    </row>
    <row r="22" spans="1:72" ht="15.75" thickBot="1" x14ac:dyDescent="0.3">
      <c r="A22" s="127">
        <v>18</v>
      </c>
      <c r="B22" s="57" t="s">
        <v>89</v>
      </c>
      <c r="C22" s="42" t="s">
        <v>123</v>
      </c>
      <c r="D22" s="71"/>
      <c r="E22" s="72"/>
      <c r="F22" s="54"/>
      <c r="G22" s="54">
        <v>0.5</v>
      </c>
      <c r="H22" s="54"/>
      <c r="I22" s="54"/>
      <c r="J22" s="54"/>
      <c r="K22" s="54"/>
      <c r="L22" s="54"/>
      <c r="M22" s="54"/>
      <c r="N22" s="54"/>
      <c r="O22" s="6"/>
      <c r="P22" s="25"/>
      <c r="Q22" s="37">
        <f t="shared" si="3"/>
        <v>4</v>
      </c>
      <c r="R22" s="50">
        <f t="shared" si="2"/>
        <v>0</v>
      </c>
      <c r="T22" s="79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>
        <v>1</v>
      </c>
      <c r="AF22" s="67">
        <v>1</v>
      </c>
      <c r="AG22" s="67">
        <v>1</v>
      </c>
      <c r="AH22" s="67">
        <v>1</v>
      </c>
      <c r="AI22" s="80"/>
      <c r="AJ22" s="126"/>
      <c r="AK22" s="126"/>
      <c r="AL22" s="126"/>
      <c r="AM22" s="126"/>
      <c r="AN22" s="126"/>
      <c r="AO22" s="126"/>
      <c r="AP22" s="126"/>
      <c r="AQ22" s="126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11"/>
      <c r="BO22" s="11"/>
      <c r="BP22" s="11"/>
      <c r="BQ22" s="38"/>
      <c r="BR22" s="38"/>
      <c r="BS22" s="38"/>
      <c r="BT22" s="183">
        <f t="shared" si="1"/>
        <v>4</v>
      </c>
    </row>
    <row r="23" spans="1:72" ht="15.75" thickBot="1" x14ac:dyDescent="0.3">
      <c r="A23" s="127">
        <v>19</v>
      </c>
      <c r="B23" s="56" t="s">
        <v>90</v>
      </c>
      <c r="C23" s="42" t="s">
        <v>124</v>
      </c>
      <c r="D23" s="71"/>
      <c r="E23" s="72"/>
      <c r="F23" s="54"/>
      <c r="G23" s="54"/>
      <c r="H23" s="54">
        <v>0.75</v>
      </c>
      <c r="I23" s="54">
        <v>8</v>
      </c>
      <c r="J23" s="54"/>
      <c r="K23" s="54"/>
      <c r="L23" s="54"/>
      <c r="M23" s="54"/>
      <c r="N23" s="54"/>
      <c r="O23" s="6"/>
      <c r="P23" s="25"/>
      <c r="Q23" s="37">
        <f t="shared" si="3"/>
        <v>70</v>
      </c>
      <c r="R23" s="50">
        <f t="shared" si="2"/>
        <v>64</v>
      </c>
      <c r="T23" s="79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80"/>
      <c r="AJ23" s="126">
        <v>1</v>
      </c>
      <c r="AK23" s="126">
        <v>1</v>
      </c>
      <c r="AL23" s="126">
        <v>2</v>
      </c>
      <c r="AM23" s="126">
        <v>2</v>
      </c>
      <c r="AN23" s="126">
        <v>16</v>
      </c>
      <c r="AO23" s="126">
        <v>16</v>
      </c>
      <c r="AP23" s="126">
        <v>16</v>
      </c>
      <c r="AQ23" s="126">
        <v>16</v>
      </c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11"/>
      <c r="BO23" s="11"/>
      <c r="BP23" s="11"/>
      <c r="BQ23" s="38"/>
      <c r="BR23" s="38"/>
      <c r="BS23" s="38"/>
      <c r="BT23" s="183">
        <f t="shared" si="1"/>
        <v>70</v>
      </c>
    </row>
    <row r="24" spans="1:72" ht="15.75" thickBot="1" x14ac:dyDescent="0.3">
      <c r="A24" s="127">
        <v>20</v>
      </c>
      <c r="B24" s="94" t="s">
        <v>91</v>
      </c>
      <c r="C24" s="42" t="s">
        <v>125</v>
      </c>
      <c r="D24" s="75"/>
      <c r="E24" s="72"/>
      <c r="F24" s="54"/>
      <c r="G24" s="54"/>
      <c r="H24" s="54"/>
      <c r="I24" s="54"/>
      <c r="J24" s="54"/>
      <c r="K24" s="54"/>
      <c r="L24" s="54"/>
      <c r="M24" s="54"/>
      <c r="N24" s="54"/>
      <c r="O24" s="6"/>
      <c r="P24" s="25"/>
      <c r="Q24" s="37">
        <f t="shared" si="3"/>
        <v>0</v>
      </c>
      <c r="R24" s="50">
        <f t="shared" si="2"/>
        <v>0</v>
      </c>
      <c r="T24" s="79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80"/>
      <c r="AJ24" s="126"/>
      <c r="AK24" s="126"/>
      <c r="AL24" s="126"/>
      <c r="AM24" s="126"/>
      <c r="AN24" s="126"/>
      <c r="AO24" s="126"/>
      <c r="AP24" s="126"/>
      <c r="AQ24" s="126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11"/>
      <c r="BO24" s="11"/>
      <c r="BP24" s="11"/>
      <c r="BQ24" s="38"/>
      <c r="BR24" s="38"/>
      <c r="BS24" s="38"/>
      <c r="BT24" s="183">
        <f t="shared" si="1"/>
        <v>0</v>
      </c>
    </row>
    <row r="25" spans="1:72" ht="15.75" thickBot="1" x14ac:dyDescent="0.3">
      <c r="A25" s="127">
        <v>21</v>
      </c>
      <c r="B25" s="57" t="s">
        <v>92</v>
      </c>
      <c r="C25" s="42" t="s">
        <v>126</v>
      </c>
      <c r="D25" s="92">
        <v>82.5</v>
      </c>
      <c r="E25" s="72">
        <v>93.5</v>
      </c>
      <c r="F25" s="54">
        <v>95</v>
      </c>
      <c r="G25" s="54">
        <v>128</v>
      </c>
      <c r="H25" s="54">
        <v>116</v>
      </c>
      <c r="I25" s="54">
        <v>117.5</v>
      </c>
      <c r="J25" s="54"/>
      <c r="K25" s="54"/>
      <c r="L25" s="55"/>
      <c r="M25" s="55"/>
      <c r="N25" s="55"/>
      <c r="O25" s="20"/>
      <c r="P25" s="26"/>
      <c r="Q25" s="37">
        <f t="shared" si="3"/>
        <v>5060</v>
      </c>
      <c r="R25" s="50">
        <f t="shared" si="2"/>
        <v>940</v>
      </c>
      <c r="T25" s="82">
        <v>220</v>
      </c>
      <c r="U25" s="66">
        <v>220</v>
      </c>
      <c r="V25" s="66">
        <v>220</v>
      </c>
      <c r="W25" s="66">
        <v>187</v>
      </c>
      <c r="X25" s="66">
        <v>187</v>
      </c>
      <c r="Y25" s="66">
        <v>187</v>
      </c>
      <c r="Z25" s="66">
        <v>187</v>
      </c>
      <c r="AA25" s="66">
        <v>190</v>
      </c>
      <c r="AB25" s="66">
        <v>190</v>
      </c>
      <c r="AC25" s="66">
        <v>190</v>
      </c>
      <c r="AD25" s="66">
        <v>190</v>
      </c>
      <c r="AE25" s="66">
        <v>204</v>
      </c>
      <c r="AF25" s="66">
        <v>205</v>
      </c>
      <c r="AG25" s="66">
        <v>205</v>
      </c>
      <c r="AH25" s="66">
        <v>205</v>
      </c>
      <c r="AI25" s="66">
        <v>205</v>
      </c>
      <c r="AJ25" s="126">
        <v>232</v>
      </c>
      <c r="AK25" s="126">
        <v>232</v>
      </c>
      <c r="AL25" s="126">
        <v>232</v>
      </c>
      <c r="AM25" s="126">
        <v>232</v>
      </c>
      <c r="AN25" s="126">
        <v>235</v>
      </c>
      <c r="AO25" s="126">
        <v>235</v>
      </c>
      <c r="AP25" s="126">
        <v>235</v>
      </c>
      <c r="AQ25" s="126">
        <v>235</v>
      </c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21"/>
      <c r="BO25" s="21"/>
      <c r="BP25" s="21"/>
      <c r="BQ25" s="39"/>
      <c r="BR25" s="39"/>
      <c r="BS25" s="39"/>
      <c r="BT25" s="183">
        <f t="shared" si="1"/>
        <v>5060</v>
      </c>
    </row>
    <row r="26" spans="1:72" ht="15.75" thickBot="1" x14ac:dyDescent="0.3">
      <c r="A26" s="127">
        <v>22</v>
      </c>
      <c r="B26" s="56" t="s">
        <v>93</v>
      </c>
      <c r="C26" s="42" t="s">
        <v>127</v>
      </c>
      <c r="D26" s="73">
        <v>33</v>
      </c>
      <c r="E26" s="74">
        <v>36.5</v>
      </c>
      <c r="F26" s="55"/>
      <c r="G26" s="55"/>
      <c r="H26" s="55"/>
      <c r="I26" s="55"/>
      <c r="J26" s="55"/>
      <c r="K26" s="55"/>
      <c r="L26" s="55"/>
      <c r="M26" s="55"/>
      <c r="N26" s="55"/>
      <c r="O26" s="20"/>
      <c r="P26" s="26"/>
      <c r="Q26" s="37">
        <f t="shared" ref="Q26:Q38" si="4">SUM(D26:P26)*8</f>
        <v>556</v>
      </c>
      <c r="R26" s="50">
        <f t="shared" si="2"/>
        <v>0</v>
      </c>
      <c r="T26" s="82">
        <v>88</v>
      </c>
      <c r="U26" s="66">
        <v>88</v>
      </c>
      <c r="V26" s="66">
        <v>88</v>
      </c>
      <c r="W26" s="66">
        <v>73</v>
      </c>
      <c r="X26" s="66">
        <v>73</v>
      </c>
      <c r="Y26" s="66">
        <v>73</v>
      </c>
      <c r="Z26" s="66">
        <v>73</v>
      </c>
      <c r="AA26" s="66"/>
      <c r="AB26" s="66"/>
      <c r="AC26" s="66"/>
      <c r="AD26" s="66"/>
      <c r="AE26" s="66"/>
      <c r="AF26" s="66"/>
      <c r="AG26" s="66"/>
      <c r="AH26" s="66"/>
      <c r="AI26" s="66"/>
      <c r="AJ26" s="126"/>
      <c r="AK26" s="126"/>
      <c r="AL26" s="126"/>
      <c r="AM26" s="126"/>
      <c r="AN26" s="126"/>
      <c r="AO26" s="126"/>
      <c r="AP26" s="126"/>
      <c r="AQ26" s="126"/>
      <c r="AR26" s="66"/>
      <c r="AS26" s="66"/>
      <c r="AT26" s="66"/>
      <c r="AU26" s="66"/>
      <c r="AV26" s="66"/>
      <c r="AW26" s="85"/>
      <c r="AX26" s="85"/>
      <c r="AY26" s="85"/>
      <c r="AZ26" s="85"/>
      <c r="BA26" s="85"/>
      <c r="BB26" s="85"/>
      <c r="BC26" s="85"/>
      <c r="BD26" s="85"/>
      <c r="BE26" s="66"/>
      <c r="BF26" s="66"/>
      <c r="BG26" s="66"/>
      <c r="BH26" s="66"/>
      <c r="BI26" s="66"/>
      <c r="BJ26" s="66"/>
      <c r="BK26" s="66"/>
      <c r="BL26" s="66"/>
      <c r="BM26" s="66"/>
      <c r="BN26" s="21"/>
      <c r="BO26" s="21"/>
      <c r="BP26" s="21"/>
      <c r="BQ26" s="39"/>
      <c r="BR26" s="39"/>
      <c r="BS26" s="39"/>
      <c r="BT26" s="183">
        <f t="shared" si="1"/>
        <v>556</v>
      </c>
    </row>
    <row r="27" spans="1:72" ht="15.75" thickBot="1" x14ac:dyDescent="0.3">
      <c r="A27" s="127">
        <v>23</v>
      </c>
      <c r="B27" s="94" t="s">
        <v>94</v>
      </c>
      <c r="C27" s="42" t="s">
        <v>128</v>
      </c>
      <c r="D27" s="73"/>
      <c r="E27" s="74"/>
      <c r="F27" s="55"/>
      <c r="G27" s="55"/>
      <c r="H27" s="55"/>
      <c r="I27" s="55">
        <f>354/8</f>
        <v>44.25</v>
      </c>
      <c r="J27" s="55"/>
      <c r="K27" s="55"/>
      <c r="L27" s="55"/>
      <c r="M27" s="55"/>
      <c r="N27" s="55"/>
      <c r="O27" s="20"/>
      <c r="P27" s="26"/>
      <c r="Q27" s="37">
        <f t="shared" ref="Q27:Q29" si="5">SUM(D27:P27)*8</f>
        <v>354</v>
      </c>
      <c r="R27" s="50">
        <f t="shared" ref="R27:R29" si="6">I27*8</f>
        <v>354</v>
      </c>
      <c r="T27" s="82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126"/>
      <c r="AK27" s="126"/>
      <c r="AL27" s="126"/>
      <c r="AM27" s="126"/>
      <c r="AN27" s="126">
        <v>6</v>
      </c>
      <c r="AO27" s="126">
        <v>116</v>
      </c>
      <c r="AP27" s="126">
        <v>116</v>
      </c>
      <c r="AQ27" s="126">
        <v>116</v>
      </c>
      <c r="AR27" s="66"/>
      <c r="AS27" s="66"/>
      <c r="AT27" s="66"/>
      <c r="AU27" s="66"/>
      <c r="AV27" s="66"/>
      <c r="AW27" s="85"/>
      <c r="AX27" s="85"/>
      <c r="AY27" s="85"/>
      <c r="AZ27" s="85"/>
      <c r="BA27" s="85"/>
      <c r="BB27" s="85"/>
      <c r="BC27" s="85"/>
      <c r="BD27" s="85"/>
      <c r="BE27" s="66"/>
      <c r="BF27" s="66"/>
      <c r="BG27" s="66"/>
      <c r="BH27" s="66"/>
      <c r="BI27" s="66"/>
      <c r="BJ27" s="66"/>
      <c r="BK27" s="66"/>
      <c r="BL27" s="66"/>
      <c r="BM27" s="66"/>
      <c r="BN27" s="21"/>
      <c r="BO27" s="21"/>
      <c r="BP27" s="21"/>
      <c r="BQ27" s="39"/>
      <c r="BR27" s="39"/>
      <c r="BS27" s="39"/>
      <c r="BT27" s="183">
        <f t="shared" ref="BT27:BT29" si="7">SUM(T27:BS27)</f>
        <v>354</v>
      </c>
    </row>
    <row r="28" spans="1:72" ht="15.75" thickBot="1" x14ac:dyDescent="0.3">
      <c r="A28" s="127">
        <v>24</v>
      </c>
      <c r="B28" s="57" t="s">
        <v>95</v>
      </c>
      <c r="C28" s="42" t="s">
        <v>129</v>
      </c>
      <c r="D28" s="73"/>
      <c r="E28" s="74"/>
      <c r="F28" s="76">
        <v>37.5</v>
      </c>
      <c r="G28" s="55">
        <v>40</v>
      </c>
      <c r="H28" s="55">
        <v>40</v>
      </c>
      <c r="I28" s="55">
        <f>110/8</f>
        <v>13.75</v>
      </c>
      <c r="J28" s="55"/>
      <c r="K28" s="55"/>
      <c r="L28" s="55"/>
      <c r="M28" s="55"/>
      <c r="N28" s="55"/>
      <c r="O28" s="20"/>
      <c r="P28" s="26"/>
      <c r="Q28" s="37">
        <f t="shared" si="5"/>
        <v>1050</v>
      </c>
      <c r="R28" s="50">
        <f t="shared" si="6"/>
        <v>110</v>
      </c>
      <c r="T28" s="82"/>
      <c r="U28" s="66"/>
      <c r="V28" s="66"/>
      <c r="W28" s="66"/>
      <c r="X28" s="66"/>
      <c r="Y28" s="66"/>
      <c r="Z28" s="66"/>
      <c r="AA28" s="66">
        <v>75</v>
      </c>
      <c r="AB28" s="66">
        <v>75</v>
      </c>
      <c r="AC28" s="66">
        <v>75</v>
      </c>
      <c r="AD28" s="66">
        <v>75</v>
      </c>
      <c r="AE28" s="66">
        <v>64</v>
      </c>
      <c r="AF28" s="66">
        <v>64</v>
      </c>
      <c r="AG28" s="66">
        <v>64</v>
      </c>
      <c r="AH28" s="66">
        <v>64</v>
      </c>
      <c r="AI28" s="66">
        <v>64</v>
      </c>
      <c r="AJ28" s="126">
        <v>80</v>
      </c>
      <c r="AK28" s="126">
        <v>80</v>
      </c>
      <c r="AL28" s="126">
        <v>80</v>
      </c>
      <c r="AM28" s="126">
        <v>80</v>
      </c>
      <c r="AN28" s="126">
        <v>110</v>
      </c>
      <c r="AO28" s="126"/>
      <c r="AP28" s="126"/>
      <c r="AQ28" s="126"/>
      <c r="AR28" s="66"/>
      <c r="AS28" s="66"/>
      <c r="AT28" s="66"/>
      <c r="AU28" s="66"/>
      <c r="AV28" s="66"/>
      <c r="AW28" s="85"/>
      <c r="AX28" s="85"/>
      <c r="AY28" s="85"/>
      <c r="AZ28" s="85"/>
      <c r="BA28" s="85"/>
      <c r="BB28" s="85"/>
      <c r="BC28" s="85"/>
      <c r="BD28" s="85"/>
      <c r="BE28" s="66"/>
      <c r="BF28" s="66"/>
      <c r="BG28" s="66"/>
      <c r="BH28" s="66"/>
      <c r="BI28" s="66"/>
      <c r="BJ28" s="66"/>
      <c r="BK28" s="66"/>
      <c r="BL28" s="66"/>
      <c r="BM28" s="66"/>
      <c r="BN28" s="21"/>
      <c r="BO28" s="21"/>
      <c r="BP28" s="21"/>
      <c r="BQ28" s="39"/>
      <c r="BR28" s="39"/>
      <c r="BS28" s="39"/>
      <c r="BT28" s="183">
        <f t="shared" si="7"/>
        <v>1050</v>
      </c>
    </row>
    <row r="29" spans="1:72" ht="15.75" thickBot="1" x14ac:dyDescent="0.3">
      <c r="A29" s="127">
        <v>25</v>
      </c>
      <c r="B29" s="56" t="s">
        <v>96</v>
      </c>
      <c r="C29" s="42" t="s">
        <v>130</v>
      </c>
      <c r="D29" s="73"/>
      <c r="E29" s="74"/>
      <c r="F29" s="76"/>
      <c r="G29" s="55"/>
      <c r="H29" s="55"/>
      <c r="I29" s="55">
        <v>4.5</v>
      </c>
      <c r="J29" s="55"/>
      <c r="K29" s="55"/>
      <c r="L29" s="55"/>
      <c r="M29" s="55"/>
      <c r="N29" s="55"/>
      <c r="O29" s="20"/>
      <c r="P29" s="26"/>
      <c r="Q29" s="37">
        <f t="shared" si="5"/>
        <v>36</v>
      </c>
      <c r="R29" s="50">
        <f t="shared" si="6"/>
        <v>36</v>
      </c>
      <c r="T29" s="82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126"/>
      <c r="AK29" s="126"/>
      <c r="AL29" s="126"/>
      <c r="AM29" s="126"/>
      <c r="AN29" s="126">
        <v>9</v>
      </c>
      <c r="AO29" s="126">
        <v>9</v>
      </c>
      <c r="AP29" s="126">
        <v>9</v>
      </c>
      <c r="AQ29" s="126">
        <v>9</v>
      </c>
      <c r="AR29" s="66"/>
      <c r="AS29" s="66"/>
      <c r="AT29" s="66"/>
      <c r="AU29" s="66"/>
      <c r="AV29" s="66"/>
      <c r="AW29" s="85"/>
      <c r="AX29" s="85"/>
      <c r="AY29" s="85"/>
      <c r="AZ29" s="85"/>
      <c r="BA29" s="85"/>
      <c r="BB29" s="85"/>
      <c r="BC29" s="85"/>
      <c r="BD29" s="85"/>
      <c r="BE29" s="66"/>
      <c r="BF29" s="66"/>
      <c r="BG29" s="66"/>
      <c r="BH29" s="66"/>
      <c r="BI29" s="66"/>
      <c r="BJ29" s="66"/>
      <c r="BK29" s="66"/>
      <c r="BL29" s="66"/>
      <c r="BM29" s="66"/>
      <c r="BN29" s="21"/>
      <c r="BO29" s="21"/>
      <c r="BP29" s="21"/>
      <c r="BQ29" s="39"/>
      <c r="BR29" s="39"/>
      <c r="BS29" s="39"/>
      <c r="BT29" s="183">
        <f t="shared" si="7"/>
        <v>36</v>
      </c>
    </row>
    <row r="30" spans="1:72" ht="15.75" thickBot="1" x14ac:dyDescent="0.3">
      <c r="A30" s="127">
        <v>26</v>
      </c>
      <c r="B30" s="94" t="s">
        <v>97</v>
      </c>
      <c r="C30" s="42" t="s">
        <v>131</v>
      </c>
      <c r="D30" s="73">
        <v>1</v>
      </c>
      <c r="E30" s="74">
        <v>3.5</v>
      </c>
      <c r="F30" s="55">
        <v>4</v>
      </c>
      <c r="G30" s="55">
        <v>2</v>
      </c>
      <c r="H30" s="55"/>
      <c r="I30" s="55"/>
      <c r="J30" s="55"/>
      <c r="K30" s="55"/>
      <c r="L30" s="55"/>
      <c r="M30" s="55"/>
      <c r="N30" s="55"/>
      <c r="O30" s="20"/>
      <c r="P30" s="26"/>
      <c r="Q30" s="37">
        <f t="shared" si="4"/>
        <v>84</v>
      </c>
      <c r="R30" s="50">
        <f t="shared" si="2"/>
        <v>0</v>
      </c>
      <c r="T30" s="82">
        <v>2</v>
      </c>
      <c r="U30" s="66">
        <v>3</v>
      </c>
      <c r="V30" s="66">
        <v>3</v>
      </c>
      <c r="W30" s="66">
        <v>7</v>
      </c>
      <c r="X30" s="66">
        <v>7</v>
      </c>
      <c r="Y30" s="66">
        <v>7</v>
      </c>
      <c r="Z30" s="66">
        <v>7</v>
      </c>
      <c r="AA30" s="66">
        <v>8</v>
      </c>
      <c r="AB30" s="66">
        <v>8</v>
      </c>
      <c r="AC30" s="66">
        <v>8</v>
      </c>
      <c r="AD30" s="66">
        <v>8</v>
      </c>
      <c r="AE30" s="66">
        <v>3</v>
      </c>
      <c r="AF30" s="66">
        <v>3</v>
      </c>
      <c r="AG30" s="66">
        <v>3</v>
      </c>
      <c r="AH30" s="66">
        <v>3</v>
      </c>
      <c r="AI30" s="66">
        <v>4</v>
      </c>
      <c r="AJ30" s="126"/>
      <c r="AK30" s="126"/>
      <c r="AL30" s="126"/>
      <c r="AM30" s="126"/>
      <c r="AN30" s="126"/>
      <c r="AO30" s="126"/>
      <c r="AP30" s="126"/>
      <c r="AQ30" s="12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21"/>
      <c r="BO30" s="21"/>
      <c r="BP30" s="21"/>
      <c r="BQ30" s="39"/>
      <c r="BR30" s="39"/>
      <c r="BS30" s="39"/>
      <c r="BT30" s="183">
        <f t="shared" si="1"/>
        <v>84</v>
      </c>
    </row>
    <row r="31" spans="1:72" ht="15.75" thickBot="1" x14ac:dyDescent="0.3">
      <c r="A31" s="127">
        <v>27</v>
      </c>
      <c r="B31" s="57" t="s">
        <v>98</v>
      </c>
      <c r="C31" s="42" t="s">
        <v>132</v>
      </c>
      <c r="D31" s="73">
        <v>11.5</v>
      </c>
      <c r="E31" s="74">
        <v>19</v>
      </c>
      <c r="F31" s="55">
        <v>22</v>
      </c>
      <c r="G31" s="55">
        <v>21</v>
      </c>
      <c r="H31" s="55">
        <v>14</v>
      </c>
      <c r="I31" s="55">
        <v>22</v>
      </c>
      <c r="J31" s="55"/>
      <c r="K31" s="55"/>
      <c r="L31" s="55"/>
      <c r="M31" s="55"/>
      <c r="N31" s="55"/>
      <c r="O31" s="20"/>
      <c r="P31" s="26"/>
      <c r="Q31" s="37">
        <f t="shared" si="4"/>
        <v>876</v>
      </c>
      <c r="R31" s="50">
        <f t="shared" si="2"/>
        <v>176</v>
      </c>
      <c r="T31" s="82">
        <v>30</v>
      </c>
      <c r="U31" s="66">
        <v>31</v>
      </c>
      <c r="V31" s="66">
        <v>31</v>
      </c>
      <c r="W31" s="66">
        <v>38</v>
      </c>
      <c r="X31" s="66">
        <v>38</v>
      </c>
      <c r="Y31" s="66">
        <v>38</v>
      </c>
      <c r="Z31" s="66">
        <v>38</v>
      </c>
      <c r="AA31" s="66">
        <v>44</v>
      </c>
      <c r="AB31" s="66">
        <v>44</v>
      </c>
      <c r="AC31" s="66">
        <v>44</v>
      </c>
      <c r="AD31" s="66">
        <v>44</v>
      </c>
      <c r="AE31" s="83">
        <v>33</v>
      </c>
      <c r="AF31" s="83">
        <v>33</v>
      </c>
      <c r="AG31" s="83">
        <v>34</v>
      </c>
      <c r="AH31" s="83">
        <v>34</v>
      </c>
      <c r="AI31" s="83">
        <v>34</v>
      </c>
      <c r="AJ31" s="126">
        <v>28</v>
      </c>
      <c r="AK31" s="126">
        <v>28</v>
      </c>
      <c r="AL31" s="126">
        <v>28</v>
      </c>
      <c r="AM31" s="126">
        <v>28</v>
      </c>
      <c r="AN31" s="126">
        <v>44</v>
      </c>
      <c r="AO31" s="126">
        <v>44</v>
      </c>
      <c r="AP31" s="126">
        <v>44</v>
      </c>
      <c r="AQ31" s="126">
        <v>44</v>
      </c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21"/>
      <c r="BO31" s="21"/>
      <c r="BP31" s="21"/>
      <c r="BQ31" s="39"/>
      <c r="BR31" s="39"/>
      <c r="BS31" s="39"/>
      <c r="BT31" s="183">
        <f t="shared" si="1"/>
        <v>876</v>
      </c>
    </row>
    <row r="32" spans="1:72" ht="15.75" thickBot="1" x14ac:dyDescent="0.3">
      <c r="A32" s="127">
        <v>28</v>
      </c>
      <c r="B32" s="56" t="s">
        <v>99</v>
      </c>
      <c r="C32" s="42" t="s">
        <v>133</v>
      </c>
      <c r="D32" s="73">
        <v>30</v>
      </c>
      <c r="E32" s="74">
        <v>3</v>
      </c>
      <c r="F32" s="55"/>
      <c r="G32" s="55"/>
      <c r="H32" s="55"/>
      <c r="I32" s="55"/>
      <c r="J32" s="55"/>
      <c r="K32" s="55"/>
      <c r="L32" s="55"/>
      <c r="M32" s="55"/>
      <c r="N32" s="55"/>
      <c r="O32" s="20"/>
      <c r="P32" s="26"/>
      <c r="Q32" s="37">
        <f t="shared" si="4"/>
        <v>264</v>
      </c>
      <c r="R32" s="50">
        <f t="shared" si="2"/>
        <v>0</v>
      </c>
      <c r="T32" s="82">
        <v>80</v>
      </c>
      <c r="U32" s="66">
        <v>80</v>
      </c>
      <c r="V32" s="66">
        <v>80</v>
      </c>
      <c r="W32" s="66">
        <v>6</v>
      </c>
      <c r="X32" s="66">
        <v>6</v>
      </c>
      <c r="Y32" s="66">
        <v>6</v>
      </c>
      <c r="Z32" s="66">
        <v>6</v>
      </c>
      <c r="AA32" s="66"/>
      <c r="AB32" s="66"/>
      <c r="AC32" s="66"/>
      <c r="AD32" s="66"/>
      <c r="AE32" s="66"/>
      <c r="AF32" s="66"/>
      <c r="AG32" s="66"/>
      <c r="AH32" s="66"/>
      <c r="AI32" s="83"/>
      <c r="AJ32" s="126"/>
      <c r="AK32" s="126"/>
      <c r="AL32" s="126"/>
      <c r="AM32" s="126"/>
      <c r="AN32" s="126"/>
      <c r="AO32" s="126"/>
      <c r="AP32" s="126"/>
      <c r="AQ32" s="12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21"/>
      <c r="BO32" s="21"/>
      <c r="BP32" s="21"/>
      <c r="BQ32" s="39"/>
      <c r="BR32" s="39"/>
      <c r="BS32" s="39"/>
      <c r="BT32" s="183">
        <f t="shared" si="1"/>
        <v>264</v>
      </c>
    </row>
    <row r="33" spans="1:72" ht="15.75" thickBot="1" x14ac:dyDescent="0.3">
      <c r="A33" s="127">
        <v>29</v>
      </c>
      <c r="B33" s="94" t="s">
        <v>100</v>
      </c>
      <c r="C33" s="42" t="s">
        <v>134</v>
      </c>
      <c r="D33" s="73"/>
      <c r="E33" s="74"/>
      <c r="F33" s="55"/>
      <c r="G33" s="55"/>
      <c r="H33" s="55"/>
      <c r="I33" s="55">
        <v>5</v>
      </c>
      <c r="J33" s="55"/>
      <c r="K33" s="55"/>
      <c r="L33" s="55"/>
      <c r="M33" s="55"/>
      <c r="N33" s="55"/>
      <c r="O33" s="20"/>
      <c r="P33" s="26"/>
      <c r="Q33" s="37">
        <f t="shared" si="4"/>
        <v>40</v>
      </c>
      <c r="R33" s="50">
        <f t="shared" si="2"/>
        <v>40</v>
      </c>
      <c r="T33" s="82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83"/>
      <c r="AF33" s="83"/>
      <c r="AG33" s="83"/>
      <c r="AH33" s="83"/>
      <c r="AI33" s="83"/>
      <c r="AJ33" s="126"/>
      <c r="AK33" s="126"/>
      <c r="AL33" s="126"/>
      <c r="AM33" s="126"/>
      <c r="AN33" s="126">
        <v>10</v>
      </c>
      <c r="AO33" s="126">
        <v>10</v>
      </c>
      <c r="AP33" s="126">
        <v>10</v>
      </c>
      <c r="AQ33" s="126">
        <v>10</v>
      </c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21"/>
      <c r="BO33" s="21"/>
      <c r="BP33" s="21"/>
      <c r="BQ33" s="39"/>
      <c r="BR33" s="39"/>
      <c r="BS33" s="39"/>
      <c r="BT33" s="183">
        <f t="shared" ref="BT33" si="8">SUM(T33:BS33)</f>
        <v>40</v>
      </c>
    </row>
    <row r="34" spans="1:72" ht="15.75" thickBot="1" x14ac:dyDescent="0.3">
      <c r="A34" s="127">
        <v>30</v>
      </c>
      <c r="B34" s="57" t="s">
        <v>101</v>
      </c>
      <c r="C34" s="42" t="s">
        <v>135</v>
      </c>
      <c r="D34" s="73">
        <v>13</v>
      </c>
      <c r="E34" s="74">
        <v>21</v>
      </c>
      <c r="F34" s="55">
        <v>20</v>
      </c>
      <c r="G34" s="55">
        <v>20</v>
      </c>
      <c r="H34" s="55"/>
      <c r="I34" s="55"/>
      <c r="J34" s="55"/>
      <c r="K34" s="55"/>
      <c r="L34" s="55"/>
      <c r="M34" s="55"/>
      <c r="N34" s="55"/>
      <c r="O34" s="20"/>
      <c r="P34" s="26"/>
      <c r="Q34" s="37">
        <f t="shared" si="4"/>
        <v>592</v>
      </c>
      <c r="R34" s="50">
        <f t="shared" si="2"/>
        <v>0</v>
      </c>
      <c r="T34" s="82">
        <v>34</v>
      </c>
      <c r="U34" s="66">
        <v>35</v>
      </c>
      <c r="V34" s="66">
        <v>35</v>
      </c>
      <c r="W34" s="66">
        <v>42</v>
      </c>
      <c r="X34" s="66">
        <v>42</v>
      </c>
      <c r="Y34" s="66">
        <v>42</v>
      </c>
      <c r="Z34" s="66">
        <v>42</v>
      </c>
      <c r="AA34" s="66">
        <v>40</v>
      </c>
      <c r="AB34" s="66">
        <v>40</v>
      </c>
      <c r="AC34" s="66">
        <v>40</v>
      </c>
      <c r="AD34" s="66">
        <v>40</v>
      </c>
      <c r="AE34" s="83">
        <v>32</v>
      </c>
      <c r="AF34" s="83">
        <v>32</v>
      </c>
      <c r="AG34" s="83">
        <v>32</v>
      </c>
      <c r="AH34" s="83">
        <v>32</v>
      </c>
      <c r="AI34" s="83">
        <v>32</v>
      </c>
      <c r="AJ34" s="126"/>
      <c r="AK34" s="126"/>
      <c r="AL34" s="126"/>
      <c r="AM34" s="126"/>
      <c r="AN34" s="126"/>
      <c r="AO34" s="126"/>
      <c r="AP34" s="126"/>
      <c r="AQ34" s="12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21"/>
      <c r="BO34" s="21"/>
      <c r="BP34" s="21"/>
      <c r="BQ34" s="39"/>
      <c r="BR34" s="39"/>
      <c r="BS34" s="39"/>
      <c r="BT34" s="183">
        <f t="shared" si="1"/>
        <v>592</v>
      </c>
    </row>
    <row r="35" spans="1:72" ht="15.75" thickBot="1" x14ac:dyDescent="0.3">
      <c r="A35" s="127">
        <v>31</v>
      </c>
      <c r="B35" s="56" t="s">
        <v>102</v>
      </c>
      <c r="C35" s="42" t="s">
        <v>136</v>
      </c>
      <c r="D35" s="92">
        <v>13</v>
      </c>
      <c r="E35" s="72">
        <v>20.5</v>
      </c>
      <c r="F35" s="54">
        <v>20</v>
      </c>
      <c r="G35" s="54">
        <v>20.5</v>
      </c>
      <c r="H35" s="54">
        <v>18.5</v>
      </c>
      <c r="I35" s="54">
        <v>16</v>
      </c>
      <c r="J35" s="54"/>
      <c r="K35" s="54"/>
      <c r="L35" s="54"/>
      <c r="M35" s="54"/>
      <c r="N35" s="54"/>
      <c r="O35" s="6"/>
      <c r="P35" s="25"/>
      <c r="Q35" s="37">
        <f t="shared" si="4"/>
        <v>868</v>
      </c>
      <c r="R35" s="50">
        <f t="shared" si="2"/>
        <v>128</v>
      </c>
      <c r="T35" s="79">
        <v>34</v>
      </c>
      <c r="U35" s="67">
        <v>35</v>
      </c>
      <c r="V35" s="67">
        <v>35</v>
      </c>
      <c r="W35" s="67">
        <v>41</v>
      </c>
      <c r="X35" s="67">
        <v>41</v>
      </c>
      <c r="Y35" s="67">
        <v>41</v>
      </c>
      <c r="Z35" s="67">
        <v>41</v>
      </c>
      <c r="AA35" s="67">
        <v>40</v>
      </c>
      <c r="AB35" s="67">
        <v>40</v>
      </c>
      <c r="AC35" s="67">
        <v>40</v>
      </c>
      <c r="AD35" s="67">
        <v>40</v>
      </c>
      <c r="AE35" s="83">
        <v>32</v>
      </c>
      <c r="AF35" s="83">
        <v>33</v>
      </c>
      <c r="AG35" s="83">
        <v>33</v>
      </c>
      <c r="AH35" s="83">
        <v>33</v>
      </c>
      <c r="AI35" s="83">
        <v>33</v>
      </c>
      <c r="AJ35" s="126">
        <v>37</v>
      </c>
      <c r="AK35" s="126">
        <v>37</v>
      </c>
      <c r="AL35" s="126">
        <v>37</v>
      </c>
      <c r="AM35" s="126">
        <v>37</v>
      </c>
      <c r="AN35" s="126">
        <v>32</v>
      </c>
      <c r="AO35" s="126">
        <v>32</v>
      </c>
      <c r="AP35" s="126">
        <v>32</v>
      </c>
      <c r="AQ35" s="126">
        <v>32</v>
      </c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11"/>
      <c r="BO35" s="11"/>
      <c r="BP35" s="11"/>
      <c r="BQ35" s="38"/>
      <c r="BR35" s="38"/>
      <c r="BS35" s="38"/>
      <c r="BT35" s="183">
        <f t="shared" si="1"/>
        <v>868</v>
      </c>
    </row>
    <row r="36" spans="1:72" ht="15.75" thickBot="1" x14ac:dyDescent="0.3">
      <c r="A36" s="127">
        <v>32</v>
      </c>
      <c r="B36" s="94" t="s">
        <v>103</v>
      </c>
      <c r="C36" s="42" t="s">
        <v>137</v>
      </c>
      <c r="D36" s="98"/>
      <c r="E36" s="74"/>
      <c r="F36" s="55"/>
      <c r="G36" s="55"/>
      <c r="H36" s="55">
        <v>9</v>
      </c>
      <c r="I36" s="55">
        <v>17</v>
      </c>
      <c r="J36" s="55"/>
      <c r="K36" s="55"/>
      <c r="L36" s="55"/>
      <c r="M36" s="55"/>
      <c r="N36" s="55"/>
      <c r="O36" s="20"/>
      <c r="P36" s="26"/>
      <c r="Q36" s="37">
        <f t="shared" ref="Q36:Q37" si="9">SUM(D36:P36)*8</f>
        <v>208</v>
      </c>
      <c r="R36" s="50">
        <f t="shared" si="2"/>
        <v>136</v>
      </c>
      <c r="T36" s="82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83"/>
      <c r="AF36" s="83"/>
      <c r="AG36" s="83"/>
      <c r="AH36" s="83"/>
      <c r="AI36" s="83"/>
      <c r="AJ36" s="126">
        <v>18</v>
      </c>
      <c r="AK36" s="126">
        <v>18</v>
      </c>
      <c r="AL36" s="126">
        <v>18</v>
      </c>
      <c r="AM36" s="126">
        <v>18</v>
      </c>
      <c r="AN36" s="126">
        <v>34</v>
      </c>
      <c r="AO36" s="126">
        <v>34</v>
      </c>
      <c r="AP36" s="126">
        <v>34</v>
      </c>
      <c r="AQ36" s="126">
        <v>34</v>
      </c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21"/>
      <c r="BO36" s="21"/>
      <c r="BP36" s="21"/>
      <c r="BQ36" s="39"/>
      <c r="BR36" s="39"/>
      <c r="BS36" s="39"/>
      <c r="BT36" s="183">
        <f t="shared" ref="BT36:BT37" si="10">SUM(T36:BS36)</f>
        <v>208</v>
      </c>
    </row>
    <row r="37" spans="1:72" ht="15.75" thickBot="1" x14ac:dyDescent="0.3">
      <c r="A37" s="127">
        <v>33</v>
      </c>
      <c r="B37" s="57" t="s">
        <v>104</v>
      </c>
      <c r="C37" s="42" t="s">
        <v>138</v>
      </c>
      <c r="D37" s="98"/>
      <c r="E37" s="74"/>
      <c r="F37" s="55"/>
      <c r="G37" s="55"/>
      <c r="H37" s="55">
        <v>19</v>
      </c>
      <c r="I37" s="55">
        <v>19</v>
      </c>
      <c r="J37" s="55"/>
      <c r="K37" s="55"/>
      <c r="L37" s="55"/>
      <c r="M37" s="55"/>
      <c r="N37" s="55"/>
      <c r="O37" s="20"/>
      <c r="P37" s="26"/>
      <c r="Q37" s="37">
        <f t="shared" si="9"/>
        <v>304</v>
      </c>
      <c r="R37" s="50">
        <f t="shared" si="2"/>
        <v>152</v>
      </c>
      <c r="T37" s="82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83"/>
      <c r="AF37" s="83"/>
      <c r="AG37" s="83"/>
      <c r="AH37" s="83"/>
      <c r="AI37" s="83"/>
      <c r="AJ37" s="126">
        <v>38</v>
      </c>
      <c r="AK37" s="126">
        <v>38</v>
      </c>
      <c r="AL37" s="126">
        <v>38</v>
      </c>
      <c r="AM37" s="126">
        <v>38</v>
      </c>
      <c r="AN37" s="126">
        <v>38</v>
      </c>
      <c r="AO37" s="126">
        <v>38</v>
      </c>
      <c r="AP37" s="126">
        <v>38</v>
      </c>
      <c r="AQ37" s="126">
        <v>38</v>
      </c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21"/>
      <c r="BO37" s="21"/>
      <c r="BP37" s="21"/>
      <c r="BQ37" s="39"/>
      <c r="BR37" s="39"/>
      <c r="BS37" s="39"/>
      <c r="BT37" s="183">
        <f t="shared" si="10"/>
        <v>304</v>
      </c>
    </row>
    <row r="38" spans="1:72" ht="15.75" thickBot="1" x14ac:dyDescent="0.3">
      <c r="A38" s="127">
        <v>34</v>
      </c>
      <c r="B38" s="56" t="s">
        <v>105</v>
      </c>
      <c r="C38" s="42" t="s">
        <v>139</v>
      </c>
      <c r="D38" s="77"/>
      <c r="E38" s="78"/>
      <c r="F38" s="70">
        <v>16</v>
      </c>
      <c r="G38" s="70">
        <v>33</v>
      </c>
      <c r="H38" s="70">
        <v>20</v>
      </c>
      <c r="I38" s="70">
        <v>38</v>
      </c>
      <c r="J38" s="70"/>
      <c r="K38" s="70"/>
      <c r="L38" s="70"/>
      <c r="M38" s="70"/>
      <c r="N38" s="70"/>
      <c r="O38" s="7"/>
      <c r="P38" s="27"/>
      <c r="Q38" s="29">
        <f t="shared" si="4"/>
        <v>856</v>
      </c>
      <c r="R38" s="50">
        <f t="shared" si="2"/>
        <v>304</v>
      </c>
      <c r="T38" s="86"/>
      <c r="U38" s="87"/>
      <c r="V38" s="87"/>
      <c r="W38" s="87"/>
      <c r="X38" s="87"/>
      <c r="Y38" s="87"/>
      <c r="Z38" s="87"/>
      <c r="AA38" s="87">
        <v>32</v>
      </c>
      <c r="AB38" s="87">
        <v>32</v>
      </c>
      <c r="AC38" s="87">
        <v>32</v>
      </c>
      <c r="AD38" s="87">
        <v>32</v>
      </c>
      <c r="AE38" s="87">
        <v>52</v>
      </c>
      <c r="AF38" s="87">
        <v>53</v>
      </c>
      <c r="AG38" s="87">
        <v>53</v>
      </c>
      <c r="AH38" s="87">
        <v>53</v>
      </c>
      <c r="AI38" s="87">
        <v>53</v>
      </c>
      <c r="AJ38" s="87">
        <v>40</v>
      </c>
      <c r="AK38" s="87">
        <v>40</v>
      </c>
      <c r="AL38" s="87">
        <v>40</v>
      </c>
      <c r="AM38" s="87">
        <v>40</v>
      </c>
      <c r="AN38" s="126">
        <v>76</v>
      </c>
      <c r="AO38" s="126">
        <v>76</v>
      </c>
      <c r="AP38" s="126">
        <v>76</v>
      </c>
      <c r="AQ38" s="126">
        <v>76</v>
      </c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12"/>
      <c r="BO38" s="12"/>
      <c r="BP38" s="12"/>
      <c r="BQ38" s="40"/>
      <c r="BR38" s="40"/>
      <c r="BS38" s="40"/>
      <c r="BT38" s="184">
        <f t="shared" si="1"/>
        <v>856</v>
      </c>
    </row>
    <row r="39" spans="1:72" x14ac:dyDescent="0.25">
      <c r="B39" s="136" t="s">
        <v>141</v>
      </c>
      <c r="D39" s="95">
        <f>SUM(D5:D38)</f>
        <v>350</v>
      </c>
      <c r="E39" s="95">
        <f t="shared" ref="E39:I39" si="11">SUM(E5:E38)</f>
        <v>378.75</v>
      </c>
      <c r="F39" s="95">
        <f t="shared" si="11"/>
        <v>430</v>
      </c>
      <c r="G39" s="95">
        <f t="shared" si="11"/>
        <v>475</v>
      </c>
      <c r="H39" s="95">
        <f t="shared" si="11"/>
        <v>415</v>
      </c>
      <c r="I39" s="95">
        <f t="shared" si="11"/>
        <v>420</v>
      </c>
      <c r="J39" s="95">
        <f t="shared" ref="J39" si="12">SUM(J5:J38)</f>
        <v>0</v>
      </c>
      <c r="K39" s="95">
        <f t="shared" ref="K39" si="13">SUM(K5:K38)</f>
        <v>0</v>
      </c>
      <c r="L39" s="95">
        <f t="shared" ref="L39" si="14">SUM(L5:L38)</f>
        <v>0</v>
      </c>
      <c r="M39" s="95">
        <f t="shared" ref="M39" si="15">SUM(M5:M38)</f>
        <v>0</v>
      </c>
      <c r="N39" s="95">
        <f t="shared" ref="N39" si="16">SUM(N5:N38)</f>
        <v>0</v>
      </c>
      <c r="O39" s="95">
        <f t="shared" ref="O39" si="17">SUM(O5:O38)</f>
        <v>0</v>
      </c>
      <c r="P39" s="95">
        <f t="shared" ref="P39" si="18">SUM(P5:P38)</f>
        <v>0</v>
      </c>
      <c r="T39" s="127">
        <f t="shared" ref="T39:AY39" si="19">SUM(T5:T35)</f>
        <v>715</v>
      </c>
      <c r="U39" s="127">
        <f t="shared" si="19"/>
        <v>940</v>
      </c>
      <c r="V39" s="127">
        <f t="shared" si="19"/>
        <v>941</v>
      </c>
      <c r="W39" s="127">
        <f t="shared" si="19"/>
        <v>817.5</v>
      </c>
      <c r="X39" s="127">
        <f t="shared" si="19"/>
        <v>869.5</v>
      </c>
      <c r="Y39" s="127">
        <f t="shared" si="19"/>
        <v>712.5</v>
      </c>
      <c r="Z39" s="127">
        <f t="shared" si="19"/>
        <v>896.5</v>
      </c>
      <c r="AA39" s="127">
        <f t="shared" si="19"/>
        <v>901</v>
      </c>
      <c r="AB39" s="127">
        <f t="shared" si="19"/>
        <v>901</v>
      </c>
      <c r="AC39" s="127">
        <f t="shared" si="19"/>
        <v>942</v>
      </c>
      <c r="AD39" s="127">
        <f t="shared" si="19"/>
        <v>945</v>
      </c>
      <c r="AE39" s="127">
        <f t="shared" si="19"/>
        <v>841</v>
      </c>
      <c r="AF39" s="127">
        <f t="shared" si="19"/>
        <v>504</v>
      </c>
      <c r="AG39" s="127">
        <f t="shared" si="19"/>
        <v>766</v>
      </c>
      <c r="AH39" s="127">
        <f t="shared" si="19"/>
        <v>768</v>
      </c>
      <c r="AI39" s="127">
        <f t="shared" si="19"/>
        <v>768</v>
      </c>
      <c r="AJ39" s="58">
        <f t="shared" si="19"/>
        <v>675</v>
      </c>
      <c r="AK39" s="58">
        <f t="shared" si="19"/>
        <v>675</v>
      </c>
      <c r="AL39" s="58">
        <f t="shared" si="19"/>
        <v>677</v>
      </c>
      <c r="AM39" s="58">
        <f t="shared" si="19"/>
        <v>677</v>
      </c>
      <c r="AN39" s="127">
        <f t="shared" si="19"/>
        <v>637</v>
      </c>
      <c r="AO39" s="127">
        <f t="shared" si="19"/>
        <v>525</v>
      </c>
      <c r="AP39" s="127">
        <f t="shared" si="19"/>
        <v>527</v>
      </c>
      <c r="AQ39" s="127">
        <f t="shared" si="19"/>
        <v>527</v>
      </c>
      <c r="AR39" s="127">
        <f t="shared" si="19"/>
        <v>0</v>
      </c>
      <c r="AS39" s="127">
        <f t="shared" si="19"/>
        <v>0</v>
      </c>
      <c r="AT39" s="127">
        <f t="shared" si="19"/>
        <v>0</v>
      </c>
      <c r="AU39" s="127">
        <f t="shared" si="19"/>
        <v>0</v>
      </c>
      <c r="AV39" s="127">
        <f t="shared" si="19"/>
        <v>0</v>
      </c>
      <c r="AW39" s="127">
        <f t="shared" si="19"/>
        <v>0</v>
      </c>
      <c r="AX39" s="127">
        <f t="shared" si="19"/>
        <v>0</v>
      </c>
      <c r="AY39" s="127">
        <f t="shared" si="19"/>
        <v>0</v>
      </c>
      <c r="AZ39" s="127">
        <f t="shared" ref="AZ39:BS39" si="20">SUM(AZ5:AZ35)</f>
        <v>0</v>
      </c>
      <c r="BA39" s="127">
        <f t="shared" si="20"/>
        <v>0</v>
      </c>
      <c r="BB39" s="127">
        <f t="shared" si="20"/>
        <v>0</v>
      </c>
      <c r="BC39" s="127">
        <f t="shared" si="20"/>
        <v>0</v>
      </c>
      <c r="BD39" s="127">
        <f t="shared" si="20"/>
        <v>0</v>
      </c>
      <c r="BE39" s="127">
        <f t="shared" si="20"/>
        <v>0</v>
      </c>
      <c r="BF39" s="127">
        <f t="shared" si="20"/>
        <v>0</v>
      </c>
      <c r="BG39" s="127">
        <f t="shared" si="20"/>
        <v>0</v>
      </c>
      <c r="BH39" s="127">
        <f t="shared" si="20"/>
        <v>0</v>
      </c>
      <c r="BI39" s="127">
        <f t="shared" si="20"/>
        <v>0</v>
      </c>
      <c r="BJ39" s="127">
        <f t="shared" si="20"/>
        <v>0</v>
      </c>
      <c r="BK39" s="127">
        <f t="shared" si="20"/>
        <v>0</v>
      </c>
      <c r="BL39" s="127">
        <f t="shared" si="20"/>
        <v>0</v>
      </c>
      <c r="BM39" s="127">
        <f t="shared" si="20"/>
        <v>0</v>
      </c>
      <c r="BN39" s="127">
        <f t="shared" si="20"/>
        <v>0</v>
      </c>
      <c r="BO39" s="127">
        <f t="shared" si="20"/>
        <v>0</v>
      </c>
      <c r="BP39" s="127">
        <f t="shared" si="20"/>
        <v>0</v>
      </c>
      <c r="BQ39" s="127">
        <f t="shared" si="20"/>
        <v>0</v>
      </c>
      <c r="BR39" s="127">
        <f t="shared" si="20"/>
        <v>0</v>
      </c>
      <c r="BS39" s="127">
        <f t="shared" si="20"/>
        <v>0</v>
      </c>
    </row>
    <row r="40" spans="1:72" x14ac:dyDescent="0.25">
      <c r="B40" s="119" t="s">
        <v>140</v>
      </c>
      <c r="C40" s="119"/>
      <c r="D40" s="46">
        <f>SUM(D5:D38)*8</f>
        <v>2800</v>
      </c>
      <c r="E40" s="46">
        <f>SUM(E5:E35)*8</f>
        <v>3030</v>
      </c>
      <c r="F40" s="46">
        <f>SUM(F5:F38)*8</f>
        <v>3440</v>
      </c>
      <c r="G40" s="46">
        <f>SUM(G5:G38)*8</f>
        <v>3800</v>
      </c>
      <c r="H40" s="46">
        <f>SUM(H5:H38)*8</f>
        <v>3320</v>
      </c>
      <c r="I40" s="46">
        <f>SUM(I5:I38)*8</f>
        <v>3360</v>
      </c>
      <c r="J40" s="46">
        <f t="shared" ref="J40:P40" si="21">SUM(J5:J38)*8</f>
        <v>0</v>
      </c>
      <c r="K40" s="46">
        <f t="shared" si="21"/>
        <v>0</v>
      </c>
      <c r="L40" s="46">
        <f t="shared" si="21"/>
        <v>0</v>
      </c>
      <c r="M40" s="46">
        <f t="shared" si="21"/>
        <v>0</v>
      </c>
      <c r="N40" s="46">
        <f t="shared" si="21"/>
        <v>0</v>
      </c>
      <c r="O40" s="46">
        <f t="shared" si="21"/>
        <v>0</v>
      </c>
      <c r="P40" s="46">
        <f t="shared" si="21"/>
        <v>0</v>
      </c>
      <c r="Q40" s="119"/>
      <c r="R40" s="119"/>
    </row>
  </sheetData>
  <customSheetViews>
    <customSheetView guid="{AF186F53-5854-4352-8EB5-8BA764DF4A96}" hiddenColumns="1">
      <selection activeCell="C21" sqref="C21"/>
      <pageMargins left="0.7" right="0.7" top="0.75" bottom="0.75" header="0.3" footer="0.3"/>
      <pageSetup orientation="portrait" horizontalDpi="90" verticalDpi="90" r:id="rId1"/>
    </customSheetView>
    <customSheetView guid="{C3CDAEAD-8BA2-4A5F-B469-0E30F092581D}" scale="90" hiddenColumns="1">
      <selection activeCell="S17" sqref="S17"/>
      <pageMargins left="0.7" right="0.7" top="0.75" bottom="0.75" header="0.3" footer="0.3"/>
      <pageSetup orientation="portrait" horizontalDpi="90" verticalDpi="90" r:id="rId2"/>
    </customSheetView>
    <customSheetView guid="{973A0937-8442-4B07-97A2-1CC3EBBDEA5B}" scale="80" hiddenColumns="1">
      <selection activeCell="Q40" sqref="Q40"/>
      <pageMargins left="0.7" right="0.7" top="0.75" bottom="0.75" header="0.3" footer="0.3"/>
      <pageSetup orientation="portrait" horizontalDpi="90" verticalDpi="90" r:id="rId3"/>
    </customSheetView>
  </customSheetViews>
  <phoneticPr fontId="11" type="noConversion"/>
  <dataValidations count="1">
    <dataValidation type="list" allowBlank="1" showInputMessage="1" showErrorMessage="1" sqref="D2" xr:uid="{B0909BD6-172B-4387-9C5B-530056575009}">
      <formula1>Mois</formula1>
    </dataValidation>
  </dataValidations>
  <pageMargins left="0.7" right="0.7" top="0.75" bottom="0.75" header="0.3" footer="0.3"/>
  <pageSetup orientation="portrait" horizontalDpi="90" verticalDpi="90" r:id="rId4"/>
  <drawing r:id="rId5"/>
  <legacyDrawing r:id="rId6"/>
  <controls>
    <mc:AlternateContent xmlns:mc="http://schemas.openxmlformats.org/markup-compatibility/2006">
      <mc:Choice Requires="x14">
        <control shapeId="5139" r:id="rId7" name="CommandButton1">
          <controlPr defaultSize="0" print="0" autoLine="0" autoPict="0" r:id="rId8">
            <anchor moveWithCells="1" sizeWithCells="1">
              <from>
                <xdr:col>4</xdr:col>
                <xdr:colOff>228600</xdr:colOff>
                <xdr:row>0</xdr:row>
                <xdr:rowOff>95250</xdr:rowOff>
              </from>
              <to>
                <xdr:col>7</xdr:col>
                <xdr:colOff>228600</xdr:colOff>
                <xdr:row>1</xdr:row>
                <xdr:rowOff>152400</xdr:rowOff>
              </to>
            </anchor>
          </controlPr>
        </control>
      </mc:Choice>
      <mc:Fallback>
        <control shapeId="5139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T31"/>
  <sheetViews>
    <sheetView workbookViewId="0">
      <selection activeCell="D16" sqref="D16"/>
    </sheetView>
  </sheetViews>
  <sheetFormatPr defaultColWidth="11.42578125" defaultRowHeight="15" x14ac:dyDescent="0.25"/>
  <cols>
    <col min="1" max="1" width="4.42578125" style="136" customWidth="1"/>
    <col min="2" max="3" width="19.42578125" style="136" customWidth="1"/>
    <col min="4" max="15" width="11.42578125" style="136" customWidth="1"/>
    <col min="16" max="16" width="11" style="136" customWidth="1"/>
    <col min="17" max="17" width="11.42578125" style="136" customWidth="1"/>
    <col min="18" max="18" width="14.7109375" style="136" bestFit="1" customWidth="1"/>
    <col min="19" max="19" width="10.140625" style="136" customWidth="1"/>
    <col min="20" max="71" width="5.7109375" style="136" customWidth="1"/>
    <col min="72" max="72" width="11.42578125" style="136" customWidth="1"/>
    <col min="73" max="16384" width="11.42578125" style="136"/>
  </cols>
  <sheetData>
    <row r="1" spans="1:72" ht="15.75" thickBot="1" x14ac:dyDescent="0.3">
      <c r="B1" s="102"/>
      <c r="D1" s="136" t="s">
        <v>70</v>
      </c>
    </row>
    <row r="2" spans="1:72" ht="15.75" thickBot="1" x14ac:dyDescent="0.3">
      <c r="B2" s="102"/>
      <c r="D2" s="137" t="s">
        <v>2</v>
      </c>
      <c r="V2" s="136" t="s">
        <v>179</v>
      </c>
      <c r="AB2" s="136" t="s">
        <v>168</v>
      </c>
      <c r="AF2" s="136" t="s">
        <v>169</v>
      </c>
      <c r="AK2" s="136" t="s">
        <v>170</v>
      </c>
      <c r="AO2" s="136" t="s">
        <v>171</v>
      </c>
      <c r="AS2" s="136" t="s">
        <v>172</v>
      </c>
      <c r="AX2" s="136" t="s">
        <v>173</v>
      </c>
      <c r="BB2" s="136" t="s">
        <v>174</v>
      </c>
      <c r="BG2" s="136" t="s">
        <v>175</v>
      </c>
      <c r="BK2" s="136" t="s">
        <v>176</v>
      </c>
      <c r="BO2" s="136" t="s">
        <v>177</v>
      </c>
      <c r="BQ2" s="136" t="s">
        <v>178</v>
      </c>
    </row>
    <row r="3" spans="1:72" ht="15.75" thickBot="1" x14ac:dyDescent="0.3">
      <c r="L3" s="144"/>
      <c r="M3" s="144"/>
      <c r="N3" s="144"/>
      <c r="O3" s="144"/>
      <c r="P3" s="144"/>
      <c r="Q3" s="144"/>
      <c r="T3" s="145"/>
      <c r="U3" s="146"/>
      <c r="V3" s="146"/>
      <c r="W3" s="146"/>
      <c r="X3" s="146"/>
      <c r="Y3" s="146"/>
      <c r="Z3" s="147"/>
      <c r="AA3" s="148"/>
      <c r="AB3" s="149"/>
      <c r="AC3" s="149"/>
      <c r="AD3" s="150"/>
      <c r="AE3" s="151"/>
      <c r="AF3" s="152"/>
      <c r="AG3" s="152"/>
      <c r="AH3" s="152"/>
      <c r="AI3" s="153"/>
      <c r="AJ3" s="154"/>
      <c r="AK3" s="155"/>
      <c r="AL3" s="155"/>
      <c r="AM3" s="156"/>
      <c r="AN3" s="157"/>
      <c r="AO3" s="158"/>
      <c r="AP3" s="158"/>
      <c r="AQ3" s="159"/>
      <c r="AR3" s="160"/>
      <c r="AS3" s="161"/>
      <c r="AT3" s="161"/>
      <c r="AU3" s="161"/>
      <c r="AV3" s="162"/>
      <c r="AW3" s="163"/>
      <c r="AX3" s="164"/>
      <c r="AY3" s="164"/>
      <c r="AZ3" s="165"/>
      <c r="BA3" s="166"/>
      <c r="BB3" s="167"/>
      <c r="BC3" s="167"/>
      <c r="BD3" s="167"/>
      <c r="BE3" s="168"/>
      <c r="BF3" s="169"/>
      <c r="BG3" s="170"/>
      <c r="BH3" s="170"/>
      <c r="BI3" s="171"/>
      <c r="BJ3" s="172"/>
      <c r="BK3" s="173"/>
      <c r="BL3" s="173"/>
      <c r="BM3" s="174"/>
      <c r="BN3" s="175"/>
      <c r="BO3" s="176"/>
      <c r="BP3" s="177"/>
      <c r="BQ3" s="178"/>
      <c r="BR3" s="179"/>
    </row>
    <row r="4" spans="1:72" ht="15.75" thickBot="1" x14ac:dyDescent="0.3">
      <c r="B4" s="15" t="s">
        <v>0</v>
      </c>
      <c r="C4" s="16" t="s">
        <v>74</v>
      </c>
      <c r="D4" s="16">
        <v>2021</v>
      </c>
      <c r="E4" s="16" t="s">
        <v>1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64</v>
      </c>
      <c r="Q4" s="36" t="s">
        <v>65</v>
      </c>
      <c r="R4" s="36" t="s">
        <v>66</v>
      </c>
      <c r="S4" s="62"/>
      <c r="T4" s="115" t="s">
        <v>12</v>
      </c>
      <c r="U4" s="113" t="s">
        <v>13</v>
      </c>
      <c r="V4" s="113" t="s">
        <v>14</v>
      </c>
      <c r="W4" s="113" t="s">
        <v>15</v>
      </c>
      <c r="X4" s="113" t="s">
        <v>16</v>
      </c>
      <c r="Y4" s="113" t="s">
        <v>17</v>
      </c>
      <c r="Z4" s="113" t="s">
        <v>18</v>
      </c>
      <c r="AA4" s="113" t="s">
        <v>19</v>
      </c>
      <c r="AB4" s="113" t="s">
        <v>20</v>
      </c>
      <c r="AC4" s="113" t="s">
        <v>21</v>
      </c>
      <c r="AD4" s="114" t="s">
        <v>22</v>
      </c>
      <c r="AE4" s="52" t="s">
        <v>23</v>
      </c>
      <c r="AF4" s="52" t="s">
        <v>24</v>
      </c>
      <c r="AG4" s="52" t="s">
        <v>25</v>
      </c>
      <c r="AH4" s="52" t="s">
        <v>26</v>
      </c>
      <c r="AI4" s="53" t="s">
        <v>27</v>
      </c>
      <c r="AJ4" s="52" t="s">
        <v>28</v>
      </c>
      <c r="AK4" s="52" t="s">
        <v>29</v>
      </c>
      <c r="AL4" s="52" t="s">
        <v>30</v>
      </c>
      <c r="AM4" s="52" t="s">
        <v>31</v>
      </c>
      <c r="AN4" s="116" t="s">
        <v>32</v>
      </c>
      <c r="AO4" s="113" t="s">
        <v>33</v>
      </c>
      <c r="AP4" s="113" t="s">
        <v>34</v>
      </c>
      <c r="AQ4" s="113" t="s">
        <v>35</v>
      </c>
      <c r="AR4" s="113" t="s">
        <v>36</v>
      </c>
      <c r="AS4" s="113" t="s">
        <v>37</v>
      </c>
      <c r="AT4" s="113" t="s">
        <v>38</v>
      </c>
      <c r="AU4" s="113" t="s">
        <v>39</v>
      </c>
      <c r="AV4" s="113" t="s">
        <v>40</v>
      </c>
      <c r="AW4" s="113" t="s">
        <v>41</v>
      </c>
      <c r="AX4" s="113" t="s">
        <v>42</v>
      </c>
      <c r="AY4" s="113" t="s">
        <v>43</v>
      </c>
      <c r="AZ4" s="113" t="s">
        <v>44</v>
      </c>
      <c r="BA4" s="113" t="s">
        <v>45</v>
      </c>
      <c r="BB4" s="113" t="s">
        <v>46</v>
      </c>
      <c r="BC4" s="113" t="s">
        <v>47</v>
      </c>
      <c r="BD4" s="113" t="s">
        <v>48</v>
      </c>
      <c r="BE4" s="113" t="s">
        <v>49</v>
      </c>
      <c r="BF4" s="113" t="s">
        <v>50</v>
      </c>
      <c r="BG4" s="113" t="s">
        <v>51</v>
      </c>
      <c r="BH4" s="113" t="s">
        <v>52</v>
      </c>
      <c r="BI4" s="113" t="s">
        <v>53</v>
      </c>
      <c r="BJ4" s="113" t="s">
        <v>54</v>
      </c>
      <c r="BK4" s="113" t="s">
        <v>55</v>
      </c>
      <c r="BL4" s="113" t="s">
        <v>56</v>
      </c>
      <c r="BM4" s="113" t="s">
        <v>57</v>
      </c>
      <c r="BN4" s="113" t="s">
        <v>58</v>
      </c>
      <c r="BO4" s="113" t="s">
        <v>59</v>
      </c>
      <c r="BP4" s="113" t="s">
        <v>60</v>
      </c>
      <c r="BQ4" s="113" t="s">
        <v>61</v>
      </c>
      <c r="BR4" s="113" t="s">
        <v>62</v>
      </c>
      <c r="BS4" s="48" t="s">
        <v>63</v>
      </c>
      <c r="BT4" s="52" t="s">
        <v>65</v>
      </c>
    </row>
    <row r="5" spans="1:72" ht="15.75" thickBot="1" x14ac:dyDescent="0.3">
      <c r="A5" s="127">
        <v>1</v>
      </c>
      <c r="B5" s="56" t="s">
        <v>71</v>
      </c>
      <c r="C5" s="23" t="s">
        <v>142</v>
      </c>
      <c r="D5" s="13">
        <v>64</v>
      </c>
      <c r="E5" s="31">
        <v>60</v>
      </c>
      <c r="F5" s="14">
        <v>30</v>
      </c>
      <c r="G5" s="14">
        <v>30</v>
      </c>
      <c r="H5" s="14">
        <v>25</v>
      </c>
      <c r="I5" s="14">
        <v>20</v>
      </c>
      <c r="J5" s="14"/>
      <c r="K5" s="14"/>
      <c r="L5" s="14"/>
      <c r="M5" s="14"/>
      <c r="N5" s="14"/>
      <c r="O5" s="14"/>
      <c r="P5" s="35"/>
      <c r="Q5" s="37">
        <f>SUM(D5:P5) * 8</f>
        <v>1832</v>
      </c>
      <c r="R5" s="50">
        <f>I5*8</f>
        <v>160</v>
      </c>
      <c r="T5" s="79">
        <v>170</v>
      </c>
      <c r="U5" s="67">
        <v>171</v>
      </c>
      <c r="V5" s="67">
        <v>171</v>
      </c>
      <c r="W5" s="67">
        <v>120</v>
      </c>
      <c r="X5" s="67">
        <v>120</v>
      </c>
      <c r="Y5" s="67">
        <v>120</v>
      </c>
      <c r="Z5" s="67">
        <v>120</v>
      </c>
      <c r="AA5" s="67">
        <v>60</v>
      </c>
      <c r="AB5" s="67">
        <v>60</v>
      </c>
      <c r="AC5" s="67">
        <v>60</v>
      </c>
      <c r="AD5" s="80">
        <v>60</v>
      </c>
      <c r="AE5" s="126">
        <v>48</v>
      </c>
      <c r="AF5" s="126">
        <v>48</v>
      </c>
      <c r="AG5" s="126">
        <v>48</v>
      </c>
      <c r="AH5" s="126">
        <v>48</v>
      </c>
      <c r="AI5" s="89">
        <v>48</v>
      </c>
      <c r="AJ5" s="126">
        <v>50</v>
      </c>
      <c r="AK5" s="126">
        <v>50</v>
      </c>
      <c r="AL5" s="126">
        <v>50</v>
      </c>
      <c r="AM5" s="126">
        <v>50</v>
      </c>
      <c r="AN5" s="126">
        <v>40</v>
      </c>
      <c r="AO5" s="126">
        <v>40</v>
      </c>
      <c r="AP5" s="126">
        <v>40</v>
      </c>
      <c r="AQ5" s="126">
        <v>40</v>
      </c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142"/>
      <c r="BK5" s="142"/>
      <c r="BL5" s="142"/>
      <c r="BM5" s="142"/>
      <c r="BN5" s="11"/>
      <c r="BO5" s="11"/>
      <c r="BP5" s="11"/>
      <c r="BQ5" s="11"/>
      <c r="BR5" s="11"/>
      <c r="BS5" s="38"/>
      <c r="BT5" s="121">
        <f>SUM(T5:BS5)</f>
        <v>1832</v>
      </c>
    </row>
    <row r="6" spans="1:72" ht="15.75" thickBot="1" x14ac:dyDescent="0.3">
      <c r="A6" s="127">
        <v>2</v>
      </c>
      <c r="B6" s="94" t="s">
        <v>72</v>
      </c>
      <c r="C6" s="23" t="s">
        <v>143</v>
      </c>
      <c r="D6" s="2">
        <v>8</v>
      </c>
      <c r="E6" s="32"/>
      <c r="F6" s="6"/>
      <c r="G6" s="6"/>
      <c r="H6" s="6"/>
      <c r="I6" s="6"/>
      <c r="J6" s="6"/>
      <c r="K6" s="6"/>
      <c r="L6" s="6"/>
      <c r="M6" s="6"/>
      <c r="N6" s="6"/>
      <c r="O6" s="6"/>
      <c r="P6" s="25"/>
      <c r="Q6" s="37">
        <f t="shared" ref="Q6:Q24" si="0">SUM(D6:P6) * 8</f>
        <v>64</v>
      </c>
      <c r="R6" s="50">
        <f t="shared" ref="R6:R15" si="1">E6*8</f>
        <v>0</v>
      </c>
      <c r="T6" s="79">
        <v>21</v>
      </c>
      <c r="U6" s="67">
        <v>21</v>
      </c>
      <c r="V6" s="67">
        <v>22</v>
      </c>
      <c r="W6" s="67"/>
      <c r="X6" s="67"/>
      <c r="Y6" s="67"/>
      <c r="Z6" s="67"/>
      <c r="AA6" s="67"/>
      <c r="AB6" s="67"/>
      <c r="AC6" s="67"/>
      <c r="AD6" s="80"/>
      <c r="AE6" s="126"/>
      <c r="AF6" s="126"/>
      <c r="AG6" s="126"/>
      <c r="AH6" s="126"/>
      <c r="AI6" s="89"/>
      <c r="AJ6" s="126"/>
      <c r="AK6" s="126"/>
      <c r="AL6" s="126"/>
      <c r="AM6" s="126"/>
      <c r="AN6" s="126"/>
      <c r="AO6" s="126"/>
      <c r="AP6" s="126"/>
      <c r="AQ6" s="126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11"/>
      <c r="BO6" s="11"/>
      <c r="BP6" s="11"/>
      <c r="BQ6" s="11"/>
      <c r="BR6" s="11"/>
      <c r="BS6" s="38"/>
      <c r="BT6" s="121">
        <f t="shared" ref="BT6:BT24" si="2">SUM(T6:BS6)</f>
        <v>64</v>
      </c>
    </row>
    <row r="7" spans="1:72" ht="15.75" thickBot="1" x14ac:dyDescent="0.3">
      <c r="A7" s="127">
        <v>3</v>
      </c>
      <c r="B7" s="57" t="s">
        <v>73</v>
      </c>
      <c r="C7" s="23" t="s">
        <v>144</v>
      </c>
      <c r="D7" s="2"/>
      <c r="E7" s="32"/>
      <c r="F7" s="6"/>
      <c r="G7" s="6"/>
      <c r="H7" s="6"/>
      <c r="I7" s="6"/>
      <c r="J7" s="6"/>
      <c r="K7" s="6"/>
      <c r="L7" s="6"/>
      <c r="M7" s="6"/>
      <c r="N7" s="6"/>
      <c r="O7" s="6"/>
      <c r="P7" s="25"/>
      <c r="Q7" s="37">
        <f t="shared" si="0"/>
        <v>0</v>
      </c>
      <c r="R7" s="50">
        <f t="shared" si="1"/>
        <v>0</v>
      </c>
      <c r="T7" s="79"/>
      <c r="U7" s="67"/>
      <c r="V7" s="67"/>
      <c r="W7" s="67"/>
      <c r="X7" s="67"/>
      <c r="Y7" s="67"/>
      <c r="Z7" s="67"/>
      <c r="AA7" s="67"/>
      <c r="AB7" s="67"/>
      <c r="AC7" s="67"/>
      <c r="AD7" s="80"/>
      <c r="AE7" s="126"/>
      <c r="AF7" s="126"/>
      <c r="AG7" s="126"/>
      <c r="AH7" s="126"/>
      <c r="AI7" s="89"/>
      <c r="AJ7" s="126"/>
      <c r="AK7" s="126"/>
      <c r="AL7" s="126"/>
      <c r="AM7" s="126"/>
      <c r="AN7" s="126"/>
      <c r="AO7" s="126"/>
      <c r="AP7" s="126"/>
      <c r="AQ7" s="126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11"/>
      <c r="BO7" s="11"/>
      <c r="BP7" s="11"/>
      <c r="BQ7" s="11"/>
      <c r="BR7" s="11"/>
      <c r="BS7" s="38"/>
      <c r="BT7" s="121">
        <f t="shared" si="2"/>
        <v>0</v>
      </c>
    </row>
    <row r="8" spans="1:72" ht="15.75" thickBot="1" x14ac:dyDescent="0.3">
      <c r="A8" s="127">
        <v>4</v>
      </c>
      <c r="B8" s="56" t="s">
        <v>75</v>
      </c>
      <c r="C8" s="23" t="s">
        <v>145</v>
      </c>
      <c r="D8" s="2"/>
      <c r="E8" s="32"/>
      <c r="F8" s="6"/>
      <c r="G8" s="6"/>
      <c r="H8" s="6"/>
      <c r="I8" s="6"/>
      <c r="J8" s="6"/>
      <c r="K8" s="6"/>
      <c r="L8" s="6"/>
      <c r="M8" s="6"/>
      <c r="N8" s="6"/>
      <c r="O8" s="6"/>
      <c r="P8" s="25"/>
      <c r="Q8" s="37">
        <f t="shared" si="0"/>
        <v>0</v>
      </c>
      <c r="R8" s="50">
        <f t="shared" si="1"/>
        <v>0</v>
      </c>
      <c r="T8" s="79"/>
      <c r="U8" s="67"/>
      <c r="V8" s="67"/>
      <c r="W8" s="67"/>
      <c r="X8" s="67"/>
      <c r="Y8" s="67"/>
      <c r="Z8" s="67"/>
      <c r="AA8" s="67"/>
      <c r="AB8" s="67"/>
      <c r="AC8" s="67"/>
      <c r="AD8" s="80"/>
      <c r="AE8" s="126"/>
      <c r="AF8" s="126"/>
      <c r="AG8" s="126"/>
      <c r="AH8" s="126"/>
      <c r="AI8" s="89"/>
      <c r="AJ8" s="126"/>
      <c r="AK8" s="126"/>
      <c r="AL8" s="126"/>
      <c r="AM8" s="126"/>
      <c r="AN8" s="126"/>
      <c r="AO8" s="126"/>
      <c r="AP8" s="126"/>
      <c r="AQ8" s="126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11"/>
      <c r="BO8" s="11"/>
      <c r="BP8" s="11"/>
      <c r="BQ8" s="11"/>
      <c r="BR8" s="11"/>
      <c r="BS8" s="38"/>
      <c r="BT8" s="121">
        <f t="shared" si="2"/>
        <v>0</v>
      </c>
    </row>
    <row r="9" spans="1:72" ht="15.75" thickBot="1" x14ac:dyDescent="0.3">
      <c r="A9" s="127">
        <v>5</v>
      </c>
      <c r="B9" s="56" t="s">
        <v>76</v>
      </c>
      <c r="C9" s="23" t="s">
        <v>146</v>
      </c>
      <c r="D9" s="2"/>
      <c r="E9" s="32"/>
      <c r="F9" s="6"/>
      <c r="G9" s="6"/>
      <c r="H9" s="6"/>
      <c r="I9" s="6"/>
      <c r="J9" s="6"/>
      <c r="K9" s="6"/>
      <c r="L9" s="6"/>
      <c r="M9" s="6"/>
      <c r="N9" s="6"/>
      <c r="O9" s="6"/>
      <c r="P9" s="25"/>
      <c r="Q9" s="37">
        <f t="shared" si="0"/>
        <v>0</v>
      </c>
      <c r="R9" s="50">
        <f t="shared" si="1"/>
        <v>0</v>
      </c>
      <c r="T9" s="79"/>
      <c r="U9" s="67"/>
      <c r="V9" s="67"/>
      <c r="W9" s="67"/>
      <c r="X9" s="67"/>
      <c r="Y9" s="67"/>
      <c r="Z9" s="67"/>
      <c r="AA9" s="67"/>
      <c r="AB9" s="67"/>
      <c r="AC9" s="67"/>
      <c r="AD9" s="80"/>
      <c r="AE9" s="126"/>
      <c r="AF9" s="126"/>
      <c r="AG9" s="126"/>
      <c r="AH9" s="126"/>
      <c r="AI9" s="89"/>
      <c r="AJ9" s="126"/>
      <c r="AK9" s="126"/>
      <c r="AL9" s="126"/>
      <c r="AM9" s="126"/>
      <c r="AN9" s="126"/>
      <c r="AO9" s="126"/>
      <c r="AP9" s="126"/>
      <c r="AQ9" s="126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11"/>
      <c r="BO9" s="11"/>
      <c r="BP9" s="11"/>
      <c r="BQ9" s="11"/>
      <c r="BR9" s="11"/>
      <c r="BS9" s="38"/>
      <c r="BT9" s="121">
        <f t="shared" si="2"/>
        <v>0</v>
      </c>
    </row>
    <row r="10" spans="1:72" ht="15.75" thickBot="1" x14ac:dyDescent="0.3">
      <c r="A10" s="127">
        <v>6</v>
      </c>
      <c r="B10" s="94" t="s">
        <v>77</v>
      </c>
      <c r="C10" s="23" t="s">
        <v>147</v>
      </c>
      <c r="D10" s="2"/>
      <c r="E10" s="32"/>
      <c r="F10" s="6"/>
      <c r="G10" s="6"/>
      <c r="H10" s="6"/>
      <c r="I10" s="6"/>
      <c r="J10" s="6"/>
      <c r="K10" s="6"/>
      <c r="L10" s="6"/>
      <c r="M10" s="6"/>
      <c r="N10" s="6"/>
      <c r="O10" s="6"/>
      <c r="P10" s="25"/>
      <c r="Q10" s="37">
        <f t="shared" si="0"/>
        <v>0</v>
      </c>
      <c r="R10" s="50">
        <f t="shared" si="1"/>
        <v>0</v>
      </c>
      <c r="T10" s="79"/>
      <c r="U10" s="67"/>
      <c r="V10" s="67"/>
      <c r="W10" s="67"/>
      <c r="X10" s="67"/>
      <c r="Y10" s="67"/>
      <c r="Z10" s="67"/>
      <c r="AA10" s="67"/>
      <c r="AB10" s="67"/>
      <c r="AC10" s="67"/>
      <c r="AD10" s="80"/>
      <c r="AE10" s="126"/>
      <c r="AF10" s="126"/>
      <c r="AG10" s="126"/>
      <c r="AH10" s="126"/>
      <c r="AI10" s="89"/>
      <c r="AJ10" s="126"/>
      <c r="AK10" s="126"/>
      <c r="AL10" s="126"/>
      <c r="AM10" s="126"/>
      <c r="AN10" s="126"/>
      <c r="AO10" s="126"/>
      <c r="AP10" s="126"/>
      <c r="AQ10" s="126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11"/>
      <c r="BO10" s="11"/>
      <c r="BP10" s="11"/>
      <c r="BQ10" s="11"/>
      <c r="BR10" s="11"/>
      <c r="BS10" s="38"/>
      <c r="BT10" s="121">
        <f t="shared" si="2"/>
        <v>0</v>
      </c>
    </row>
    <row r="11" spans="1:72" ht="15.75" thickBot="1" x14ac:dyDescent="0.3">
      <c r="A11" s="127">
        <v>7</v>
      </c>
      <c r="B11" s="57" t="s">
        <v>78</v>
      </c>
      <c r="C11" s="23" t="s">
        <v>148</v>
      </c>
      <c r="D11" s="2"/>
      <c r="E11" s="32"/>
      <c r="F11" s="6"/>
      <c r="G11" s="6"/>
      <c r="H11" s="6"/>
      <c r="I11" s="6"/>
      <c r="J11" s="6"/>
      <c r="K11" s="6"/>
      <c r="L11" s="6"/>
      <c r="M11" s="6"/>
      <c r="N11" s="6"/>
      <c r="O11" s="6"/>
      <c r="P11" s="25"/>
      <c r="Q11" s="37">
        <f t="shared" si="0"/>
        <v>0</v>
      </c>
      <c r="R11" s="50">
        <f t="shared" si="1"/>
        <v>0</v>
      </c>
      <c r="T11" s="79"/>
      <c r="U11" s="67"/>
      <c r="V11" s="67"/>
      <c r="W11" s="67"/>
      <c r="X11" s="67"/>
      <c r="Y11" s="67"/>
      <c r="Z11" s="67"/>
      <c r="AA11" s="67"/>
      <c r="AB11" s="67"/>
      <c r="AC11" s="67"/>
      <c r="AD11" s="80"/>
      <c r="AE11" s="126"/>
      <c r="AF11" s="126"/>
      <c r="AG11" s="126"/>
      <c r="AH11" s="126"/>
      <c r="AI11" s="89"/>
      <c r="AJ11" s="126"/>
      <c r="AK11" s="126"/>
      <c r="AL11" s="126"/>
      <c r="AM11" s="126"/>
      <c r="AN11" s="126"/>
      <c r="AO11" s="126"/>
      <c r="AP11" s="126"/>
      <c r="AQ11" s="126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11"/>
      <c r="BO11" s="11"/>
      <c r="BP11" s="11"/>
      <c r="BQ11" s="11"/>
      <c r="BR11" s="11"/>
      <c r="BS11" s="38"/>
      <c r="BT11" s="121">
        <f>SUM(T11:BS11)</f>
        <v>0</v>
      </c>
    </row>
    <row r="12" spans="1:72" ht="15.75" thickBot="1" x14ac:dyDescent="0.3">
      <c r="A12" s="127">
        <v>8</v>
      </c>
      <c r="B12" s="56" t="s">
        <v>79</v>
      </c>
      <c r="C12" s="23" t="s">
        <v>149</v>
      </c>
      <c r="D12" s="2"/>
      <c r="E12" s="32"/>
      <c r="F12" s="32"/>
      <c r="G12" s="6"/>
      <c r="H12" s="6"/>
      <c r="I12" s="6"/>
      <c r="J12" s="6"/>
      <c r="K12" s="6"/>
      <c r="L12" s="6"/>
      <c r="M12" s="6"/>
      <c r="N12" s="6"/>
      <c r="O12" s="6"/>
      <c r="P12" s="25"/>
      <c r="Q12" s="37">
        <f t="shared" si="0"/>
        <v>0</v>
      </c>
      <c r="R12" s="50">
        <f t="shared" si="1"/>
        <v>0</v>
      </c>
      <c r="T12" s="79"/>
      <c r="U12" s="67"/>
      <c r="V12" s="67"/>
      <c r="W12" s="67"/>
      <c r="X12" s="67"/>
      <c r="Y12" s="67"/>
      <c r="Z12" s="67"/>
      <c r="AA12" s="67"/>
      <c r="AB12" s="67"/>
      <c r="AC12" s="67"/>
      <c r="AD12" s="80"/>
      <c r="AE12" s="126"/>
      <c r="AF12" s="126"/>
      <c r="AG12" s="126"/>
      <c r="AH12" s="126"/>
      <c r="AI12" s="89"/>
      <c r="AJ12" s="126"/>
      <c r="AK12" s="126"/>
      <c r="AL12" s="126"/>
      <c r="AM12" s="126"/>
      <c r="AN12" s="126"/>
      <c r="AO12" s="126"/>
      <c r="AP12" s="126"/>
      <c r="AQ12" s="126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11"/>
      <c r="BO12" s="11"/>
      <c r="BP12" s="11"/>
      <c r="BQ12" s="11"/>
      <c r="BR12" s="11"/>
      <c r="BS12" s="38"/>
      <c r="BT12" s="121">
        <f t="shared" si="2"/>
        <v>0</v>
      </c>
    </row>
    <row r="13" spans="1:72" ht="15.75" thickBot="1" x14ac:dyDescent="0.3">
      <c r="A13" s="127">
        <v>9</v>
      </c>
      <c r="B13" s="56" t="s">
        <v>80</v>
      </c>
      <c r="C13" s="23" t="s">
        <v>150</v>
      </c>
      <c r="D13" s="2"/>
      <c r="E13" s="32"/>
      <c r="F13" s="6"/>
      <c r="G13" s="6"/>
      <c r="H13" s="6"/>
      <c r="I13" s="6"/>
      <c r="J13" s="6"/>
      <c r="K13" s="6"/>
      <c r="L13" s="6"/>
      <c r="M13" s="6"/>
      <c r="N13" s="6"/>
      <c r="O13" s="6"/>
      <c r="P13" s="25"/>
      <c r="Q13" s="37">
        <f t="shared" si="0"/>
        <v>0</v>
      </c>
      <c r="R13" s="50">
        <f t="shared" si="1"/>
        <v>0</v>
      </c>
      <c r="T13" s="79"/>
      <c r="U13" s="67"/>
      <c r="V13" s="67"/>
      <c r="W13" s="67"/>
      <c r="X13" s="67"/>
      <c r="Y13" s="67"/>
      <c r="Z13" s="67"/>
      <c r="AA13" s="67"/>
      <c r="AB13" s="67"/>
      <c r="AC13" s="67"/>
      <c r="AD13" s="80"/>
      <c r="AE13" s="126"/>
      <c r="AF13" s="126"/>
      <c r="AG13" s="126"/>
      <c r="AH13" s="126"/>
      <c r="AI13" s="89"/>
      <c r="AJ13" s="126"/>
      <c r="AK13" s="126"/>
      <c r="AL13" s="126"/>
      <c r="AM13" s="126"/>
      <c r="AN13" s="126"/>
      <c r="AO13" s="126"/>
      <c r="AP13" s="126"/>
      <c r="AQ13" s="126"/>
      <c r="AR13" s="67"/>
      <c r="AS13" s="67"/>
      <c r="AT13" s="67"/>
      <c r="AU13" s="67"/>
      <c r="AV13" s="67"/>
      <c r="AW13" s="67"/>
      <c r="AX13" s="67"/>
      <c r="AY13" s="67"/>
      <c r="AZ13" s="67"/>
      <c r="BA13" s="66"/>
      <c r="BB13" s="66"/>
      <c r="BC13" s="66"/>
      <c r="BD13" s="66"/>
      <c r="BE13" s="67"/>
      <c r="BF13" s="67"/>
      <c r="BG13" s="67"/>
      <c r="BH13" s="67"/>
      <c r="BI13" s="67"/>
      <c r="BJ13" s="67"/>
      <c r="BK13" s="67"/>
      <c r="BL13" s="67"/>
      <c r="BM13" s="67"/>
      <c r="BN13" s="11"/>
      <c r="BO13" s="11"/>
      <c r="BP13" s="11"/>
      <c r="BQ13" s="11"/>
      <c r="BR13" s="11"/>
      <c r="BS13" s="38"/>
      <c r="BT13" s="121">
        <f>SUM(T13:BS13)</f>
        <v>0</v>
      </c>
    </row>
    <row r="14" spans="1:72" ht="15.75" thickBot="1" x14ac:dyDescent="0.3">
      <c r="A14" s="127">
        <v>10</v>
      </c>
      <c r="B14" s="94" t="s">
        <v>81</v>
      </c>
      <c r="C14" s="23" t="s">
        <v>151</v>
      </c>
      <c r="D14" s="18"/>
      <c r="E14" s="33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6"/>
      <c r="Q14" s="37">
        <f t="shared" si="0"/>
        <v>0</v>
      </c>
      <c r="R14" s="50">
        <f t="shared" si="1"/>
        <v>0</v>
      </c>
      <c r="T14" s="79"/>
      <c r="U14" s="67"/>
      <c r="V14" s="67"/>
      <c r="W14" s="67"/>
      <c r="X14" s="67"/>
      <c r="Y14" s="67"/>
      <c r="Z14" s="67"/>
      <c r="AA14" s="67"/>
      <c r="AB14" s="67"/>
      <c r="AC14" s="67"/>
      <c r="AD14" s="83"/>
      <c r="AE14" s="126"/>
      <c r="AF14" s="126"/>
      <c r="AG14" s="126"/>
      <c r="AH14" s="126"/>
      <c r="AI14" s="89"/>
      <c r="AJ14" s="126"/>
      <c r="AK14" s="126"/>
      <c r="AL14" s="126"/>
      <c r="AM14" s="126"/>
      <c r="AN14" s="126"/>
      <c r="AO14" s="126"/>
      <c r="AP14" s="126"/>
      <c r="AQ14" s="126"/>
      <c r="AR14" s="66"/>
      <c r="AS14" s="66"/>
      <c r="AT14" s="66"/>
      <c r="AU14" s="66"/>
      <c r="AV14" s="66"/>
      <c r="AW14" s="66"/>
      <c r="AX14" s="66"/>
      <c r="AY14" s="66"/>
      <c r="AZ14" s="66"/>
      <c r="BA14" s="67"/>
      <c r="BB14" s="67"/>
      <c r="BC14" s="67"/>
      <c r="BD14" s="67"/>
      <c r="BE14" s="66"/>
      <c r="BF14" s="66"/>
      <c r="BG14" s="66"/>
      <c r="BH14" s="66"/>
      <c r="BI14" s="66"/>
      <c r="BJ14" s="66"/>
      <c r="BK14" s="66"/>
      <c r="BL14" s="66"/>
      <c r="BM14" s="66"/>
      <c r="BN14" s="21"/>
      <c r="BO14" s="21"/>
      <c r="BP14" s="21"/>
      <c r="BQ14" s="21"/>
      <c r="BR14" s="21"/>
      <c r="BS14" s="39"/>
      <c r="BT14" s="121">
        <f t="shared" si="2"/>
        <v>0</v>
      </c>
    </row>
    <row r="15" spans="1:72" ht="15.75" thickBot="1" x14ac:dyDescent="0.3">
      <c r="A15" s="127">
        <v>11</v>
      </c>
      <c r="B15" s="57" t="s">
        <v>82</v>
      </c>
      <c r="C15" s="23" t="s">
        <v>152</v>
      </c>
      <c r="D15" s="18">
        <v>8</v>
      </c>
      <c r="E15" s="33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6"/>
      <c r="Q15" s="37">
        <f t="shared" si="0"/>
        <v>64</v>
      </c>
      <c r="R15" s="50">
        <f t="shared" si="1"/>
        <v>0</v>
      </c>
      <c r="T15" s="79">
        <v>21</v>
      </c>
      <c r="U15" s="67">
        <v>21</v>
      </c>
      <c r="V15" s="67">
        <v>22</v>
      </c>
      <c r="W15" s="66"/>
      <c r="X15" s="66"/>
      <c r="Y15" s="66"/>
      <c r="Z15" s="66"/>
      <c r="AA15" s="66"/>
      <c r="AB15" s="66"/>
      <c r="AC15" s="66"/>
      <c r="AD15" s="83"/>
      <c r="AE15" s="126"/>
      <c r="AF15" s="126"/>
      <c r="AG15" s="126"/>
      <c r="AH15" s="126"/>
      <c r="AI15" s="89"/>
      <c r="AJ15" s="126"/>
      <c r="AK15" s="126"/>
      <c r="AL15" s="126"/>
      <c r="AM15" s="126"/>
      <c r="AN15" s="126"/>
      <c r="AO15" s="126"/>
      <c r="AP15" s="126"/>
      <c r="AQ15" s="12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21"/>
      <c r="BO15" s="21"/>
      <c r="BP15" s="21"/>
      <c r="BQ15" s="21"/>
      <c r="BR15" s="21"/>
      <c r="BS15" s="39"/>
      <c r="BT15" s="121">
        <f t="shared" si="2"/>
        <v>64</v>
      </c>
    </row>
    <row r="16" spans="1:72" ht="15.75" thickBot="1" x14ac:dyDescent="0.3">
      <c r="A16" s="127">
        <v>12</v>
      </c>
      <c r="B16" s="2"/>
      <c r="C16" s="3"/>
      <c r="D16" s="18"/>
      <c r="E16" s="33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6"/>
      <c r="Q16" s="37">
        <f t="shared" si="0"/>
        <v>0</v>
      </c>
      <c r="R16" s="50">
        <f t="shared" ref="R16:R23" si="3">N16*8</f>
        <v>0</v>
      </c>
      <c r="T16" s="82"/>
      <c r="U16" s="66"/>
      <c r="V16" s="66"/>
      <c r="W16" s="66"/>
      <c r="X16" s="66"/>
      <c r="Y16" s="66"/>
      <c r="Z16" s="66"/>
      <c r="AA16" s="66"/>
      <c r="AB16" s="66"/>
      <c r="AC16" s="66"/>
      <c r="AD16" s="83"/>
      <c r="AE16" s="126"/>
      <c r="AF16" s="126"/>
      <c r="AG16" s="126"/>
      <c r="AH16" s="126"/>
      <c r="AI16" s="89"/>
      <c r="AJ16" s="126"/>
      <c r="AK16" s="126"/>
      <c r="AL16" s="126"/>
      <c r="AM16" s="126"/>
      <c r="AN16" s="126"/>
      <c r="AO16" s="126"/>
      <c r="AP16" s="126"/>
      <c r="AQ16" s="12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21"/>
      <c r="BO16" s="21"/>
      <c r="BP16" s="21"/>
      <c r="BQ16" s="21"/>
      <c r="BR16" s="21"/>
      <c r="BS16" s="39"/>
      <c r="BT16" s="121">
        <f t="shared" si="2"/>
        <v>0</v>
      </c>
    </row>
    <row r="17" spans="1:72" ht="15.75" thickBot="1" x14ac:dyDescent="0.3">
      <c r="A17" s="127">
        <v>13</v>
      </c>
      <c r="B17" s="18"/>
      <c r="C17" s="19"/>
      <c r="D17" s="18"/>
      <c r="E17" s="33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6"/>
      <c r="Q17" s="37">
        <f t="shared" si="0"/>
        <v>0</v>
      </c>
      <c r="R17" s="50">
        <f t="shared" si="3"/>
        <v>0</v>
      </c>
      <c r="T17" s="82"/>
      <c r="U17" s="66"/>
      <c r="V17" s="66"/>
      <c r="W17" s="66"/>
      <c r="X17" s="66"/>
      <c r="Y17" s="66"/>
      <c r="Z17" s="66"/>
      <c r="AA17" s="66"/>
      <c r="AB17" s="66"/>
      <c r="AC17" s="66"/>
      <c r="AD17" s="83"/>
      <c r="AE17" s="126"/>
      <c r="AF17" s="126"/>
      <c r="AG17" s="126"/>
      <c r="AH17" s="126"/>
      <c r="AI17" s="89"/>
      <c r="AJ17" s="126"/>
      <c r="AK17" s="126"/>
      <c r="AL17" s="126"/>
      <c r="AM17" s="126"/>
      <c r="AN17" s="126"/>
      <c r="AO17" s="126"/>
      <c r="AP17" s="126"/>
      <c r="AQ17" s="12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21"/>
      <c r="BO17" s="21"/>
      <c r="BP17" s="21"/>
      <c r="BQ17" s="21"/>
      <c r="BR17" s="21"/>
      <c r="BS17" s="39"/>
      <c r="BT17" s="121">
        <f t="shared" si="2"/>
        <v>0</v>
      </c>
    </row>
    <row r="18" spans="1:72" ht="15.75" thickBot="1" x14ac:dyDescent="0.3">
      <c r="A18" s="127">
        <v>14</v>
      </c>
      <c r="B18" s="18"/>
      <c r="C18" s="19"/>
      <c r="D18" s="18"/>
      <c r="E18" s="33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6"/>
      <c r="Q18" s="37">
        <f t="shared" si="0"/>
        <v>0</v>
      </c>
      <c r="R18" s="50">
        <f t="shared" si="3"/>
        <v>0</v>
      </c>
      <c r="T18" s="82"/>
      <c r="U18" s="66"/>
      <c r="V18" s="66"/>
      <c r="W18" s="66"/>
      <c r="X18" s="66"/>
      <c r="Y18" s="66"/>
      <c r="Z18" s="66"/>
      <c r="AA18" s="66"/>
      <c r="AB18" s="66"/>
      <c r="AC18" s="66"/>
      <c r="AD18" s="83"/>
      <c r="AE18" s="126"/>
      <c r="AF18" s="126"/>
      <c r="AG18" s="126"/>
      <c r="AH18" s="126"/>
      <c r="AI18" s="89"/>
      <c r="AJ18" s="126"/>
      <c r="AK18" s="126"/>
      <c r="AL18" s="126"/>
      <c r="AM18" s="126"/>
      <c r="AN18" s="126"/>
      <c r="AO18" s="126"/>
      <c r="AP18" s="126"/>
      <c r="AQ18" s="12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21"/>
      <c r="BO18" s="21"/>
      <c r="BP18" s="21"/>
      <c r="BQ18" s="21"/>
      <c r="BR18" s="21"/>
      <c r="BS18" s="39"/>
      <c r="BT18" s="121">
        <f t="shared" si="2"/>
        <v>0</v>
      </c>
    </row>
    <row r="19" spans="1:72" ht="15.75" thickBot="1" x14ac:dyDescent="0.3">
      <c r="A19" s="127">
        <v>15</v>
      </c>
      <c r="B19" s="18"/>
      <c r="C19" s="19"/>
      <c r="D19" s="18"/>
      <c r="E19" s="33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6"/>
      <c r="Q19" s="37">
        <f t="shared" si="0"/>
        <v>0</v>
      </c>
      <c r="R19" s="50">
        <f t="shared" si="3"/>
        <v>0</v>
      </c>
      <c r="T19" s="82"/>
      <c r="U19" s="66"/>
      <c r="V19" s="66"/>
      <c r="W19" s="66"/>
      <c r="X19" s="66"/>
      <c r="Y19" s="66"/>
      <c r="Z19" s="66"/>
      <c r="AA19" s="66"/>
      <c r="AB19" s="66"/>
      <c r="AC19" s="66"/>
      <c r="AD19" s="83"/>
      <c r="AE19" s="126"/>
      <c r="AF19" s="126"/>
      <c r="AG19" s="126"/>
      <c r="AH19" s="126"/>
      <c r="AI19" s="89"/>
      <c r="AJ19" s="126"/>
      <c r="AK19" s="126"/>
      <c r="AL19" s="126"/>
      <c r="AM19" s="126"/>
      <c r="AN19" s="126"/>
      <c r="AO19" s="126"/>
      <c r="AP19" s="126"/>
      <c r="AQ19" s="12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21"/>
      <c r="BO19" s="21"/>
      <c r="BP19" s="21"/>
      <c r="BQ19" s="21"/>
      <c r="BR19" s="21"/>
      <c r="BS19" s="39"/>
      <c r="BT19" s="121">
        <f t="shared" si="2"/>
        <v>0</v>
      </c>
    </row>
    <row r="20" spans="1:72" ht="15.75" thickBot="1" x14ac:dyDescent="0.3">
      <c r="A20" s="127">
        <v>16</v>
      </c>
      <c r="B20" s="18"/>
      <c r="C20" s="19"/>
      <c r="D20" s="18"/>
      <c r="E20" s="33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6"/>
      <c r="Q20" s="37">
        <f t="shared" si="0"/>
        <v>0</v>
      </c>
      <c r="R20" s="50">
        <f t="shared" si="3"/>
        <v>0</v>
      </c>
      <c r="T20" s="82"/>
      <c r="U20" s="66"/>
      <c r="V20" s="66"/>
      <c r="W20" s="66"/>
      <c r="X20" s="66"/>
      <c r="Y20" s="66"/>
      <c r="Z20" s="66"/>
      <c r="AA20" s="66"/>
      <c r="AB20" s="66"/>
      <c r="AC20" s="66"/>
      <c r="AD20" s="83"/>
      <c r="AE20" s="126"/>
      <c r="AF20" s="126"/>
      <c r="AG20" s="126"/>
      <c r="AH20" s="126"/>
      <c r="AI20" s="89"/>
      <c r="AJ20" s="126"/>
      <c r="AK20" s="126"/>
      <c r="AL20" s="126"/>
      <c r="AM20" s="126"/>
      <c r="AN20" s="126"/>
      <c r="AO20" s="126"/>
      <c r="AP20" s="126"/>
      <c r="AQ20" s="12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21"/>
      <c r="BO20" s="21"/>
      <c r="BP20" s="21"/>
      <c r="BQ20" s="21"/>
      <c r="BR20" s="21"/>
      <c r="BS20" s="39"/>
      <c r="BT20" s="121">
        <f t="shared" si="2"/>
        <v>0</v>
      </c>
    </row>
    <row r="21" spans="1:72" ht="15.75" thickBot="1" x14ac:dyDescent="0.3">
      <c r="A21" s="127">
        <v>17</v>
      </c>
      <c r="B21" s="18"/>
      <c r="C21" s="19"/>
      <c r="D21" s="18"/>
      <c r="E21" s="33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6"/>
      <c r="Q21" s="37">
        <f t="shared" si="0"/>
        <v>0</v>
      </c>
      <c r="R21" s="50">
        <f t="shared" si="3"/>
        <v>0</v>
      </c>
      <c r="T21" s="82"/>
      <c r="U21" s="66"/>
      <c r="V21" s="66"/>
      <c r="W21" s="66"/>
      <c r="X21" s="66"/>
      <c r="Y21" s="66"/>
      <c r="Z21" s="66"/>
      <c r="AA21" s="66"/>
      <c r="AB21" s="66"/>
      <c r="AC21" s="66"/>
      <c r="AD21" s="83"/>
      <c r="AE21" s="126"/>
      <c r="AF21" s="126"/>
      <c r="AG21" s="126"/>
      <c r="AH21" s="126"/>
      <c r="AI21" s="89"/>
      <c r="AJ21" s="126"/>
      <c r="AK21" s="126"/>
      <c r="AL21" s="126"/>
      <c r="AM21" s="126"/>
      <c r="AN21" s="126"/>
      <c r="AO21" s="126"/>
      <c r="AP21" s="126"/>
      <c r="AQ21" s="12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21"/>
      <c r="BO21" s="21"/>
      <c r="BP21" s="21"/>
      <c r="BQ21" s="21"/>
      <c r="BR21" s="21"/>
      <c r="BS21" s="39"/>
      <c r="BT21" s="121">
        <f t="shared" si="2"/>
        <v>0</v>
      </c>
    </row>
    <row r="22" spans="1:72" ht="15.75" thickBot="1" x14ac:dyDescent="0.3">
      <c r="A22" s="127">
        <v>18</v>
      </c>
      <c r="B22" s="18"/>
      <c r="C22" s="19"/>
      <c r="D22" s="18"/>
      <c r="E22" s="33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6"/>
      <c r="Q22" s="37">
        <f t="shared" si="0"/>
        <v>0</v>
      </c>
      <c r="R22" s="50">
        <f t="shared" si="3"/>
        <v>0</v>
      </c>
      <c r="T22" s="82"/>
      <c r="U22" s="66"/>
      <c r="V22" s="66"/>
      <c r="W22" s="66"/>
      <c r="X22" s="66"/>
      <c r="Y22" s="66"/>
      <c r="Z22" s="66"/>
      <c r="AA22" s="66"/>
      <c r="AB22" s="66"/>
      <c r="AC22" s="66"/>
      <c r="AD22" s="83"/>
      <c r="AE22" s="126"/>
      <c r="AF22" s="126"/>
      <c r="AG22" s="126"/>
      <c r="AH22" s="126"/>
      <c r="AI22" s="89"/>
      <c r="AJ22" s="126"/>
      <c r="AK22" s="126"/>
      <c r="AL22" s="126"/>
      <c r="AM22" s="126"/>
      <c r="AN22" s="126"/>
      <c r="AO22" s="126"/>
      <c r="AP22" s="126"/>
      <c r="AQ22" s="12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21"/>
      <c r="BO22" s="21"/>
      <c r="BP22" s="21"/>
      <c r="BQ22" s="21"/>
      <c r="BR22" s="21"/>
      <c r="BS22" s="39"/>
      <c r="BT22" s="121">
        <f t="shared" si="2"/>
        <v>0</v>
      </c>
    </row>
    <row r="23" spans="1:72" ht="15.75" thickBot="1" x14ac:dyDescent="0.3">
      <c r="A23" s="127">
        <v>19</v>
      </c>
      <c r="B23" s="18"/>
      <c r="C23" s="19"/>
      <c r="D23" s="18"/>
      <c r="E23" s="33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6"/>
      <c r="Q23" s="37">
        <f t="shared" si="0"/>
        <v>0</v>
      </c>
      <c r="R23" s="50">
        <f t="shared" si="3"/>
        <v>0</v>
      </c>
      <c r="T23" s="82"/>
      <c r="U23" s="66"/>
      <c r="V23" s="66"/>
      <c r="W23" s="66"/>
      <c r="X23" s="66"/>
      <c r="Y23" s="66"/>
      <c r="Z23" s="66"/>
      <c r="AA23" s="66"/>
      <c r="AB23" s="66"/>
      <c r="AC23" s="66"/>
      <c r="AD23" s="83"/>
      <c r="AE23" s="126"/>
      <c r="AF23" s="126"/>
      <c r="AG23" s="126"/>
      <c r="AH23" s="126"/>
      <c r="AI23" s="89"/>
      <c r="AJ23" s="126"/>
      <c r="AK23" s="126"/>
      <c r="AL23" s="126"/>
      <c r="AM23" s="126"/>
      <c r="AN23" s="126"/>
      <c r="AO23" s="126"/>
      <c r="AP23" s="126"/>
      <c r="AQ23" s="12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21"/>
      <c r="BO23" s="21"/>
      <c r="BP23" s="21"/>
      <c r="BQ23" s="21"/>
      <c r="BR23" s="21"/>
      <c r="BS23" s="39"/>
      <c r="BT23" s="121">
        <f t="shared" si="2"/>
        <v>0</v>
      </c>
    </row>
    <row r="24" spans="1:72" ht="15.75" thickBot="1" x14ac:dyDescent="0.3">
      <c r="A24" s="127">
        <v>20</v>
      </c>
      <c r="B24" s="4"/>
      <c r="C24" s="5"/>
      <c r="D24" s="4"/>
      <c r="E24" s="34"/>
      <c r="F24" s="7"/>
      <c r="G24" s="7"/>
      <c r="H24" s="7"/>
      <c r="I24" s="7"/>
      <c r="J24" s="7"/>
      <c r="K24" s="7"/>
      <c r="L24" s="7"/>
      <c r="M24" s="7"/>
      <c r="N24" s="7"/>
      <c r="O24" s="7"/>
      <c r="P24" s="27"/>
      <c r="Q24" s="29">
        <f t="shared" si="0"/>
        <v>0</v>
      </c>
      <c r="R24" s="68">
        <f>M24*8</f>
        <v>0</v>
      </c>
      <c r="T24" s="86"/>
      <c r="U24" s="87"/>
      <c r="V24" s="87"/>
      <c r="W24" s="87"/>
      <c r="X24" s="87"/>
      <c r="Y24" s="87"/>
      <c r="Z24" s="87"/>
      <c r="AA24" s="87"/>
      <c r="AB24" s="87"/>
      <c r="AC24" s="87"/>
      <c r="AD24" s="88"/>
      <c r="AE24" s="87"/>
      <c r="AF24" s="87"/>
      <c r="AG24" s="87"/>
      <c r="AH24" s="87"/>
      <c r="AI24" s="87"/>
      <c r="AJ24" s="87"/>
      <c r="AK24" s="87"/>
      <c r="AL24" s="88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8"/>
      <c r="AY24" s="87"/>
      <c r="AZ24" s="87"/>
      <c r="BA24" s="87"/>
      <c r="BB24" s="87"/>
      <c r="BC24" s="87"/>
      <c r="BD24" s="87"/>
      <c r="BE24" s="87"/>
      <c r="BF24" s="87"/>
      <c r="BG24" s="87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40"/>
      <c r="BT24" s="121">
        <f t="shared" si="2"/>
        <v>0</v>
      </c>
    </row>
    <row r="25" spans="1:72" x14ac:dyDescent="0.25">
      <c r="B25" s="136" t="s">
        <v>141</v>
      </c>
      <c r="D25" s="95">
        <f>SUM(D5:D24)</f>
        <v>80</v>
      </c>
      <c r="E25" s="95">
        <f t="shared" ref="E25:I25" si="4">SUM(E5:E24)</f>
        <v>60</v>
      </c>
      <c r="F25" s="95">
        <f t="shared" si="4"/>
        <v>30</v>
      </c>
      <c r="G25" s="95">
        <f t="shared" si="4"/>
        <v>30</v>
      </c>
      <c r="H25" s="95">
        <f t="shared" si="4"/>
        <v>25</v>
      </c>
      <c r="I25" s="95">
        <f t="shared" si="4"/>
        <v>20</v>
      </c>
      <c r="J25" s="95">
        <f t="shared" ref="J25" si="5">SUM(J5:J24)</f>
        <v>0</v>
      </c>
      <c r="K25" s="95">
        <f t="shared" ref="K25" si="6">SUM(K5:K24)</f>
        <v>0</v>
      </c>
      <c r="L25" s="95">
        <f t="shared" ref="L25" si="7">SUM(L5:L24)</f>
        <v>0</v>
      </c>
      <c r="M25" s="95">
        <f t="shared" ref="M25" si="8">SUM(M5:M24)</f>
        <v>0</v>
      </c>
      <c r="N25" s="95">
        <f t="shared" ref="N25" si="9">SUM(N5:N24)</f>
        <v>0</v>
      </c>
      <c r="O25" s="95">
        <f t="shared" ref="O25" si="10">SUM(O5:O24)</f>
        <v>0</v>
      </c>
      <c r="P25" s="95">
        <f t="shared" ref="P25" si="11">SUM(P5:P24)</f>
        <v>0</v>
      </c>
      <c r="T25" s="127">
        <f>SUM(T5:T24)</f>
        <v>212</v>
      </c>
      <c r="U25" s="127">
        <f t="shared" ref="U25:BS25" si="12">SUM(U5:U24)</f>
        <v>213</v>
      </c>
      <c r="V25" s="127">
        <f t="shared" si="12"/>
        <v>215</v>
      </c>
      <c r="W25" s="127">
        <f t="shared" si="12"/>
        <v>120</v>
      </c>
      <c r="X25" s="127">
        <f t="shared" si="12"/>
        <v>120</v>
      </c>
      <c r="Y25" s="127">
        <f t="shared" si="12"/>
        <v>120</v>
      </c>
      <c r="Z25" s="127">
        <f t="shared" si="12"/>
        <v>120</v>
      </c>
      <c r="AA25" s="127">
        <f t="shared" si="12"/>
        <v>60</v>
      </c>
      <c r="AB25" s="127">
        <f t="shared" si="12"/>
        <v>60</v>
      </c>
      <c r="AC25" s="127">
        <f t="shared" si="12"/>
        <v>60</v>
      </c>
      <c r="AD25" s="127">
        <f t="shared" si="12"/>
        <v>60</v>
      </c>
      <c r="AE25" s="134">
        <f t="shared" si="12"/>
        <v>48</v>
      </c>
      <c r="AF25" s="134">
        <f t="shared" si="12"/>
        <v>48</v>
      </c>
      <c r="AG25" s="134">
        <f t="shared" si="12"/>
        <v>48</v>
      </c>
      <c r="AH25" s="134">
        <f t="shared" si="12"/>
        <v>48</v>
      </c>
      <c r="AI25" s="134">
        <f t="shared" si="12"/>
        <v>48</v>
      </c>
      <c r="AJ25" s="134">
        <f t="shared" si="12"/>
        <v>50</v>
      </c>
      <c r="AK25" s="134">
        <f t="shared" si="12"/>
        <v>50</v>
      </c>
      <c r="AL25" s="134">
        <f t="shared" si="12"/>
        <v>50</v>
      </c>
      <c r="AM25" s="134">
        <f t="shared" si="12"/>
        <v>50</v>
      </c>
      <c r="AN25" s="127">
        <f t="shared" si="12"/>
        <v>40</v>
      </c>
      <c r="AO25" s="127">
        <f t="shared" si="12"/>
        <v>40</v>
      </c>
      <c r="AP25" s="127">
        <f t="shared" si="12"/>
        <v>40</v>
      </c>
      <c r="AQ25" s="127">
        <f t="shared" si="12"/>
        <v>40</v>
      </c>
      <c r="AR25" s="127">
        <f t="shared" si="12"/>
        <v>0</v>
      </c>
      <c r="AS25" s="127">
        <f t="shared" si="12"/>
        <v>0</v>
      </c>
      <c r="AT25" s="127">
        <f t="shared" si="12"/>
        <v>0</v>
      </c>
      <c r="AU25" s="127">
        <f t="shared" si="12"/>
        <v>0</v>
      </c>
      <c r="AV25" s="127">
        <f t="shared" si="12"/>
        <v>0</v>
      </c>
      <c r="AW25" s="127">
        <f t="shared" si="12"/>
        <v>0</v>
      </c>
      <c r="AX25" s="127">
        <f t="shared" si="12"/>
        <v>0</v>
      </c>
      <c r="AY25" s="127">
        <f t="shared" si="12"/>
        <v>0</v>
      </c>
      <c r="AZ25" s="127">
        <f t="shared" si="12"/>
        <v>0</v>
      </c>
      <c r="BA25" s="127">
        <f t="shared" si="12"/>
        <v>0</v>
      </c>
      <c r="BB25" s="127">
        <f t="shared" si="12"/>
        <v>0</v>
      </c>
      <c r="BC25" s="127">
        <f t="shared" si="12"/>
        <v>0</v>
      </c>
      <c r="BD25" s="127">
        <f t="shared" si="12"/>
        <v>0</v>
      </c>
      <c r="BE25" s="127">
        <f t="shared" si="12"/>
        <v>0</v>
      </c>
      <c r="BF25" s="127">
        <f t="shared" si="12"/>
        <v>0</v>
      </c>
      <c r="BG25" s="127">
        <f t="shared" si="12"/>
        <v>0</v>
      </c>
      <c r="BH25" s="127">
        <f t="shared" si="12"/>
        <v>0</v>
      </c>
      <c r="BI25" s="127">
        <f t="shared" si="12"/>
        <v>0</v>
      </c>
      <c r="BJ25" s="127">
        <f t="shared" si="12"/>
        <v>0</v>
      </c>
      <c r="BK25" s="127">
        <f t="shared" si="12"/>
        <v>0</v>
      </c>
      <c r="BL25" s="127">
        <f t="shared" si="12"/>
        <v>0</v>
      </c>
      <c r="BM25" s="127">
        <f t="shared" si="12"/>
        <v>0</v>
      </c>
      <c r="BN25" s="127">
        <f t="shared" si="12"/>
        <v>0</v>
      </c>
      <c r="BO25" s="127">
        <f t="shared" si="12"/>
        <v>0</v>
      </c>
      <c r="BP25" s="127">
        <f t="shared" si="12"/>
        <v>0</v>
      </c>
      <c r="BQ25" s="127">
        <f t="shared" si="12"/>
        <v>0</v>
      </c>
      <c r="BR25" s="127">
        <f t="shared" si="12"/>
        <v>0</v>
      </c>
      <c r="BS25" s="127">
        <f t="shared" si="12"/>
        <v>0</v>
      </c>
    </row>
    <row r="26" spans="1:72" x14ac:dyDescent="0.25">
      <c r="B26" s="119" t="s">
        <v>140</v>
      </c>
      <c r="C26" s="119"/>
      <c r="D26" s="46">
        <f>SUM(D5:D24)*8</f>
        <v>640</v>
      </c>
      <c r="E26" s="46">
        <f>SUM(E5:E24)*8</f>
        <v>480</v>
      </c>
      <c r="F26" s="46">
        <f>SUM(F5:F24)*8</f>
        <v>240</v>
      </c>
      <c r="G26" s="46">
        <f t="shared" ref="G26:I26" si="13">SUM(G5:G24)*8</f>
        <v>240</v>
      </c>
      <c r="H26" s="46">
        <f t="shared" si="13"/>
        <v>200</v>
      </c>
      <c r="I26" s="46">
        <f t="shared" si="13"/>
        <v>160</v>
      </c>
      <c r="J26" s="46">
        <f t="shared" ref="J26:P26" si="14">SUM(J5:J24)*8</f>
        <v>0</v>
      </c>
      <c r="K26" s="46">
        <f t="shared" si="14"/>
        <v>0</v>
      </c>
      <c r="L26" s="46">
        <f t="shared" si="14"/>
        <v>0</v>
      </c>
      <c r="M26" s="46">
        <f t="shared" si="14"/>
        <v>0</v>
      </c>
      <c r="N26" s="46">
        <f t="shared" si="14"/>
        <v>0</v>
      </c>
      <c r="O26" s="46">
        <f t="shared" si="14"/>
        <v>0</v>
      </c>
      <c r="P26" s="46">
        <f t="shared" si="14"/>
        <v>0</v>
      </c>
    </row>
    <row r="27" spans="1:72" x14ac:dyDescent="0.25">
      <c r="B27" s="119"/>
      <c r="C27" s="119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</row>
    <row r="28" spans="1:72" x14ac:dyDescent="0.25">
      <c r="B28" s="119"/>
      <c r="C28" s="119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T28" s="123">
        <f>SUM(T5:V24)</f>
        <v>640</v>
      </c>
      <c r="U28" s="124"/>
      <c r="V28" s="125"/>
      <c r="W28" s="123">
        <f>SUM(W5:Z24)</f>
        <v>480</v>
      </c>
      <c r="X28" s="124"/>
      <c r="Y28" s="124"/>
      <c r="Z28" s="125"/>
      <c r="AA28" s="123">
        <f>SUM(AA5:AD24)</f>
        <v>240</v>
      </c>
      <c r="AB28" s="124"/>
      <c r="AC28" s="124"/>
      <c r="AD28" s="125"/>
      <c r="AE28" s="123">
        <f>SUM(AE5:AI24)</f>
        <v>240</v>
      </c>
      <c r="AF28" s="124"/>
      <c r="AG28" s="124"/>
      <c r="AH28" s="124"/>
      <c r="AI28" s="125"/>
      <c r="AJ28" s="122">
        <f>SUM(AJ5:AM24)</f>
        <v>200</v>
      </c>
      <c r="AK28" s="122"/>
      <c r="AL28" s="122"/>
      <c r="AM28" s="122"/>
      <c r="AN28" s="122">
        <f>SUM(AN5:AQ24)</f>
        <v>160</v>
      </c>
      <c r="AO28" s="122"/>
      <c r="AP28" s="122"/>
      <c r="AQ28" s="122"/>
      <c r="AR28" s="122">
        <f>SUM(AR3:AU24)</f>
        <v>0</v>
      </c>
      <c r="AS28" s="122"/>
      <c r="AT28" s="122"/>
      <c r="AU28" s="122"/>
      <c r="AV28" s="122">
        <f>SUM(AV3:AY24)</f>
        <v>0</v>
      </c>
      <c r="AW28" s="122"/>
      <c r="AX28" s="122"/>
      <c r="AY28" s="122"/>
      <c r="AZ28" s="122">
        <f>SUM(AZ3:BC24)</f>
        <v>0</v>
      </c>
      <c r="BA28" s="122"/>
      <c r="BB28" s="122"/>
      <c r="BC28" s="122"/>
      <c r="BD28" s="122">
        <f>SUM(BD3:BG24)</f>
        <v>0</v>
      </c>
      <c r="BE28" s="122"/>
      <c r="BF28" s="122"/>
      <c r="BG28" s="122"/>
      <c r="BH28" s="122">
        <f>SUM(BH3:BK24)</f>
        <v>0</v>
      </c>
      <c r="BI28" s="122"/>
      <c r="BJ28" s="122"/>
      <c r="BK28" s="122"/>
      <c r="BL28" s="122">
        <f>SUM(BL3:BO24)</f>
        <v>0</v>
      </c>
      <c r="BM28" s="122"/>
      <c r="BN28" s="122"/>
      <c r="BO28" s="122"/>
      <c r="BP28" s="122">
        <f>SUM(BP3:BS24)</f>
        <v>0</v>
      </c>
      <c r="BQ28" s="122"/>
      <c r="BR28" s="122"/>
      <c r="BS28" s="122"/>
    </row>
    <row r="29" spans="1:72" x14ac:dyDescent="0.25">
      <c r="B29" s="47"/>
      <c r="C29" s="24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T29" s="119"/>
      <c r="U29" s="120"/>
      <c r="V29" s="120"/>
      <c r="W29" s="119"/>
      <c r="X29" s="120"/>
      <c r="Y29" s="120"/>
      <c r="Z29" s="120"/>
      <c r="AA29" s="119"/>
      <c r="AB29" s="120"/>
      <c r="AC29" s="120"/>
      <c r="AD29" s="120"/>
      <c r="AE29" s="119"/>
      <c r="AF29" s="120"/>
      <c r="AG29" s="120"/>
      <c r="AH29" s="120"/>
      <c r="AI29" s="120"/>
      <c r="AJ29" s="119"/>
      <c r="AK29" s="120"/>
      <c r="AL29" s="120"/>
      <c r="AM29" s="120"/>
      <c r="AN29" s="119"/>
      <c r="AO29" s="120"/>
      <c r="AP29" s="120"/>
      <c r="AQ29" s="120"/>
      <c r="AR29" s="180"/>
      <c r="AS29" s="126"/>
      <c r="AT29" s="126"/>
      <c r="AU29" s="126"/>
      <c r="AV29" s="180"/>
      <c r="AW29" s="126"/>
      <c r="AX29" s="126"/>
      <c r="AY29" s="126"/>
      <c r="AZ29" s="180"/>
      <c r="BA29" s="126"/>
      <c r="BB29" s="126"/>
      <c r="BC29" s="126"/>
      <c r="BD29" s="180"/>
      <c r="BE29" s="126"/>
      <c r="BF29" s="126"/>
      <c r="BG29" s="126"/>
      <c r="BH29" s="180"/>
      <c r="BI29" s="126"/>
      <c r="BJ29" s="126"/>
      <c r="BK29" s="126"/>
      <c r="BL29" s="180"/>
      <c r="BM29" s="126"/>
      <c r="BN29" s="126"/>
      <c r="BO29" s="126"/>
      <c r="BP29" s="180"/>
      <c r="BQ29" s="126"/>
      <c r="BR29" s="126"/>
      <c r="BS29" s="126"/>
      <c r="BT29" s="180"/>
    </row>
    <row r="30" spans="1:72" x14ac:dyDescent="0.25">
      <c r="N30" s="120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20"/>
      <c r="AI30" s="120"/>
      <c r="AJ30" s="119"/>
      <c r="AK30" s="120"/>
      <c r="AL30" s="120"/>
      <c r="AM30" s="119"/>
      <c r="AN30" s="119"/>
      <c r="AO30" s="120"/>
      <c r="AP30" s="120"/>
      <c r="AQ30" s="119"/>
      <c r="AS30" s="127"/>
      <c r="AT30" s="127"/>
      <c r="AW30" s="127"/>
      <c r="AX30" s="127"/>
      <c r="AY30" s="127"/>
      <c r="AZ30" s="127"/>
      <c r="BB30" s="127"/>
      <c r="BC30" s="127"/>
      <c r="BD30" s="127"/>
      <c r="BE30" s="90"/>
      <c r="BF30" s="90"/>
      <c r="BG30" s="90"/>
      <c r="BH30" s="90"/>
      <c r="BI30" s="90"/>
      <c r="BJ30" s="90"/>
      <c r="BK30" s="90"/>
      <c r="BL30" s="90"/>
      <c r="BM30" s="90"/>
    </row>
    <row r="31" spans="1:72" x14ac:dyDescent="0.25"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BE31" s="90"/>
      <c r="BF31" s="90"/>
      <c r="BG31" s="90"/>
      <c r="BH31" s="90"/>
      <c r="BI31" s="90"/>
      <c r="BJ31" s="90"/>
      <c r="BK31" s="90"/>
      <c r="BL31" s="90"/>
      <c r="BM31" s="90"/>
    </row>
  </sheetData>
  <customSheetViews>
    <customSheetView guid="{AF186F53-5854-4352-8EB5-8BA764DF4A96}" scale="90" hiddenColumns="1" topLeftCell="B1">
      <selection activeCell="C14" sqref="C14"/>
      <pageMargins left="0.7" right="0.7" top="0.75" bottom="0.75" header="0.3" footer="0.3"/>
      <pageSetup orientation="portrait" horizontalDpi="90" verticalDpi="90" r:id="rId1"/>
    </customSheetView>
    <customSheetView guid="{C3CDAEAD-8BA2-4A5F-B469-0E30F092581D}" scale="90" hiddenRows="1" hiddenColumns="1" topLeftCell="B1">
      <selection activeCell="AP18" sqref="AP18"/>
      <pageMargins left="0.7" right="0.7" top="0.75" bottom="0.75" header="0.3" footer="0.3"/>
      <pageSetup orientation="portrait" horizontalDpi="90" verticalDpi="90" r:id="rId2"/>
    </customSheetView>
    <customSheetView guid="{973A0937-8442-4B07-97A2-1CC3EBBDEA5B}" scale="80" hiddenColumns="1">
      <selection activeCell="S11" sqref="S11"/>
      <pageMargins left="0.7" right="0.7" top="0.75" bottom="0.75" header="0.3" footer="0.3"/>
      <pageSetup orientation="portrait" horizontalDpi="90" verticalDpi="90" r:id="rId3"/>
    </customSheetView>
  </customSheetViews>
  <phoneticPr fontId="11" type="noConversion"/>
  <dataValidations count="1">
    <dataValidation type="list" allowBlank="1" showInputMessage="1" showErrorMessage="1" sqref="D2" xr:uid="{9E3FF9BA-6BD4-49EE-845C-80565CEC4D96}">
      <formula1>Mois</formula1>
    </dataValidation>
  </dataValidations>
  <pageMargins left="0.7" right="0.7" top="0.75" bottom="0.75" header="0.3" footer="0.3"/>
  <pageSetup orientation="portrait" horizontalDpi="90" verticalDpi="90" r:id="rId4"/>
  <drawing r:id="rId5"/>
  <legacyDrawing r:id="rId6"/>
  <controls>
    <mc:AlternateContent xmlns:mc="http://schemas.openxmlformats.org/markup-compatibility/2006">
      <mc:Choice Requires="x14">
        <control shapeId="6145" r:id="rId7" name="CommandButton1">
          <controlPr defaultSize="0" print="0" autoLine="0" r:id="rId8">
            <anchor moveWithCells="1" sizeWithCells="1">
              <from>
                <xdr:col>4</xdr:col>
                <xdr:colOff>180975</xdr:colOff>
                <xdr:row>0</xdr:row>
                <xdr:rowOff>161925</xdr:rowOff>
              </from>
              <to>
                <xdr:col>6</xdr:col>
                <xdr:colOff>685800</xdr:colOff>
                <xdr:row>2</xdr:row>
                <xdr:rowOff>19050</xdr:rowOff>
              </to>
            </anchor>
          </controlPr>
        </control>
      </mc:Choice>
      <mc:Fallback>
        <control shapeId="614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T44"/>
  <sheetViews>
    <sheetView tabSelected="1" workbookViewId="0">
      <selection activeCell="H2" sqref="H2"/>
    </sheetView>
  </sheetViews>
  <sheetFormatPr defaultColWidth="11.42578125" defaultRowHeight="15" x14ac:dyDescent="0.25"/>
  <cols>
    <col min="1" max="1" width="4.42578125" style="136" customWidth="1"/>
    <col min="2" max="3" width="19.42578125" style="136" customWidth="1"/>
    <col min="4" max="10" width="11.42578125" style="136" customWidth="1"/>
    <col min="11" max="16" width="11.42578125" style="136" hidden="1" customWidth="1"/>
    <col min="17" max="18" width="11.42578125" style="136" customWidth="1"/>
    <col min="19" max="19" width="9.42578125" style="136" customWidth="1"/>
    <col min="20" max="20" width="7.28515625" style="136" customWidth="1"/>
    <col min="21" max="21" width="8" style="136" customWidth="1"/>
    <col min="22" max="71" width="5.7109375" style="136" customWidth="1"/>
    <col min="72" max="16384" width="11.42578125" style="136"/>
  </cols>
  <sheetData>
    <row r="1" spans="1:72" ht="15.75" thickBot="1" x14ac:dyDescent="0.3">
      <c r="B1" s="135"/>
      <c r="C1" s="118"/>
      <c r="D1" s="136" t="s">
        <v>70</v>
      </c>
    </row>
    <row r="2" spans="1:72" ht="16.5" thickBot="1" x14ac:dyDescent="0.3">
      <c r="B2" s="117"/>
      <c r="C2" s="118"/>
      <c r="D2" s="137" t="s">
        <v>4</v>
      </c>
    </row>
    <row r="3" spans="1:72" ht="15.75" thickBot="1" x14ac:dyDescent="0.3">
      <c r="D3" s="95"/>
    </row>
    <row r="4" spans="1:72" ht="36.75" customHeight="1" thickBot="1" x14ac:dyDescent="0.3">
      <c r="B4" s="15" t="s">
        <v>0</v>
      </c>
      <c r="C4" s="16" t="s">
        <v>74</v>
      </c>
      <c r="D4" s="16">
        <v>2021</v>
      </c>
      <c r="E4" s="16" t="s">
        <v>1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64</v>
      </c>
      <c r="Q4" s="17" t="s">
        <v>65</v>
      </c>
      <c r="R4" s="36" t="s">
        <v>66</v>
      </c>
      <c r="S4" s="62"/>
      <c r="T4" s="8" t="s">
        <v>12</v>
      </c>
      <c r="U4" s="9" t="s">
        <v>13</v>
      </c>
      <c r="V4" s="9" t="s">
        <v>14</v>
      </c>
      <c r="W4" s="9" t="s">
        <v>15</v>
      </c>
      <c r="X4" s="9" t="s">
        <v>16</v>
      </c>
      <c r="Y4" s="9" t="s">
        <v>17</v>
      </c>
      <c r="Z4" s="9" t="s">
        <v>18</v>
      </c>
      <c r="AA4" s="48" t="s">
        <v>19</v>
      </c>
      <c r="AB4" s="52" t="s">
        <v>20</v>
      </c>
      <c r="AC4" s="52" t="s">
        <v>21</v>
      </c>
      <c r="AD4" s="52" t="s">
        <v>22</v>
      </c>
      <c r="AE4" s="52" t="s">
        <v>23</v>
      </c>
      <c r="AF4" s="52" t="s">
        <v>24</v>
      </c>
      <c r="AG4" s="52" t="s">
        <v>25</v>
      </c>
      <c r="AH4" s="52" t="s">
        <v>26</v>
      </c>
      <c r="AI4" s="52" t="s">
        <v>27</v>
      </c>
      <c r="AJ4" s="52" t="s">
        <v>28</v>
      </c>
      <c r="AK4" s="52" t="s">
        <v>29</v>
      </c>
      <c r="AL4" s="52" t="s">
        <v>30</v>
      </c>
      <c r="AM4" s="52" t="s">
        <v>31</v>
      </c>
      <c r="AN4" s="52" t="s">
        <v>32</v>
      </c>
      <c r="AO4" s="52" t="s">
        <v>33</v>
      </c>
      <c r="AP4" s="52" t="s">
        <v>34</v>
      </c>
      <c r="AQ4" s="52" t="s">
        <v>35</v>
      </c>
      <c r="AR4" s="49" t="s">
        <v>36</v>
      </c>
      <c r="AS4" s="9" t="s">
        <v>37</v>
      </c>
      <c r="AT4" s="9" t="s">
        <v>38</v>
      </c>
      <c r="AU4" s="9" t="s">
        <v>39</v>
      </c>
      <c r="AV4" s="9" t="s">
        <v>40</v>
      </c>
      <c r="AW4" s="9" t="s">
        <v>41</v>
      </c>
      <c r="AX4" s="9" t="s">
        <v>42</v>
      </c>
      <c r="AY4" s="9" t="s">
        <v>43</v>
      </c>
      <c r="AZ4" s="9" t="s">
        <v>44</v>
      </c>
      <c r="BA4" s="9" t="s">
        <v>45</v>
      </c>
      <c r="BB4" s="9" t="s">
        <v>46</v>
      </c>
      <c r="BC4" s="9" t="s">
        <v>47</v>
      </c>
      <c r="BD4" s="9" t="s">
        <v>48</v>
      </c>
      <c r="BE4" s="9" t="s">
        <v>49</v>
      </c>
      <c r="BF4" s="9" t="s">
        <v>50</v>
      </c>
      <c r="BG4" s="9" t="s">
        <v>51</v>
      </c>
      <c r="BH4" s="9" t="s">
        <v>52</v>
      </c>
      <c r="BI4" s="9" t="s">
        <v>53</v>
      </c>
      <c r="BJ4" s="9" t="s">
        <v>54</v>
      </c>
      <c r="BK4" s="9" t="s">
        <v>55</v>
      </c>
      <c r="BL4" s="9" t="s">
        <v>56</v>
      </c>
      <c r="BM4" s="9" t="s">
        <v>57</v>
      </c>
      <c r="BN4" s="9" t="s">
        <v>58</v>
      </c>
      <c r="BO4" s="9" t="s">
        <v>59</v>
      </c>
      <c r="BP4" s="9" t="s">
        <v>60</v>
      </c>
      <c r="BQ4" s="9" t="s">
        <v>61</v>
      </c>
      <c r="BR4" s="9" t="s">
        <v>62</v>
      </c>
      <c r="BS4" s="10" t="s">
        <v>63</v>
      </c>
      <c r="BT4" s="100" t="s">
        <v>65</v>
      </c>
    </row>
    <row r="5" spans="1:72" ht="15.75" thickBot="1" x14ac:dyDescent="0.3">
      <c r="A5" s="127">
        <v>1</v>
      </c>
      <c r="B5" s="2" t="s">
        <v>71</v>
      </c>
      <c r="C5" s="23" t="s">
        <v>153</v>
      </c>
      <c r="D5" s="96">
        <v>125</v>
      </c>
      <c r="E5" s="28">
        <v>70</v>
      </c>
      <c r="F5" s="14">
        <f>12*40/8</f>
        <v>60</v>
      </c>
      <c r="G5" s="14">
        <v>65</v>
      </c>
      <c r="H5" s="14">
        <v>35</v>
      </c>
      <c r="I5" s="14">
        <v>25</v>
      </c>
      <c r="J5" s="14"/>
      <c r="K5" s="14"/>
      <c r="L5" s="14"/>
      <c r="M5" s="64"/>
      <c r="N5" s="14"/>
      <c r="O5" s="14"/>
      <c r="P5" s="35"/>
      <c r="Q5" s="41">
        <f>SUM(D5:P5)*8</f>
        <v>3040</v>
      </c>
      <c r="R5" s="63">
        <f>I5*8</f>
        <v>200</v>
      </c>
      <c r="S5" s="138"/>
      <c r="T5" s="79">
        <v>333</v>
      </c>
      <c r="U5" s="67">
        <v>333</v>
      </c>
      <c r="V5" s="67">
        <v>334</v>
      </c>
      <c r="W5" s="67">
        <v>140</v>
      </c>
      <c r="X5" s="67">
        <v>140</v>
      </c>
      <c r="Y5" s="67">
        <v>140</v>
      </c>
      <c r="Z5" s="67">
        <v>140</v>
      </c>
      <c r="AA5" s="80">
        <v>120</v>
      </c>
      <c r="AB5" s="126">
        <v>120</v>
      </c>
      <c r="AC5" s="126">
        <v>120</v>
      </c>
      <c r="AD5" s="126">
        <v>120</v>
      </c>
      <c r="AE5" s="126">
        <v>104</v>
      </c>
      <c r="AF5" s="126">
        <v>104</v>
      </c>
      <c r="AG5" s="126">
        <v>104</v>
      </c>
      <c r="AH5" s="126">
        <v>104</v>
      </c>
      <c r="AI5" s="126">
        <v>104</v>
      </c>
      <c r="AJ5" s="126">
        <v>70</v>
      </c>
      <c r="AK5" s="126">
        <v>70</v>
      </c>
      <c r="AL5" s="126">
        <v>70</v>
      </c>
      <c r="AM5" s="126">
        <v>70</v>
      </c>
      <c r="AN5" s="126">
        <v>50</v>
      </c>
      <c r="AO5" s="126">
        <v>50</v>
      </c>
      <c r="AP5" s="126">
        <v>50</v>
      </c>
      <c r="AQ5" s="126">
        <v>50</v>
      </c>
      <c r="AR5" s="81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11"/>
      <c r="BO5" s="11"/>
      <c r="BP5" s="11"/>
      <c r="BQ5" s="11"/>
      <c r="BR5" s="11"/>
      <c r="BS5" s="1"/>
      <c r="BT5" s="185">
        <f>SUM(T5:BS5)</f>
        <v>3040</v>
      </c>
    </row>
    <row r="6" spans="1:72" ht="15.75" thickBot="1" x14ac:dyDescent="0.3">
      <c r="A6" s="127">
        <v>2</v>
      </c>
      <c r="B6" s="71" t="s">
        <v>72</v>
      </c>
      <c r="C6" s="23" t="s">
        <v>154</v>
      </c>
      <c r="D6" s="2">
        <v>40</v>
      </c>
      <c r="E6" s="6">
        <v>20</v>
      </c>
      <c r="F6" s="6">
        <f>4*40/8</f>
        <v>20</v>
      </c>
      <c r="G6" s="6">
        <f>5*40/8</f>
        <v>25</v>
      </c>
      <c r="H6" s="6">
        <f>320/2/8</f>
        <v>20</v>
      </c>
      <c r="I6" s="6">
        <f>120/8</f>
        <v>15</v>
      </c>
      <c r="J6" s="6"/>
      <c r="K6" s="6"/>
      <c r="L6" s="6"/>
      <c r="M6" s="59"/>
      <c r="N6" s="6"/>
      <c r="O6" s="6"/>
      <c r="P6" s="25"/>
      <c r="Q6" s="41">
        <f t="shared" ref="Q6:Q24" si="0">SUM(D6:P6)*8</f>
        <v>1120</v>
      </c>
      <c r="R6" s="63">
        <f t="shared" ref="R6:R14" si="1">I6*8</f>
        <v>120</v>
      </c>
      <c r="S6" s="138"/>
      <c r="T6" s="79">
        <v>106</v>
      </c>
      <c r="U6" s="67">
        <v>107</v>
      </c>
      <c r="V6" s="67">
        <v>107</v>
      </c>
      <c r="W6" s="67">
        <v>53</v>
      </c>
      <c r="X6" s="67">
        <v>53</v>
      </c>
      <c r="Y6" s="67"/>
      <c r="Z6" s="67">
        <v>54</v>
      </c>
      <c r="AA6" s="80">
        <v>40</v>
      </c>
      <c r="AB6" s="126">
        <v>40</v>
      </c>
      <c r="AC6" s="126">
        <v>40</v>
      </c>
      <c r="AD6" s="126">
        <v>40</v>
      </c>
      <c r="AE6" s="126">
        <v>40</v>
      </c>
      <c r="AF6" s="126">
        <v>40</v>
      </c>
      <c r="AG6" s="126">
        <v>40</v>
      </c>
      <c r="AH6" s="126">
        <v>40</v>
      </c>
      <c r="AI6" s="126">
        <v>40</v>
      </c>
      <c r="AJ6" s="126">
        <v>40</v>
      </c>
      <c r="AK6" s="126">
        <v>40</v>
      </c>
      <c r="AL6" s="126">
        <v>40</v>
      </c>
      <c r="AM6" s="126">
        <v>40</v>
      </c>
      <c r="AN6" s="126">
        <v>30</v>
      </c>
      <c r="AO6" s="126">
        <v>30</v>
      </c>
      <c r="AP6" s="126">
        <v>30</v>
      </c>
      <c r="AQ6" s="126">
        <v>30</v>
      </c>
      <c r="AR6" s="81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11"/>
      <c r="BO6" s="11"/>
      <c r="BP6" s="11"/>
      <c r="BQ6" s="11"/>
      <c r="BR6" s="11"/>
      <c r="BS6" s="1"/>
      <c r="BT6" s="183">
        <f t="shared" ref="BT6:BT24" si="2">SUM(T6:BS6)</f>
        <v>1120</v>
      </c>
    </row>
    <row r="7" spans="1:72" ht="15.75" thickBot="1" x14ac:dyDescent="0.3">
      <c r="A7" s="127">
        <v>3</v>
      </c>
      <c r="B7" s="71" t="s">
        <v>73</v>
      </c>
      <c r="C7" s="23" t="s">
        <v>155</v>
      </c>
      <c r="D7" s="2"/>
      <c r="E7" s="6"/>
      <c r="F7" s="6"/>
      <c r="G7" s="54"/>
      <c r="H7" s="54"/>
      <c r="I7" s="6"/>
      <c r="J7" s="6"/>
      <c r="K7" s="6"/>
      <c r="L7" s="6"/>
      <c r="M7" s="6"/>
      <c r="N7" s="6"/>
      <c r="O7" s="6"/>
      <c r="P7" s="25"/>
      <c r="Q7" s="41">
        <f t="shared" si="0"/>
        <v>0</v>
      </c>
      <c r="R7" s="63">
        <f t="shared" si="1"/>
        <v>0</v>
      </c>
      <c r="S7" s="138"/>
      <c r="T7" s="79"/>
      <c r="U7" s="67"/>
      <c r="V7" s="67"/>
      <c r="W7" s="67"/>
      <c r="X7" s="67"/>
      <c r="Y7" s="67"/>
      <c r="Z7" s="67"/>
      <c r="AA7" s="80"/>
      <c r="AB7" s="126"/>
      <c r="AC7" s="126"/>
      <c r="AD7" s="126"/>
      <c r="AE7" s="126">
        <v>0</v>
      </c>
      <c r="AF7" s="126">
        <v>0</v>
      </c>
      <c r="AG7" s="126">
        <v>0</v>
      </c>
      <c r="AH7" s="126">
        <v>0</v>
      </c>
      <c r="AI7" s="126">
        <v>0</v>
      </c>
      <c r="AJ7" s="126">
        <v>0</v>
      </c>
      <c r="AK7" s="126">
        <v>0</v>
      </c>
      <c r="AL7" s="126">
        <v>0</v>
      </c>
      <c r="AM7" s="126">
        <v>0</v>
      </c>
      <c r="AN7" s="126">
        <v>0</v>
      </c>
      <c r="AO7" s="126">
        <v>0</v>
      </c>
      <c r="AP7" s="126">
        <v>0</v>
      </c>
      <c r="AQ7" s="126">
        <v>0</v>
      </c>
      <c r="AR7" s="81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11"/>
      <c r="BO7" s="11"/>
      <c r="BP7" s="11"/>
      <c r="BQ7" s="11"/>
      <c r="BR7" s="11"/>
      <c r="BS7" s="1"/>
      <c r="BT7" s="183">
        <f t="shared" si="2"/>
        <v>0</v>
      </c>
    </row>
    <row r="8" spans="1:72" ht="15.75" thickBot="1" x14ac:dyDescent="0.3">
      <c r="A8" s="127">
        <v>4</v>
      </c>
      <c r="B8" s="71" t="s">
        <v>75</v>
      </c>
      <c r="C8" s="23" t="s">
        <v>156</v>
      </c>
      <c r="D8" s="2"/>
      <c r="E8" s="6"/>
      <c r="F8" s="6"/>
      <c r="G8" s="54"/>
      <c r="H8" s="54"/>
      <c r="I8" s="6"/>
      <c r="J8" s="6"/>
      <c r="K8" s="6"/>
      <c r="L8" s="6"/>
      <c r="M8" s="6"/>
      <c r="N8" s="6"/>
      <c r="O8" s="6"/>
      <c r="P8" s="25"/>
      <c r="Q8" s="41">
        <f t="shared" si="0"/>
        <v>0</v>
      </c>
      <c r="R8" s="63">
        <f t="shared" si="1"/>
        <v>0</v>
      </c>
      <c r="S8" s="138"/>
      <c r="T8" s="79"/>
      <c r="U8" s="67"/>
      <c r="V8" s="67"/>
      <c r="W8" s="67"/>
      <c r="X8" s="67"/>
      <c r="Y8" s="67"/>
      <c r="Z8" s="67"/>
      <c r="AA8" s="80"/>
      <c r="AB8" s="126"/>
      <c r="AC8" s="126"/>
      <c r="AD8" s="126"/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81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11"/>
      <c r="BO8" s="11"/>
      <c r="BP8" s="11"/>
      <c r="BQ8" s="11"/>
      <c r="BR8" s="11"/>
      <c r="BS8" s="1"/>
      <c r="BT8" s="183">
        <f t="shared" si="2"/>
        <v>0</v>
      </c>
    </row>
    <row r="9" spans="1:72" ht="15.75" thickBot="1" x14ac:dyDescent="0.3">
      <c r="A9" s="127">
        <v>5</v>
      </c>
      <c r="B9" s="71" t="s">
        <v>76</v>
      </c>
      <c r="C9" s="23" t="s">
        <v>157</v>
      </c>
      <c r="D9" s="2"/>
      <c r="E9" s="6"/>
      <c r="F9" s="6"/>
      <c r="G9" s="54"/>
      <c r="H9" s="54"/>
      <c r="I9" s="6"/>
      <c r="J9" s="6"/>
      <c r="K9" s="6"/>
      <c r="L9" s="6"/>
      <c r="M9" s="6"/>
      <c r="N9" s="6"/>
      <c r="O9" s="6"/>
      <c r="P9" s="25"/>
      <c r="Q9" s="41">
        <f t="shared" si="0"/>
        <v>0</v>
      </c>
      <c r="R9" s="63">
        <f t="shared" si="1"/>
        <v>0</v>
      </c>
      <c r="S9" s="138"/>
      <c r="T9" s="79"/>
      <c r="U9" s="67"/>
      <c r="V9" s="67"/>
      <c r="W9" s="67"/>
      <c r="X9" s="67"/>
      <c r="Y9" s="67"/>
      <c r="Z9" s="67"/>
      <c r="AA9" s="80"/>
      <c r="AB9" s="126"/>
      <c r="AC9" s="126"/>
      <c r="AD9" s="126"/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81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11"/>
      <c r="BO9" s="11"/>
      <c r="BP9" s="11"/>
      <c r="BQ9" s="11"/>
      <c r="BR9" s="11"/>
      <c r="BS9" s="1"/>
      <c r="BT9" s="183">
        <f t="shared" si="2"/>
        <v>0</v>
      </c>
    </row>
    <row r="10" spans="1:72" ht="15.75" thickBot="1" x14ac:dyDescent="0.3">
      <c r="A10" s="127">
        <v>6</v>
      </c>
      <c r="B10" s="71" t="s">
        <v>77</v>
      </c>
      <c r="C10" s="23" t="s">
        <v>158</v>
      </c>
      <c r="D10" s="2"/>
      <c r="E10" s="6"/>
      <c r="F10" s="6"/>
      <c r="G10" s="54"/>
      <c r="H10" s="54"/>
      <c r="I10" s="6"/>
      <c r="J10" s="6"/>
      <c r="K10" s="6"/>
      <c r="L10" s="6"/>
      <c r="M10" s="6"/>
      <c r="N10" s="6"/>
      <c r="O10" s="6"/>
      <c r="P10" s="25"/>
      <c r="Q10" s="41">
        <f t="shared" si="0"/>
        <v>0</v>
      </c>
      <c r="R10" s="63">
        <f t="shared" si="1"/>
        <v>0</v>
      </c>
      <c r="S10" s="138"/>
      <c r="T10" s="79"/>
      <c r="U10" s="67"/>
      <c r="V10" s="67"/>
      <c r="W10" s="67"/>
      <c r="X10" s="67"/>
      <c r="Y10" s="67"/>
      <c r="Z10" s="67"/>
      <c r="AA10" s="80"/>
      <c r="AB10" s="126"/>
      <c r="AC10" s="126"/>
      <c r="AD10" s="126"/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81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11"/>
      <c r="BO10" s="11"/>
      <c r="BP10" s="11"/>
      <c r="BQ10" s="11"/>
      <c r="BR10" s="11"/>
      <c r="BS10" s="1"/>
      <c r="BT10" s="183">
        <f t="shared" si="2"/>
        <v>0</v>
      </c>
    </row>
    <row r="11" spans="1:72" ht="15.75" thickBot="1" x14ac:dyDescent="0.3">
      <c r="A11" s="127">
        <v>7</v>
      </c>
      <c r="B11" s="71" t="s">
        <v>78</v>
      </c>
      <c r="C11" s="23" t="s">
        <v>159</v>
      </c>
      <c r="D11" s="2"/>
      <c r="E11" s="6"/>
      <c r="F11" s="6"/>
      <c r="G11" s="54"/>
      <c r="H11" s="54"/>
      <c r="I11" s="6"/>
      <c r="J11" s="6"/>
      <c r="K11" s="6"/>
      <c r="L11" s="6"/>
      <c r="M11" s="6"/>
      <c r="N11" s="6"/>
      <c r="O11" s="6"/>
      <c r="P11" s="25"/>
      <c r="Q11" s="41">
        <f>SUM(D11:P11)*8</f>
        <v>0</v>
      </c>
      <c r="R11" s="63">
        <f t="shared" si="1"/>
        <v>0</v>
      </c>
      <c r="S11" s="138"/>
      <c r="T11" s="79"/>
      <c r="U11" s="67"/>
      <c r="V11" s="67"/>
      <c r="W11" s="67"/>
      <c r="X11" s="67"/>
      <c r="Y11" s="67"/>
      <c r="Z11" s="67"/>
      <c r="AA11" s="80"/>
      <c r="AB11" s="126"/>
      <c r="AC11" s="126"/>
      <c r="AD11" s="126"/>
      <c r="AE11" s="126">
        <v>0</v>
      </c>
      <c r="AF11" s="126">
        <v>0</v>
      </c>
      <c r="AG11" s="126">
        <v>0</v>
      </c>
      <c r="AH11" s="126">
        <v>0</v>
      </c>
      <c r="AI11" s="126">
        <v>0</v>
      </c>
      <c r="AJ11" s="126">
        <v>0</v>
      </c>
      <c r="AK11" s="126">
        <v>0</v>
      </c>
      <c r="AL11" s="126">
        <v>0</v>
      </c>
      <c r="AM11" s="126">
        <v>0</v>
      </c>
      <c r="AN11" s="126">
        <v>0</v>
      </c>
      <c r="AO11" s="126">
        <v>0</v>
      </c>
      <c r="AP11" s="126">
        <v>0</v>
      </c>
      <c r="AQ11" s="126">
        <v>0</v>
      </c>
      <c r="AR11" s="81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11"/>
      <c r="BO11" s="11"/>
      <c r="BP11" s="11"/>
      <c r="BQ11" s="11"/>
      <c r="BR11" s="11"/>
      <c r="BS11" s="1"/>
      <c r="BT11" s="183">
        <f>SUM(T11:BS11)</f>
        <v>0</v>
      </c>
    </row>
    <row r="12" spans="1:72" ht="15.75" thickBot="1" x14ac:dyDescent="0.3">
      <c r="A12" s="127">
        <v>8</v>
      </c>
      <c r="B12" s="71" t="s">
        <v>79</v>
      </c>
      <c r="C12" s="23" t="s">
        <v>160</v>
      </c>
      <c r="D12" s="2"/>
      <c r="E12" s="6"/>
      <c r="F12" s="6"/>
      <c r="G12" s="54"/>
      <c r="H12" s="54"/>
      <c r="I12" s="6"/>
      <c r="J12" s="6"/>
      <c r="K12" s="6"/>
      <c r="L12" s="6"/>
      <c r="M12" s="6"/>
      <c r="N12" s="6"/>
      <c r="O12" s="6"/>
      <c r="P12" s="25"/>
      <c r="Q12" s="41">
        <f>SUM(D12:P12)*8</f>
        <v>0</v>
      </c>
      <c r="R12" s="63">
        <f t="shared" si="1"/>
        <v>0</v>
      </c>
      <c r="S12" s="138"/>
      <c r="T12" s="79"/>
      <c r="U12" s="67"/>
      <c r="V12" s="67"/>
      <c r="W12" s="67"/>
      <c r="X12" s="67"/>
      <c r="Y12" s="67"/>
      <c r="Z12" s="67"/>
      <c r="AA12" s="80"/>
      <c r="AB12" s="126"/>
      <c r="AC12" s="126"/>
      <c r="AD12" s="126"/>
      <c r="AE12" s="126">
        <v>0</v>
      </c>
      <c r="AF12" s="126">
        <v>0</v>
      </c>
      <c r="AG12" s="126">
        <v>0</v>
      </c>
      <c r="AH12" s="126">
        <v>0</v>
      </c>
      <c r="AI12" s="126">
        <v>0</v>
      </c>
      <c r="AJ12" s="126">
        <v>0</v>
      </c>
      <c r="AK12" s="126">
        <v>0</v>
      </c>
      <c r="AL12" s="126">
        <v>0</v>
      </c>
      <c r="AM12" s="126">
        <v>0</v>
      </c>
      <c r="AN12" s="126">
        <v>0</v>
      </c>
      <c r="AO12" s="126">
        <v>0</v>
      </c>
      <c r="AP12" s="126">
        <v>0</v>
      </c>
      <c r="AQ12" s="126">
        <v>0</v>
      </c>
      <c r="AR12" s="81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11"/>
      <c r="BO12" s="11"/>
      <c r="BP12" s="11"/>
      <c r="BQ12" s="11"/>
      <c r="BR12" s="11"/>
      <c r="BS12" s="1"/>
      <c r="BT12" s="183">
        <f>SUM(T12:BS12)</f>
        <v>0</v>
      </c>
    </row>
    <row r="13" spans="1:72" ht="15.75" thickBot="1" x14ac:dyDescent="0.3">
      <c r="A13" s="127">
        <v>9</v>
      </c>
      <c r="B13" s="71" t="s">
        <v>80</v>
      </c>
      <c r="C13" s="23" t="s">
        <v>161</v>
      </c>
      <c r="D13" s="2">
        <v>10</v>
      </c>
      <c r="E13" s="6">
        <v>22</v>
      </c>
      <c r="F13" s="6">
        <v>16.5</v>
      </c>
      <c r="G13" s="54">
        <v>5</v>
      </c>
      <c r="H13" s="54"/>
      <c r="I13" s="6">
        <v>5</v>
      </c>
      <c r="J13" s="6"/>
      <c r="K13" s="6"/>
      <c r="L13" s="6"/>
      <c r="M13" s="6"/>
      <c r="N13" s="6"/>
      <c r="O13" s="6"/>
      <c r="P13" s="25"/>
      <c r="Q13" s="41">
        <f t="shared" si="0"/>
        <v>468</v>
      </c>
      <c r="R13" s="63">
        <f t="shared" si="1"/>
        <v>40</v>
      </c>
      <c r="S13" s="138"/>
      <c r="T13" s="79">
        <v>26</v>
      </c>
      <c r="U13" s="67">
        <v>27</v>
      </c>
      <c r="V13" s="67">
        <v>27</v>
      </c>
      <c r="W13" s="67">
        <v>44</v>
      </c>
      <c r="X13" s="67">
        <v>44</v>
      </c>
      <c r="Y13" s="67">
        <v>44</v>
      </c>
      <c r="Z13" s="67">
        <v>44</v>
      </c>
      <c r="AA13" s="80">
        <v>33</v>
      </c>
      <c r="AB13" s="80">
        <v>33</v>
      </c>
      <c r="AC13" s="80">
        <v>33</v>
      </c>
      <c r="AD13" s="80">
        <v>33</v>
      </c>
      <c r="AE13" s="126">
        <v>8</v>
      </c>
      <c r="AF13" s="126">
        <v>8</v>
      </c>
      <c r="AG13" s="126">
        <v>8</v>
      </c>
      <c r="AH13" s="126">
        <v>8</v>
      </c>
      <c r="AI13" s="126">
        <v>8</v>
      </c>
      <c r="AJ13" s="126"/>
      <c r="AK13" s="126"/>
      <c r="AL13" s="126"/>
      <c r="AM13" s="126"/>
      <c r="AN13" s="126">
        <v>10</v>
      </c>
      <c r="AO13" s="126">
        <v>10</v>
      </c>
      <c r="AP13" s="126">
        <v>10</v>
      </c>
      <c r="AQ13" s="126">
        <v>10</v>
      </c>
      <c r="AR13" s="81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11"/>
      <c r="BO13" s="11"/>
      <c r="BP13" s="11"/>
      <c r="BQ13" s="11"/>
      <c r="BR13" s="11"/>
      <c r="BS13" s="1"/>
      <c r="BT13" s="183">
        <f t="shared" si="2"/>
        <v>468</v>
      </c>
    </row>
    <row r="14" spans="1:72" ht="15.75" thickBot="1" x14ac:dyDescent="0.3">
      <c r="A14" s="127">
        <v>19</v>
      </c>
      <c r="B14" s="71" t="s">
        <v>81</v>
      </c>
      <c r="C14" s="23" t="s">
        <v>162</v>
      </c>
      <c r="D14" s="18">
        <v>120</v>
      </c>
      <c r="E14" s="20">
        <v>58</v>
      </c>
      <c r="F14" s="20">
        <f>75-F13</f>
        <v>58.5</v>
      </c>
      <c r="G14" s="20">
        <v>85</v>
      </c>
      <c r="H14" s="55">
        <v>70</v>
      </c>
      <c r="I14" s="20">
        <v>50</v>
      </c>
      <c r="J14" s="20"/>
      <c r="K14" s="20"/>
      <c r="L14" s="20"/>
      <c r="M14" s="65"/>
      <c r="N14" s="20"/>
      <c r="O14" s="20"/>
      <c r="P14" s="26"/>
      <c r="Q14" s="41">
        <f t="shared" ref="Q14:Q20" si="3">SUM(D14:P14)*8</f>
        <v>3532</v>
      </c>
      <c r="R14" s="63">
        <f t="shared" si="1"/>
        <v>400</v>
      </c>
      <c r="S14" s="138"/>
      <c r="T14" s="82">
        <v>135</v>
      </c>
      <c r="U14" s="66">
        <v>133</v>
      </c>
      <c r="V14" s="66">
        <v>131</v>
      </c>
      <c r="W14" s="66">
        <f>116+189</f>
        <v>305</v>
      </c>
      <c r="X14" s="66">
        <f>116+186</f>
        <v>302</v>
      </c>
      <c r="Y14" s="66">
        <f>116+184</f>
        <v>300</v>
      </c>
      <c r="Z14" s="103">
        <v>118</v>
      </c>
      <c r="AA14" s="83">
        <v>117</v>
      </c>
      <c r="AB14" s="83">
        <v>117</v>
      </c>
      <c r="AC14" s="83">
        <v>117</v>
      </c>
      <c r="AD14" s="83">
        <v>117</v>
      </c>
      <c r="AE14" s="126">
        <v>136</v>
      </c>
      <c r="AF14" s="126">
        <v>136</v>
      </c>
      <c r="AG14" s="126">
        <v>136</v>
      </c>
      <c r="AH14" s="126">
        <v>136</v>
      </c>
      <c r="AI14" s="126">
        <v>136</v>
      </c>
      <c r="AJ14" s="126">
        <v>140</v>
      </c>
      <c r="AK14" s="126">
        <v>140</v>
      </c>
      <c r="AL14" s="126">
        <v>140</v>
      </c>
      <c r="AM14" s="126">
        <v>140</v>
      </c>
      <c r="AN14" s="126">
        <v>100</v>
      </c>
      <c r="AO14" s="126">
        <v>100</v>
      </c>
      <c r="AP14" s="126">
        <v>100</v>
      </c>
      <c r="AQ14" s="126">
        <v>100</v>
      </c>
      <c r="AR14" s="84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21"/>
      <c r="BO14" s="21"/>
      <c r="BP14" s="21"/>
      <c r="BQ14" s="21"/>
      <c r="BR14" s="21"/>
      <c r="BS14" s="22"/>
      <c r="BT14" s="183">
        <f t="shared" ref="BT14:BT20" si="4">SUM(T14:BS14)</f>
        <v>3532</v>
      </c>
    </row>
    <row r="15" spans="1:72" ht="15.75" thickBot="1" x14ac:dyDescent="0.3">
      <c r="A15" s="127">
        <v>11</v>
      </c>
      <c r="B15" s="71" t="s">
        <v>82</v>
      </c>
      <c r="C15" s="23" t="s">
        <v>163</v>
      </c>
      <c r="D15" s="18"/>
      <c r="E15" s="20"/>
      <c r="F15" s="20"/>
      <c r="G15" s="20"/>
      <c r="H15" s="55"/>
      <c r="I15" s="20"/>
      <c r="J15" s="20"/>
      <c r="K15" s="20"/>
      <c r="L15" s="20"/>
      <c r="M15" s="20"/>
      <c r="N15" s="20"/>
      <c r="O15" s="20"/>
      <c r="P15" s="26"/>
      <c r="Q15" s="41">
        <f t="shared" si="3"/>
        <v>0</v>
      </c>
      <c r="R15" s="63">
        <f t="shared" ref="R15:R19" si="5">F15*8</f>
        <v>0</v>
      </c>
      <c r="S15" s="138"/>
      <c r="T15" s="82"/>
      <c r="U15" s="66"/>
      <c r="V15" s="66"/>
      <c r="W15" s="66"/>
      <c r="X15" s="66"/>
      <c r="Y15" s="66"/>
      <c r="Z15" s="66"/>
      <c r="AA15" s="83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84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21"/>
      <c r="BO15" s="21"/>
      <c r="BP15" s="21"/>
      <c r="BQ15" s="21"/>
      <c r="BR15" s="21"/>
      <c r="BS15" s="22"/>
      <c r="BT15" s="183">
        <f t="shared" si="4"/>
        <v>0</v>
      </c>
    </row>
    <row r="16" spans="1:72" ht="15.75" thickBot="1" x14ac:dyDescent="0.3">
      <c r="A16" s="127">
        <v>12</v>
      </c>
      <c r="B16" s="71" t="s">
        <v>83</v>
      </c>
      <c r="C16" s="23" t="s">
        <v>164</v>
      </c>
      <c r="D16" s="18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6"/>
      <c r="Q16" s="41">
        <f t="shared" si="3"/>
        <v>0</v>
      </c>
      <c r="R16" s="63">
        <f t="shared" si="5"/>
        <v>0</v>
      </c>
      <c r="S16" s="138"/>
      <c r="T16" s="82"/>
      <c r="U16" s="66"/>
      <c r="V16" s="66"/>
      <c r="W16" s="66"/>
      <c r="X16" s="66"/>
      <c r="Y16" s="66"/>
      <c r="Z16" s="66"/>
      <c r="AA16" s="83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84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21"/>
      <c r="BO16" s="21"/>
      <c r="BP16" s="21"/>
      <c r="BQ16" s="21"/>
      <c r="BR16" s="21"/>
      <c r="BS16" s="22"/>
      <c r="BT16" s="183">
        <f t="shared" si="4"/>
        <v>0</v>
      </c>
    </row>
    <row r="17" spans="1:72" ht="15.75" thickBot="1" x14ac:dyDescent="0.3">
      <c r="A17" s="127">
        <v>13</v>
      </c>
      <c r="B17" s="18"/>
      <c r="C17" s="43"/>
      <c r="D17" s="2"/>
      <c r="E17" s="6"/>
      <c r="F17" s="6"/>
      <c r="G17" s="6"/>
      <c r="H17" s="54"/>
      <c r="I17" s="6"/>
      <c r="J17" s="6"/>
      <c r="K17" s="6"/>
      <c r="L17" s="6"/>
      <c r="M17" s="6"/>
      <c r="N17" s="6"/>
      <c r="O17" s="6"/>
      <c r="P17" s="25"/>
      <c r="Q17" s="41">
        <f t="shared" si="3"/>
        <v>0</v>
      </c>
      <c r="R17" s="63">
        <f t="shared" si="5"/>
        <v>0</v>
      </c>
      <c r="T17" s="79"/>
      <c r="U17" s="67"/>
      <c r="V17" s="67"/>
      <c r="W17" s="67"/>
      <c r="X17" s="67"/>
      <c r="Y17" s="67"/>
      <c r="Z17" s="67"/>
      <c r="AA17" s="80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81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11"/>
      <c r="BO17" s="11"/>
      <c r="BP17" s="11"/>
      <c r="BQ17" s="11"/>
      <c r="BR17" s="11"/>
      <c r="BS17" s="1"/>
      <c r="BT17" s="183">
        <f t="shared" si="4"/>
        <v>0</v>
      </c>
    </row>
    <row r="18" spans="1:72" ht="15.75" thickBot="1" x14ac:dyDescent="0.3">
      <c r="A18" s="127">
        <v>14</v>
      </c>
      <c r="B18" s="18"/>
      <c r="C18" s="43"/>
      <c r="D18" s="2"/>
      <c r="E18" s="6"/>
      <c r="F18" s="6"/>
      <c r="G18" s="6"/>
      <c r="H18" s="54"/>
      <c r="I18" s="6"/>
      <c r="J18" s="6"/>
      <c r="K18" s="6"/>
      <c r="L18" s="6"/>
      <c r="M18" s="6"/>
      <c r="N18" s="6"/>
      <c r="O18" s="6"/>
      <c r="P18" s="25"/>
      <c r="Q18" s="41">
        <f t="shared" si="3"/>
        <v>0</v>
      </c>
      <c r="R18" s="63">
        <f t="shared" si="5"/>
        <v>0</v>
      </c>
      <c r="T18" s="79"/>
      <c r="U18" s="67"/>
      <c r="V18" s="67"/>
      <c r="W18" s="67"/>
      <c r="X18" s="67"/>
      <c r="Y18" s="67"/>
      <c r="Z18" s="67"/>
      <c r="AA18" s="80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81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11"/>
      <c r="BO18" s="11"/>
      <c r="BP18" s="11"/>
      <c r="BQ18" s="11"/>
      <c r="BR18" s="11"/>
      <c r="BS18" s="1"/>
      <c r="BT18" s="183">
        <f t="shared" si="4"/>
        <v>0</v>
      </c>
    </row>
    <row r="19" spans="1:72" ht="15.75" thickBot="1" x14ac:dyDescent="0.3">
      <c r="A19" s="127">
        <v>15</v>
      </c>
      <c r="B19" s="4"/>
      <c r="C19" s="110"/>
      <c r="D19" s="4"/>
      <c r="E19" s="7"/>
      <c r="F19" s="7"/>
      <c r="G19" s="7"/>
      <c r="H19" s="70"/>
      <c r="I19" s="7"/>
      <c r="J19" s="7"/>
      <c r="K19" s="7"/>
      <c r="L19" s="7"/>
      <c r="M19" s="7"/>
      <c r="N19" s="7"/>
      <c r="O19" s="7"/>
      <c r="P19" s="27"/>
      <c r="Q19" s="69">
        <f t="shared" si="3"/>
        <v>0</v>
      </c>
      <c r="R19" s="111">
        <f t="shared" si="5"/>
        <v>0</v>
      </c>
      <c r="T19" s="79"/>
      <c r="U19" s="67"/>
      <c r="V19" s="67"/>
      <c r="W19" s="67"/>
      <c r="X19" s="67"/>
      <c r="Y19" s="67"/>
      <c r="Z19" s="67"/>
      <c r="AA19" s="80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81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11"/>
      <c r="BO19" s="11"/>
      <c r="BP19" s="11"/>
      <c r="BQ19" s="11"/>
      <c r="BR19" s="11"/>
      <c r="BS19" s="1"/>
      <c r="BT19" s="183">
        <f t="shared" si="4"/>
        <v>0</v>
      </c>
    </row>
    <row r="20" spans="1:72" hidden="1" x14ac:dyDescent="0.25">
      <c r="A20" s="127">
        <v>15</v>
      </c>
      <c r="B20" s="107"/>
      <c r="C20" s="43"/>
      <c r="D20" s="13"/>
      <c r="E20" s="14"/>
      <c r="F20" s="14"/>
      <c r="G20" s="14"/>
      <c r="H20" s="108"/>
      <c r="I20" s="14"/>
      <c r="J20" s="14"/>
      <c r="K20" s="14"/>
      <c r="L20" s="14"/>
      <c r="M20" s="14"/>
      <c r="N20" s="14"/>
      <c r="O20" s="14"/>
      <c r="P20" s="35"/>
      <c r="Q20" s="41">
        <f t="shared" si="3"/>
        <v>0</v>
      </c>
      <c r="R20" s="109">
        <f>D20*8</f>
        <v>0</v>
      </c>
      <c r="T20" s="79"/>
      <c r="U20" s="67"/>
      <c r="V20" s="67"/>
      <c r="W20" s="67"/>
      <c r="X20" s="67"/>
      <c r="Y20" s="67"/>
      <c r="Z20" s="67"/>
      <c r="AA20" s="80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81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11"/>
      <c r="BO20" s="11"/>
      <c r="BP20" s="11"/>
      <c r="BQ20" s="11"/>
      <c r="BR20" s="11"/>
      <c r="BS20" s="1"/>
      <c r="BT20" s="101">
        <f t="shared" si="4"/>
        <v>0</v>
      </c>
    </row>
    <row r="21" spans="1:72" hidden="1" x14ac:dyDescent="0.25">
      <c r="A21" s="127">
        <v>16</v>
      </c>
      <c r="B21" s="18"/>
      <c r="C21" s="26"/>
      <c r="D21" s="18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6"/>
      <c r="Q21" s="41">
        <f t="shared" si="0"/>
        <v>0</v>
      </c>
      <c r="R21" s="63">
        <f>D21*8</f>
        <v>0</v>
      </c>
      <c r="T21" s="82"/>
      <c r="U21" s="66"/>
      <c r="V21" s="66"/>
      <c r="W21" s="66"/>
      <c r="X21" s="66"/>
      <c r="Y21" s="66"/>
      <c r="Z21" s="66"/>
      <c r="AA21" s="83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84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21"/>
      <c r="BO21" s="21"/>
      <c r="BP21" s="21"/>
      <c r="BQ21" s="21"/>
      <c r="BR21" s="21"/>
      <c r="BS21" s="22"/>
      <c r="BT21" s="101">
        <f t="shared" si="2"/>
        <v>0</v>
      </c>
    </row>
    <row r="22" spans="1:72" hidden="1" x14ac:dyDescent="0.25">
      <c r="A22" s="127">
        <v>17</v>
      </c>
      <c r="B22" s="18"/>
      <c r="C22" s="26"/>
      <c r="D22" s="18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6"/>
      <c r="Q22" s="41">
        <f t="shared" si="0"/>
        <v>0</v>
      </c>
      <c r="R22" s="63">
        <f>D22*8</f>
        <v>0</v>
      </c>
      <c r="T22" s="82"/>
      <c r="U22" s="66"/>
      <c r="V22" s="66"/>
      <c r="W22" s="66"/>
      <c r="X22" s="66"/>
      <c r="Y22" s="66"/>
      <c r="Z22" s="66"/>
      <c r="AA22" s="83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84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21"/>
      <c r="BO22" s="21"/>
      <c r="BP22" s="21"/>
      <c r="BQ22" s="21"/>
      <c r="BR22" s="21"/>
      <c r="BS22" s="22"/>
      <c r="BT22" s="101">
        <f t="shared" si="2"/>
        <v>0</v>
      </c>
    </row>
    <row r="23" spans="1:72" hidden="1" x14ac:dyDescent="0.25">
      <c r="A23" s="127">
        <v>18</v>
      </c>
      <c r="B23" s="18"/>
      <c r="C23" s="26"/>
      <c r="D23" s="18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6"/>
      <c r="Q23" s="41">
        <f t="shared" si="0"/>
        <v>0</v>
      </c>
      <c r="R23" s="63">
        <f>D23*8</f>
        <v>0</v>
      </c>
      <c r="T23" s="82"/>
      <c r="U23" s="66"/>
      <c r="V23" s="66"/>
      <c r="W23" s="66"/>
      <c r="X23" s="66"/>
      <c r="Y23" s="66"/>
      <c r="Z23" s="66"/>
      <c r="AA23" s="83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84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21"/>
      <c r="BO23" s="21"/>
      <c r="BP23" s="21"/>
      <c r="BQ23" s="21"/>
      <c r="BR23" s="21"/>
      <c r="BS23" s="22"/>
      <c r="BT23" s="101">
        <f t="shared" si="2"/>
        <v>0</v>
      </c>
    </row>
    <row r="24" spans="1:72" ht="15.75" hidden="1" thickBot="1" x14ac:dyDescent="0.3">
      <c r="A24" s="127">
        <v>19</v>
      </c>
      <c r="B24" s="4"/>
      <c r="C24" s="27"/>
      <c r="D24" s="4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7"/>
      <c r="Q24" s="69">
        <f t="shared" si="0"/>
        <v>0</v>
      </c>
      <c r="R24" s="63">
        <f>D24*8</f>
        <v>0</v>
      </c>
      <c r="T24" s="86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101">
        <f t="shared" si="2"/>
        <v>0</v>
      </c>
    </row>
    <row r="25" spans="1:72" x14ac:dyDescent="0.25">
      <c r="C25" s="136" t="s">
        <v>141</v>
      </c>
      <c r="D25" s="95">
        <f>SUM(D5:D19)</f>
        <v>295</v>
      </c>
      <c r="E25" s="95">
        <f t="shared" ref="E25:J25" si="6">SUM(E5:E19)</f>
        <v>170</v>
      </c>
      <c r="F25" s="95">
        <f t="shared" si="6"/>
        <v>155</v>
      </c>
      <c r="G25" s="95">
        <f t="shared" si="6"/>
        <v>180</v>
      </c>
      <c r="H25" s="95">
        <f t="shared" si="6"/>
        <v>125</v>
      </c>
      <c r="I25" s="95">
        <f t="shared" si="6"/>
        <v>95</v>
      </c>
      <c r="J25" s="95">
        <f t="shared" si="6"/>
        <v>0</v>
      </c>
      <c r="T25" s="127">
        <f t="shared" ref="T25:AY25" si="7">SUM(T5:T24)</f>
        <v>600</v>
      </c>
      <c r="U25" s="127">
        <f t="shared" si="7"/>
        <v>600</v>
      </c>
      <c r="V25" s="127">
        <f t="shared" si="7"/>
        <v>599</v>
      </c>
      <c r="W25" s="127">
        <f t="shared" si="7"/>
        <v>542</v>
      </c>
      <c r="X25" s="127">
        <f t="shared" si="7"/>
        <v>539</v>
      </c>
      <c r="Y25" s="127">
        <f t="shared" si="7"/>
        <v>484</v>
      </c>
      <c r="Z25" s="127">
        <f t="shared" si="7"/>
        <v>356</v>
      </c>
      <c r="AA25" s="127">
        <f t="shared" si="7"/>
        <v>310</v>
      </c>
      <c r="AB25" s="58">
        <f t="shared" si="7"/>
        <v>310</v>
      </c>
      <c r="AC25" s="58">
        <f t="shared" si="7"/>
        <v>310</v>
      </c>
      <c r="AD25" s="58">
        <f t="shared" si="7"/>
        <v>310</v>
      </c>
      <c r="AE25" s="58">
        <f t="shared" si="7"/>
        <v>288</v>
      </c>
      <c r="AF25" s="58">
        <f t="shared" si="7"/>
        <v>288</v>
      </c>
      <c r="AG25" s="58">
        <f t="shared" si="7"/>
        <v>288</v>
      </c>
      <c r="AH25" s="58">
        <f t="shared" si="7"/>
        <v>288</v>
      </c>
      <c r="AI25" s="58">
        <f t="shared" si="7"/>
        <v>288</v>
      </c>
      <c r="AJ25" s="58">
        <f t="shared" si="7"/>
        <v>250</v>
      </c>
      <c r="AK25" s="58">
        <f t="shared" si="7"/>
        <v>250</v>
      </c>
      <c r="AL25" s="58">
        <f t="shared" si="7"/>
        <v>250</v>
      </c>
      <c r="AM25" s="58">
        <f t="shared" si="7"/>
        <v>250</v>
      </c>
      <c r="AN25" s="58">
        <f t="shared" si="7"/>
        <v>190</v>
      </c>
      <c r="AO25" s="58">
        <f t="shared" si="7"/>
        <v>190</v>
      </c>
      <c r="AP25" s="58">
        <f t="shared" si="7"/>
        <v>190</v>
      </c>
      <c r="AQ25" s="58">
        <f t="shared" si="7"/>
        <v>190</v>
      </c>
      <c r="AR25" s="58">
        <f t="shared" si="7"/>
        <v>0</v>
      </c>
      <c r="AS25" s="58">
        <f t="shared" si="7"/>
        <v>0</v>
      </c>
      <c r="AT25" s="58">
        <f t="shared" si="7"/>
        <v>0</v>
      </c>
      <c r="AU25" s="58">
        <f t="shared" si="7"/>
        <v>0</v>
      </c>
      <c r="AV25" s="58">
        <f t="shared" si="7"/>
        <v>0</v>
      </c>
      <c r="AW25" s="127">
        <f t="shared" si="7"/>
        <v>0</v>
      </c>
      <c r="AX25" s="127">
        <f t="shared" si="7"/>
        <v>0</v>
      </c>
      <c r="AY25" s="127">
        <f t="shared" si="7"/>
        <v>0</v>
      </c>
      <c r="AZ25" s="127">
        <f t="shared" ref="AZ25:BS25" si="8">SUM(AZ5:AZ24)</f>
        <v>0</v>
      </c>
      <c r="BA25" s="127">
        <f t="shared" si="8"/>
        <v>0</v>
      </c>
      <c r="BB25" s="127">
        <f t="shared" si="8"/>
        <v>0</v>
      </c>
      <c r="BC25" s="127">
        <f t="shared" si="8"/>
        <v>0</v>
      </c>
      <c r="BD25" s="127">
        <f t="shared" si="8"/>
        <v>0</v>
      </c>
      <c r="BE25" s="127">
        <f t="shared" si="8"/>
        <v>0</v>
      </c>
      <c r="BF25" s="127">
        <f t="shared" si="8"/>
        <v>0</v>
      </c>
      <c r="BG25" s="127">
        <f t="shared" si="8"/>
        <v>0</v>
      </c>
      <c r="BH25" s="127">
        <f t="shared" si="8"/>
        <v>0</v>
      </c>
      <c r="BI25" s="127">
        <f t="shared" si="8"/>
        <v>0</v>
      </c>
      <c r="BJ25" s="127">
        <f t="shared" si="8"/>
        <v>0</v>
      </c>
      <c r="BK25" s="127">
        <f t="shared" si="8"/>
        <v>0</v>
      </c>
      <c r="BL25" s="127">
        <f t="shared" si="8"/>
        <v>0</v>
      </c>
      <c r="BM25" s="127">
        <f t="shared" si="8"/>
        <v>0</v>
      </c>
      <c r="BN25" s="127">
        <f t="shared" si="8"/>
        <v>0</v>
      </c>
      <c r="BO25" s="127">
        <f t="shared" si="8"/>
        <v>0</v>
      </c>
      <c r="BP25" s="127">
        <f t="shared" si="8"/>
        <v>0</v>
      </c>
      <c r="BQ25" s="127">
        <f t="shared" si="8"/>
        <v>0</v>
      </c>
      <c r="BR25" s="127">
        <f t="shared" si="8"/>
        <v>0</v>
      </c>
      <c r="BS25" s="127">
        <f t="shared" si="8"/>
        <v>0</v>
      </c>
    </row>
    <row r="26" spans="1:72" x14ac:dyDescent="0.25">
      <c r="B26" s="119"/>
      <c r="C26" s="119" t="s">
        <v>140</v>
      </c>
      <c r="D26" s="46">
        <f>D25*8</f>
        <v>2360</v>
      </c>
      <c r="E26" s="46">
        <f t="shared" ref="E26:J26" si="9">E25*8</f>
        <v>1360</v>
      </c>
      <c r="F26" s="46">
        <f t="shared" si="9"/>
        <v>1240</v>
      </c>
      <c r="G26" s="46">
        <f t="shared" si="9"/>
        <v>1440</v>
      </c>
      <c r="H26" s="46">
        <f t="shared" si="9"/>
        <v>1000</v>
      </c>
      <c r="I26" s="46">
        <f t="shared" si="9"/>
        <v>760</v>
      </c>
      <c r="J26" s="46">
        <f t="shared" si="9"/>
        <v>0</v>
      </c>
      <c r="K26" s="46">
        <f t="shared" ref="K26:L26" si="10">SUM(K5:K24)*8</f>
        <v>0</v>
      </c>
      <c r="L26" s="46">
        <f t="shared" si="10"/>
        <v>0</v>
      </c>
      <c r="M26" s="128">
        <f>SUM(M5:M24)*8</f>
        <v>0</v>
      </c>
      <c r="N26" s="128">
        <f>SUM(N5:N24)*8</f>
        <v>0</v>
      </c>
      <c r="O26" s="128">
        <f>SUM(O5:O24)*8</f>
        <v>0</v>
      </c>
      <c r="P26" s="128">
        <f>SUM(P5:P24)*8</f>
        <v>0</v>
      </c>
      <c r="R26" s="120"/>
    </row>
    <row r="27" spans="1:72" x14ac:dyDescent="0.25">
      <c r="B27" s="119"/>
      <c r="C27" s="119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R27" s="95"/>
    </row>
    <row r="28" spans="1:72" x14ac:dyDescent="0.25">
      <c r="B28" s="119"/>
      <c r="C28" s="119"/>
      <c r="D28" s="46"/>
      <c r="E28" s="46"/>
      <c r="F28" s="46"/>
      <c r="G28" s="46"/>
      <c r="H28" s="46"/>
      <c r="I28" s="46"/>
      <c r="J28" s="46"/>
      <c r="K28" s="46">
        <f t="shared" ref="K28:L28" si="11">K27*40</f>
        <v>0</v>
      </c>
      <c r="L28" s="46">
        <f t="shared" si="11"/>
        <v>0</v>
      </c>
      <c r="M28" s="46">
        <f>M27*40</f>
        <v>0</v>
      </c>
      <c r="N28" s="46">
        <f>N27*40</f>
        <v>0</v>
      </c>
      <c r="O28" s="46">
        <f>O27*40</f>
        <v>0</v>
      </c>
      <c r="P28" s="46">
        <f>P27*40</f>
        <v>0</v>
      </c>
      <c r="Q28" s="139"/>
      <c r="R28" s="46"/>
      <c r="T28" s="123">
        <f>SUM(T5:V24)</f>
        <v>1799</v>
      </c>
      <c r="U28" s="124"/>
      <c r="V28" s="125"/>
      <c r="W28" s="123">
        <f>SUM(W5:Z24)</f>
        <v>1921</v>
      </c>
      <c r="X28" s="124"/>
      <c r="Y28" s="124"/>
      <c r="Z28" s="125"/>
      <c r="AA28" s="123">
        <f>SUM(AA5:AD24)</f>
        <v>1240</v>
      </c>
      <c r="AB28" s="124"/>
      <c r="AC28" s="124"/>
      <c r="AD28" s="125"/>
      <c r="AE28" s="123">
        <f>SUM(AE5:AI24)</f>
        <v>1440</v>
      </c>
      <c r="AF28" s="124"/>
      <c r="AG28" s="124"/>
      <c r="AH28" s="124"/>
      <c r="AI28" s="125"/>
      <c r="AJ28" s="122">
        <f>SUM(AJ5:AM24)</f>
        <v>1000</v>
      </c>
      <c r="AK28" s="122"/>
      <c r="AL28" s="122"/>
      <c r="AM28" s="122"/>
      <c r="AN28" s="122">
        <f>SUM(AN5:AQ24)</f>
        <v>760</v>
      </c>
      <c r="AO28" s="122"/>
      <c r="AP28" s="122"/>
      <c r="AQ28" s="122"/>
      <c r="AR28" s="122">
        <f>SUM(AR3:AU24)</f>
        <v>0</v>
      </c>
      <c r="AS28" s="122"/>
      <c r="AT28" s="122"/>
      <c r="AU28" s="122"/>
      <c r="AV28" s="122">
        <f>SUM(AV3:AY24)</f>
        <v>0</v>
      </c>
      <c r="AW28" s="122"/>
      <c r="AX28" s="122"/>
      <c r="AY28" s="122"/>
      <c r="AZ28" s="122">
        <f>SUM(AZ3:BC24)</f>
        <v>0</v>
      </c>
      <c r="BA28" s="122"/>
      <c r="BB28" s="122"/>
      <c r="BC28" s="122"/>
      <c r="BD28" s="122">
        <f>SUM(BD3:BG24)</f>
        <v>0</v>
      </c>
      <c r="BE28" s="122"/>
      <c r="BF28" s="122"/>
      <c r="BG28" s="122"/>
      <c r="BH28" s="122">
        <f>SUM(BH3:BK24)</f>
        <v>0</v>
      </c>
      <c r="BI28" s="122"/>
      <c r="BJ28" s="122"/>
      <c r="BK28" s="122"/>
      <c r="BL28" s="122">
        <f>SUM(BL3:BO24)</f>
        <v>0</v>
      </c>
      <c r="BM28" s="122"/>
      <c r="BN28" s="122"/>
      <c r="BO28" s="122"/>
      <c r="BP28" s="122">
        <f>SUM(BP3:BS24)</f>
        <v>0</v>
      </c>
      <c r="BQ28" s="122"/>
      <c r="BR28" s="122"/>
      <c r="BS28" s="122"/>
    </row>
    <row r="29" spans="1:72" x14ac:dyDescent="0.25">
      <c r="B29" s="47"/>
      <c r="C29" s="24"/>
      <c r="D29" s="120"/>
      <c r="E29" s="120"/>
      <c r="F29" s="120"/>
      <c r="G29" s="120"/>
      <c r="H29" s="120"/>
      <c r="I29" s="120"/>
      <c r="J29" s="120"/>
      <c r="K29" s="120">
        <f t="shared" ref="K29:P29" si="12">K26-K28</f>
        <v>0</v>
      </c>
      <c r="L29" s="120">
        <f t="shared" si="12"/>
        <v>0</v>
      </c>
      <c r="M29" s="120">
        <f t="shared" si="12"/>
        <v>0</v>
      </c>
      <c r="N29" s="120">
        <f t="shared" si="12"/>
        <v>0</v>
      </c>
      <c r="O29" s="120">
        <f t="shared" si="12"/>
        <v>0</v>
      </c>
      <c r="P29" s="120">
        <f t="shared" si="12"/>
        <v>0</v>
      </c>
      <c r="Q29" s="120"/>
      <c r="R29" s="138"/>
      <c r="T29" s="119"/>
      <c r="U29" s="120"/>
      <c r="V29" s="120"/>
      <c r="W29" s="119"/>
      <c r="X29" s="120"/>
      <c r="Y29" s="120"/>
      <c r="Z29" s="120"/>
      <c r="AA29" s="119"/>
      <c r="AB29" s="120"/>
      <c r="AC29" s="120"/>
      <c r="AD29" s="120"/>
      <c r="AE29" s="119"/>
      <c r="AF29" s="120"/>
      <c r="AG29" s="120"/>
      <c r="AH29" s="120"/>
      <c r="AI29" s="120"/>
      <c r="AJ29" s="119"/>
      <c r="AK29" s="120"/>
      <c r="AL29" s="120"/>
      <c r="AM29" s="120"/>
      <c r="AN29" s="119"/>
      <c r="AO29" s="120"/>
      <c r="AP29" s="120"/>
      <c r="AQ29" s="120"/>
      <c r="AR29" s="119"/>
      <c r="AS29" s="120"/>
      <c r="AT29" s="120"/>
      <c r="AU29" s="120"/>
      <c r="AV29" s="119"/>
      <c r="AW29" s="120"/>
      <c r="AX29" s="120"/>
      <c r="AY29" s="120"/>
      <c r="AZ29" s="119"/>
      <c r="BA29" s="120"/>
      <c r="BB29" s="120"/>
      <c r="BC29" s="120"/>
      <c r="BD29" s="119"/>
      <c r="BE29" s="120"/>
      <c r="BF29" s="120"/>
      <c r="BG29" s="120"/>
      <c r="BH29" s="119"/>
      <c r="BI29" s="120"/>
      <c r="BJ29" s="120"/>
      <c r="BK29" s="120"/>
      <c r="BL29" s="119"/>
      <c r="BM29" s="120"/>
      <c r="BN29" s="120"/>
      <c r="BO29" s="120"/>
      <c r="BP29" s="119"/>
      <c r="BQ29" s="120"/>
      <c r="BR29" s="120"/>
      <c r="BS29" s="120"/>
      <c r="BT29" s="119"/>
    </row>
    <row r="32" spans="1:72" x14ac:dyDescent="0.25">
      <c r="G32" s="140"/>
      <c r="R32" s="140"/>
      <c r="S32" s="140"/>
    </row>
    <row r="33" spans="1:72" ht="15.75" thickBot="1" x14ac:dyDescent="0.3">
      <c r="G33" s="138"/>
    </row>
    <row r="34" spans="1:72" ht="15.75" thickBot="1" x14ac:dyDescent="0.3">
      <c r="B34" s="15" t="s">
        <v>0</v>
      </c>
      <c r="C34" s="16" t="s">
        <v>74</v>
      </c>
      <c r="D34" s="16">
        <v>2021</v>
      </c>
      <c r="E34" s="16" t="s">
        <v>1</v>
      </c>
      <c r="F34" s="16" t="s">
        <v>2</v>
      </c>
      <c r="G34" s="16" t="s">
        <v>3</v>
      </c>
      <c r="H34" s="16" t="s">
        <v>4</v>
      </c>
      <c r="I34" s="16" t="s">
        <v>5</v>
      </c>
      <c r="J34" s="16" t="s">
        <v>6</v>
      </c>
      <c r="K34" s="16" t="s">
        <v>7</v>
      </c>
      <c r="L34" s="16" t="s">
        <v>8</v>
      </c>
      <c r="M34" s="16" t="s">
        <v>9</v>
      </c>
      <c r="N34" s="16" t="s">
        <v>10</v>
      </c>
      <c r="O34" s="16" t="s">
        <v>11</v>
      </c>
      <c r="P34" s="16" t="s">
        <v>64</v>
      </c>
      <c r="Q34" s="36" t="s">
        <v>65</v>
      </c>
      <c r="R34" s="36" t="s">
        <v>66</v>
      </c>
      <c r="S34" s="62"/>
      <c r="T34" s="8" t="s">
        <v>12</v>
      </c>
      <c r="U34" s="9" t="s">
        <v>13</v>
      </c>
      <c r="V34" s="9" t="s">
        <v>14</v>
      </c>
      <c r="W34" s="9" t="s">
        <v>15</v>
      </c>
      <c r="X34" s="9" t="s">
        <v>16</v>
      </c>
      <c r="Y34" s="9" t="s">
        <v>17</v>
      </c>
      <c r="Z34" s="9" t="s">
        <v>18</v>
      </c>
      <c r="AA34" s="9" t="s">
        <v>19</v>
      </c>
      <c r="AB34" s="9" t="s">
        <v>20</v>
      </c>
      <c r="AC34" s="9" t="s">
        <v>21</v>
      </c>
      <c r="AD34" s="48" t="s">
        <v>22</v>
      </c>
      <c r="AE34" s="52" t="s">
        <v>23</v>
      </c>
      <c r="AF34" s="52" t="s">
        <v>24</v>
      </c>
      <c r="AG34" s="52" t="s">
        <v>25</v>
      </c>
      <c r="AH34" s="52" t="s">
        <v>26</v>
      </c>
      <c r="AI34" s="53" t="s">
        <v>27</v>
      </c>
      <c r="AJ34" s="52" t="s">
        <v>28</v>
      </c>
      <c r="AK34" s="52" t="s">
        <v>29</v>
      </c>
      <c r="AL34" s="52" t="s">
        <v>30</v>
      </c>
      <c r="AM34" s="52" t="s">
        <v>31</v>
      </c>
      <c r="AN34" s="49" t="s">
        <v>32</v>
      </c>
      <c r="AO34" s="9" t="s">
        <v>33</v>
      </c>
      <c r="AP34" s="9" t="s">
        <v>34</v>
      </c>
      <c r="AQ34" s="9" t="s">
        <v>35</v>
      </c>
      <c r="AR34" s="9" t="s">
        <v>36</v>
      </c>
      <c r="AS34" s="9" t="s">
        <v>37</v>
      </c>
      <c r="AT34" s="9" t="s">
        <v>38</v>
      </c>
      <c r="AU34" s="9" t="s">
        <v>39</v>
      </c>
      <c r="AV34" s="9" t="s">
        <v>40</v>
      </c>
      <c r="AW34" s="9" t="s">
        <v>41</v>
      </c>
      <c r="AX34" s="9" t="s">
        <v>42</v>
      </c>
      <c r="AY34" s="9" t="s">
        <v>43</v>
      </c>
      <c r="AZ34" s="9" t="s">
        <v>44</v>
      </c>
      <c r="BA34" s="9" t="s">
        <v>45</v>
      </c>
      <c r="BB34" s="9" t="s">
        <v>46</v>
      </c>
      <c r="BC34" s="9" t="s">
        <v>47</v>
      </c>
      <c r="BD34" s="9" t="s">
        <v>48</v>
      </c>
      <c r="BE34" s="9" t="s">
        <v>49</v>
      </c>
      <c r="BF34" s="9" t="s">
        <v>50</v>
      </c>
      <c r="BG34" s="9" t="s">
        <v>51</v>
      </c>
      <c r="BH34" s="9" t="s">
        <v>52</v>
      </c>
      <c r="BI34" s="9" t="s">
        <v>53</v>
      </c>
      <c r="BJ34" s="9" t="s">
        <v>54</v>
      </c>
      <c r="BK34" s="9" t="s">
        <v>55</v>
      </c>
      <c r="BL34" s="9" t="s">
        <v>56</v>
      </c>
      <c r="BM34" s="9" t="s">
        <v>57</v>
      </c>
      <c r="BN34" s="9" t="s">
        <v>58</v>
      </c>
      <c r="BO34" s="9" t="s">
        <v>59</v>
      </c>
      <c r="BP34" s="9" t="s">
        <v>60</v>
      </c>
      <c r="BQ34" s="9" t="s">
        <v>61</v>
      </c>
      <c r="BR34" s="9" t="s">
        <v>62</v>
      </c>
      <c r="BS34" s="9" t="s">
        <v>63</v>
      </c>
      <c r="BT34" s="100" t="s">
        <v>65</v>
      </c>
    </row>
    <row r="35" spans="1:72" ht="15.75" thickBot="1" x14ac:dyDescent="0.3">
      <c r="A35" s="127">
        <v>1</v>
      </c>
      <c r="B35" s="2" t="s">
        <v>71</v>
      </c>
      <c r="C35" s="43" t="s">
        <v>165</v>
      </c>
      <c r="D35" s="13"/>
      <c r="E35" s="31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35"/>
      <c r="Q35" s="37">
        <f>SUM(D35:P35)*8</f>
        <v>0</v>
      </c>
      <c r="R35" s="50">
        <f>N35*8</f>
        <v>0</v>
      </c>
      <c r="T35" s="79"/>
      <c r="U35" s="67"/>
      <c r="V35" s="67"/>
      <c r="W35" s="67"/>
      <c r="X35" s="67"/>
      <c r="Y35" s="67"/>
      <c r="Z35" s="67"/>
      <c r="AA35" s="67"/>
      <c r="AB35" s="67"/>
      <c r="AC35" s="67"/>
      <c r="AD35" s="80"/>
      <c r="AE35" s="126"/>
      <c r="AF35" s="126"/>
      <c r="AG35" s="126"/>
      <c r="AH35" s="126"/>
      <c r="AI35" s="89"/>
      <c r="AJ35" s="89"/>
      <c r="AK35" s="89"/>
      <c r="AL35" s="89"/>
      <c r="AM35" s="89"/>
      <c r="AN35" s="81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11"/>
      <c r="BK35" s="11"/>
      <c r="BL35" s="11"/>
      <c r="BM35" s="11"/>
      <c r="BN35" s="11"/>
      <c r="BO35" s="11"/>
      <c r="BP35" s="11"/>
      <c r="BQ35" s="38"/>
      <c r="BR35" s="38"/>
      <c r="BS35" s="38"/>
      <c r="BT35" s="185">
        <f>SUM(T35:BS35)</f>
        <v>0</v>
      </c>
    </row>
    <row r="36" spans="1:72" ht="15.75" thickBot="1" x14ac:dyDescent="0.3">
      <c r="A36" s="127">
        <v>2</v>
      </c>
      <c r="B36" s="71" t="s">
        <v>72</v>
      </c>
      <c r="C36" s="43" t="s">
        <v>166</v>
      </c>
      <c r="D36" s="71">
        <v>8.75</v>
      </c>
      <c r="E36" s="72">
        <v>21.875</v>
      </c>
      <c r="F36" s="72">
        <v>21.875</v>
      </c>
      <c r="G36" s="72">
        <v>21.875</v>
      </c>
      <c r="H36" s="54">
        <v>17.5</v>
      </c>
      <c r="I36" s="54">
        <v>17.5</v>
      </c>
      <c r="J36" s="59"/>
      <c r="K36" s="6"/>
      <c r="L36" s="6"/>
      <c r="M36" s="6"/>
      <c r="N36" s="6"/>
      <c r="O36" s="6"/>
      <c r="P36" s="25"/>
      <c r="Q36" s="60">
        <f>SUM(D36:P36)*8</f>
        <v>875</v>
      </c>
      <c r="R36" s="50">
        <f>H36*8</f>
        <v>140</v>
      </c>
      <c r="S36" s="141"/>
      <c r="T36" s="79">
        <v>23</v>
      </c>
      <c r="U36" s="67">
        <v>23</v>
      </c>
      <c r="V36" s="67">
        <v>24</v>
      </c>
      <c r="W36" s="67">
        <v>43</v>
      </c>
      <c r="X36" s="67">
        <v>44</v>
      </c>
      <c r="Y36" s="67">
        <v>44</v>
      </c>
      <c r="Z36" s="67">
        <v>44</v>
      </c>
      <c r="AA36" s="67">
        <v>43</v>
      </c>
      <c r="AB36" s="67">
        <v>44</v>
      </c>
      <c r="AC36" s="67">
        <v>44</v>
      </c>
      <c r="AD36" s="67">
        <v>44</v>
      </c>
      <c r="AE36" s="126">
        <v>35</v>
      </c>
      <c r="AF36" s="126">
        <v>35</v>
      </c>
      <c r="AG36" s="126">
        <v>35</v>
      </c>
      <c r="AH36" s="126">
        <v>35</v>
      </c>
      <c r="AI36" s="89">
        <v>35</v>
      </c>
      <c r="AJ36" s="89">
        <v>35</v>
      </c>
      <c r="AK36" s="89">
        <v>35</v>
      </c>
      <c r="AL36" s="89">
        <v>35</v>
      </c>
      <c r="AM36" s="89">
        <v>35</v>
      </c>
      <c r="AN36" s="89">
        <v>35</v>
      </c>
      <c r="AO36" s="89">
        <v>35</v>
      </c>
      <c r="AP36" s="89">
        <v>35</v>
      </c>
      <c r="AQ36" s="89">
        <v>35</v>
      </c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11"/>
      <c r="BK36" s="11"/>
      <c r="BL36" s="11"/>
      <c r="BM36" s="11"/>
      <c r="BN36" s="11"/>
      <c r="BO36" s="11"/>
      <c r="BP36" s="11"/>
      <c r="BQ36" s="38"/>
      <c r="BR36" s="38"/>
      <c r="BS36" s="38"/>
      <c r="BT36" s="183">
        <f>SUM(T36:BS36)</f>
        <v>875</v>
      </c>
    </row>
    <row r="37" spans="1:72" ht="15.75" thickBot="1" x14ac:dyDescent="0.3">
      <c r="A37" s="127">
        <v>3</v>
      </c>
      <c r="B37" s="2" t="s">
        <v>73</v>
      </c>
      <c r="C37" s="43" t="s">
        <v>167</v>
      </c>
      <c r="D37" s="2"/>
      <c r="E37" s="32"/>
      <c r="F37" s="6"/>
      <c r="G37" s="6"/>
      <c r="H37" s="6"/>
      <c r="I37" s="6"/>
      <c r="J37" s="6"/>
      <c r="K37" s="6"/>
      <c r="L37" s="6"/>
      <c r="M37" s="6"/>
      <c r="N37" s="6"/>
      <c r="O37" s="6"/>
      <c r="P37" s="25"/>
      <c r="Q37" s="37">
        <f>SUM(D37:P37)*8</f>
        <v>0</v>
      </c>
      <c r="R37" s="50">
        <f t="shared" ref="R37:R39" si="13">N37*8</f>
        <v>0</v>
      </c>
      <c r="T37" s="79"/>
      <c r="U37" s="67"/>
      <c r="V37" s="67"/>
      <c r="W37" s="67"/>
      <c r="X37" s="67"/>
      <c r="Y37" s="67"/>
      <c r="Z37" s="67"/>
      <c r="AA37" s="67"/>
      <c r="AB37" s="67"/>
      <c r="AC37" s="67"/>
      <c r="AD37" s="80"/>
      <c r="AE37" s="126"/>
      <c r="AF37" s="126"/>
      <c r="AG37" s="126"/>
      <c r="AH37" s="126"/>
      <c r="AI37" s="89"/>
      <c r="AJ37" s="89"/>
      <c r="AK37" s="89"/>
      <c r="AL37" s="89"/>
      <c r="AM37" s="89"/>
      <c r="AN37" s="81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83">
        <f>SUM(T37:BS37)</f>
        <v>0</v>
      </c>
    </row>
    <row r="38" spans="1:72" ht="15.75" thickBot="1" x14ac:dyDescent="0.3">
      <c r="A38" s="127">
        <v>4</v>
      </c>
      <c r="B38" s="2"/>
      <c r="C38" s="42"/>
      <c r="D38" s="2"/>
      <c r="E38" s="32"/>
      <c r="F38" s="6"/>
      <c r="G38" s="6"/>
      <c r="H38" s="6"/>
      <c r="I38" s="6"/>
      <c r="J38" s="6"/>
      <c r="K38" s="6"/>
      <c r="L38" s="6"/>
      <c r="M38" s="6"/>
      <c r="N38" s="6"/>
      <c r="O38" s="6"/>
      <c r="P38" s="25"/>
      <c r="Q38" s="37">
        <f>SUM(D38:P38)*8</f>
        <v>0</v>
      </c>
      <c r="R38" s="50">
        <f t="shared" si="13"/>
        <v>0</v>
      </c>
      <c r="T38" s="79"/>
      <c r="U38" s="67"/>
      <c r="V38" s="67"/>
      <c r="W38" s="67"/>
      <c r="X38" s="67"/>
      <c r="Y38" s="67"/>
      <c r="Z38" s="67"/>
      <c r="AA38" s="67"/>
      <c r="AB38" s="67"/>
      <c r="AC38" s="67"/>
      <c r="AD38" s="80"/>
      <c r="AE38" s="126"/>
      <c r="AF38" s="126"/>
      <c r="AG38" s="126"/>
      <c r="AH38" s="126"/>
      <c r="AI38" s="89"/>
      <c r="AJ38" s="89"/>
      <c r="AK38" s="89"/>
      <c r="AL38" s="89"/>
      <c r="AM38" s="89"/>
      <c r="AN38" s="81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11"/>
      <c r="BK38" s="11"/>
      <c r="BL38" s="11"/>
      <c r="BM38" s="11"/>
      <c r="BN38" s="11"/>
      <c r="BO38" s="11"/>
      <c r="BP38" s="11"/>
      <c r="BQ38" s="38"/>
      <c r="BR38" s="38"/>
      <c r="BS38" s="38"/>
      <c r="BT38" s="183">
        <f>SUM(T38:BS38)</f>
        <v>0</v>
      </c>
    </row>
    <row r="39" spans="1:72" ht="15.75" thickBot="1" x14ac:dyDescent="0.3">
      <c r="A39" s="127">
        <v>5</v>
      </c>
      <c r="B39" s="4"/>
      <c r="C39" s="51"/>
      <c r="D39" s="4"/>
      <c r="E39" s="34"/>
      <c r="F39" s="7"/>
      <c r="G39" s="7"/>
      <c r="H39" s="7"/>
      <c r="I39" s="7"/>
      <c r="J39" s="7"/>
      <c r="K39" s="7"/>
      <c r="L39" s="7"/>
      <c r="M39" s="7"/>
      <c r="N39" s="7"/>
      <c r="O39" s="7"/>
      <c r="P39" s="27"/>
      <c r="Q39" s="29">
        <f>SUM(D39:P39)*8</f>
        <v>0</v>
      </c>
      <c r="R39" s="50">
        <f t="shared" si="13"/>
        <v>0</v>
      </c>
      <c r="T39" s="86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183">
        <f>SUM(T39:BS39)</f>
        <v>0</v>
      </c>
    </row>
    <row r="40" spans="1:72" x14ac:dyDescent="0.25">
      <c r="A40" s="127"/>
      <c r="D40" s="142"/>
      <c r="E40" s="142"/>
      <c r="F40" s="142"/>
      <c r="G40" s="127"/>
      <c r="T40" s="136">
        <f t="shared" ref="T40:AD40" si="14">SUM(T35:T39)</f>
        <v>23</v>
      </c>
      <c r="U40" s="136">
        <f t="shared" si="14"/>
        <v>23</v>
      </c>
      <c r="V40" s="136">
        <f t="shared" si="14"/>
        <v>24</v>
      </c>
      <c r="W40" s="136">
        <f t="shared" si="14"/>
        <v>43</v>
      </c>
      <c r="X40" s="136">
        <f t="shared" si="14"/>
        <v>44</v>
      </c>
      <c r="Y40" s="136">
        <f t="shared" si="14"/>
        <v>44</v>
      </c>
      <c r="Z40" s="136">
        <f t="shared" si="14"/>
        <v>44</v>
      </c>
      <c r="AA40" s="136">
        <f t="shared" si="14"/>
        <v>43</v>
      </c>
      <c r="AB40" s="136">
        <f t="shared" si="14"/>
        <v>44</v>
      </c>
      <c r="AC40" s="136">
        <f t="shared" si="14"/>
        <v>44</v>
      </c>
      <c r="AD40" s="136">
        <f t="shared" si="14"/>
        <v>44</v>
      </c>
      <c r="AE40" s="136">
        <f>SUM(AE35:AE39)</f>
        <v>35</v>
      </c>
      <c r="AF40" s="136">
        <f t="shared" ref="AF40:BS40" si="15">SUM(AF35:AF39)</f>
        <v>35</v>
      </c>
      <c r="AG40" s="136">
        <f t="shared" si="15"/>
        <v>35</v>
      </c>
      <c r="AH40" s="136">
        <f t="shared" si="15"/>
        <v>35</v>
      </c>
      <c r="AI40" s="136">
        <f t="shared" si="15"/>
        <v>35</v>
      </c>
      <c r="AJ40" s="90">
        <f t="shared" si="15"/>
        <v>35</v>
      </c>
      <c r="AK40" s="90">
        <f t="shared" si="15"/>
        <v>35</v>
      </c>
      <c r="AL40" s="90">
        <f t="shared" si="15"/>
        <v>35</v>
      </c>
      <c r="AM40" s="90">
        <f t="shared" si="15"/>
        <v>35</v>
      </c>
      <c r="AN40" s="136">
        <f t="shared" si="15"/>
        <v>35</v>
      </c>
      <c r="AO40" s="136">
        <f t="shared" si="15"/>
        <v>35</v>
      </c>
      <c r="AP40" s="136">
        <f t="shared" si="15"/>
        <v>35</v>
      </c>
      <c r="AQ40" s="136">
        <f t="shared" si="15"/>
        <v>35</v>
      </c>
      <c r="AR40" s="136">
        <f t="shared" si="15"/>
        <v>0</v>
      </c>
      <c r="AS40" s="136">
        <f t="shared" si="15"/>
        <v>0</v>
      </c>
      <c r="AT40" s="136">
        <f t="shared" si="15"/>
        <v>0</v>
      </c>
      <c r="AU40" s="136">
        <f t="shared" si="15"/>
        <v>0</v>
      </c>
      <c r="AV40" s="136">
        <f t="shared" si="15"/>
        <v>0</v>
      </c>
      <c r="AW40" s="136">
        <f t="shared" si="15"/>
        <v>0</v>
      </c>
      <c r="AX40" s="136">
        <f t="shared" si="15"/>
        <v>0</v>
      </c>
      <c r="AY40" s="136">
        <f t="shared" si="15"/>
        <v>0</v>
      </c>
      <c r="AZ40" s="136">
        <f t="shared" si="15"/>
        <v>0</v>
      </c>
      <c r="BA40" s="136">
        <f t="shared" si="15"/>
        <v>0</v>
      </c>
      <c r="BB40" s="136">
        <f t="shared" si="15"/>
        <v>0</v>
      </c>
      <c r="BC40" s="136">
        <f t="shared" si="15"/>
        <v>0</v>
      </c>
      <c r="BD40" s="136">
        <f t="shared" si="15"/>
        <v>0</v>
      </c>
      <c r="BE40" s="136">
        <f t="shared" si="15"/>
        <v>0</v>
      </c>
      <c r="BF40" s="136">
        <f t="shared" si="15"/>
        <v>0</v>
      </c>
      <c r="BG40" s="136">
        <f t="shared" si="15"/>
        <v>0</v>
      </c>
      <c r="BH40" s="136">
        <f t="shared" si="15"/>
        <v>0</v>
      </c>
      <c r="BI40" s="136">
        <f t="shared" si="15"/>
        <v>0</v>
      </c>
      <c r="BJ40" s="136">
        <f t="shared" si="15"/>
        <v>0</v>
      </c>
      <c r="BK40" s="136">
        <f t="shared" si="15"/>
        <v>0</v>
      </c>
      <c r="BL40" s="136">
        <f t="shared" si="15"/>
        <v>0</v>
      </c>
      <c r="BM40" s="136">
        <f t="shared" si="15"/>
        <v>0</v>
      </c>
      <c r="BN40" s="136">
        <f t="shared" si="15"/>
        <v>0</v>
      </c>
      <c r="BO40" s="136">
        <f t="shared" si="15"/>
        <v>0</v>
      </c>
      <c r="BP40" s="136">
        <f t="shared" si="15"/>
        <v>0</v>
      </c>
      <c r="BQ40" s="136">
        <f t="shared" si="15"/>
        <v>0</v>
      </c>
      <c r="BR40" s="136">
        <f t="shared" si="15"/>
        <v>0</v>
      </c>
      <c r="BS40" s="136">
        <f t="shared" si="15"/>
        <v>0</v>
      </c>
    </row>
    <row r="41" spans="1:72" x14ac:dyDescent="0.25">
      <c r="A41" s="127"/>
      <c r="B41" s="119"/>
      <c r="C41" s="119"/>
      <c r="D41" s="46"/>
      <c r="E41" s="46"/>
      <c r="F41" s="46"/>
      <c r="G41" s="46"/>
      <c r="H41" s="46"/>
      <c r="I41" s="128"/>
      <c r="J41" s="128"/>
      <c r="K41" s="128">
        <f t="shared" ref="K41:P41" si="16">SUM(K35:K39)*8</f>
        <v>0</v>
      </c>
      <c r="L41" s="128">
        <f t="shared" si="16"/>
        <v>0</v>
      </c>
      <c r="M41" s="128">
        <f t="shared" si="16"/>
        <v>0</v>
      </c>
      <c r="N41" s="128">
        <f t="shared" si="16"/>
        <v>0</v>
      </c>
      <c r="O41" s="128">
        <f t="shared" si="16"/>
        <v>0</v>
      </c>
      <c r="P41" s="128">
        <f t="shared" si="16"/>
        <v>0</v>
      </c>
      <c r="Q41" s="128"/>
      <c r="R41" s="119"/>
    </row>
    <row r="42" spans="1:72" x14ac:dyDescent="0.25">
      <c r="A42" s="127"/>
      <c r="B42" s="119"/>
      <c r="C42" s="119"/>
      <c r="D42" s="46"/>
      <c r="E42" s="46"/>
      <c r="F42" s="46"/>
      <c r="G42" s="46"/>
      <c r="H42" s="46"/>
      <c r="I42" s="46"/>
      <c r="J42" s="61"/>
      <c r="K42" s="61"/>
      <c r="L42" s="61"/>
      <c r="M42" s="61"/>
      <c r="N42" s="61"/>
      <c r="O42" s="61"/>
      <c r="P42" s="61"/>
      <c r="Q42" s="61"/>
      <c r="R42" s="119"/>
    </row>
    <row r="43" spans="1:72" x14ac:dyDescent="0.25">
      <c r="A43" s="127"/>
      <c r="B43" s="119"/>
      <c r="C43" s="119"/>
      <c r="D43" s="46"/>
      <c r="E43" s="46"/>
      <c r="F43" s="46"/>
      <c r="G43" s="46"/>
      <c r="H43" s="46"/>
      <c r="I43" s="46"/>
      <c r="J43" s="46"/>
      <c r="K43" s="46">
        <v>57</v>
      </c>
      <c r="L43" s="46">
        <v>57</v>
      </c>
      <c r="M43" s="46">
        <v>57</v>
      </c>
      <c r="N43" s="46">
        <v>57</v>
      </c>
      <c r="O43" s="46">
        <v>57</v>
      </c>
      <c r="P43" s="46">
        <v>57</v>
      </c>
      <c r="Q43" s="46"/>
      <c r="R43" s="119"/>
      <c r="S43" s="46"/>
      <c r="T43" s="130">
        <f>SUM(T35:V39)</f>
        <v>70</v>
      </c>
      <c r="U43" s="130"/>
      <c r="V43" s="130"/>
      <c r="W43" s="130">
        <f>SUM(W35:Z39)</f>
        <v>175</v>
      </c>
      <c r="X43" s="130"/>
      <c r="Y43" s="130"/>
      <c r="Z43" s="130"/>
      <c r="AA43" s="130">
        <f>SUM(AA35:AD39)</f>
        <v>175</v>
      </c>
      <c r="AB43" s="130"/>
      <c r="AC43" s="130"/>
      <c r="AD43" s="130"/>
      <c r="AE43" s="131">
        <f>SUM(AE35:AI39)</f>
        <v>175</v>
      </c>
      <c r="AF43" s="132"/>
      <c r="AG43" s="132"/>
      <c r="AH43" s="132"/>
      <c r="AI43" s="133"/>
      <c r="AJ43" s="130">
        <f>SUM(AJ35:AM39)</f>
        <v>140</v>
      </c>
      <c r="AK43" s="130"/>
      <c r="AL43" s="130"/>
      <c r="AM43" s="130"/>
      <c r="AN43" s="143" t="s">
        <v>67</v>
      </c>
      <c r="AO43" s="123">
        <f>SUM(AN35:AQ39)</f>
        <v>140</v>
      </c>
      <c r="AP43" s="124"/>
      <c r="AQ43" s="125"/>
      <c r="AR43" s="143" t="s">
        <v>67</v>
      </c>
      <c r="AS43" s="123">
        <f>SUM(AR35:AV39)</f>
        <v>0</v>
      </c>
      <c r="AT43" s="124"/>
      <c r="AU43" s="125"/>
      <c r="AV43" s="143" t="s">
        <v>67</v>
      </c>
      <c r="AW43" s="123">
        <f>SUM(AW35:AZ39)</f>
        <v>0</v>
      </c>
      <c r="AX43" s="124"/>
      <c r="AY43" s="124"/>
      <c r="AZ43" s="125"/>
      <c r="BA43" s="104" t="s">
        <v>67</v>
      </c>
      <c r="BB43" s="123">
        <f>SUM(BA35:BD39)</f>
        <v>0</v>
      </c>
      <c r="BC43" s="124"/>
      <c r="BD43" s="125"/>
      <c r="BE43" s="104" t="s">
        <v>67</v>
      </c>
      <c r="BF43" s="123">
        <f>SUM(BE35:BS39)</f>
        <v>0</v>
      </c>
      <c r="BG43" s="124"/>
      <c r="BH43" s="124"/>
      <c r="BI43" s="125"/>
      <c r="BJ43" s="122">
        <f>SUM(BI35:BL39)</f>
        <v>0</v>
      </c>
      <c r="BK43" s="122"/>
      <c r="BL43" s="122"/>
    </row>
    <row r="44" spans="1:72" x14ac:dyDescent="0.25">
      <c r="A44" s="127"/>
      <c r="B44" s="45"/>
      <c r="C44" s="44"/>
      <c r="D44" s="128"/>
      <c r="E44" s="128"/>
      <c r="F44" s="128"/>
      <c r="G44" s="128"/>
      <c r="H44" s="128"/>
      <c r="I44" s="128"/>
      <c r="J44" s="128"/>
      <c r="K44" s="128">
        <f t="shared" ref="K44:P44" si="17">K42/K43</f>
        <v>0</v>
      </c>
      <c r="L44" s="128">
        <f t="shared" si="17"/>
        <v>0</v>
      </c>
      <c r="M44" s="128">
        <f t="shared" si="17"/>
        <v>0</v>
      </c>
      <c r="N44" s="128">
        <f t="shared" si="17"/>
        <v>0</v>
      </c>
      <c r="O44" s="128">
        <f t="shared" si="17"/>
        <v>0</v>
      </c>
      <c r="P44" s="128">
        <f t="shared" si="17"/>
        <v>0</v>
      </c>
      <c r="Q44" s="128"/>
      <c r="S44" s="97"/>
      <c r="T44" s="97"/>
      <c r="U44" s="128"/>
      <c r="V44" s="128"/>
      <c r="W44" s="119"/>
      <c r="X44" s="129"/>
      <c r="Y44" s="120"/>
      <c r="Z44" s="120"/>
      <c r="AA44" s="119"/>
      <c r="AB44" s="129"/>
      <c r="AC44" s="120"/>
      <c r="AD44" s="120"/>
      <c r="AE44" s="119"/>
      <c r="AF44" s="129"/>
      <c r="AG44" s="129"/>
      <c r="AH44" s="129"/>
      <c r="AI44" s="129"/>
      <c r="AJ44" s="119"/>
      <c r="AK44" s="129"/>
      <c r="AL44" s="120"/>
      <c r="AM44" s="120"/>
      <c r="AN44" s="119"/>
      <c r="AO44" s="129"/>
      <c r="AP44" s="120"/>
      <c r="AQ44" s="120"/>
      <c r="AR44" s="119"/>
      <c r="AS44" s="129"/>
      <c r="AT44" s="120"/>
      <c r="AU44" s="120"/>
      <c r="AV44" s="119"/>
      <c r="AW44" s="129"/>
      <c r="AX44" s="129"/>
      <c r="AY44" s="129"/>
      <c r="AZ44" s="129"/>
      <c r="BA44" s="105"/>
      <c r="BB44" s="129"/>
      <c r="BC44" s="120"/>
      <c r="BD44" s="120"/>
      <c r="BE44" s="105"/>
      <c r="BF44" s="129"/>
      <c r="BG44" s="129"/>
      <c r="BH44" s="129"/>
      <c r="BI44" s="129"/>
      <c r="BJ44" s="129"/>
      <c r="BK44" s="120"/>
      <c r="BL44" s="120"/>
      <c r="BM44" s="119"/>
      <c r="BN44" s="119"/>
      <c r="BO44" s="119"/>
      <c r="BP44" s="119"/>
      <c r="BQ44" s="119"/>
      <c r="BR44" s="119"/>
      <c r="BS44" s="119"/>
      <c r="BT44" s="119"/>
    </row>
  </sheetData>
  <customSheetViews>
    <customSheetView guid="{AF186F53-5854-4352-8EB5-8BA764DF4A96}" scale="90" hiddenColumns="1">
      <selection activeCell="AQ31" sqref="AQ31"/>
      <pageMargins left="0.7" right="0.7" top="0.75" bottom="0.75" header="0.3" footer="0.3"/>
      <pageSetup orientation="portrait" horizontalDpi="90" verticalDpi="90" r:id="rId1"/>
    </customSheetView>
    <customSheetView guid="{C3CDAEAD-8BA2-4A5F-B469-0E30F092581D}" scale="90" hiddenColumns="1">
      <selection activeCell="A5" sqref="A5:XFD20"/>
      <pageMargins left="0.7" right="0.7" top="0.75" bottom="0.75" header="0.3" footer="0.3"/>
      <pageSetup orientation="portrait" horizontalDpi="90" verticalDpi="90" r:id="rId2"/>
    </customSheetView>
    <customSheetView guid="{973A0937-8442-4B07-97A2-1CC3EBBDEA5B}" scale="80" hiddenRows="1" hiddenColumns="1">
      <selection activeCell="S15" sqref="S15"/>
      <pageMargins left="0.7" right="0.7" top="0.75" bottom="0.75" header="0.3" footer="0.3"/>
      <pageSetup orientation="portrait" horizontalDpi="90" verticalDpi="90" r:id="rId3"/>
    </customSheetView>
  </customSheetViews>
  <phoneticPr fontId="11" type="noConversion"/>
  <dataValidations count="1">
    <dataValidation type="list" allowBlank="1" showInputMessage="1" showErrorMessage="1" sqref="D2" xr:uid="{1659E81F-B533-4CDD-87DA-CAAB5B26F19C}">
      <formula1>Mois</formula1>
    </dataValidation>
  </dataValidations>
  <pageMargins left="0.7" right="0.7" top="0.75" bottom="0.75" header="0.3" footer="0.3"/>
  <pageSetup orientation="portrait" horizontalDpi="90" verticalDpi="90" r:id="rId4"/>
  <drawing r:id="rId5"/>
  <legacyDrawing r:id="rId6"/>
  <controls>
    <mc:AlternateContent xmlns:mc="http://schemas.openxmlformats.org/markup-compatibility/2006">
      <mc:Choice Requires="x14">
        <control shapeId="7170" r:id="rId7" name="CommandButton1">
          <controlPr defaultSize="0" print="0" autoLine="0" r:id="rId8">
            <anchor moveWithCells="1" sizeWithCells="1">
              <from>
                <xdr:col>4</xdr:col>
                <xdr:colOff>142875</xdr:colOff>
                <xdr:row>0</xdr:row>
                <xdr:rowOff>171450</xdr:rowOff>
              </from>
              <to>
                <xdr:col>6</xdr:col>
                <xdr:colOff>647700</xdr:colOff>
                <xdr:row>2</xdr:row>
                <xdr:rowOff>19050</xdr:rowOff>
              </to>
            </anchor>
          </controlPr>
        </control>
      </mc:Choice>
      <mc:Fallback>
        <control shapeId="7170" r:id="rId7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13"/>
  <sheetViews>
    <sheetView workbookViewId="0"/>
  </sheetViews>
  <sheetFormatPr defaultColWidth="11.42578125" defaultRowHeight="15" x14ac:dyDescent="0.25"/>
  <sheetData>
    <row r="1" spans="1:12" x14ac:dyDescent="0.25">
      <c r="A1" t="s">
        <v>68</v>
      </c>
    </row>
    <row r="2" spans="1:12" x14ac:dyDescent="0.25">
      <c r="A2" t="s">
        <v>1</v>
      </c>
      <c r="B2" s="30" t="s">
        <v>2</v>
      </c>
      <c r="C2" s="30" t="s">
        <v>3</v>
      </c>
      <c r="D2" s="30" t="s">
        <v>4</v>
      </c>
      <c r="E2" s="30" t="s">
        <v>5</v>
      </c>
      <c r="F2" s="30" t="s">
        <v>6</v>
      </c>
      <c r="G2" s="30" t="s">
        <v>7</v>
      </c>
      <c r="H2" s="30" t="s">
        <v>69</v>
      </c>
      <c r="I2" s="30" t="s">
        <v>9</v>
      </c>
      <c r="J2" s="30" t="s">
        <v>10</v>
      </c>
      <c r="K2" s="30" t="s">
        <v>11</v>
      </c>
      <c r="L2" s="30" t="s">
        <v>64</v>
      </c>
    </row>
    <row r="3" spans="1:12" x14ac:dyDescent="0.25">
      <c r="A3" s="30" t="s">
        <v>2</v>
      </c>
      <c r="B3" t="s">
        <v>61</v>
      </c>
      <c r="C3" t="s">
        <v>19</v>
      </c>
      <c r="D3" t="s">
        <v>23</v>
      </c>
      <c r="E3" t="s">
        <v>28</v>
      </c>
      <c r="F3" t="s">
        <v>32</v>
      </c>
      <c r="G3" t="s">
        <v>36</v>
      </c>
      <c r="H3" t="s">
        <v>41</v>
      </c>
      <c r="I3" t="s">
        <v>45</v>
      </c>
      <c r="J3" t="s">
        <v>50</v>
      </c>
      <c r="K3" t="s">
        <v>54</v>
      </c>
      <c r="L3" t="s">
        <v>58</v>
      </c>
    </row>
    <row r="4" spans="1:12" x14ac:dyDescent="0.25">
      <c r="A4" s="30" t="s">
        <v>3</v>
      </c>
      <c r="B4" t="s">
        <v>62</v>
      </c>
      <c r="C4" s="30" t="s">
        <v>20</v>
      </c>
      <c r="D4" s="30" t="s">
        <v>24</v>
      </c>
      <c r="E4" s="30" t="s">
        <v>29</v>
      </c>
      <c r="F4" s="30" t="s">
        <v>33</v>
      </c>
      <c r="G4" s="30" t="s">
        <v>37</v>
      </c>
      <c r="H4" s="30" t="s">
        <v>42</v>
      </c>
      <c r="I4" s="30" t="s">
        <v>46</v>
      </c>
      <c r="J4" s="30" t="s">
        <v>51</v>
      </c>
      <c r="K4" s="30" t="s">
        <v>55</v>
      </c>
      <c r="L4" s="30" t="s">
        <v>59</v>
      </c>
    </row>
    <row r="5" spans="1:12" x14ac:dyDescent="0.25">
      <c r="A5" s="30" t="s">
        <v>4</v>
      </c>
      <c r="B5" t="s">
        <v>12</v>
      </c>
      <c r="C5" s="30" t="s">
        <v>21</v>
      </c>
      <c r="D5" s="30" t="s">
        <v>25</v>
      </c>
      <c r="E5" s="30" t="s">
        <v>30</v>
      </c>
      <c r="F5" s="30" t="s">
        <v>34</v>
      </c>
      <c r="G5" s="30" t="s">
        <v>38</v>
      </c>
      <c r="H5" s="30" t="s">
        <v>43</v>
      </c>
      <c r="I5" s="30" t="s">
        <v>47</v>
      </c>
      <c r="J5" s="30" t="s">
        <v>52</v>
      </c>
      <c r="K5" s="30" t="s">
        <v>56</v>
      </c>
      <c r="L5" s="30" t="s">
        <v>60</v>
      </c>
    </row>
    <row r="6" spans="1:12" x14ac:dyDescent="0.25">
      <c r="A6" s="30" t="s">
        <v>5</v>
      </c>
      <c r="B6" s="30" t="s">
        <v>13</v>
      </c>
      <c r="C6" t="s">
        <v>22</v>
      </c>
      <c r="D6" s="30" t="s">
        <v>26</v>
      </c>
      <c r="E6" s="30" t="s">
        <v>31</v>
      </c>
      <c r="F6" s="30" t="s">
        <v>35</v>
      </c>
      <c r="G6" s="30" t="s">
        <v>39</v>
      </c>
      <c r="H6" s="30" t="s">
        <v>44</v>
      </c>
      <c r="I6" s="30" t="s">
        <v>48</v>
      </c>
      <c r="J6" s="30" t="s">
        <v>53</v>
      </c>
      <c r="K6" s="30" t="s">
        <v>57</v>
      </c>
    </row>
    <row r="7" spans="1:12" x14ac:dyDescent="0.25">
      <c r="A7" s="30" t="s">
        <v>6</v>
      </c>
      <c r="B7" s="30" t="s">
        <v>14</v>
      </c>
      <c r="D7" s="30" t="s">
        <v>27</v>
      </c>
      <c r="G7" s="30" t="s">
        <v>40</v>
      </c>
      <c r="I7" s="30" t="s">
        <v>49</v>
      </c>
    </row>
    <row r="8" spans="1:12" x14ac:dyDescent="0.25">
      <c r="A8" s="30" t="s">
        <v>7</v>
      </c>
      <c r="B8" s="30" t="s">
        <v>15</v>
      </c>
    </row>
    <row r="9" spans="1:12" x14ac:dyDescent="0.25">
      <c r="A9" s="30" t="s">
        <v>69</v>
      </c>
      <c r="B9" s="30" t="s">
        <v>16</v>
      </c>
    </row>
    <row r="10" spans="1:12" x14ac:dyDescent="0.25">
      <c r="A10" s="30" t="s">
        <v>9</v>
      </c>
      <c r="B10" s="30" t="s">
        <v>17</v>
      </c>
    </row>
    <row r="11" spans="1:12" x14ac:dyDescent="0.25">
      <c r="A11" s="30" t="s">
        <v>10</v>
      </c>
      <c r="B11" s="30" t="s">
        <v>18</v>
      </c>
    </row>
    <row r="12" spans="1:12" x14ac:dyDescent="0.25">
      <c r="A12" s="30" t="s">
        <v>11</v>
      </c>
    </row>
    <row r="13" spans="1:12" x14ac:dyDescent="0.25">
      <c r="A13" s="30" t="s">
        <v>64</v>
      </c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16</vt:i4>
      </vt:variant>
    </vt:vector>
  </HeadingPairs>
  <TitlesOfParts>
    <vt:vector size="20" baseType="lpstr">
      <vt:lpstr>Société 1</vt:lpstr>
      <vt:lpstr>Société 2</vt:lpstr>
      <vt:lpstr>Société 3</vt:lpstr>
      <vt:lpstr>Calendrier</vt:lpstr>
      <vt:lpstr>Aout</vt:lpstr>
      <vt:lpstr>Avril</vt:lpstr>
      <vt:lpstr>Decembre</vt:lpstr>
      <vt:lpstr>Février</vt:lpstr>
      <vt:lpstr>Juillet</vt:lpstr>
      <vt:lpstr>Juin</vt:lpstr>
      <vt:lpstr>Mai</vt:lpstr>
      <vt:lpstr>Mars</vt:lpstr>
      <vt:lpstr>Mois</vt:lpstr>
      <vt:lpstr>Novembre</vt:lpstr>
      <vt:lpstr>Octobre</vt:lpstr>
      <vt:lpstr>S1W1</vt:lpstr>
      <vt:lpstr>S2W1</vt:lpstr>
      <vt:lpstr>S3aW1</vt:lpstr>
      <vt:lpstr>S3bW1</vt:lpstr>
      <vt:lpstr>Septembre</vt:lpstr>
    </vt:vector>
  </TitlesOfParts>
  <Company>EADS Astrium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COLOME, David</dc:creator>
  <cp:lastModifiedBy>BSA</cp:lastModifiedBy>
  <dcterms:created xsi:type="dcterms:W3CDTF">2020-05-20T07:20:36Z</dcterms:created>
  <dcterms:modified xsi:type="dcterms:W3CDTF">2022-07-23T16:41:53Z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87db378c-f175-4635-951e-73b8d9e3cb37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