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4741714-5399-42DF-9C25-89ECF699B3C8}" xr6:coauthVersionLast="47" xr6:coauthVersionMax="47" xr10:uidLastSave="{00000000-0000-0000-0000-000000000000}"/>
  <bookViews>
    <workbookView xWindow="-120" yWindow="-120" windowWidth="29040" windowHeight="16440" xr2:uid="{3F41E3C7-59BA-41D0-B4C7-FC2D9E5E3564}"/>
  </bookViews>
  <sheets>
    <sheet name="MALAD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  <c r="C27" i="1"/>
  <c r="J27" i="1" s="1"/>
  <c r="D27" i="1" s="1"/>
  <c r="C28" i="1"/>
  <c r="J28" i="1" s="1"/>
  <c r="D28" i="1" s="1"/>
  <c r="C29" i="1"/>
  <c r="J29" i="1" s="1"/>
  <c r="D29" i="1" s="1"/>
  <c r="C30" i="1"/>
  <c r="J30" i="1" s="1"/>
  <c r="G30" i="1" s="1"/>
  <c r="C31" i="1"/>
  <c r="J31" i="1" s="1"/>
  <c r="D31" i="1" s="1"/>
  <c r="C32" i="1"/>
  <c r="J32" i="1" s="1"/>
  <c r="D32" i="1" s="1"/>
  <c r="C33" i="1"/>
  <c r="J33" i="1" s="1"/>
  <c r="D33" i="1" s="1"/>
  <c r="C34" i="1"/>
  <c r="J34" i="1" s="1"/>
  <c r="D34" i="1" s="1"/>
  <c r="C35" i="1"/>
  <c r="J35" i="1" s="1"/>
  <c r="D35" i="1" s="1"/>
  <c r="C36" i="1"/>
  <c r="J36" i="1" s="1"/>
  <c r="D36" i="1" s="1"/>
  <c r="C37" i="1"/>
  <c r="J37" i="1" s="1"/>
  <c r="D37" i="1" s="1"/>
  <c r="C38" i="1"/>
  <c r="J38" i="1" s="1"/>
  <c r="D38" i="1" s="1"/>
  <c r="C26" i="1"/>
  <c r="O21" i="1"/>
  <c r="G34" i="1" l="1"/>
  <c r="D30" i="1"/>
  <c r="G37" i="1"/>
  <c r="G33" i="1"/>
  <c r="G29" i="1"/>
  <c r="G38" i="1"/>
  <c r="G36" i="1"/>
  <c r="G32" i="1"/>
  <c r="G28" i="1"/>
  <c r="G35" i="1"/>
  <c r="G31" i="1"/>
  <c r="G27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4" i="1"/>
  <c r="C3" i="1"/>
  <c r="J4" i="1" l="1"/>
  <c r="G4" i="1" s="1"/>
  <c r="J5" i="1"/>
  <c r="G5" i="1" s="1"/>
  <c r="J6" i="1"/>
  <c r="G6" i="1" s="1"/>
  <c r="J7" i="1"/>
  <c r="G7" i="1" s="1"/>
  <c r="J10" i="1"/>
  <c r="G10" i="1" s="1"/>
  <c r="J11" i="1"/>
  <c r="G11" i="1" s="1"/>
  <c r="J12" i="1"/>
  <c r="G12" i="1" s="1"/>
  <c r="J13" i="1"/>
  <c r="G13" i="1" s="1"/>
  <c r="J14" i="1"/>
  <c r="G14" i="1" s="1"/>
  <c r="J15" i="1"/>
  <c r="G15" i="1" s="1"/>
  <c r="J18" i="1"/>
  <c r="G18" i="1" s="1"/>
  <c r="J19" i="1"/>
  <c r="G19" i="1" s="1"/>
  <c r="J20" i="1"/>
  <c r="G20" i="1" s="1"/>
  <c r="J21" i="1"/>
  <c r="G21" i="1" s="1"/>
  <c r="J22" i="1"/>
  <c r="G22" i="1" s="1"/>
  <c r="J23" i="1"/>
  <c r="G23" i="1" s="1"/>
  <c r="J26" i="1"/>
  <c r="G26" i="1" s="1"/>
  <c r="J3" i="1"/>
  <c r="G3" i="1" s="1"/>
  <c r="D3" i="1" l="1"/>
  <c r="D22" i="1"/>
  <c r="D12" i="1"/>
  <c r="D23" i="1"/>
  <c r="D13" i="1"/>
  <c r="D10" i="1"/>
  <c r="D21" i="1"/>
  <c r="D11" i="1"/>
  <c r="D20" i="1"/>
  <c r="D19" i="1"/>
  <c r="D7" i="1"/>
  <c r="D18" i="1"/>
  <c r="D6" i="1"/>
  <c r="D15" i="1"/>
  <c r="D5" i="1"/>
  <c r="D26" i="1"/>
  <c r="D14" i="1"/>
  <c r="D4" i="1"/>
  <c r="J17" i="1"/>
  <c r="G17" i="1" s="1"/>
  <c r="J25" i="1"/>
  <c r="G25" i="1" s="1"/>
  <c r="J9" i="1"/>
  <c r="G9" i="1" s="1"/>
  <c r="J8" i="1"/>
  <c r="G8" i="1" s="1"/>
  <c r="J16" i="1"/>
  <c r="G16" i="1" s="1"/>
  <c r="J24" i="1"/>
  <c r="G24" i="1" s="1"/>
  <c r="E3" i="1" l="1"/>
  <c r="H3" i="1" s="1"/>
  <c r="D25" i="1"/>
  <c r="D9" i="1"/>
  <c r="D17" i="1"/>
  <c r="D24" i="1"/>
  <c r="D16" i="1"/>
  <c r="D8" i="1"/>
  <c r="F3" i="1"/>
  <c r="E4" i="1" l="1"/>
  <c r="F4" i="1" l="1"/>
  <c r="E5" i="1" s="1"/>
  <c r="F5" i="1" s="1"/>
  <c r="E6" i="1" s="1"/>
  <c r="F6" i="1" s="1"/>
  <c r="E7" i="1" s="1"/>
  <c r="I3" i="1"/>
  <c r="H4" i="1" s="1"/>
  <c r="I4" i="1" l="1"/>
  <c r="H5" i="1" s="1"/>
  <c r="F7" i="1"/>
  <c r="I5" i="1" l="1"/>
  <c r="H6" i="1" s="1"/>
  <c r="I6" i="1" s="1"/>
  <c r="H7" i="1" s="1"/>
  <c r="I7" i="1" s="1"/>
  <c r="E8" i="1"/>
  <c r="F8" i="1" l="1"/>
  <c r="E9" i="1" s="1"/>
  <c r="H8" i="1"/>
  <c r="I8" i="1" l="1"/>
  <c r="H9" i="1" s="1"/>
  <c r="F9" i="1"/>
  <c r="E10" i="1" s="1"/>
  <c r="I9" i="1" l="1"/>
  <c r="H10" i="1" s="1"/>
  <c r="F10" i="1"/>
  <c r="E11" i="1" l="1"/>
  <c r="I10" i="1"/>
  <c r="F11" i="1" l="1"/>
  <c r="E12" i="1" s="1"/>
  <c r="F12" i="1" s="1"/>
  <c r="E13" i="1" s="1"/>
  <c r="H11" i="1"/>
  <c r="I11" i="1" l="1"/>
  <c r="H12" i="1" s="1"/>
  <c r="F13" i="1"/>
  <c r="E14" i="1" s="1"/>
  <c r="I12" i="1" l="1"/>
  <c r="H13" i="1" s="1"/>
  <c r="I13" i="1" s="1"/>
  <c r="H14" i="1" s="1"/>
  <c r="F14" i="1"/>
  <c r="I14" i="1" l="1"/>
  <c r="E15" i="1"/>
  <c r="H15" i="1" l="1"/>
  <c r="I15" i="1" s="1"/>
  <c r="F15" i="1"/>
  <c r="E16" i="1" s="1"/>
  <c r="F16" i="1" s="1"/>
  <c r="E17" i="1" s="1"/>
  <c r="H16" i="1" l="1"/>
  <c r="F17" i="1"/>
  <c r="E18" i="1" s="1"/>
  <c r="F18" i="1" s="1"/>
  <c r="E19" i="1" s="1"/>
  <c r="F19" i="1" l="1"/>
  <c r="E20" i="1" s="1"/>
  <c r="F20" i="1" s="1"/>
  <c r="I16" i="1"/>
  <c r="H17" i="1" s="1"/>
  <c r="I17" i="1" l="1"/>
  <c r="H18" i="1" s="1"/>
  <c r="I18" i="1" s="1"/>
  <c r="H19" i="1" s="1"/>
  <c r="E21" i="1"/>
  <c r="F21" i="1" l="1"/>
  <c r="I19" i="1"/>
  <c r="H20" i="1" s="1"/>
  <c r="E22" i="1" l="1"/>
  <c r="F22" i="1" s="1"/>
  <c r="E23" i="1" s="1"/>
  <c r="F23" i="1" s="1"/>
  <c r="E24" i="1" s="1"/>
  <c r="F24" i="1" s="1"/>
  <c r="E25" i="1" s="1"/>
  <c r="I20" i="1"/>
  <c r="H21" i="1" s="1"/>
  <c r="I21" i="1" l="1"/>
  <c r="H22" i="1" s="1"/>
  <c r="I22" i="1" s="1"/>
  <c r="H23" i="1" s="1"/>
  <c r="F25" i="1"/>
  <c r="E26" i="1" s="1"/>
  <c r="F26" i="1" s="1"/>
  <c r="E27" i="1" s="1"/>
  <c r="I23" i="1" l="1"/>
  <c r="H24" i="1" s="1"/>
  <c r="I24" i="1" s="1"/>
  <c r="H25" i="1" s="1"/>
  <c r="F27" i="1"/>
  <c r="E28" i="1" s="1"/>
  <c r="F28" i="1" s="1"/>
  <c r="I25" i="1" l="1"/>
  <c r="H26" i="1" s="1"/>
  <c r="I26" i="1" s="1"/>
  <c r="H27" i="1" s="1"/>
  <c r="E29" i="1"/>
  <c r="I27" i="1" l="1"/>
  <c r="H28" i="1" s="1"/>
  <c r="I28" i="1" s="1"/>
  <c r="H29" i="1" s="1"/>
  <c r="I29" i="1" s="1"/>
  <c r="F29" i="1"/>
  <c r="E30" i="1" l="1"/>
  <c r="H30" i="1" l="1"/>
  <c r="F30" i="1"/>
  <c r="E31" i="1" l="1"/>
  <c r="I30" i="1"/>
  <c r="H31" i="1" s="1"/>
  <c r="I31" i="1" s="1"/>
  <c r="F31" i="1" l="1"/>
  <c r="E32" i="1" l="1"/>
  <c r="H32" i="1" s="1"/>
  <c r="I32" i="1" l="1"/>
  <c r="F32" i="1"/>
  <c r="E33" i="1" l="1"/>
  <c r="F33" i="1" s="1"/>
  <c r="H33" i="1"/>
  <c r="I33" i="1" l="1"/>
  <c r="E34" i="1"/>
  <c r="F34" i="1" s="1"/>
  <c r="E35" i="1" s="1"/>
  <c r="F35" i="1" s="1"/>
  <c r="E36" i="1" l="1"/>
  <c r="F36" i="1" s="1"/>
  <c r="E37" i="1" s="1"/>
  <c r="F37" i="1" s="1"/>
  <c r="E38" i="1" s="1"/>
  <c r="E1" i="1" s="1"/>
  <c r="H34" i="1"/>
  <c r="I34" i="1" l="1"/>
  <c r="H35" i="1" s="1"/>
  <c r="I35" i="1" s="1"/>
  <c r="H36" i="1" s="1"/>
  <c r="I36" i="1" s="1"/>
  <c r="H37" i="1" s="1"/>
  <c r="I37" i="1" s="1"/>
  <c r="H38" i="1" s="1"/>
  <c r="F38" i="1"/>
  <c r="I38" i="1" l="1"/>
  <c r="H1" i="1"/>
</calcChain>
</file>

<file path=xl/sharedStrings.xml><?xml version="1.0" encoding="utf-8"?>
<sst xmlns="http://schemas.openxmlformats.org/spreadsheetml/2006/main" count="32" uniqueCount="28">
  <si>
    <t>MOIS</t>
  </si>
  <si>
    <t>NB JOURS MALADIE</t>
  </si>
  <si>
    <t>DURÉE MAINTIEN MAXI 80%</t>
  </si>
  <si>
    <t>MAINTIEN GLISSANT 80%</t>
  </si>
  <si>
    <t>DURÉE MAINTIEN MAXI 70%</t>
  </si>
  <si>
    <t>MAINTIEN GLISSANT 70%</t>
  </si>
  <si>
    <t>PRÉSENCE EFFECTIVE</t>
  </si>
  <si>
    <t>Date d'embauche</t>
  </si>
  <si>
    <t>Ancienneté</t>
  </si>
  <si>
    <t>Nb jours max à 80%</t>
  </si>
  <si>
    <t>Ancienneté2</t>
  </si>
  <si>
    <t>Nb jours max à 70%</t>
  </si>
  <si>
    <t>12 mois glissants</t>
  </si>
  <si>
    <t>1 mois, après 1 an de présence effective, à la date du</t>
  </si>
  <si>
    <t>premier jour de maladie ;</t>
  </si>
  <si>
    <t>— 3 mois, après 3 ans de présence effective, à la date</t>
  </si>
  <si>
    <t>du premier jour de maladie ;</t>
  </si>
  <si>
    <t>— 4 mois, après 5 ans de présence effective, à la date</t>
  </si>
  <si>
    <t>— 5 mois, après 7 ans de présence effective, à la date</t>
  </si>
  <si>
    <t>du premier jour de maladie</t>
  </si>
  <si>
    <t>— 1 mois, après 1 an de présence effective, à la date du</t>
  </si>
  <si>
    <t>— 2 mois, après 3 ans de présence effective, à la date</t>
  </si>
  <si>
    <t>du premier jour de maladie.</t>
  </si>
  <si>
    <t>CUMUL MALADIE</t>
  </si>
  <si>
    <t>JOURS A MAINTENIR A 80%</t>
  </si>
  <si>
    <t>JOURS A MAINTENIR A 70%</t>
  </si>
  <si>
    <t>a1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</si>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</sst>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64" fontId="0" fillId="0" borderId="0" xfId="0" applyNumberFormat="1"/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0" xfId="0" applyFill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4" borderId="0" xfId="0" applyNumberFormat="1" applyFill="1" applyAlignment="1">
      <alignment horizont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164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4" borderId="0" xfId="0" applyFont="1" applyFill="1"/>
    <xf numFmtId="2" fontId="2" fillId="0" borderId="0" xfId="0" applyNumberFormat="1" applyFont="1"/>
  </cellXfs>
  <cellStyles count="1">
    <cellStyle name="Standaard" xfId="0" builtinId="0"/>
  </cellStyles>
  <dxfs count="18">
    <dxf>
      <numFmt numFmtId="0" formatCode="General"/>
      <fill>
        <patternFill patternType="solid">
          <fgColor indexed="64"/>
          <bgColor theme="5" tint="0.39997558519241921"/>
        </patternFill>
      </fill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mmm\-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725F13-46AC-4191-9B5B-0F92DF59CABE}" name="Tableau5" displayName="Tableau5" ref="N2:Q7" totalsRowShown="0" headerRowDxfId="17" dataDxfId="16">
  <autoFilter ref="N2:Q7" xr:uid="{25EFC9C6-3583-4355-9BB8-30A5176AC780}"/>
  <tableColumns count="4">
    <tableColumn id="1" xr3:uid="{641E5A34-FE3C-4AB1-9045-9B85AA676A81}" name="Ancienneté" dataDxfId="15"/>
    <tableColumn id="2" xr3:uid="{FD4E0D5C-878D-42B1-A76D-14BD65766A37}" name="Nb jours max à 80%" dataDxfId="14"/>
    <tableColumn id="3" xr3:uid="{C027194D-2881-407B-A63F-C016CF9884C4}" name="Ancienneté2" dataDxfId="13"/>
    <tableColumn id="4" xr3:uid="{C56BB3C3-D538-4A96-BB3A-7969F2A4990F}" name="Nb jours max à 70%" dataDxfId="12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DAA4229-6B7A-4B8A-B90E-99189B33D850}" name="Tableau65" displayName="Tableau65" ref="A2:J38" totalsRowShown="0" headerRowDxfId="11" dataDxfId="10">
  <autoFilter ref="A2:J38" xr:uid="{0DAA4229-6B7A-4B8A-B90E-99189B33D850}"/>
  <tableColumns count="10">
    <tableColumn id="5" xr3:uid="{92318F68-BDD5-4166-BEBF-E93AEB85769A}" name="MOIS" dataDxfId="9"/>
    <tableColumn id="2" xr3:uid="{AD6D2FD1-608B-4CFB-9347-7FDEE5C5D429}" name="NB JOURS MALADIE" dataDxfId="8"/>
    <tableColumn id="3" xr3:uid="{432BECC8-E12B-4C64-A387-C13CB2FDA9C9}" name="CUMUL MALADIE" dataDxfId="7">
      <calculatedColumnFormula>SUM(OFFSET(Tableau65[[#This Row],[NB JOURS MALADIE]],MAX(-11,2-ROW()),,MIN(12,ROW()-1),))</calculatedColumnFormula>
    </tableColumn>
    <tableColumn id="4" xr3:uid="{D8A470C9-9581-4EB4-ACE8-B208D50A3AD6}" name="DURÉE MAINTIEN MAXI 80%" dataDxfId="6">
      <calculatedColumnFormula>(LOOKUP(Tableau65[[#This Row],[PRÉSENCE EFFECTIVE]],$N$3:$O$7))</calculatedColumnFormula>
    </tableColumn>
    <tableColumn id="10" xr3:uid="{115F65B4-3A77-4214-B9A9-EDE83FF52FCE}" name="JOURS A MAINTENIR A 80%" dataDxfId="0">
      <calculatedColumnFormula>MAX(0,MIN(1*Tableau65[[#This Row],[NB JOURS MALADIE]],-SUM(-Tableau65[[#This Row],[DURÉE MAINTIEN MAXI 80%]],F2)))</calculatedColumnFormula>
    </tableColumn>
    <tableColumn id="9" xr3:uid="{BED878B9-87C0-41D0-B9AC-A906D2C56AB7}" name="MAINTIEN GLISSANT 80%" dataDxfId="5">
      <calculatedColumnFormula>SUM(OFFSET(Tableau65[[#This Row],[JOURS A MAINTENIR A 80%]],MAX(-11,2-ROW()),,MIN(12,ROW()-1),))</calculatedColumnFormula>
    </tableColumn>
    <tableColumn id="11" xr3:uid="{35B6516B-D8A5-4F29-BE5A-D290FEB9204C}" name="DURÉE MAINTIEN MAXI 70%" dataDxfId="3">
      <calculatedColumnFormula>LOOKUP(Tableau65[[#This Row],[PRÉSENCE EFFECTIVE]],$P$3:$Q$6)</calculatedColumnFormula>
    </tableColumn>
    <tableColumn id="13" xr3:uid="{C20C65F0-8004-44EE-8CEC-BDBB81D62D9B}" name="JOURS A MAINTENIR A 70%" dataDxfId="2">
      <calculatedColumnFormula>MAX(MIN(-SUM(-Tableau65[[#This Row],[DURÉE MAINTIEN MAXI 70%]],I2),Tableau65[[#This Row],[NB JOURS MALADIE]]-Tableau65[[#This Row],[JOURS A MAINTENIR A 80%]]),0)</calculatedColumnFormula>
    </tableColumn>
    <tableColumn id="12" xr3:uid="{2A3202C5-C7BC-436A-9C25-99821C5D87E9}" name="MAINTIEN GLISSANT 70%" dataDxfId="4">
      <calculatedColumnFormula>SUM(OFFSET(Tableau65[[#This Row],[JOURS A MAINTENIR A 70%]],MAX(-11,2-ROW()),,MIN(12,ROW()-1),))</calculatedColumnFormula>
    </tableColumn>
    <tableColumn id="1" xr3:uid="{F7C3ECE0-DC91-4E9E-87BD-4038EEADCEA3}" name="PRÉSENCE EFFECTIVE" dataDxfId="1">
      <calculatedColumnFormula>(Tableau65[[#This Row],[MOIS]]-$L$3-Tableau65[[#This Row],[CUMUL MALADIE]])/365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0271-FAEF-419C-9E9F-791DF0F20DE6}">
  <dimension ref="A1:S38"/>
  <sheetViews>
    <sheetView tabSelected="1" workbookViewId="0">
      <selection activeCell="N20" sqref="N20"/>
    </sheetView>
  </sheetViews>
  <sheetFormatPr defaultColWidth="11.42578125" defaultRowHeight="15" x14ac:dyDescent="0.25"/>
  <cols>
    <col min="1" max="1" width="10.140625" style="11" bestFit="1" customWidth="1"/>
    <col min="2" max="4" width="10.85546875" customWidth="1"/>
    <col min="5" max="5" width="10.85546875" style="14" customWidth="1"/>
    <col min="6" max="7" width="10.85546875" customWidth="1"/>
    <col min="8" max="8" width="10.85546875" style="17" customWidth="1"/>
    <col min="9" max="9" width="10.85546875" customWidth="1"/>
    <col min="10" max="10" width="10.85546875" style="23" customWidth="1"/>
    <col min="11" max="11" width="4" customWidth="1"/>
    <col min="12" max="12" width="11.28515625" customWidth="1"/>
    <col min="13" max="13" width="3.7109375" customWidth="1"/>
    <col min="14" max="14" width="11.28515625" style="9" customWidth="1"/>
    <col min="15" max="18" width="11.28515625" customWidth="1"/>
    <col min="20" max="20" width="16.5703125" bestFit="1" customWidth="1"/>
  </cols>
  <sheetData>
    <row r="1" spans="1:19" ht="18.75" x14ac:dyDescent="0.3">
      <c r="A1" s="24" t="s">
        <v>27</v>
      </c>
      <c r="B1" s="25">
        <f>SUM(Tableau65[NB JOURS MALADIE])</f>
        <v>358</v>
      </c>
      <c r="C1" s="25"/>
      <c r="D1" s="25"/>
      <c r="E1" s="26">
        <f ca="1">SUM(Tableau65[JOURS A MAINTENIR A 80%])</f>
        <v>125</v>
      </c>
      <c r="F1" s="25"/>
      <c r="G1" s="25"/>
      <c r="H1" s="27">
        <f ca="1">SUM(Tableau65[JOURS A MAINTENIR A 70%])</f>
        <v>90</v>
      </c>
      <c r="I1" s="25"/>
      <c r="J1" s="28"/>
    </row>
    <row r="2" spans="1:19" ht="45" x14ac:dyDescent="0.25">
      <c r="A2" s="1" t="s">
        <v>0</v>
      </c>
      <c r="B2" s="2" t="s">
        <v>1</v>
      </c>
      <c r="C2" s="2" t="s">
        <v>23</v>
      </c>
      <c r="D2" s="2" t="s">
        <v>2</v>
      </c>
      <c r="E2" s="12" t="s">
        <v>24</v>
      </c>
      <c r="F2" s="2" t="s">
        <v>3</v>
      </c>
      <c r="G2" s="2" t="s">
        <v>4</v>
      </c>
      <c r="H2" s="15" t="s">
        <v>25</v>
      </c>
      <c r="I2" s="2" t="s">
        <v>5</v>
      </c>
      <c r="J2" s="22" t="s">
        <v>6</v>
      </c>
      <c r="L2" s="18" t="s">
        <v>7</v>
      </c>
      <c r="N2" s="2" t="s">
        <v>8</v>
      </c>
      <c r="O2" s="2" t="s">
        <v>9</v>
      </c>
      <c r="P2" s="2" t="s">
        <v>10</v>
      </c>
      <c r="Q2" s="2" t="s">
        <v>11</v>
      </c>
      <c r="S2" t="s">
        <v>12</v>
      </c>
    </row>
    <row r="3" spans="1:19" x14ac:dyDescent="0.25">
      <c r="A3" s="3">
        <v>44592</v>
      </c>
      <c r="B3" s="4">
        <v>5</v>
      </c>
      <c r="C3" s="4">
        <f>SUM(Tableau65[[#This Row],[NB JOURS MALADIE]])</f>
        <v>5</v>
      </c>
      <c r="D3" s="4">
        <f>(LOOKUP(Tableau65[[#This Row],[PRÉSENCE EFFECTIVE]],$N$3:$O$7))</f>
        <v>0</v>
      </c>
      <c r="E3" s="13">
        <f>MAX(0,MIN(1*Tableau65[[#This Row],[NB JOURS MALADIE]],-SUM(-Tableau65[[#This Row],[DURÉE MAINTIEN MAXI 80%]],F2)))</f>
        <v>0</v>
      </c>
      <c r="F3" s="4">
        <f ca="1">SUM(OFFSET(Tableau65[[#This Row],[JOURS A MAINTENIR A 80%]],MAX(-11,2-ROW()),,MIN(12,ROW()-1),))</f>
        <v>0</v>
      </c>
      <c r="G3" s="4">
        <f>LOOKUP(Tableau65[[#This Row],[PRÉSENCE EFFECTIVE]],$P$3:$Q$6)</f>
        <v>0</v>
      </c>
      <c r="H3" s="16">
        <f>MAX(MIN(-SUM(-Tableau65[[#This Row],[DURÉE MAINTIEN MAXI 70%]],I2),Tableau65[[#This Row],[NB JOURS MALADIE]]-Tableau65[[#This Row],[JOURS A MAINTENIR A 80%]]),0)</f>
        <v>0</v>
      </c>
      <c r="I3" s="4">
        <f ca="1">SUM(OFFSET(Tableau65[[#This Row],[JOURS A MAINTENIR A 70%]],MAX(-11,2-ROW()),,MIN(12,ROW()-1),))</f>
        <v>0</v>
      </c>
      <c r="J3" s="5">
        <f>(Tableau65[[#This Row],[MOIS]]-$L$3-Tableau65[[#This Row],[CUMUL MALADIE]])/365</f>
        <v>0.98356164383561639</v>
      </c>
      <c r="L3" s="6">
        <v>44228</v>
      </c>
      <c r="M3" s="7"/>
      <c r="N3" s="8">
        <v>0</v>
      </c>
      <c r="O3" s="8">
        <v>0</v>
      </c>
      <c r="P3" s="8">
        <v>0</v>
      </c>
      <c r="Q3" s="8">
        <v>0</v>
      </c>
    </row>
    <row r="4" spans="1:19" x14ac:dyDescent="0.25">
      <c r="A4" s="3">
        <v>44620</v>
      </c>
      <c r="B4" s="4"/>
      <c r="C4" s="4">
        <f>SUM($B$3:B4)</f>
        <v>5</v>
      </c>
      <c r="D4" s="4">
        <f>(LOOKUP(Tableau65[[#This Row],[PRÉSENCE EFFECTIVE]],$N$3:$O$7))</f>
        <v>30</v>
      </c>
      <c r="E4" s="13">
        <f ca="1">MAX(0,MIN(1*Tableau65[[#This Row],[NB JOURS MALADIE]],-SUM(-Tableau65[[#This Row],[DURÉE MAINTIEN MAXI 80%]],F3)))</f>
        <v>0</v>
      </c>
      <c r="F4" s="4">
        <f ca="1">SUM(OFFSET(Tableau65[[#This Row],[JOURS A MAINTENIR A 80%]],MAX(-11,2-ROW()),,MIN(12,ROW()-1),))</f>
        <v>0</v>
      </c>
      <c r="G4" s="4">
        <f>LOOKUP(Tableau65[[#This Row],[PRÉSENCE EFFECTIVE]],$P$3:$Q$6)</f>
        <v>30</v>
      </c>
      <c r="H4" s="16">
        <f ca="1">MAX(MIN(-SUM(-Tableau65[[#This Row],[DURÉE MAINTIEN MAXI 70%]],I3),Tableau65[[#This Row],[NB JOURS MALADIE]]-Tableau65[[#This Row],[JOURS A MAINTENIR A 80%]]),0)</f>
        <v>0</v>
      </c>
      <c r="I4" s="4">
        <f ca="1">SUM(OFFSET(Tableau65[[#This Row],[JOURS A MAINTENIR A 70%]],MAX(-11,2-ROW()),,MIN(12,ROW()-1),))</f>
        <v>0</v>
      </c>
      <c r="J4" s="5">
        <f>(Tableau65[[#This Row],[MOIS]]-$L$3-Tableau65[[#This Row],[CUMUL MALADIE]])/365</f>
        <v>1.0602739726027397</v>
      </c>
      <c r="M4" s="9"/>
      <c r="N4" s="8">
        <v>1</v>
      </c>
      <c r="O4" s="8">
        <v>30</v>
      </c>
      <c r="P4" s="8">
        <v>1</v>
      </c>
      <c r="Q4" s="8">
        <v>30</v>
      </c>
      <c r="S4" t="s">
        <v>13</v>
      </c>
    </row>
    <row r="5" spans="1:19" x14ac:dyDescent="0.25">
      <c r="A5" s="3">
        <v>44651</v>
      </c>
      <c r="B5" s="4"/>
      <c r="C5" s="4">
        <f>SUM($B$3:B5)</f>
        <v>5</v>
      </c>
      <c r="D5" s="4">
        <f>(LOOKUP(Tableau65[[#This Row],[PRÉSENCE EFFECTIVE]],$N$3:$O$7))</f>
        <v>30</v>
      </c>
      <c r="E5" s="13">
        <f ca="1">MAX(0,MIN(1*Tableau65[[#This Row],[NB JOURS MALADIE]],-SUM(-Tableau65[[#This Row],[DURÉE MAINTIEN MAXI 80%]],F4)))</f>
        <v>0</v>
      </c>
      <c r="F5" s="4">
        <f ca="1">SUM(OFFSET(Tableau65[[#This Row],[JOURS A MAINTENIR A 80%]],MAX(-11,2-ROW()),,MIN(12,ROW()-1),))</f>
        <v>0</v>
      </c>
      <c r="G5" s="4">
        <f>LOOKUP(Tableau65[[#This Row],[PRÉSENCE EFFECTIVE]],$P$3:$Q$6)</f>
        <v>30</v>
      </c>
      <c r="H5" s="16">
        <f ca="1">MAX(MIN(-SUM(-Tableau65[[#This Row],[DURÉE MAINTIEN MAXI 70%]],I4),Tableau65[[#This Row],[NB JOURS MALADIE]]-Tableau65[[#This Row],[JOURS A MAINTENIR A 80%]]),0)</f>
        <v>0</v>
      </c>
      <c r="I5" s="4">
        <f ca="1">SUM(OFFSET(Tableau65[[#This Row],[JOURS A MAINTENIR A 70%]],MAX(-11,2-ROW()),,MIN(12,ROW()-1),))</f>
        <v>0</v>
      </c>
      <c r="J5" s="5">
        <f>(Tableau65[[#This Row],[MOIS]]-$L$3-Tableau65[[#This Row],[CUMUL MALADIE]])/365</f>
        <v>1.1452054794520548</v>
      </c>
      <c r="M5" s="9"/>
      <c r="N5" s="8">
        <v>3</v>
      </c>
      <c r="O5" s="8">
        <v>90</v>
      </c>
      <c r="P5" s="8">
        <v>3</v>
      </c>
      <c r="Q5" s="8">
        <v>60</v>
      </c>
      <c r="S5" t="s">
        <v>14</v>
      </c>
    </row>
    <row r="6" spans="1:19" x14ac:dyDescent="0.25">
      <c r="A6" s="3">
        <v>44681</v>
      </c>
      <c r="B6" s="4">
        <v>5</v>
      </c>
      <c r="C6" s="4">
        <f>SUM($B$3:B6)</f>
        <v>10</v>
      </c>
      <c r="D6" s="4">
        <f>(LOOKUP(Tableau65[[#This Row],[PRÉSENCE EFFECTIVE]],$N$3:$O$7))</f>
        <v>30</v>
      </c>
      <c r="E6" s="13">
        <f ca="1">MAX(0,MIN(1*Tableau65[[#This Row],[NB JOURS MALADIE]],-SUM(-Tableau65[[#This Row],[DURÉE MAINTIEN MAXI 80%]],F5)))</f>
        <v>5</v>
      </c>
      <c r="F6" s="4">
        <f ca="1">SUM(OFFSET(Tableau65[[#This Row],[JOURS A MAINTENIR A 80%]],MAX(-11,2-ROW()),,MIN(12,ROW()-1),))</f>
        <v>5</v>
      </c>
      <c r="G6" s="4">
        <f>LOOKUP(Tableau65[[#This Row],[PRÉSENCE EFFECTIVE]],$P$3:$Q$6)</f>
        <v>30</v>
      </c>
      <c r="H6" s="16">
        <f ca="1">MAX(MIN(-SUM(-Tableau65[[#This Row],[DURÉE MAINTIEN MAXI 70%]],I5),Tableau65[[#This Row],[NB JOURS MALADIE]]-Tableau65[[#This Row],[JOURS A MAINTENIR A 80%]]),0)</f>
        <v>0</v>
      </c>
      <c r="I6" s="4">
        <f ca="1">SUM(OFFSET(Tableau65[[#This Row],[JOURS A MAINTENIR A 70%]],MAX(-11,2-ROW()),,MIN(12,ROW()-1),))</f>
        <v>0</v>
      </c>
      <c r="J6" s="5">
        <f>(Tableau65[[#This Row],[MOIS]]-$L$3-Tableau65[[#This Row],[CUMUL MALADIE]])/365</f>
        <v>1.2136986301369863</v>
      </c>
      <c r="M6" s="9"/>
      <c r="N6" s="8">
        <v>5</v>
      </c>
      <c r="O6" s="8">
        <v>120</v>
      </c>
      <c r="P6" s="8">
        <v>5</v>
      </c>
      <c r="Q6" s="8">
        <v>120</v>
      </c>
      <c r="S6" t="s">
        <v>15</v>
      </c>
    </row>
    <row r="7" spans="1:19" x14ac:dyDescent="0.25">
      <c r="A7" s="3">
        <v>44712</v>
      </c>
      <c r="B7" s="4"/>
      <c r="C7" s="4">
        <f>SUM($B$3:B7)</f>
        <v>10</v>
      </c>
      <c r="D7" s="4">
        <f>(LOOKUP(Tableau65[[#This Row],[PRÉSENCE EFFECTIVE]],$N$3:$O$7))</f>
        <v>30</v>
      </c>
      <c r="E7" s="13">
        <f ca="1">MAX(0,MIN(1*Tableau65[[#This Row],[NB JOURS MALADIE]],-SUM(-Tableau65[[#This Row],[DURÉE MAINTIEN MAXI 80%]],F6)))</f>
        <v>0</v>
      </c>
      <c r="F7" s="4">
        <f ca="1">SUM(OFFSET(Tableau65[[#This Row],[JOURS A MAINTENIR A 80%]],MAX(-11,2-ROW()),,MIN(12,ROW()-1),))</f>
        <v>5</v>
      </c>
      <c r="G7" s="4">
        <f>LOOKUP(Tableau65[[#This Row],[PRÉSENCE EFFECTIVE]],$P$3:$Q$6)</f>
        <v>30</v>
      </c>
      <c r="H7" s="16">
        <f ca="1">MAX(MIN(-SUM(-Tableau65[[#This Row],[DURÉE MAINTIEN MAXI 70%]],I6),Tableau65[[#This Row],[NB JOURS MALADIE]]-Tableau65[[#This Row],[JOURS A MAINTENIR A 80%]]),0)</f>
        <v>0</v>
      </c>
      <c r="I7" s="4">
        <f ca="1">SUM(OFFSET(Tableau65[[#This Row],[JOURS A MAINTENIR A 70%]],MAX(-11,2-ROW()),,MIN(12,ROW()-1),))</f>
        <v>0</v>
      </c>
      <c r="J7" s="5">
        <f>(Tableau65[[#This Row],[MOIS]]-$L$3-Tableau65[[#This Row],[CUMUL MALADIE]])/365</f>
        <v>1.2986301369863014</v>
      </c>
      <c r="M7" s="9"/>
      <c r="N7" s="8">
        <v>7</v>
      </c>
      <c r="O7" s="8">
        <v>150</v>
      </c>
      <c r="P7" s="8"/>
      <c r="Q7" s="8"/>
      <c r="S7" t="s">
        <v>16</v>
      </c>
    </row>
    <row r="8" spans="1:19" x14ac:dyDescent="0.25">
      <c r="A8" s="3">
        <v>44742</v>
      </c>
      <c r="B8" s="4"/>
      <c r="C8" s="4">
        <f>SUM($B$3:B8)</f>
        <v>10</v>
      </c>
      <c r="D8" s="4">
        <f>(LOOKUP(Tableau65[[#This Row],[PRÉSENCE EFFECTIVE]],$N$3:$O$7))</f>
        <v>30</v>
      </c>
      <c r="E8" s="13">
        <f ca="1">MAX(0,MIN(1*Tableau65[[#This Row],[NB JOURS MALADIE]],-SUM(-Tableau65[[#This Row],[DURÉE MAINTIEN MAXI 80%]],F7)))</f>
        <v>0</v>
      </c>
      <c r="F8" s="4">
        <f ca="1">SUM(OFFSET(Tableau65[[#This Row],[JOURS A MAINTENIR A 80%]],MAX(-11,2-ROW()),,MIN(12,ROW()-1),))</f>
        <v>5</v>
      </c>
      <c r="G8" s="4">
        <f>LOOKUP(Tableau65[[#This Row],[PRÉSENCE EFFECTIVE]],$P$3:$Q$6)</f>
        <v>30</v>
      </c>
      <c r="H8" s="16">
        <f ca="1">MAX(MIN(-SUM(-Tableau65[[#This Row],[DURÉE MAINTIEN MAXI 70%]],I7),Tableau65[[#This Row],[NB JOURS MALADIE]]-Tableau65[[#This Row],[JOURS A MAINTENIR A 80%]]),0)</f>
        <v>0</v>
      </c>
      <c r="I8" s="4">
        <f ca="1">SUM(OFFSET(Tableau65[[#This Row],[JOURS A MAINTENIR A 70%]],MAX(-11,2-ROW()),,MIN(12,ROW()-1),))</f>
        <v>0</v>
      </c>
      <c r="J8" s="5">
        <f>(Tableau65[[#This Row],[MOIS]]-$L$3-Tableau65[[#This Row],[CUMUL MALADIE]])/365</f>
        <v>1.3808219178082193</v>
      </c>
      <c r="M8" s="9"/>
      <c r="N8"/>
      <c r="P8" s="8"/>
      <c r="Q8" s="8"/>
      <c r="S8" t="s">
        <v>17</v>
      </c>
    </row>
    <row r="9" spans="1:19" x14ac:dyDescent="0.25">
      <c r="A9" s="3">
        <v>44773</v>
      </c>
      <c r="B9" s="4">
        <v>5</v>
      </c>
      <c r="C9" s="4">
        <f>SUM($B$3:B9)</f>
        <v>15</v>
      </c>
      <c r="D9" s="4">
        <f>(LOOKUP(Tableau65[[#This Row],[PRÉSENCE EFFECTIVE]],$N$3:$O$7))</f>
        <v>30</v>
      </c>
      <c r="E9" s="13">
        <f ca="1">MAX(0,MIN(1*Tableau65[[#This Row],[NB JOURS MALADIE]],-SUM(-Tableau65[[#This Row],[DURÉE MAINTIEN MAXI 80%]],F8)))</f>
        <v>5</v>
      </c>
      <c r="F9" s="4">
        <f ca="1">SUM(OFFSET(Tableau65[[#This Row],[JOURS A MAINTENIR A 80%]],MAX(-11,2-ROW()),,MIN(12,ROW()-1),))</f>
        <v>10</v>
      </c>
      <c r="G9" s="4">
        <f>LOOKUP(Tableau65[[#This Row],[PRÉSENCE EFFECTIVE]],$P$3:$Q$6)</f>
        <v>30</v>
      </c>
      <c r="H9" s="16">
        <f ca="1">MAX(MIN(-SUM(-Tableau65[[#This Row],[DURÉE MAINTIEN MAXI 70%]],I8),Tableau65[[#This Row],[NB JOURS MALADIE]]-Tableau65[[#This Row],[JOURS A MAINTENIR A 80%]]),0)</f>
        <v>0</v>
      </c>
      <c r="I9" s="4">
        <f ca="1">SUM(OFFSET(Tableau65[[#This Row],[JOURS A MAINTENIR A 70%]],MAX(-11,2-ROW()),,MIN(12,ROW()-1),))</f>
        <v>0</v>
      </c>
      <c r="J9" s="5">
        <f>(Tableau65[[#This Row],[MOIS]]-$L$3-Tableau65[[#This Row],[CUMUL MALADIE]])/365</f>
        <v>1.452054794520548</v>
      </c>
      <c r="M9" s="9"/>
      <c r="N9"/>
      <c r="P9" s="8"/>
      <c r="Q9" s="8"/>
      <c r="S9" t="s">
        <v>16</v>
      </c>
    </row>
    <row r="10" spans="1:19" x14ac:dyDescent="0.25">
      <c r="A10" s="3">
        <v>44804</v>
      </c>
      <c r="B10" s="4"/>
      <c r="C10" s="4">
        <f>SUM($B$3:B10)</f>
        <v>15</v>
      </c>
      <c r="D10" s="4">
        <f>(LOOKUP(Tableau65[[#This Row],[PRÉSENCE EFFECTIVE]],$N$3:$O$7))</f>
        <v>30</v>
      </c>
      <c r="E10" s="13">
        <f ca="1">MAX(0,MIN(1*Tableau65[[#This Row],[NB JOURS MALADIE]],-SUM(-Tableau65[[#This Row],[DURÉE MAINTIEN MAXI 80%]],F9)))</f>
        <v>0</v>
      </c>
      <c r="F10" s="4">
        <f ca="1">SUM(OFFSET(Tableau65[[#This Row],[JOURS A MAINTENIR A 80%]],MAX(-11,2-ROW()),,MIN(12,ROW()-1),))</f>
        <v>10</v>
      </c>
      <c r="G10" s="4">
        <f>LOOKUP(Tableau65[[#This Row],[PRÉSENCE EFFECTIVE]],$P$3:$Q$6)</f>
        <v>30</v>
      </c>
      <c r="H10" s="16">
        <f ca="1">MAX(MIN(-SUM(-Tableau65[[#This Row],[DURÉE MAINTIEN MAXI 70%]],I9),Tableau65[[#This Row],[NB JOURS MALADIE]]-Tableau65[[#This Row],[JOURS A MAINTENIR A 80%]]),0)</f>
        <v>0</v>
      </c>
      <c r="I10" s="4">
        <f ca="1">SUM(OFFSET(Tableau65[[#This Row],[JOURS A MAINTENIR A 70%]],MAX(-11,2-ROW()),,MIN(12,ROW()-1),))</f>
        <v>0</v>
      </c>
      <c r="J10" s="5">
        <f>(Tableau65[[#This Row],[MOIS]]-$L$3-Tableau65[[#This Row],[CUMUL MALADIE]])/365</f>
        <v>1.536986301369863</v>
      </c>
      <c r="N10"/>
      <c r="S10" t="s">
        <v>18</v>
      </c>
    </row>
    <row r="11" spans="1:19" x14ac:dyDescent="0.25">
      <c r="A11" s="3">
        <v>44834</v>
      </c>
      <c r="B11" s="4"/>
      <c r="C11" s="4">
        <f>SUM($B$3:B11)</f>
        <v>15</v>
      </c>
      <c r="D11" s="4">
        <f>(LOOKUP(Tableau65[[#This Row],[PRÉSENCE EFFECTIVE]],$N$3:$O$7))</f>
        <v>30</v>
      </c>
      <c r="E11" s="13">
        <f ca="1">MAX(0,MIN(1*Tableau65[[#This Row],[NB JOURS MALADIE]],-SUM(-Tableau65[[#This Row],[DURÉE MAINTIEN MAXI 80%]],F10)))</f>
        <v>0</v>
      </c>
      <c r="F11" s="4">
        <f ca="1">SUM(OFFSET(Tableau65[[#This Row],[JOURS A MAINTENIR A 80%]],MAX(-11,2-ROW()),,MIN(12,ROW()-1),))</f>
        <v>10</v>
      </c>
      <c r="G11" s="4">
        <f>LOOKUP(Tableau65[[#This Row],[PRÉSENCE EFFECTIVE]],$P$3:$Q$6)</f>
        <v>30</v>
      </c>
      <c r="H11" s="16">
        <f ca="1">MAX(MIN(-SUM(-Tableau65[[#This Row],[DURÉE MAINTIEN MAXI 70%]],I10),Tableau65[[#This Row],[NB JOURS MALADIE]]-Tableau65[[#This Row],[JOURS A MAINTENIR A 80%]]),0)</f>
        <v>0</v>
      </c>
      <c r="I11" s="4">
        <f ca="1">SUM(OFFSET(Tableau65[[#This Row],[JOURS A MAINTENIR A 70%]],MAX(-11,2-ROW()),,MIN(12,ROW()-1),))</f>
        <v>0</v>
      </c>
      <c r="J11" s="5">
        <f>(Tableau65[[#This Row],[MOIS]]-$L$3-Tableau65[[#This Row],[CUMUL MALADIE]])/365</f>
        <v>1.6191780821917807</v>
      </c>
      <c r="N11"/>
      <c r="S11" t="s">
        <v>19</v>
      </c>
    </row>
    <row r="12" spans="1:19" x14ac:dyDescent="0.25">
      <c r="A12" s="3">
        <v>44865</v>
      </c>
      <c r="B12" s="4">
        <v>8</v>
      </c>
      <c r="C12" s="4">
        <f>SUM($B$3:B12)</f>
        <v>23</v>
      </c>
      <c r="D12" s="4">
        <f>(LOOKUP(Tableau65[[#This Row],[PRÉSENCE EFFECTIVE]],$N$3:$O$7))</f>
        <v>30</v>
      </c>
      <c r="E12" s="13">
        <f ca="1">MAX(0,MIN(1*Tableau65[[#This Row],[NB JOURS MALADIE]],-SUM(-Tableau65[[#This Row],[DURÉE MAINTIEN MAXI 80%]],F11)))</f>
        <v>8</v>
      </c>
      <c r="F12" s="4">
        <f ca="1">SUM(OFFSET(Tableau65[[#This Row],[JOURS A MAINTENIR A 80%]],MAX(-11,2-ROW()),,MIN(12,ROW()-1),))</f>
        <v>18</v>
      </c>
      <c r="G12" s="4">
        <f>LOOKUP(Tableau65[[#This Row],[PRÉSENCE EFFECTIVE]],$P$3:$Q$6)</f>
        <v>30</v>
      </c>
      <c r="H12" s="16">
        <f ca="1">MAX(MIN(-SUM(-Tableau65[[#This Row],[DURÉE MAINTIEN MAXI 70%]],I11),Tableau65[[#This Row],[NB JOURS MALADIE]]-Tableau65[[#This Row],[JOURS A MAINTENIR A 80%]]),0)</f>
        <v>0</v>
      </c>
      <c r="I12" s="4">
        <f ca="1">SUM(OFFSET(Tableau65[[#This Row],[JOURS A MAINTENIR A 70%]],MAX(-11,2-ROW()),,MIN(12,ROW()-1),))</f>
        <v>0</v>
      </c>
      <c r="J12" s="5">
        <f>(Tableau65[[#This Row],[MOIS]]-$L$3-Tableau65[[#This Row],[CUMUL MALADIE]])/365</f>
        <v>1.6821917808219178</v>
      </c>
      <c r="N12"/>
    </row>
    <row r="13" spans="1:19" x14ac:dyDescent="0.25">
      <c r="A13" s="3">
        <v>44895</v>
      </c>
      <c r="B13" s="4"/>
      <c r="C13" s="4">
        <f>SUM($B$3:B13)</f>
        <v>23</v>
      </c>
      <c r="D13" s="4">
        <f>(LOOKUP(Tableau65[[#This Row],[PRÉSENCE EFFECTIVE]],$N$3:$O$7))</f>
        <v>30</v>
      </c>
      <c r="E13" s="13">
        <f ca="1">MAX(0,MIN(1*Tableau65[[#This Row],[NB JOURS MALADIE]],-SUM(-Tableau65[[#This Row],[DURÉE MAINTIEN MAXI 80%]],F12)))</f>
        <v>0</v>
      </c>
      <c r="F13" s="4">
        <f ca="1">SUM(OFFSET(Tableau65[[#This Row],[JOURS A MAINTENIR A 80%]],MAX(-11,2-ROW()),,MIN(12,ROW()-1),))</f>
        <v>18</v>
      </c>
      <c r="G13" s="4">
        <f>LOOKUP(Tableau65[[#This Row],[PRÉSENCE EFFECTIVE]],$P$3:$Q$6)</f>
        <v>30</v>
      </c>
      <c r="H13" s="16">
        <f ca="1">MAX(MIN(-SUM(-Tableau65[[#This Row],[DURÉE MAINTIEN MAXI 70%]],I12),Tableau65[[#This Row],[NB JOURS MALADIE]]-Tableau65[[#This Row],[JOURS A MAINTENIR A 80%]]),0)</f>
        <v>0</v>
      </c>
      <c r="I13" s="4">
        <f ca="1">SUM(OFFSET(Tableau65[[#This Row],[JOURS A MAINTENIR A 70%]],MAX(-11,2-ROW()),,MIN(12,ROW()-1),))</f>
        <v>0</v>
      </c>
      <c r="J13" s="5">
        <f>(Tableau65[[#This Row],[MOIS]]-$L$3-Tableau65[[#This Row],[CUMUL MALADIE]])/365</f>
        <v>1.7643835616438357</v>
      </c>
      <c r="N13"/>
    </row>
    <row r="14" spans="1:19" x14ac:dyDescent="0.25">
      <c r="A14" s="3">
        <v>44926</v>
      </c>
      <c r="B14" s="4">
        <v>28</v>
      </c>
      <c r="C14" s="4">
        <f>SUM($B$3:B14)</f>
        <v>51</v>
      </c>
      <c r="D14" s="4">
        <f>(LOOKUP(Tableau65[[#This Row],[PRÉSENCE EFFECTIVE]],$N$3:$O$7))</f>
        <v>30</v>
      </c>
      <c r="E14" s="13">
        <f ca="1">MAX(0,MIN(1*Tableau65[[#This Row],[NB JOURS MALADIE]],-SUM(-Tableau65[[#This Row],[DURÉE MAINTIEN MAXI 80%]],F13)))</f>
        <v>12</v>
      </c>
      <c r="F14" s="4">
        <f ca="1">SUM(OFFSET(Tableau65[[#This Row],[JOURS A MAINTENIR A 80%]],MAX(-11,2-ROW()),,MIN(12,ROW()-1),))</f>
        <v>30</v>
      </c>
      <c r="G14" s="4">
        <f>LOOKUP(Tableau65[[#This Row],[PRÉSENCE EFFECTIVE]],$P$3:$Q$6)</f>
        <v>30</v>
      </c>
      <c r="H14" s="16">
        <f ca="1">MAX(MIN(-SUM(-Tableau65[[#This Row],[DURÉE MAINTIEN MAXI 70%]],I13),Tableau65[[#This Row],[NB JOURS MALADIE]]-Tableau65[[#This Row],[JOURS A MAINTENIR A 80%]]),0)</f>
        <v>16</v>
      </c>
      <c r="I14" s="4">
        <f ca="1">SUM(OFFSET(Tableau65[[#This Row],[JOURS A MAINTENIR A 70%]],MAX(-11,2-ROW()),,MIN(12,ROW()-1),))</f>
        <v>16</v>
      </c>
      <c r="J14" s="5">
        <f>(Tableau65[[#This Row],[MOIS]]-$L$3-Tableau65[[#This Row],[CUMUL MALADIE]])/365</f>
        <v>1.7726027397260273</v>
      </c>
      <c r="N14"/>
      <c r="S14" t="s">
        <v>20</v>
      </c>
    </row>
    <row r="15" spans="1:19" x14ac:dyDescent="0.25">
      <c r="A15" s="3">
        <v>44957</v>
      </c>
      <c r="B15" s="4">
        <v>30</v>
      </c>
      <c r="C15" s="4">
        <f>SUM($B$3:B15)</f>
        <v>81</v>
      </c>
      <c r="D15" s="4">
        <f>(LOOKUP(Tableau65[[#This Row],[PRÉSENCE EFFECTIVE]],$N$3:$O$7))</f>
        <v>30</v>
      </c>
      <c r="E15" s="13">
        <f ca="1">MAX(0,MIN(1*Tableau65[[#This Row],[NB JOURS MALADIE]],-SUM(-Tableau65[[#This Row],[DURÉE MAINTIEN MAXI 80%]],F14)))</f>
        <v>0</v>
      </c>
      <c r="F15" s="4">
        <f ca="1">SUM(OFFSET(Tableau65[[#This Row],[JOURS A MAINTENIR A 80%]],MAX(-11,2-ROW()),,MIN(12,ROW()-1),))</f>
        <v>30</v>
      </c>
      <c r="G15" s="4">
        <f>LOOKUP(Tableau65[[#This Row],[PRÉSENCE EFFECTIVE]],$P$3:$Q$6)</f>
        <v>30</v>
      </c>
      <c r="H15" s="16">
        <f ca="1">MAX(MIN(-SUM(-Tableau65[[#This Row],[DURÉE MAINTIEN MAXI 70%]],I14),Tableau65[[#This Row],[NB JOURS MALADIE]]-Tableau65[[#This Row],[JOURS A MAINTENIR A 80%]]),0)</f>
        <v>14</v>
      </c>
      <c r="I15" s="4">
        <f ca="1">SUM(OFFSET(Tableau65[[#This Row],[JOURS A MAINTENIR A 70%]],MAX(-11,2-ROW()),,MIN(12,ROW()-1),))</f>
        <v>30</v>
      </c>
      <c r="J15" s="5">
        <f>(Tableau65[[#This Row],[MOIS]]-$L$3-Tableau65[[#This Row],[CUMUL MALADIE]])/365</f>
        <v>1.7753424657534247</v>
      </c>
      <c r="N15"/>
      <c r="S15" t="s">
        <v>14</v>
      </c>
    </row>
    <row r="16" spans="1:19" x14ac:dyDescent="0.25">
      <c r="A16" s="3">
        <v>44985</v>
      </c>
      <c r="B16" s="4"/>
      <c r="C16" s="4">
        <f>SUM($B$3:B16)</f>
        <v>81</v>
      </c>
      <c r="D16" s="4">
        <f>(LOOKUP(Tableau65[[#This Row],[PRÉSENCE EFFECTIVE]],$N$3:$O$7))</f>
        <v>30</v>
      </c>
      <c r="E16" s="13">
        <f ca="1">MAX(0,MIN(1*Tableau65[[#This Row],[NB JOURS MALADIE]],-SUM(-Tableau65[[#This Row],[DURÉE MAINTIEN MAXI 80%]],F15)))</f>
        <v>0</v>
      </c>
      <c r="F16" s="4">
        <f ca="1">SUM(OFFSET(Tableau65[[#This Row],[JOURS A MAINTENIR A 80%]],MAX(-11,2-ROW()),,MIN(12,ROW()-1),))</f>
        <v>30</v>
      </c>
      <c r="G16" s="4">
        <f>LOOKUP(Tableau65[[#This Row],[PRÉSENCE EFFECTIVE]],$P$3:$Q$6)</f>
        <v>30</v>
      </c>
      <c r="H16" s="16">
        <f ca="1">MAX(MIN(-SUM(-Tableau65[[#This Row],[DURÉE MAINTIEN MAXI 70%]],I15),Tableau65[[#This Row],[NB JOURS MALADIE]]-Tableau65[[#This Row],[JOURS A MAINTENIR A 80%]]),0)</f>
        <v>0</v>
      </c>
      <c r="I16" s="4">
        <f ca="1">SUM(OFFSET(Tableau65[[#This Row],[JOURS A MAINTENIR A 70%]],MAX(-11,2-ROW()),,MIN(12,ROW()-1),))</f>
        <v>30</v>
      </c>
      <c r="J16" s="5">
        <f>(Tableau65[[#This Row],[MOIS]]-$L$3-Tableau65[[#This Row],[CUMUL MALADIE]])/365</f>
        <v>1.8520547945205479</v>
      </c>
      <c r="N16"/>
      <c r="S16" t="s">
        <v>21</v>
      </c>
    </row>
    <row r="17" spans="1:19" x14ac:dyDescent="0.25">
      <c r="A17" s="3">
        <v>45016</v>
      </c>
      <c r="B17" s="4">
        <v>6</v>
      </c>
      <c r="C17" s="4">
        <f>SUM($B$3:B17)</f>
        <v>87</v>
      </c>
      <c r="D17" s="4">
        <f>(LOOKUP(Tableau65[[#This Row],[PRÉSENCE EFFECTIVE]],$N$3:$O$7))</f>
        <v>30</v>
      </c>
      <c r="E17" s="13">
        <f ca="1">MAX(0,MIN(1*Tableau65[[#This Row],[NB JOURS MALADIE]],-SUM(-Tableau65[[#This Row],[DURÉE MAINTIEN MAXI 80%]],F16)))</f>
        <v>0</v>
      </c>
      <c r="F17" s="4">
        <f ca="1">SUM(OFFSET(Tableau65[[#This Row],[JOURS A MAINTENIR A 80%]],MAX(-11,2-ROW()),,MIN(12,ROW()-1),))</f>
        <v>30</v>
      </c>
      <c r="G17" s="4">
        <f>LOOKUP(Tableau65[[#This Row],[PRÉSENCE EFFECTIVE]],$P$3:$Q$6)</f>
        <v>30</v>
      </c>
      <c r="H17" s="16">
        <f ca="1">MAX(MIN(-SUM(-Tableau65[[#This Row],[DURÉE MAINTIEN MAXI 70%]],I16),Tableau65[[#This Row],[NB JOURS MALADIE]]-Tableau65[[#This Row],[JOURS A MAINTENIR A 80%]]),0)</f>
        <v>0</v>
      </c>
      <c r="I17" s="4">
        <f ca="1">SUM(OFFSET(Tableau65[[#This Row],[JOURS A MAINTENIR A 70%]],MAX(-11,2-ROW()),,MIN(12,ROW()-1),))</f>
        <v>30</v>
      </c>
      <c r="J17" s="5">
        <f>(Tableau65[[#This Row],[MOIS]]-$L$3-Tableau65[[#This Row],[CUMUL MALADIE]])/365</f>
        <v>1.9205479452054794</v>
      </c>
      <c r="N17"/>
      <c r="S17" t="s">
        <v>19</v>
      </c>
    </row>
    <row r="18" spans="1:19" x14ac:dyDescent="0.25">
      <c r="A18" s="3">
        <v>45046</v>
      </c>
      <c r="B18" s="4">
        <v>1</v>
      </c>
      <c r="C18" s="4">
        <f>SUM($B$3:B18)</f>
        <v>88</v>
      </c>
      <c r="D18" s="4">
        <f>(LOOKUP(Tableau65[[#This Row],[PRÉSENCE EFFECTIVE]],$N$3:$O$7))</f>
        <v>30</v>
      </c>
      <c r="E18" s="13">
        <f ca="1">MAX(0,MIN(1*Tableau65[[#This Row],[NB JOURS MALADIE]],-SUM(-Tableau65[[#This Row],[DURÉE MAINTIEN MAXI 80%]],F17)))</f>
        <v>0</v>
      </c>
      <c r="F18" s="4">
        <f ca="1">SUM(OFFSET(Tableau65[[#This Row],[JOURS A MAINTENIR A 80%]],MAX(-11,2-ROW()),,MIN(12,ROW()-1),))</f>
        <v>25</v>
      </c>
      <c r="G18" s="4">
        <f>LOOKUP(Tableau65[[#This Row],[PRÉSENCE EFFECTIVE]],$P$3:$Q$6)</f>
        <v>30</v>
      </c>
      <c r="H18" s="16">
        <f ca="1">MAX(MIN(-SUM(-Tableau65[[#This Row],[DURÉE MAINTIEN MAXI 70%]],I17),Tableau65[[#This Row],[NB JOURS MALADIE]]-Tableau65[[#This Row],[JOURS A MAINTENIR A 80%]]),0)</f>
        <v>0</v>
      </c>
      <c r="I18" s="4">
        <f ca="1">SUM(OFFSET(Tableau65[[#This Row],[JOURS A MAINTENIR A 70%]],MAX(-11,2-ROW()),,MIN(12,ROW()-1),))</f>
        <v>30</v>
      </c>
      <c r="J18" s="5">
        <f>(Tableau65[[#This Row],[MOIS]]-$L$3-Tableau65[[#This Row],[CUMUL MALADIE]])/365</f>
        <v>2</v>
      </c>
      <c r="N18"/>
      <c r="S18" t="s">
        <v>17</v>
      </c>
    </row>
    <row r="19" spans="1:19" x14ac:dyDescent="0.25">
      <c r="A19" s="3">
        <v>45077</v>
      </c>
      <c r="B19" s="4"/>
      <c r="C19" s="4">
        <f>SUM($B$3:B19)</f>
        <v>88</v>
      </c>
      <c r="D19" s="4">
        <f>(LOOKUP(Tableau65[[#This Row],[PRÉSENCE EFFECTIVE]],$N$3:$O$7))</f>
        <v>30</v>
      </c>
      <c r="E19" s="13">
        <f ca="1">MAX(0,MIN(1*Tableau65[[#This Row],[NB JOURS MALADIE]],-SUM(-Tableau65[[#This Row],[DURÉE MAINTIEN MAXI 80%]],F18)))</f>
        <v>0</v>
      </c>
      <c r="F19" s="4">
        <f ca="1">SUM(OFFSET(Tableau65[[#This Row],[JOURS A MAINTENIR A 80%]],MAX(-11,2-ROW()),,MIN(12,ROW()-1),))</f>
        <v>25</v>
      </c>
      <c r="G19" s="4">
        <f>LOOKUP(Tableau65[[#This Row],[PRÉSENCE EFFECTIVE]],$P$3:$Q$6)</f>
        <v>30</v>
      </c>
      <c r="H19" s="16">
        <f ca="1">MAX(MIN(-SUM(-Tableau65[[#This Row],[DURÉE MAINTIEN MAXI 70%]],I18),Tableau65[[#This Row],[NB JOURS MALADIE]]-Tableau65[[#This Row],[JOURS A MAINTENIR A 80%]]),0)</f>
        <v>0</v>
      </c>
      <c r="I19" s="4">
        <f ca="1">SUM(OFFSET(Tableau65[[#This Row],[JOURS A MAINTENIR A 70%]],MAX(-11,2-ROW()),,MIN(12,ROW()-1),))</f>
        <v>30</v>
      </c>
      <c r="J19" s="5">
        <f>(Tableau65[[#This Row],[MOIS]]-$L$3-Tableau65[[#This Row],[CUMUL MALADIE]])/365</f>
        <v>2.0849315068493151</v>
      </c>
      <c r="N19"/>
      <c r="O19" t="s">
        <v>26</v>
      </c>
      <c r="S19" t="s">
        <v>22</v>
      </c>
    </row>
    <row r="20" spans="1:19" x14ac:dyDescent="0.25">
      <c r="A20" s="3">
        <v>45107</v>
      </c>
      <c r="B20" s="4">
        <v>30</v>
      </c>
      <c r="C20" s="4">
        <f>SUM($B$3:B20)</f>
        <v>118</v>
      </c>
      <c r="D20" s="4">
        <f>(LOOKUP(Tableau65[[#This Row],[PRÉSENCE EFFECTIVE]],$N$3:$O$7))</f>
        <v>30</v>
      </c>
      <c r="E20" s="13">
        <f ca="1">MAX(0,MIN(1*Tableau65[[#This Row],[NB JOURS MALADIE]],-SUM(-Tableau65[[#This Row],[DURÉE MAINTIEN MAXI 80%]],F19)))</f>
        <v>5</v>
      </c>
      <c r="F20" s="4">
        <f ca="1">SUM(OFFSET(Tableau65[[#This Row],[JOURS A MAINTENIR A 80%]],MAX(-11,2-ROW()),,MIN(12,ROW()-1),))</f>
        <v>30</v>
      </c>
      <c r="G20" s="4">
        <f>LOOKUP(Tableau65[[#This Row],[PRÉSENCE EFFECTIVE]],$P$3:$Q$6)</f>
        <v>30</v>
      </c>
      <c r="H20" s="16">
        <f ca="1">MAX(MIN(-SUM(-Tableau65[[#This Row],[DURÉE MAINTIEN MAXI 70%]],I19),Tableau65[[#This Row],[NB JOURS MALADIE]]-Tableau65[[#This Row],[JOURS A MAINTENIR A 80%]]),0)</f>
        <v>0</v>
      </c>
      <c r="I20" s="4">
        <f ca="1">SUM(OFFSET(Tableau65[[#This Row],[JOURS A MAINTENIR A 70%]],MAX(-11,2-ROW()),,MIN(12,ROW()-1),))</f>
        <v>30</v>
      </c>
      <c r="J20" s="5">
        <f>(Tableau65[[#This Row],[MOIS]]-$L$3-Tableau65[[#This Row],[CUMUL MALADIE]])/365</f>
        <v>2.0849315068493151</v>
      </c>
      <c r="N20"/>
      <c r="O20">
        <v>1</v>
      </c>
    </row>
    <row r="21" spans="1:19" x14ac:dyDescent="0.25">
      <c r="A21" s="3">
        <v>45138</v>
      </c>
      <c r="B21" s="4"/>
      <c r="C21" s="4">
        <f>SUM($B$3:B21)</f>
        <v>118</v>
      </c>
      <c r="D21" s="4">
        <f>(LOOKUP(Tableau65[[#This Row],[PRÉSENCE EFFECTIVE]],$N$3:$O$7))</f>
        <v>30</v>
      </c>
      <c r="E21" s="13">
        <f ca="1">MAX(0,MIN(1*Tableau65[[#This Row],[NB JOURS MALADIE]],-SUM(-Tableau65[[#This Row],[DURÉE MAINTIEN MAXI 80%]],F20)))</f>
        <v>0</v>
      </c>
      <c r="F21" s="4">
        <f ca="1">SUM(OFFSET(Tableau65[[#This Row],[JOURS A MAINTENIR A 80%]],MAX(-11,2-ROW()),,MIN(12,ROW()-1),))</f>
        <v>25</v>
      </c>
      <c r="G21" s="4">
        <f>LOOKUP(Tableau65[[#This Row],[PRÉSENCE EFFECTIVE]],$P$3:$Q$6)</f>
        <v>30</v>
      </c>
      <c r="H21" s="16">
        <f ca="1">MAX(MIN(-SUM(-Tableau65[[#This Row],[DURÉE MAINTIEN MAXI 70%]],I20),Tableau65[[#This Row],[NB JOURS MALADIE]]-Tableau65[[#This Row],[JOURS A MAINTENIR A 80%]]),0)</f>
        <v>0</v>
      </c>
      <c r="I21" s="4">
        <f ca="1">SUM(OFFSET(Tableau65[[#This Row],[JOURS A MAINTENIR A 70%]],MAX(-11,2-ROW()),,MIN(12,ROW()-1),))</f>
        <v>30</v>
      </c>
      <c r="J21" s="5">
        <f>(Tableau65[[#This Row],[MOIS]]-$L$3-Tableau65[[#This Row],[CUMUL MALADIE]])/365</f>
        <v>2.1698630136986301</v>
      </c>
      <c r="N21"/>
      <c r="O21">
        <f>SUM(O19,O20)</f>
        <v>1</v>
      </c>
    </row>
    <row r="22" spans="1:19" x14ac:dyDescent="0.25">
      <c r="A22" s="3">
        <v>45169</v>
      </c>
      <c r="B22" s="4"/>
      <c r="C22" s="4">
        <f>SUM($B$3:B22)</f>
        <v>118</v>
      </c>
      <c r="D22" s="4">
        <f>(LOOKUP(Tableau65[[#This Row],[PRÉSENCE EFFECTIVE]],$N$3:$O$7))</f>
        <v>30</v>
      </c>
      <c r="E22" s="13">
        <f ca="1">MAX(0,MIN(1*Tableau65[[#This Row],[NB JOURS MALADIE]],-SUM(-Tableau65[[#This Row],[DURÉE MAINTIEN MAXI 80%]],F21)))</f>
        <v>0</v>
      </c>
      <c r="F22" s="4">
        <f ca="1">SUM(OFFSET(Tableau65[[#This Row],[JOURS A MAINTENIR A 80%]],MAX(-11,2-ROW()),,MIN(12,ROW()-1),))</f>
        <v>25</v>
      </c>
      <c r="G22" s="4">
        <f>LOOKUP(Tableau65[[#This Row],[PRÉSENCE EFFECTIVE]],$P$3:$Q$6)</f>
        <v>30</v>
      </c>
      <c r="H22" s="16">
        <f ca="1">MAX(MIN(-SUM(-Tableau65[[#This Row],[DURÉE MAINTIEN MAXI 70%]],I21),Tableau65[[#This Row],[NB JOURS MALADIE]]-Tableau65[[#This Row],[JOURS A MAINTENIR A 80%]]),0)</f>
        <v>0</v>
      </c>
      <c r="I22" s="4">
        <f ca="1">SUM(OFFSET(Tableau65[[#This Row],[JOURS A MAINTENIR A 70%]],MAX(-11,2-ROW()),,MIN(12,ROW()-1),))</f>
        <v>30</v>
      </c>
      <c r="J22" s="5">
        <f>(Tableau65[[#This Row],[MOIS]]-$L$3-Tableau65[[#This Row],[CUMUL MALADIE]])/365</f>
        <v>2.2547945205479452</v>
      </c>
      <c r="N22"/>
    </row>
    <row r="23" spans="1:19" x14ac:dyDescent="0.25">
      <c r="A23" s="3">
        <v>45199</v>
      </c>
      <c r="B23" s="4"/>
      <c r="C23" s="4">
        <f>SUM($B$3:B23)</f>
        <v>118</v>
      </c>
      <c r="D23" s="4">
        <f>(LOOKUP(Tableau65[[#This Row],[PRÉSENCE EFFECTIVE]],$N$3:$O$7))</f>
        <v>30</v>
      </c>
      <c r="E23" s="13">
        <f ca="1">MAX(0,MIN(1*Tableau65[[#This Row],[NB JOURS MALADIE]],-SUM(-Tableau65[[#This Row],[DURÉE MAINTIEN MAXI 80%]],F22)))</f>
        <v>0</v>
      </c>
      <c r="F23" s="4">
        <f ca="1">SUM(OFFSET(Tableau65[[#This Row],[JOURS A MAINTENIR A 80%]],MAX(-11,2-ROW()),,MIN(12,ROW()-1),))</f>
        <v>25</v>
      </c>
      <c r="G23" s="4">
        <f>LOOKUP(Tableau65[[#This Row],[PRÉSENCE EFFECTIVE]],$P$3:$Q$6)</f>
        <v>30</v>
      </c>
      <c r="H23" s="16">
        <f ca="1">MAX(MIN(-SUM(-Tableau65[[#This Row],[DURÉE MAINTIEN MAXI 70%]],I22),Tableau65[[#This Row],[NB JOURS MALADIE]]-Tableau65[[#This Row],[JOURS A MAINTENIR A 80%]]),0)</f>
        <v>0</v>
      </c>
      <c r="I23" s="4">
        <f ca="1">SUM(OFFSET(Tableau65[[#This Row],[JOURS A MAINTENIR A 70%]],MAX(-11,2-ROW()),,MIN(12,ROW()-1),))</f>
        <v>30</v>
      </c>
      <c r="J23" s="5">
        <f>(Tableau65[[#This Row],[MOIS]]-$L$3-Tableau65[[#This Row],[CUMUL MALADIE]])/365</f>
        <v>2.3369863013698629</v>
      </c>
      <c r="N23"/>
    </row>
    <row r="24" spans="1:19" x14ac:dyDescent="0.25">
      <c r="A24" s="3">
        <v>45230</v>
      </c>
      <c r="B24" s="4"/>
      <c r="C24" s="4">
        <f>SUM($B$3:B24)</f>
        <v>118</v>
      </c>
      <c r="D24" s="4">
        <f>(LOOKUP(Tableau65[[#This Row],[PRÉSENCE EFFECTIVE]],$N$3:$O$7))</f>
        <v>30</v>
      </c>
      <c r="E24" s="13">
        <f ca="1">MAX(0,MIN(1*Tableau65[[#This Row],[NB JOURS MALADIE]],-SUM(-Tableau65[[#This Row],[DURÉE MAINTIEN MAXI 80%]],F23)))</f>
        <v>0</v>
      </c>
      <c r="F24" s="4">
        <f ca="1">SUM(OFFSET(Tableau65[[#This Row],[JOURS A MAINTENIR A 80%]],MAX(-11,2-ROW()),,MIN(12,ROW()-1),))</f>
        <v>17</v>
      </c>
      <c r="G24" s="4">
        <f>LOOKUP(Tableau65[[#This Row],[PRÉSENCE EFFECTIVE]],$P$3:$Q$6)</f>
        <v>30</v>
      </c>
      <c r="H24" s="16">
        <f ca="1">MAX(MIN(-SUM(-Tableau65[[#This Row],[DURÉE MAINTIEN MAXI 70%]],I23),Tableau65[[#This Row],[NB JOURS MALADIE]]-Tableau65[[#This Row],[JOURS A MAINTENIR A 80%]]),0)</f>
        <v>0</v>
      </c>
      <c r="I24" s="4">
        <f ca="1">SUM(OFFSET(Tableau65[[#This Row],[JOURS A MAINTENIR A 70%]],MAX(-11,2-ROW()),,MIN(12,ROW()-1),))</f>
        <v>30</v>
      </c>
      <c r="J24" s="5">
        <f>(Tableau65[[#This Row],[MOIS]]-$L$3-Tableau65[[#This Row],[CUMUL MALADIE]])/365</f>
        <v>2.4219178082191779</v>
      </c>
      <c r="N24"/>
    </row>
    <row r="25" spans="1:19" x14ac:dyDescent="0.25">
      <c r="A25" s="3">
        <v>45260</v>
      </c>
      <c r="B25" s="4"/>
      <c r="C25" s="4">
        <f>SUM($B$3:B25)</f>
        <v>118</v>
      </c>
      <c r="D25" s="4">
        <f>(LOOKUP(Tableau65[[#This Row],[PRÉSENCE EFFECTIVE]],$N$3:$O$7))</f>
        <v>30</v>
      </c>
      <c r="E25" s="13">
        <f ca="1">MAX(0,MIN(1*Tableau65[[#This Row],[NB JOURS MALADIE]],-SUM(-Tableau65[[#This Row],[DURÉE MAINTIEN MAXI 80%]],F24)))</f>
        <v>0</v>
      </c>
      <c r="F25" s="4">
        <f ca="1">SUM(OFFSET(Tableau65[[#This Row],[JOURS A MAINTENIR A 80%]],MAX(-11,2-ROW()),,MIN(12,ROW()-1),))</f>
        <v>17</v>
      </c>
      <c r="G25" s="4">
        <f>LOOKUP(Tableau65[[#This Row],[PRÉSENCE EFFECTIVE]],$P$3:$Q$6)</f>
        <v>30</v>
      </c>
      <c r="H25" s="16">
        <f ca="1">MAX(MIN(-SUM(-Tableau65[[#This Row],[DURÉE MAINTIEN MAXI 70%]],I24),Tableau65[[#This Row],[NB JOURS MALADIE]]-Tableau65[[#This Row],[JOURS A MAINTENIR A 80%]]),0)</f>
        <v>0</v>
      </c>
      <c r="I25" s="4">
        <f ca="1">SUM(OFFSET(Tableau65[[#This Row],[JOURS A MAINTENIR A 70%]],MAX(-11,2-ROW()),,MIN(12,ROW()-1),))</f>
        <v>30</v>
      </c>
      <c r="J25" s="5">
        <f>(Tableau65[[#This Row],[MOIS]]-$L$3-Tableau65[[#This Row],[CUMUL MALADIE]])/365</f>
        <v>2.504109589041096</v>
      </c>
      <c r="N25"/>
    </row>
    <row r="26" spans="1:19" x14ac:dyDescent="0.25">
      <c r="A26" s="3">
        <v>45291</v>
      </c>
      <c r="B26" s="4"/>
      <c r="C26" s="4">
        <f>SUM($B$3:B38)</f>
        <v>358</v>
      </c>
      <c r="D26" s="4">
        <f>(LOOKUP(Tableau65[[#This Row],[PRÉSENCE EFFECTIVE]],$N$3:$O$7))</f>
        <v>30</v>
      </c>
      <c r="E26" s="13">
        <f ca="1">MAX(0,MIN(1*Tableau65[[#This Row],[NB JOURS MALADIE]],-SUM(-Tableau65[[#This Row],[DURÉE MAINTIEN MAXI 80%]],F25)))</f>
        <v>0</v>
      </c>
      <c r="F26" s="4">
        <f ca="1">SUM(OFFSET(Tableau65[[#This Row],[JOURS A MAINTENIR A 80%]],MAX(-11,2-ROW()),,MIN(12,ROW()-1),))</f>
        <v>5</v>
      </c>
      <c r="G26" s="4">
        <f>LOOKUP(Tableau65[[#This Row],[PRÉSENCE EFFECTIVE]],$P$3:$Q$6)</f>
        <v>30</v>
      </c>
      <c r="H26" s="16">
        <f ca="1">MAX(MIN(-SUM(-Tableau65[[#This Row],[DURÉE MAINTIEN MAXI 70%]],I25),Tableau65[[#This Row],[NB JOURS MALADIE]]-Tableau65[[#This Row],[JOURS A MAINTENIR A 80%]]),0)</f>
        <v>0</v>
      </c>
      <c r="I26" s="4">
        <f ca="1">SUM(OFFSET(Tableau65[[#This Row],[JOURS A MAINTENIR A 70%]],MAX(-11,2-ROW()),,MIN(12,ROW()-1),))</f>
        <v>14</v>
      </c>
      <c r="J26" s="5">
        <f>(Tableau65[[#This Row],[MOIS]]-$L$3-Tableau65[[#This Row],[CUMUL MALADIE]])/365</f>
        <v>1.9315068493150684</v>
      </c>
      <c r="N26"/>
    </row>
    <row r="27" spans="1:19" x14ac:dyDescent="0.25">
      <c r="A27" s="3">
        <v>45322</v>
      </c>
      <c r="B27" s="4"/>
      <c r="C27" s="19">
        <f ca="1">SUM(OFFSET(Tableau65[[#This Row],[NB JOURS MALADIE]],MAX(-11,2-ROW()),,MIN(12,ROW()-1),))</f>
        <v>37</v>
      </c>
      <c r="D27" s="19">
        <f ca="1">(LOOKUP(Tableau65[[#This Row],[PRÉSENCE EFFECTIVE]],$N$3:$O$7))</f>
        <v>30</v>
      </c>
      <c r="E27" s="20">
        <f ca="1">MAX(0,MIN(1*Tableau65[[#This Row],[NB JOURS MALADIE]],-SUM(-Tableau65[[#This Row],[DURÉE MAINTIEN MAXI 80%]],F26)))</f>
        <v>0</v>
      </c>
      <c r="F27" s="19">
        <f ca="1">SUM(OFFSET(Tableau65[[#This Row],[JOURS A MAINTENIR A 80%]],MAX(-11,2-ROW()),,MIN(12,ROW()-1),))</f>
        <v>5</v>
      </c>
      <c r="G27" s="19">
        <f ca="1">LOOKUP(Tableau65[[#This Row],[PRÉSENCE EFFECTIVE]],$P$3:$Q$6)</f>
        <v>30</v>
      </c>
      <c r="H27" s="21">
        <f ca="1">MAX(MIN(-SUM(-Tableau65[[#This Row],[DURÉE MAINTIEN MAXI 70%]],I26),Tableau65[[#This Row],[NB JOURS MALADIE]]-Tableau65[[#This Row],[JOURS A MAINTENIR A 80%]]),0)</f>
        <v>0</v>
      </c>
      <c r="I27" s="19">
        <f ca="1">SUM(OFFSET(Tableau65[[#This Row],[JOURS A MAINTENIR A 70%]],MAX(-11,2-ROW()),,MIN(12,ROW()-1),))</f>
        <v>0</v>
      </c>
      <c r="J27" s="5">
        <f ca="1">(Tableau65[[#This Row],[MOIS]]-$L$3-Tableau65[[#This Row],[CUMUL MALADIE]])/365</f>
        <v>2.8958904109589043</v>
      </c>
      <c r="K27" s="5"/>
      <c r="M27" s="4"/>
      <c r="N27" s="10"/>
    </row>
    <row r="28" spans="1:19" x14ac:dyDescent="0.25">
      <c r="A28" s="3">
        <v>45351</v>
      </c>
      <c r="B28" s="4"/>
      <c r="C28" s="19">
        <f ca="1">SUM(OFFSET(Tableau65[[#This Row],[NB JOURS MALADIE]],MAX(-11,2-ROW()),,MIN(12,ROW()-1),))</f>
        <v>37</v>
      </c>
      <c r="D28" s="19">
        <f ca="1">(LOOKUP(Tableau65[[#This Row],[PRÉSENCE EFFECTIVE]],$N$3:$O$7))</f>
        <v>30</v>
      </c>
      <c r="E28" s="20">
        <f ca="1">MAX(0,MIN(1*Tableau65[[#This Row],[NB JOURS MALADIE]],-SUM(-Tableau65[[#This Row],[DURÉE MAINTIEN MAXI 80%]],F27)))</f>
        <v>0</v>
      </c>
      <c r="F28" s="19">
        <f ca="1">SUM(OFFSET(Tableau65[[#This Row],[JOURS A MAINTENIR A 80%]],MAX(-11,2-ROW()),,MIN(12,ROW()-1),))</f>
        <v>5</v>
      </c>
      <c r="G28" s="19">
        <f ca="1">LOOKUP(Tableau65[[#This Row],[PRÉSENCE EFFECTIVE]],$P$3:$Q$6)</f>
        <v>30</v>
      </c>
      <c r="H28" s="21">
        <f ca="1">MAX(MIN(-SUM(-Tableau65[[#This Row],[DURÉE MAINTIEN MAXI 70%]],I27),Tableau65[[#This Row],[NB JOURS MALADIE]]-Tableau65[[#This Row],[JOURS A MAINTENIR A 80%]]),0)</f>
        <v>0</v>
      </c>
      <c r="I28" s="19">
        <f ca="1">SUM(OFFSET(Tableau65[[#This Row],[JOURS A MAINTENIR A 70%]],MAX(-11,2-ROW()),,MIN(12,ROW()-1),))</f>
        <v>0</v>
      </c>
      <c r="J28" s="5">
        <f ca="1">(Tableau65[[#This Row],[MOIS]]-$L$3-Tableau65[[#This Row],[CUMUL MALADIE]])/365</f>
        <v>2.9753424657534246</v>
      </c>
    </row>
    <row r="29" spans="1:19" x14ac:dyDescent="0.25">
      <c r="A29" s="3">
        <v>45382</v>
      </c>
      <c r="B29" s="4">
        <v>90</v>
      </c>
      <c r="C29" s="19">
        <f ca="1">SUM(OFFSET(Tableau65[[#This Row],[NB JOURS MALADIE]],MAX(-11,2-ROW()),,MIN(12,ROW()-1),))</f>
        <v>121</v>
      </c>
      <c r="D29" s="19">
        <f ca="1">(LOOKUP(Tableau65[[#This Row],[PRÉSENCE EFFECTIVE]],$N$3:$O$7))</f>
        <v>30</v>
      </c>
      <c r="E29" s="20">
        <f ca="1">MAX(0,MIN(1*Tableau65[[#This Row],[NB JOURS MALADIE]],-SUM(-Tableau65[[#This Row],[DURÉE MAINTIEN MAXI 80%]],F28)))</f>
        <v>25</v>
      </c>
      <c r="F29" s="19">
        <f ca="1">SUM(OFFSET(Tableau65[[#This Row],[JOURS A MAINTENIR A 80%]],MAX(-11,2-ROW()),,MIN(12,ROW()-1),))</f>
        <v>30</v>
      </c>
      <c r="G29" s="19">
        <f ca="1">LOOKUP(Tableau65[[#This Row],[PRÉSENCE EFFECTIVE]],$P$3:$Q$6)</f>
        <v>30</v>
      </c>
      <c r="H29" s="21">
        <f ca="1">MAX(MIN(-SUM(-Tableau65[[#This Row],[DURÉE MAINTIEN MAXI 70%]],I28),Tableau65[[#This Row],[NB JOURS MALADIE]]-Tableau65[[#This Row],[JOURS A MAINTENIR A 80%]]),0)</f>
        <v>30</v>
      </c>
      <c r="I29" s="19">
        <f ca="1">SUM(OFFSET(Tableau65[[#This Row],[JOURS A MAINTENIR A 70%]],MAX(-11,2-ROW()),,MIN(12,ROW()-1),))</f>
        <v>30</v>
      </c>
      <c r="J29" s="5">
        <f ca="1">(Tableau65[[#This Row],[MOIS]]-$L$3-Tableau65[[#This Row],[CUMUL MALADIE]])/365</f>
        <v>2.8301369863013699</v>
      </c>
    </row>
    <row r="30" spans="1:19" x14ac:dyDescent="0.25">
      <c r="A30" s="3">
        <v>45412</v>
      </c>
      <c r="B30" s="4"/>
      <c r="C30" s="19">
        <f ca="1">SUM(OFFSET(Tableau65[[#This Row],[NB JOURS MALADIE]],MAX(-11,2-ROW()),,MIN(12,ROW()-1),))</f>
        <v>120</v>
      </c>
      <c r="D30" s="19">
        <f ca="1">(LOOKUP(Tableau65[[#This Row],[PRÉSENCE EFFECTIVE]],$N$3:$O$7))</f>
        <v>30</v>
      </c>
      <c r="E30" s="20">
        <f ca="1">MAX(0,MIN(1*Tableau65[[#This Row],[NB JOURS MALADIE]],-SUM(-Tableau65[[#This Row],[DURÉE MAINTIEN MAXI 80%]],F29)))</f>
        <v>0</v>
      </c>
      <c r="F30" s="19">
        <f ca="1">SUM(OFFSET(Tableau65[[#This Row],[JOURS A MAINTENIR A 80%]],MAX(-11,2-ROW()),,MIN(12,ROW()-1),))</f>
        <v>30</v>
      </c>
      <c r="G30" s="19">
        <f ca="1">LOOKUP(Tableau65[[#This Row],[PRÉSENCE EFFECTIVE]],$P$3:$Q$6)</f>
        <v>30</v>
      </c>
      <c r="H30" s="21">
        <f ca="1">MAX(MIN(-SUM(-Tableau65[[#This Row],[DURÉE MAINTIEN MAXI 70%]],I29),Tableau65[[#This Row],[NB JOURS MALADIE]]-Tableau65[[#This Row],[JOURS A MAINTENIR A 80%]]),0)</f>
        <v>0</v>
      </c>
      <c r="I30" s="19">
        <f ca="1">SUM(OFFSET(Tableau65[[#This Row],[JOURS A MAINTENIR A 70%]],MAX(-11,2-ROW()),,MIN(12,ROW()-1),))</f>
        <v>30</v>
      </c>
      <c r="J30" s="5">
        <f ca="1">(Tableau65[[#This Row],[MOIS]]-$L$3-Tableau65[[#This Row],[CUMUL MALADIE]])/365</f>
        <v>2.9150684931506849</v>
      </c>
    </row>
    <row r="31" spans="1:19" x14ac:dyDescent="0.25">
      <c r="A31" s="3">
        <v>45443</v>
      </c>
      <c r="B31" s="4"/>
      <c r="C31" s="19">
        <f ca="1">SUM(OFFSET(Tableau65[[#This Row],[NB JOURS MALADIE]],MAX(-11,2-ROW()),,MIN(12,ROW()-1),))</f>
        <v>120</v>
      </c>
      <c r="D31" s="19">
        <f ca="1">(LOOKUP(Tableau65[[#This Row],[PRÉSENCE EFFECTIVE]],$N$3:$O$7))</f>
        <v>90</v>
      </c>
      <c r="E31" s="20">
        <f ca="1">MAX(0,MIN(1*Tableau65[[#This Row],[NB JOURS MALADIE]],-SUM(-Tableau65[[#This Row],[DURÉE MAINTIEN MAXI 80%]],F30)))</f>
        <v>0</v>
      </c>
      <c r="F31" s="19">
        <f ca="1">SUM(OFFSET(Tableau65[[#This Row],[JOURS A MAINTENIR A 80%]],MAX(-11,2-ROW()),,MIN(12,ROW()-1),))</f>
        <v>30</v>
      </c>
      <c r="G31" s="19">
        <f ca="1">LOOKUP(Tableau65[[#This Row],[PRÉSENCE EFFECTIVE]],$P$3:$Q$6)</f>
        <v>60</v>
      </c>
      <c r="H31" s="21">
        <f ca="1">MAX(MIN(-SUM(-Tableau65[[#This Row],[DURÉE MAINTIEN MAXI 70%]],I30),Tableau65[[#This Row],[NB JOURS MALADIE]]-Tableau65[[#This Row],[JOURS A MAINTENIR A 80%]]),0)</f>
        <v>0</v>
      </c>
      <c r="I31" s="19">
        <f ca="1">SUM(OFFSET(Tableau65[[#This Row],[JOURS A MAINTENIR A 70%]],MAX(-11,2-ROW()),,MIN(12,ROW()-1),))</f>
        <v>30</v>
      </c>
      <c r="J31" s="5">
        <f ca="1">(Tableau65[[#This Row],[MOIS]]-$L$3-Tableau65[[#This Row],[CUMUL MALADIE]])/365</f>
        <v>3</v>
      </c>
    </row>
    <row r="32" spans="1:19" x14ac:dyDescent="0.25">
      <c r="A32" s="3">
        <v>45473</v>
      </c>
      <c r="B32" s="4"/>
      <c r="C32" s="19">
        <f ca="1">SUM(OFFSET(Tableau65[[#This Row],[NB JOURS MALADIE]],MAX(-11,2-ROW()),,MIN(12,ROW()-1),))</f>
        <v>90</v>
      </c>
      <c r="D32" s="19">
        <f ca="1">(LOOKUP(Tableau65[[#This Row],[PRÉSENCE EFFECTIVE]],$N$3:$O$7))</f>
        <v>90</v>
      </c>
      <c r="E32" s="20">
        <f ca="1">MAX(0,MIN(1*Tableau65[[#This Row],[NB JOURS MALADIE]],-SUM(-Tableau65[[#This Row],[DURÉE MAINTIEN MAXI 80%]],F31)))</f>
        <v>0</v>
      </c>
      <c r="F32" s="19">
        <f ca="1">SUM(OFFSET(Tableau65[[#This Row],[JOURS A MAINTENIR A 80%]],MAX(-11,2-ROW()),,MIN(12,ROW()-1),))</f>
        <v>25</v>
      </c>
      <c r="G32" s="19">
        <f ca="1">LOOKUP(Tableau65[[#This Row],[PRÉSENCE EFFECTIVE]],$P$3:$Q$6)</f>
        <v>60</v>
      </c>
      <c r="H32" s="21">
        <f ca="1">MAX(MIN(-SUM(-Tableau65[[#This Row],[DURÉE MAINTIEN MAXI 70%]],I31),Tableau65[[#This Row],[NB JOURS MALADIE]]-Tableau65[[#This Row],[JOURS A MAINTENIR A 80%]]),0)</f>
        <v>0</v>
      </c>
      <c r="I32" s="19">
        <f ca="1">SUM(OFFSET(Tableau65[[#This Row],[JOURS A MAINTENIR A 70%]],MAX(-11,2-ROW()),,MIN(12,ROW()-1),))</f>
        <v>30</v>
      </c>
      <c r="J32" s="5">
        <f ca="1">(Tableau65[[#This Row],[MOIS]]-$L$3-Tableau65[[#This Row],[CUMUL MALADIE]])/365</f>
        <v>3.1643835616438358</v>
      </c>
    </row>
    <row r="33" spans="1:10" x14ac:dyDescent="0.25">
      <c r="A33" s="3">
        <v>45504</v>
      </c>
      <c r="B33" s="4"/>
      <c r="C33" s="19">
        <f ca="1">SUM(OFFSET(Tableau65[[#This Row],[NB JOURS MALADIE]],MAX(-11,2-ROW()),,MIN(12,ROW()-1),))</f>
        <v>90</v>
      </c>
      <c r="D33" s="19">
        <f ca="1">(LOOKUP(Tableau65[[#This Row],[PRÉSENCE EFFECTIVE]],$N$3:$O$7))</f>
        <v>90</v>
      </c>
      <c r="E33" s="20">
        <f ca="1">MAX(0,MIN(1*Tableau65[[#This Row],[NB JOURS MALADIE]],-SUM(-Tableau65[[#This Row],[DURÉE MAINTIEN MAXI 80%]],F32)))</f>
        <v>0</v>
      </c>
      <c r="F33" s="19">
        <f ca="1">SUM(OFFSET(Tableau65[[#This Row],[JOURS A MAINTENIR A 80%]],MAX(-11,2-ROW()),,MIN(12,ROW()-1),))</f>
        <v>25</v>
      </c>
      <c r="G33" s="19">
        <f ca="1">LOOKUP(Tableau65[[#This Row],[PRÉSENCE EFFECTIVE]],$P$3:$Q$6)</f>
        <v>60</v>
      </c>
      <c r="H33" s="21">
        <f ca="1">MAX(MIN(-SUM(-Tableau65[[#This Row],[DURÉE MAINTIEN MAXI 70%]],I32),Tableau65[[#This Row],[NB JOURS MALADIE]]-Tableau65[[#This Row],[JOURS A MAINTENIR A 80%]]),0)</f>
        <v>0</v>
      </c>
      <c r="I33" s="19">
        <f ca="1">SUM(OFFSET(Tableau65[[#This Row],[JOURS A MAINTENIR A 70%]],MAX(-11,2-ROW()),,MIN(12,ROW()-1),))</f>
        <v>30</v>
      </c>
      <c r="J33" s="5">
        <f ca="1">(Tableau65[[#This Row],[MOIS]]-$L$3-Tableau65[[#This Row],[CUMUL MALADIE]])/365</f>
        <v>3.2493150684931509</v>
      </c>
    </row>
    <row r="34" spans="1:10" x14ac:dyDescent="0.25">
      <c r="A34" s="3">
        <v>45535</v>
      </c>
      <c r="B34" s="4">
        <v>30</v>
      </c>
      <c r="C34" s="19">
        <f ca="1">SUM(OFFSET(Tableau65[[#This Row],[NB JOURS MALADIE]],MAX(-11,2-ROW()),,MIN(12,ROW()-1),))</f>
        <v>120</v>
      </c>
      <c r="D34" s="19">
        <f ca="1">(LOOKUP(Tableau65[[#This Row],[PRÉSENCE EFFECTIVE]],$N$3:$O$7))</f>
        <v>90</v>
      </c>
      <c r="E34" s="20">
        <f ca="1">MAX(0,MIN(1*Tableau65[[#This Row],[NB JOURS MALADIE]],-SUM(-Tableau65[[#This Row],[DURÉE MAINTIEN MAXI 80%]],F33)))</f>
        <v>30</v>
      </c>
      <c r="F34" s="19">
        <f ca="1">SUM(OFFSET(Tableau65[[#This Row],[JOURS A MAINTENIR A 80%]],MAX(-11,2-ROW()),,MIN(12,ROW()-1),))</f>
        <v>55</v>
      </c>
      <c r="G34" s="19">
        <f ca="1">LOOKUP(Tableau65[[#This Row],[PRÉSENCE EFFECTIVE]],$P$3:$Q$6)</f>
        <v>60</v>
      </c>
      <c r="H34" s="21">
        <f ca="1">MAX(MIN(-SUM(-Tableau65[[#This Row],[DURÉE MAINTIEN MAXI 70%]],I33),Tableau65[[#This Row],[NB JOURS MALADIE]]-Tableau65[[#This Row],[JOURS A MAINTENIR A 80%]]),0)</f>
        <v>0</v>
      </c>
      <c r="I34" s="19">
        <f ca="1">SUM(OFFSET(Tableau65[[#This Row],[JOURS A MAINTENIR A 70%]],MAX(-11,2-ROW()),,MIN(12,ROW()-1),))</f>
        <v>30</v>
      </c>
      <c r="J34" s="5">
        <f ca="1">(Tableau65[[#This Row],[MOIS]]-$L$3-Tableau65[[#This Row],[CUMUL MALADIE]])/365</f>
        <v>3.2520547945205478</v>
      </c>
    </row>
    <row r="35" spans="1:10" x14ac:dyDescent="0.25">
      <c r="A35" s="3">
        <v>45565</v>
      </c>
      <c r="B35" s="4">
        <v>30</v>
      </c>
      <c r="C35" s="19">
        <f ca="1">SUM(OFFSET(Tableau65[[#This Row],[NB JOURS MALADIE]],MAX(-11,2-ROW()),,MIN(12,ROW()-1),))</f>
        <v>150</v>
      </c>
      <c r="D35" s="19">
        <f ca="1">(LOOKUP(Tableau65[[#This Row],[PRÉSENCE EFFECTIVE]],$N$3:$O$7))</f>
        <v>90</v>
      </c>
      <c r="E35" s="20">
        <f ca="1">MAX(0,MIN(1*Tableau65[[#This Row],[NB JOURS MALADIE]],-SUM(-Tableau65[[#This Row],[DURÉE MAINTIEN MAXI 80%]],F34)))</f>
        <v>30</v>
      </c>
      <c r="F35" s="19">
        <f ca="1">SUM(OFFSET(Tableau65[[#This Row],[JOURS A MAINTENIR A 80%]],MAX(-11,2-ROW()),,MIN(12,ROW()-1),))</f>
        <v>85</v>
      </c>
      <c r="G35" s="19">
        <f ca="1">LOOKUP(Tableau65[[#This Row],[PRÉSENCE EFFECTIVE]],$P$3:$Q$6)</f>
        <v>60</v>
      </c>
      <c r="H35" s="21">
        <f ca="1">MAX(MIN(-SUM(-Tableau65[[#This Row],[DURÉE MAINTIEN MAXI 70%]],I34),Tableau65[[#This Row],[NB JOURS MALADIE]]-Tableau65[[#This Row],[JOURS A MAINTENIR A 80%]]),0)</f>
        <v>0</v>
      </c>
      <c r="I35" s="19">
        <f ca="1">SUM(OFFSET(Tableau65[[#This Row],[JOURS A MAINTENIR A 70%]],MAX(-11,2-ROW()),,MIN(12,ROW()-1),))</f>
        <v>30</v>
      </c>
      <c r="J35" s="5">
        <f ca="1">(Tableau65[[#This Row],[MOIS]]-$L$3-Tableau65[[#This Row],[CUMUL MALADIE]])/365</f>
        <v>3.2520547945205478</v>
      </c>
    </row>
    <row r="36" spans="1:10" x14ac:dyDescent="0.25">
      <c r="A36" s="3">
        <v>45596</v>
      </c>
      <c r="B36" s="4">
        <v>30</v>
      </c>
      <c r="C36" s="19">
        <f ca="1">SUM(OFFSET(Tableau65[[#This Row],[NB JOURS MALADIE]],MAX(-11,2-ROW()),,MIN(12,ROW()-1),))</f>
        <v>180</v>
      </c>
      <c r="D36" s="19">
        <f ca="1">(LOOKUP(Tableau65[[#This Row],[PRÉSENCE EFFECTIVE]],$N$3:$O$7))</f>
        <v>90</v>
      </c>
      <c r="E36" s="20">
        <f ca="1">MAX(0,MIN(1*Tableau65[[#This Row],[NB JOURS MALADIE]],-SUM(-Tableau65[[#This Row],[DURÉE MAINTIEN MAXI 80%]],F35)))</f>
        <v>5</v>
      </c>
      <c r="F36" s="19">
        <f ca="1">SUM(OFFSET(Tableau65[[#This Row],[JOURS A MAINTENIR A 80%]],MAX(-11,2-ROW()),,MIN(12,ROW()-1),))</f>
        <v>90</v>
      </c>
      <c r="G36" s="19">
        <f ca="1">LOOKUP(Tableau65[[#This Row],[PRÉSENCE EFFECTIVE]],$P$3:$Q$6)</f>
        <v>60</v>
      </c>
      <c r="H36" s="21">
        <f ca="1">MAX(MIN(-SUM(-Tableau65[[#This Row],[DURÉE MAINTIEN MAXI 70%]],I35),Tableau65[[#This Row],[NB JOURS MALADIE]]-Tableau65[[#This Row],[JOURS A MAINTENIR A 80%]]),0)</f>
        <v>25</v>
      </c>
      <c r="I36" s="19">
        <f ca="1">SUM(OFFSET(Tableau65[[#This Row],[JOURS A MAINTENIR A 70%]],MAX(-11,2-ROW()),,MIN(12,ROW()-1),))</f>
        <v>55</v>
      </c>
      <c r="J36" s="5">
        <f ca="1">(Tableau65[[#This Row],[MOIS]]-$L$3-Tableau65[[#This Row],[CUMUL MALADIE]])/365</f>
        <v>3.2547945205479452</v>
      </c>
    </row>
    <row r="37" spans="1:10" x14ac:dyDescent="0.25">
      <c r="A37" s="3">
        <v>45626</v>
      </c>
      <c r="B37" s="4">
        <v>30</v>
      </c>
      <c r="C37" s="19">
        <f ca="1">SUM(OFFSET(Tableau65[[#This Row],[NB JOURS MALADIE]],MAX(-11,2-ROW()),,MIN(12,ROW()-1),))</f>
        <v>210</v>
      </c>
      <c r="D37" s="19">
        <f ca="1">(LOOKUP(Tableau65[[#This Row],[PRÉSENCE EFFECTIVE]],$N$3:$O$7))</f>
        <v>90</v>
      </c>
      <c r="E37" s="20">
        <f ca="1">MAX(0,MIN(1*Tableau65[[#This Row],[NB JOURS MALADIE]],-SUM(-Tableau65[[#This Row],[DURÉE MAINTIEN MAXI 80%]],F36)))</f>
        <v>0</v>
      </c>
      <c r="F37" s="19">
        <f ca="1">SUM(OFFSET(Tableau65[[#This Row],[JOURS A MAINTENIR A 80%]],MAX(-11,2-ROW()),,MIN(12,ROW()-1),))</f>
        <v>90</v>
      </c>
      <c r="G37" s="19">
        <f ca="1">LOOKUP(Tableau65[[#This Row],[PRÉSENCE EFFECTIVE]],$P$3:$Q$6)</f>
        <v>60</v>
      </c>
      <c r="H37" s="21">
        <f ca="1">MAX(MIN(-SUM(-Tableau65[[#This Row],[DURÉE MAINTIEN MAXI 70%]],I36),Tableau65[[#This Row],[NB JOURS MALADIE]]-Tableau65[[#This Row],[JOURS A MAINTENIR A 80%]]),0)</f>
        <v>5</v>
      </c>
      <c r="I37" s="19">
        <f ca="1">SUM(OFFSET(Tableau65[[#This Row],[JOURS A MAINTENIR A 70%]],MAX(-11,2-ROW()),,MIN(12,ROW()-1),))</f>
        <v>60</v>
      </c>
      <c r="J37" s="5">
        <f ca="1">(Tableau65[[#This Row],[MOIS]]-$L$3-Tableau65[[#This Row],[CUMUL MALADIE]])/365</f>
        <v>3.2547945205479452</v>
      </c>
    </row>
    <row r="38" spans="1:10" x14ac:dyDescent="0.25">
      <c r="A38" s="3">
        <v>45657</v>
      </c>
      <c r="B38" s="4">
        <v>30</v>
      </c>
      <c r="C38" s="19">
        <f ca="1">SUM(OFFSET(Tableau65[[#This Row],[NB JOURS MALADIE]],MAX(-11,2-ROW()),,MIN(12,ROW()-1),))</f>
        <v>240</v>
      </c>
      <c r="D38" s="19">
        <f ca="1">(LOOKUP(Tableau65[[#This Row],[PRÉSENCE EFFECTIVE]],$N$3:$O$7))</f>
        <v>90</v>
      </c>
      <c r="E38" s="20">
        <f ca="1">MAX(0,MIN(1*Tableau65[[#This Row],[NB JOURS MALADIE]],-SUM(-Tableau65[[#This Row],[DURÉE MAINTIEN MAXI 80%]],F37)))</f>
        <v>0</v>
      </c>
      <c r="F38" s="19">
        <f ca="1">SUM(OFFSET(Tableau65[[#This Row],[JOURS A MAINTENIR A 80%]],MAX(-11,2-ROW()),,MIN(12,ROW()-1),))</f>
        <v>90</v>
      </c>
      <c r="G38" s="19">
        <f ca="1">LOOKUP(Tableau65[[#This Row],[PRÉSENCE EFFECTIVE]],$P$3:$Q$6)</f>
        <v>60</v>
      </c>
      <c r="H38" s="21">
        <f ca="1">MAX(MIN(-SUM(-Tableau65[[#This Row],[DURÉE MAINTIEN MAXI 70%]],I37),Tableau65[[#This Row],[NB JOURS MALADIE]]-Tableau65[[#This Row],[JOURS A MAINTENIR A 80%]]),0)</f>
        <v>0</v>
      </c>
      <c r="I38" s="19">
        <f ca="1">SUM(OFFSET(Tableau65[[#This Row],[JOURS A MAINTENIR A 70%]],MAX(-11,2-ROW()),,MIN(12,ROW()-1),))</f>
        <v>60</v>
      </c>
      <c r="J38" s="5">
        <f ca="1">(Tableau65[[#This Row],[MOIS]]-$L$3-Tableau65[[#This Row],[CUMUL MALADIE]])/365</f>
        <v>3.2575342465753425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MALADIE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Belhomme</dc:creator>
  <cp:lastModifiedBy>BSA</cp:lastModifiedBy>
  <dcterms:created xsi:type="dcterms:W3CDTF">2022-06-24T18:40:35Z</dcterms:created>
  <dcterms:modified xsi:type="dcterms:W3CDTF">2022-06-27T09:30:41Z</dcterms:modified>
</cp:coreProperties>
</file>