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B9260B6-FB9B-4C06-96FA-62F26DB1E3FE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7" i="1" l="1" a="1"/>
  <c r="Q7" i="1" s="1"/>
  <c r="Q8" i="1" a="1"/>
  <c r="Q8" i="1"/>
  <c r="Q9" i="1" a="1"/>
  <c r="Q9" i="1" s="1"/>
  <c r="Q10" i="1" a="1"/>
  <c r="Q10" i="1" s="1"/>
  <c r="Q11" i="1" a="1"/>
  <c r="Q11" i="1" s="1"/>
  <c r="Q6" i="1" a="1"/>
  <c r="Q6" i="1" s="1"/>
  <c r="N5" i="1" a="1"/>
  <c r="N5" i="1" s="1"/>
  <c r="K33" i="1"/>
  <c r="K33" i="1" a="1"/>
  <c r="K32" i="1"/>
  <c r="K32" i="1" a="1"/>
  <c r="K31" i="1"/>
  <c r="K31" i="1" a="1"/>
  <c r="K30" i="1" a="1"/>
  <c r="K30" i="1" s="1"/>
  <c r="K24" i="1"/>
  <c r="K25" i="1"/>
  <c r="K26" i="1"/>
  <c r="K27" i="1"/>
  <c r="K28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<sst xmlns="http://schemas.openxmlformats.org/spreadsheetml/2006/main" count="87" uniqueCount="20">
  <si>
    <t>Entreprise</t>
  </si>
  <si>
    <t>Date</t>
  </si>
  <si>
    <t>Valeur</t>
  </si>
  <si>
    <t>Entreprise 1</t>
  </si>
  <si>
    <t>Entreprise 2</t>
  </si>
  <si>
    <t>Entreprise 3</t>
  </si>
  <si>
    <t>tri2</t>
  </si>
  <si>
    <t>Fonds</t>
  </si>
  <si>
    <t>Fonds 1</t>
  </si>
  <si>
    <t>Fonds 2</t>
  </si>
  <si>
    <t>Entreprise 4</t>
  </si>
  <si>
    <t>Statut</t>
  </si>
  <si>
    <t>Realized</t>
  </si>
  <si>
    <t>Unrealized</t>
  </si>
  <si>
    <t>Entreprise 5</t>
  </si>
  <si>
    <t>Entreprise 6</t>
  </si>
  <si>
    <t>Kolom1</t>
  </si>
  <si>
    <t>Kolom2</t>
  </si>
  <si>
    <t>Kolom3</t>
  </si>
  <si>
    <t>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</si>
</sst>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4" fontId="0" fillId="0" borderId="0" xfId="0" applyNumberFormat="1"/>
    <xf numFmtId="14" fontId="0" fillId="0" borderId="0" xfId="0" applyNumberFormat="1"/>
    <xf numFmtId="9" fontId="0" fillId="0" borderId="0" xfId="1" applyFont="1"/>
    <xf numFmtId="0" fontId="0" fillId="0" borderId="1" xfId="0" applyBorder="1"/>
    <xf numFmtId="0" fontId="0" fillId="0" borderId="2" xfId="0" applyBorder="1"/>
    <xf numFmtId="9" fontId="0" fillId="2" borderId="3" xfId="1" applyFont="1" applyFill="1" applyBorder="1"/>
    <xf numFmtId="0" fontId="0" fillId="0" borderId="4" xfId="0" applyBorder="1"/>
    <xf numFmtId="0" fontId="0" fillId="0" borderId="0" xfId="0" applyBorder="1"/>
    <xf numFmtId="9" fontId="0" fillId="2" borderId="5" xfId="1" applyFont="1" applyFill="1" applyBorder="1"/>
    <xf numFmtId="0" fontId="0" fillId="0" borderId="6" xfId="0" applyBorder="1"/>
    <xf numFmtId="0" fontId="0" fillId="0" borderId="7" xfId="0" applyBorder="1"/>
    <xf numFmtId="9" fontId="0" fillId="2" borderId="8" xfId="0" applyNumberFormat="1" applyFill="1" applyBorder="1"/>
    <xf numFmtId="10" fontId="0" fillId="0" borderId="0" xfId="0" applyNumberFormat="1"/>
    <xf numFmtId="0" fontId="0" fillId="3" borderId="0" xfId="0" applyFill="1"/>
    <xf numFmtId="9" fontId="0" fillId="3" borderId="0" xfId="1" applyFont="1" applyFill="1"/>
    <xf numFmtId="10" fontId="0" fillId="4" borderId="0" xfId="0" applyNumberFormat="1" applyFill="1"/>
  </cellXfs>
  <cellStyles count="2">
    <cellStyle name="Procent" xfId="1" builtinId="5"/>
    <cellStyle name="Standaard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4" formatCode="#,##0.00"/>
    </dxf>
    <dxf>
      <numFmt numFmtId="19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90A372-118C-4CBE-83B7-94F55900901E}" name="Tabel1" displayName="Tabel1" ref="C5:K28" totalsRowShown="0">
  <autoFilter ref="C5:K28" xr:uid="{F190A372-118C-4CBE-83B7-94F55900901E}"/>
  <tableColumns count="9">
    <tableColumn id="1" xr3:uid="{E3AA03FB-8771-47A1-A447-5849EDAAC29F}" name="Entreprise"/>
    <tableColumn id="2" xr3:uid="{825C5D84-4C1E-4735-A6EE-65AC7EFDD410}" name="Fonds"/>
    <tableColumn id="3" xr3:uid="{7856F4E8-0F4E-48F4-ACDD-425EFAF78E05}" name="Statut"/>
    <tableColumn id="4" xr3:uid="{DD960A41-C035-4464-9EF4-DB4687D8A6FC}" name="Kolom1"/>
    <tableColumn id="5" xr3:uid="{DBC3BDBB-846E-4F83-A5C4-298BF35C47B8}" name="Date" dataDxfId="2"/>
    <tableColumn id="6" xr3:uid="{B3DFEF81-EAB8-4E63-9621-110250EEFB9D}" name="Kolom2"/>
    <tableColumn id="7" xr3:uid="{308C2551-FE47-4D3B-80D8-2961CBA208AE}" name="Kolom3"/>
    <tableColumn id="8" xr3:uid="{563005CA-18ED-465E-9410-CC3CFE73E4A1}" name="Valeur" dataDxfId="1"/>
    <tableColumn id="9" xr3:uid="{6FFFC931-2FB2-430F-931E-10C208D73C5A}" name="tri2" dataDxfId="0" dataCellStyle="Procent">
      <calculatedColumnFormula>IF(COUNTIF($C$6:C6,C6)=1,XIRR(OFFSET(J6,,,COUNTIF($C$6:$C$28,C6),),OFFSET(G6,,,COUNTIF($C$6:$C$28,C6),)),"-")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C5:Q33"/>
  <sheetViews>
    <sheetView tabSelected="1" workbookViewId="0">
      <selection activeCell="R18" sqref="R18"/>
    </sheetView>
  </sheetViews>
  <sheetFormatPr defaultColWidth="9.140625" defaultRowHeight="15" x14ac:dyDescent="0.25"/>
  <cols>
    <col min="3" max="6" width="12.85546875" customWidth="1"/>
    <col min="7" max="9" width="19.7109375" customWidth="1"/>
    <col min="10" max="10" width="19.5703125" customWidth="1"/>
    <col min="14" max="14" width="11.5703125" bestFit="1" customWidth="1"/>
    <col min="15" max="15" width="7.7109375" bestFit="1" customWidth="1"/>
    <col min="16" max="16" width="10.5703125" bestFit="1" customWidth="1"/>
    <col min="17" max="17" width="9.140625" style="13"/>
  </cols>
  <sheetData>
    <row r="5" spans="3:17" x14ac:dyDescent="0.25">
      <c r="C5" t="s">
        <v>0</v>
      </c>
      <c r="D5" t="s">
        <v>7</v>
      </c>
      <c r="E5" t="s">
        <v>11</v>
      </c>
      <c r="F5" t="s">
        <v>16</v>
      </c>
      <c r="G5" t="s">
        <v>1</v>
      </c>
      <c r="H5" t="s">
        <v>17</v>
      </c>
      <c r="I5" t="s">
        <v>18</v>
      </c>
      <c r="J5" t="s">
        <v>2</v>
      </c>
      <c r="K5" t="s">
        <v>6</v>
      </c>
      <c r="N5" s="14" t="str" cm="1">
        <f t="array" ref="N5:P11">_xlfn.UNIQUE(Tabel1[[#All],[Entreprise]:[Statut]])</f>
        <v>Entreprise</v>
      </c>
      <c r="O5" s="14" t="str">
        <v>Fonds</v>
      </c>
      <c r="P5" s="14" t="str">
        <v>Statut</v>
      </c>
      <c r="Q5" s="13" t="s">
        <v>19</v>
      </c>
    </row>
    <row r="6" spans="3:17" x14ac:dyDescent="0.25">
      <c r="C6" t="s">
        <v>3</v>
      </c>
      <c r="D6" t="s">
        <v>8</v>
      </c>
      <c r="E6" t="s">
        <v>12</v>
      </c>
      <c r="G6" s="2">
        <v>38353</v>
      </c>
      <c r="H6" s="2"/>
      <c r="I6" s="2"/>
      <c r="J6" s="1">
        <v>-1000000</v>
      </c>
      <c r="K6" s="3">
        <f ca="1">IF(COUNTIF($C$6:C6,C6)=1,XIRR(OFFSET(J6,,,COUNTIF($C$6:$C$28,C6),),OFFSET(G6,,,COUNTIF($C$6:$C$28,C6),)),"-")</f>
        <v>0.69764436483383196</v>
      </c>
      <c r="N6" s="15" t="str">
        <v>Entreprise 1</v>
      </c>
      <c r="O6" s="14" t="str">
        <v>Fonds 1</v>
      </c>
      <c r="P6" s="14" t="str">
        <v>Realized</v>
      </c>
      <c r="Q6" s="16" cm="1">
        <f t="array" ref="Q6">XIRR(_xlfn._xlws.FILTER(Tabel1[Valeur],(Tabel1[Entreprise]=N6)*(Tabel1[Fonds]=O6)*(Tabel1[Statut]=P6)),_xlfn._xlws.FILTER(Tabel1[Date],(Tabel1[Entreprise]=N6)*(Tabel1[Fonds]=O6)*(Tabel1[Statut]=P6)))</f>
        <v>0.69764436483383196</v>
      </c>
    </row>
    <row r="7" spans="3:17" x14ac:dyDescent="0.25">
      <c r="C7" t="s">
        <v>3</v>
      </c>
      <c r="D7" t="s">
        <v>8</v>
      </c>
      <c r="E7" t="s">
        <v>12</v>
      </c>
      <c r="G7" s="2">
        <v>38717</v>
      </c>
      <c r="H7" s="2"/>
      <c r="I7" s="2"/>
      <c r="J7" s="1">
        <v>-500000</v>
      </c>
      <c r="K7" s="3" t="str">
        <f ca="1">IF(COUNTIF($C$6:C7,C7)=1,XIRR(OFFSET(J7,,,COUNTIF($C$6:$C$28,C7),),OFFSET(G7,,,COUNTIF($C$6:$C$28,C7),)),"-")</f>
        <v>-</v>
      </c>
      <c r="N7" s="14" t="str">
        <v>Entreprise 2</v>
      </c>
      <c r="O7" s="14" t="str">
        <v>Fonds 1</v>
      </c>
      <c r="P7" s="14" t="str">
        <v>Unrealized</v>
      </c>
      <c r="Q7" s="16" cm="1">
        <f t="array" ref="Q7">XIRR(_xlfn._xlws.FILTER(Tabel1[Valeur],(Tabel1[Entreprise]=N7)*(Tabel1[Fonds]=O7)*(Tabel1[Statut]=P7)),_xlfn._xlws.FILTER(Tabel1[Date],(Tabel1[Entreprise]=N7)*(Tabel1[Fonds]=O7)*(Tabel1[Statut]=P7)))</f>
        <v>1.1509746670722965</v>
      </c>
    </row>
    <row r="8" spans="3:17" x14ac:dyDescent="0.25">
      <c r="C8" t="s">
        <v>3</v>
      </c>
      <c r="D8" t="s">
        <v>8</v>
      </c>
      <c r="E8" t="s">
        <v>12</v>
      </c>
      <c r="G8" s="2">
        <v>38723</v>
      </c>
      <c r="H8" s="2"/>
      <c r="I8" s="2"/>
      <c r="J8" s="1">
        <v>-5000</v>
      </c>
      <c r="K8" s="3" t="str">
        <f ca="1">IF(COUNTIF($C$6:C8,C8)=1,XIRR(OFFSET(J8,,,COUNTIF($C$6:$C$28,C8),),OFFSET(G8,,,COUNTIF($C$6:$C$28,C8),)),"-")</f>
        <v>-</v>
      </c>
      <c r="N8" s="14" t="str">
        <v>Entreprise 3</v>
      </c>
      <c r="O8" s="14" t="str">
        <v>Fonds 1</v>
      </c>
      <c r="P8" s="14" t="str">
        <v>Unrealized</v>
      </c>
      <c r="Q8" s="16" cm="1">
        <f t="array" ref="Q8">XIRR(_xlfn._xlws.FILTER(Tabel1[Valeur],(Tabel1[Entreprise]=N8)*(Tabel1[Fonds]=O8)*(Tabel1[Statut]=P8)),_xlfn._xlws.FILTER(Tabel1[Date],(Tabel1[Entreprise]=N8)*(Tabel1[Fonds]=O8)*(Tabel1[Statut]=P8)))</f>
        <v>0.34016711115837095</v>
      </c>
    </row>
    <row r="9" spans="3:17" x14ac:dyDescent="0.25">
      <c r="C9" t="s">
        <v>3</v>
      </c>
      <c r="D9" t="s">
        <v>8</v>
      </c>
      <c r="E9" t="s">
        <v>12</v>
      </c>
      <c r="G9" s="2">
        <v>38898</v>
      </c>
      <c r="H9" s="2"/>
      <c r="I9" s="2"/>
      <c r="J9" s="1">
        <v>-100000</v>
      </c>
      <c r="K9" s="3" t="str">
        <f ca="1">IF(COUNTIF($C$6:C9,C9)=1,XIRR(OFFSET(J9,,,COUNTIF($C$6:$C$28,C9),),OFFSET(G9,,,COUNTIF($C$6:$C$28,C9),)),"-")</f>
        <v>-</v>
      </c>
      <c r="N9" s="14" t="str">
        <v>Entreprise 4</v>
      </c>
      <c r="O9" s="14" t="str">
        <v>Fonds 1</v>
      </c>
      <c r="P9" s="14" t="str">
        <v>Realized</v>
      </c>
      <c r="Q9" s="16" cm="1">
        <f t="array" ref="Q9">XIRR(_xlfn._xlws.FILTER(Tabel1[Valeur],(Tabel1[Entreprise]=N9)*(Tabel1[Fonds]=O9)*(Tabel1[Statut]=P9)),_xlfn._xlws.FILTER(Tabel1[Date],(Tabel1[Entreprise]=N9)*(Tabel1[Fonds]=O9)*(Tabel1[Statut]=P9)))</f>
        <v>0.53778656125068658</v>
      </c>
    </row>
    <row r="10" spans="3:17" x14ac:dyDescent="0.25">
      <c r="C10" t="s">
        <v>3</v>
      </c>
      <c r="D10" t="s">
        <v>8</v>
      </c>
      <c r="E10" t="s">
        <v>12</v>
      </c>
      <c r="G10" s="2">
        <v>38905</v>
      </c>
      <c r="H10" s="2"/>
      <c r="I10" s="2"/>
      <c r="J10" s="1">
        <v>2000000</v>
      </c>
      <c r="K10" s="3" t="str">
        <f ca="1">IF(COUNTIF($C$6:C10,C10)=1,XIRR(OFFSET(J10,,,COUNTIF($C$6:$C$28,C10),),OFFSET(G10,,,COUNTIF($C$6:$C$28,C10),)),"-")</f>
        <v>-</v>
      </c>
      <c r="N10" s="14" t="str">
        <v>Entreprise 5</v>
      </c>
      <c r="O10" s="14" t="str">
        <v>Fonds 2</v>
      </c>
      <c r="P10" s="14" t="str">
        <v>Unrealized</v>
      </c>
      <c r="Q10" s="16" cm="1">
        <f t="array" ref="Q10">XIRR(_xlfn._xlws.FILTER(Tabel1[Valeur],(Tabel1[Entreprise]=N10)*(Tabel1[Fonds]=O10)*(Tabel1[Statut]=P10)),_xlfn._xlws.FILTER(Tabel1[Date],(Tabel1[Entreprise]=N10)*(Tabel1[Fonds]=O10)*(Tabel1[Statut]=P10)))</f>
        <v>-0.29545842818915846</v>
      </c>
    </row>
    <row r="11" spans="3:17" x14ac:dyDescent="0.25">
      <c r="C11" t="s">
        <v>3</v>
      </c>
      <c r="D11" t="s">
        <v>8</v>
      </c>
      <c r="E11" t="s">
        <v>12</v>
      </c>
      <c r="G11" s="2">
        <v>41274</v>
      </c>
      <c r="H11" s="2"/>
      <c r="I11" s="2"/>
      <c r="J11" s="1">
        <v>1000000</v>
      </c>
      <c r="K11" s="3" t="str">
        <f ca="1">IF(COUNTIF($C$6:C11,C11)=1,XIRR(OFFSET(J11,,,COUNTIF($C$6:$C$28,C11),),OFFSET(G11,,,COUNTIF($C$6:$C$28,C11),)),"-")</f>
        <v>-</v>
      </c>
      <c r="N11" s="14" t="str">
        <v>Entreprise 6</v>
      </c>
      <c r="O11" s="14" t="str">
        <v>Fonds 2</v>
      </c>
      <c r="P11" s="14" t="str">
        <v>Realized</v>
      </c>
      <c r="Q11" s="16" cm="1">
        <f t="array" ref="Q11">XIRR(_xlfn._xlws.FILTER(Tabel1[Valeur],(Tabel1[Entreprise]=N11)*(Tabel1[Fonds]=O11)*(Tabel1[Statut]=P11)),_xlfn._xlws.FILTER(Tabel1[Date],(Tabel1[Entreprise]=N11)*(Tabel1[Fonds]=O11)*(Tabel1[Statut]=P11)))</f>
        <v>0.1027797043323517</v>
      </c>
    </row>
    <row r="12" spans="3:17" x14ac:dyDescent="0.25">
      <c r="C12" t="s">
        <v>3</v>
      </c>
      <c r="D12" t="s">
        <v>8</v>
      </c>
      <c r="E12" t="s">
        <v>12</v>
      </c>
      <c r="G12" s="2">
        <v>41280</v>
      </c>
      <c r="H12" s="2"/>
      <c r="I12" s="2"/>
      <c r="J12" s="1">
        <v>30000000</v>
      </c>
      <c r="K12" s="3" t="str">
        <f ca="1">IF(COUNTIF($C$6:C12,C12)=1,XIRR(OFFSET(J12,,,COUNTIF($C$6:$C$28,C12),),OFFSET(G12,,,COUNTIF($C$6:$C$28,C12),)),"-")</f>
        <v>-</v>
      </c>
    </row>
    <row r="13" spans="3:17" x14ac:dyDescent="0.25">
      <c r="C13" t="s">
        <v>4</v>
      </c>
      <c r="D13" t="s">
        <v>8</v>
      </c>
      <c r="E13" t="s">
        <v>13</v>
      </c>
      <c r="G13" s="2">
        <v>39936</v>
      </c>
      <c r="H13" s="2"/>
      <c r="I13" s="2"/>
      <c r="J13" s="1">
        <v>-2500000</v>
      </c>
      <c r="K13" s="3">
        <f ca="1">IF(COUNTIF($C$6:C13,C13)=1,XIRR(OFFSET(J13,,,COUNTIF($C$6:$C$28,C13),),OFFSET(G13,,,COUNTIF($C$6:$C$28,C13),)),"-")</f>
        <v>1.1509746670722965</v>
      </c>
      <c r="N13" s="3"/>
    </row>
    <row r="14" spans="3:17" x14ac:dyDescent="0.25">
      <c r="C14" t="s">
        <v>4</v>
      </c>
      <c r="D14" t="s">
        <v>8</v>
      </c>
      <c r="E14" t="s">
        <v>13</v>
      </c>
      <c r="G14" s="2">
        <v>40427</v>
      </c>
      <c r="H14" s="2"/>
      <c r="I14" s="2"/>
      <c r="J14" s="1">
        <v>-2500000</v>
      </c>
      <c r="K14" s="3" t="str">
        <f ca="1">IF(COUNTIF($C$6:C14,C14)=1,XIRR(OFFSET(J14,,,COUNTIF($C$6:$C$28,C14),),OFFSET(G14,,,COUNTIF($C$6:$C$28,C14),)),"-")</f>
        <v>-</v>
      </c>
      <c r="N14" s="3"/>
    </row>
    <row r="15" spans="3:17" x14ac:dyDescent="0.25">
      <c r="C15" t="s">
        <v>4</v>
      </c>
      <c r="D15" t="s">
        <v>8</v>
      </c>
      <c r="E15" t="s">
        <v>13</v>
      </c>
      <c r="G15" s="2">
        <v>40459</v>
      </c>
      <c r="H15" s="2"/>
      <c r="I15" s="2"/>
      <c r="J15" s="1">
        <v>-60000</v>
      </c>
      <c r="K15" s="3" t="str">
        <f ca="1">IF(COUNTIF($C$6:C15,C15)=1,XIRR(OFFSET(J15,,,COUNTIF($C$6:$C$28,C15),),OFFSET(G15,,,COUNTIF($C$6:$C$28,C15),)),"-")</f>
        <v>-</v>
      </c>
      <c r="N15" s="3"/>
    </row>
    <row r="16" spans="3:17" x14ac:dyDescent="0.25">
      <c r="C16" t="s">
        <v>4</v>
      </c>
      <c r="D16" t="s">
        <v>8</v>
      </c>
      <c r="E16" t="s">
        <v>13</v>
      </c>
      <c r="G16" s="2">
        <v>41127</v>
      </c>
      <c r="H16" s="2"/>
      <c r="I16" s="2"/>
      <c r="J16" s="1">
        <v>40000000</v>
      </c>
      <c r="K16" s="3" t="str">
        <f ca="1">IF(COUNTIF($C$6:C16,C16)=1,XIRR(OFFSET(J16,,,COUNTIF($C$6:$C$28,C16),),OFFSET(G16,,,COUNTIF($C$6:$C$28,C16),)),"-")</f>
        <v>-</v>
      </c>
      <c r="N16" s="3"/>
    </row>
    <row r="17" spans="3:14" x14ac:dyDescent="0.25">
      <c r="C17" t="s">
        <v>4</v>
      </c>
      <c r="D17" t="s">
        <v>8</v>
      </c>
      <c r="E17" t="s">
        <v>13</v>
      </c>
      <c r="G17" s="2">
        <v>41189</v>
      </c>
      <c r="H17" s="2"/>
      <c r="I17" s="2"/>
      <c r="J17" s="1">
        <v>2000000</v>
      </c>
      <c r="K17" s="3" t="str">
        <f ca="1">IF(COUNTIF($C$6:C17,C17)=1,XIRR(OFFSET(J17,,,COUNTIF($C$6:$C$28,C17),),OFFSET(G17,,,COUNTIF($C$6:$C$28,C17),)),"-")</f>
        <v>-</v>
      </c>
      <c r="N17" s="3"/>
    </row>
    <row r="18" spans="3:14" x14ac:dyDescent="0.25">
      <c r="C18" t="s">
        <v>4</v>
      </c>
      <c r="D18" t="s">
        <v>8</v>
      </c>
      <c r="E18" t="s">
        <v>13</v>
      </c>
      <c r="G18" s="2">
        <v>41190</v>
      </c>
      <c r="H18" s="2"/>
      <c r="I18" s="2"/>
      <c r="J18" s="1">
        <v>-250000</v>
      </c>
      <c r="K18" s="3" t="str">
        <f ca="1">IF(COUNTIF($C$6:C18,C18)=1,XIRR(OFFSET(J18,,,COUNTIF($C$6:$C$28,C18),),OFFSET(G18,,,COUNTIF($C$6:$C$28,C18),)),"-")</f>
        <v>-</v>
      </c>
      <c r="N18" s="3"/>
    </row>
    <row r="19" spans="3:14" x14ac:dyDescent="0.25">
      <c r="C19" t="s">
        <v>5</v>
      </c>
      <c r="D19" t="s">
        <v>8</v>
      </c>
      <c r="E19" t="s">
        <v>13</v>
      </c>
      <c r="G19" s="2">
        <v>39480</v>
      </c>
      <c r="H19" s="2"/>
      <c r="I19" s="2"/>
      <c r="J19" s="1">
        <v>-6000000</v>
      </c>
      <c r="K19" s="3">
        <f ca="1">IF(COUNTIF($C$6:C19,C19)=1,XIRR(OFFSET(J19,,,COUNTIF($C$6:$C$28,C19),),OFFSET(G19,,,COUNTIF($C$6:$C$28,C19),)),"-")</f>
        <v>0.34016711115837095</v>
      </c>
      <c r="N19" s="3"/>
    </row>
    <row r="20" spans="3:14" x14ac:dyDescent="0.25">
      <c r="C20" t="s">
        <v>5</v>
      </c>
      <c r="D20" t="s">
        <v>8</v>
      </c>
      <c r="E20" t="s">
        <v>13</v>
      </c>
      <c r="G20" s="2">
        <v>42190</v>
      </c>
      <c r="H20" s="2"/>
      <c r="I20" s="2"/>
      <c r="J20" s="1">
        <v>3500000</v>
      </c>
      <c r="K20" s="3" t="str">
        <f ca="1">IF(COUNTIF($C$6:C20,C20)=1,XIRR(OFFSET(J20,,,COUNTIF($C$6:$C$28,C20),),OFFSET(G20,,,COUNTIF($C$6:$C$28,C20),)),"-")</f>
        <v>-</v>
      </c>
    </row>
    <row r="21" spans="3:14" x14ac:dyDescent="0.25">
      <c r="C21" t="s">
        <v>5</v>
      </c>
      <c r="D21" t="s">
        <v>8</v>
      </c>
      <c r="E21" t="s">
        <v>13</v>
      </c>
      <c r="G21" s="2">
        <v>42436</v>
      </c>
      <c r="H21" s="2"/>
      <c r="I21" s="2"/>
      <c r="J21" s="1">
        <v>60000000</v>
      </c>
      <c r="K21" s="3" t="str">
        <f ca="1">IF(COUNTIF($C$6:C21,C21)=1,XIRR(OFFSET(J21,,,COUNTIF($C$6:$C$28,C21),),OFFSET(G21,,,COUNTIF($C$6:$C$28,C21),)),"-")</f>
        <v>-</v>
      </c>
    </row>
    <row r="22" spans="3:14" x14ac:dyDescent="0.25">
      <c r="C22" t="s">
        <v>10</v>
      </c>
      <c r="D22" t="s">
        <v>8</v>
      </c>
      <c r="E22" t="s">
        <v>12</v>
      </c>
      <c r="G22" s="2">
        <v>41030</v>
      </c>
      <c r="J22" s="1">
        <v>-7500000</v>
      </c>
      <c r="K22" s="3">
        <f ca="1">IF(COUNTIF($C$6:C22,C22)=1,XIRR(OFFSET(J22,,,COUNTIF($C$6:$C$28,C22),),OFFSET(G22,,,COUNTIF($C$6:$C$28,C22),)),"-")</f>
        <v>0.53778656125068658</v>
      </c>
    </row>
    <row r="23" spans="3:14" x14ac:dyDescent="0.25">
      <c r="C23" t="s">
        <v>10</v>
      </c>
      <c r="D23" t="s">
        <v>8</v>
      </c>
      <c r="E23" t="s">
        <v>12</v>
      </c>
      <c r="G23" s="2">
        <v>41274</v>
      </c>
      <c r="J23" s="1">
        <v>10000000</v>
      </c>
      <c r="K23" s="3" t="str">
        <f ca="1">IF(COUNTIF($C$6:C23,C23)=1,XIRR(OFFSET(J23,,,COUNTIF($C$6:$C$28,C23),),OFFSET(G23,,,COUNTIF($C$6:$C$28,C23),)),"-")</f>
        <v>-</v>
      </c>
    </row>
    <row r="24" spans="3:14" x14ac:dyDescent="0.25">
      <c r="C24" t="s">
        <v>14</v>
      </c>
      <c r="D24" t="s">
        <v>9</v>
      </c>
      <c r="E24" t="s">
        <v>13</v>
      </c>
      <c r="G24" s="2">
        <v>43512</v>
      </c>
      <c r="J24" s="1">
        <v>-29166666.666666701</v>
      </c>
      <c r="K24" s="3">
        <f ca="1">IF(COUNTIF($C$6:C24,C24)=1,XIRR(OFFSET(J24,,,COUNTIF($C$6:$C$28,C24),),OFFSET(G24,,,COUNTIF($C$6:$C$28,C24),)),"-")</f>
        <v>-0.29545842818915846</v>
      </c>
    </row>
    <row r="25" spans="3:14" x14ac:dyDescent="0.25">
      <c r="C25" t="s">
        <v>14</v>
      </c>
      <c r="D25" t="s">
        <v>9</v>
      </c>
      <c r="E25" t="s">
        <v>13</v>
      </c>
      <c r="G25" s="2">
        <v>44181</v>
      </c>
      <c r="J25" s="1">
        <v>-1000000</v>
      </c>
      <c r="K25" s="3" t="str">
        <f ca="1">IF(COUNTIF($C$6:C25,C25)=1,XIRR(OFFSET(J25,,,COUNTIF($C$6:$C$28,C25),),OFFSET(G25,,,COUNTIF($C$6:$C$28,C25),)),"-")</f>
        <v>-</v>
      </c>
    </row>
    <row r="26" spans="3:14" x14ac:dyDescent="0.25">
      <c r="C26" t="s">
        <v>14</v>
      </c>
      <c r="D26" t="s">
        <v>9</v>
      </c>
      <c r="E26" t="s">
        <v>13</v>
      </c>
      <c r="G26" s="2">
        <v>44926</v>
      </c>
      <c r="J26" s="1">
        <v>8000000</v>
      </c>
      <c r="K26" s="3" t="str">
        <f ca="1">IF(COUNTIF($C$6:C26,C26)=1,XIRR(OFFSET(J26,,,COUNTIF($C$6:$C$28,C26),),OFFSET(G26,,,COUNTIF($C$6:$C$28,C26),)),"-")</f>
        <v>-</v>
      </c>
    </row>
    <row r="27" spans="3:14" x14ac:dyDescent="0.25">
      <c r="C27" t="s">
        <v>15</v>
      </c>
      <c r="D27" t="s">
        <v>9</v>
      </c>
      <c r="E27" t="s">
        <v>12</v>
      </c>
      <c r="G27" s="2">
        <v>40638</v>
      </c>
      <c r="J27" s="1">
        <v>-3500000</v>
      </c>
      <c r="K27" s="3">
        <f ca="1">IF(COUNTIF($C$6:C27,C27)=1,XIRR(OFFSET(J27,,,COUNTIF($C$6:$C$28,C27),),OFFSET(G27,,,COUNTIF($C$6:$C$28,C27),)),"-")</f>
        <v>0.1027797043323517</v>
      </c>
    </row>
    <row r="28" spans="3:14" x14ac:dyDescent="0.25">
      <c r="C28" t="s">
        <v>15</v>
      </c>
      <c r="D28" t="s">
        <v>9</v>
      </c>
      <c r="E28" t="s">
        <v>12</v>
      </c>
      <c r="G28" s="2">
        <v>43224</v>
      </c>
      <c r="J28" s="1">
        <v>7000000</v>
      </c>
      <c r="K28" s="3" t="str">
        <f ca="1">IF(COUNTIF($C$6:C28,C28)=1,XIRR(OFFSET(J28,,,COUNTIF($C$6:$C$28,C28),),OFFSET(G28,,,COUNTIF($C$6:$C$28,C28),)),"-")</f>
        <v>-</v>
      </c>
    </row>
    <row r="29" spans="3:14" ht="15.75" thickBot="1" x14ac:dyDescent="0.3"/>
    <row r="30" spans="3:14" x14ac:dyDescent="0.25">
      <c r="C30" s="4" t="s">
        <v>8</v>
      </c>
      <c r="D30" s="5" t="s">
        <v>12</v>
      </c>
      <c r="E30" s="5"/>
      <c r="F30" s="5"/>
      <c r="G30" s="5"/>
      <c r="H30" s="5"/>
      <c r="I30" s="5"/>
      <c r="J30" s="5"/>
      <c r="K30" s="6" cm="1">
        <f t="array" ref="K30">XIRR(_xlfn._xlws.FILTER(Tabel1[Valeur],(Tabel1[Fonds]=C30)*(Tabel1[Statut]=D30)),_xlfn._xlws.FILTER(Tabel1[Date],(Tabel1[Fonds]=C30)*(Tabel1[Statut]=D30)))</f>
        <v>0.69401260614395133</v>
      </c>
    </row>
    <row r="31" spans="3:14" x14ac:dyDescent="0.25">
      <c r="C31" s="7" t="s">
        <v>8</v>
      </c>
      <c r="D31" s="8" t="s">
        <v>13</v>
      </c>
      <c r="E31" s="8"/>
      <c r="F31" s="8"/>
      <c r="G31" s="8"/>
      <c r="H31" s="8"/>
      <c r="I31" s="8"/>
      <c r="J31" s="8"/>
      <c r="K31" s="9" cm="1">
        <f t="array" ref="K31">XIRR(_xlfn._xlws.FILTER(Tabel1[Valeur],(Tabel1[Fonds]=C31)*(Tabel1[Statut]=D31)),_xlfn._xlws.FILTER(Tabel1[Date],(Tabel1[Fonds]=C31)*(Tabel1[Statut]=D31)))</f>
        <v>0.52459411025047309</v>
      </c>
    </row>
    <row r="32" spans="3:14" x14ac:dyDescent="0.25">
      <c r="C32" s="7" t="s">
        <v>9</v>
      </c>
      <c r="D32" s="8" t="s">
        <v>12</v>
      </c>
      <c r="E32" s="8"/>
      <c r="F32" s="8"/>
      <c r="G32" s="8"/>
      <c r="H32" s="8"/>
      <c r="I32" s="8"/>
      <c r="J32" s="8"/>
      <c r="K32" s="9" cm="1">
        <f t="array" ref="K32">XIRR(_xlfn._xlws.FILTER(Tabel1[Valeur],(Tabel1[Fonds]=C32)*(Tabel1[Statut]=D32)),_xlfn._xlws.FILTER(Tabel1[Date],(Tabel1[Fonds]=C32)*(Tabel1[Statut]=D32)))</f>
        <v>0.1027797043323517</v>
      </c>
    </row>
    <row r="33" spans="3:11" ht="15.75" thickBot="1" x14ac:dyDescent="0.3">
      <c r="C33" s="10" t="s">
        <v>9</v>
      </c>
      <c r="D33" s="11" t="s">
        <v>13</v>
      </c>
      <c r="E33" s="11"/>
      <c r="F33" s="11"/>
      <c r="G33" s="11"/>
      <c r="H33" s="11"/>
      <c r="I33" s="11"/>
      <c r="J33" s="11"/>
      <c r="K33" s="12" cm="1">
        <f t="array" ref="K33">XIRR(_xlfn._xlws.FILTER(Tabel1[Valeur],(Tabel1[Fonds]=C33)*(Tabel1[Statut]=D33)),_xlfn._xlws.FILTER(Tabel1[Date],(Tabel1[Fonds]=C33)*(Tabel1[Statut]=D33)))</f>
        <v>-0.29545842818915846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Le Vavasseur</dc:creator>
  <cp:lastModifiedBy>BSA</cp:lastModifiedBy>
  <dcterms:created xsi:type="dcterms:W3CDTF">2015-06-05T18:19:34Z</dcterms:created>
  <dcterms:modified xsi:type="dcterms:W3CDTF">2022-06-10T16:49:42Z</dcterms:modified>
</cp:coreProperties>
</file>