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3E39516-12DA-4963-BF72-4F857E90B2C3}" xr6:coauthVersionLast="47" xr6:coauthVersionMax="47" xr10:uidLastSave="{00000000-0000-0000-0000-000000000000}"/>
  <bookViews>
    <workbookView xWindow="-120" yWindow="-120" windowWidth="29040" windowHeight="16440" activeTab="1" xr2:uid="{8BE0971A-6C43-41CB-967A-5A287C4746C7}"/>
  </bookViews>
  <sheets>
    <sheet name="Feuil1 (2)" sheetId="1" r:id="rId1"/>
    <sheet name="Blad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2" l="1"/>
  <c r="K3" i="2"/>
  <c r="J2" i="2"/>
  <c r="J3" i="2"/>
  <c r="J4" i="2"/>
  <c r="J5" i="2"/>
  <c r="I2" i="2"/>
  <c r="I3" i="2"/>
  <c r="I4" i="2"/>
  <c r="I5" i="2"/>
  <c r="H4" i="2" l="1"/>
  <c r="K4" i="2" s="1"/>
  <c r="H5" i="2" l="1"/>
  <c r="K5" i="2" s="1"/>
  <c r="L2" i="2" l="1" a="1"/>
  <c r="L2" i="2" s="1"/>
  <c r="L3" i="2" l="1" a="1"/>
  <c r="L3" i="2" s="1"/>
  <c r="L4" i="2" a="1"/>
  <c r="L4" i="2" s="1"/>
  <c r="L5" i="2" a="1"/>
  <c r="L5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<sst xmlns="http://schemas.openxmlformats.org/spreadsheetml/2006/main" count="95" uniqueCount="33">
  <si>
    <t>Ligne 1</t>
  </si>
  <si>
    <t>Ligne 2</t>
  </si>
  <si>
    <t>Code article</t>
  </si>
  <si>
    <t>Temps ouverture OF</t>
  </si>
  <si>
    <t>5h</t>
  </si>
  <si>
    <t>3h</t>
  </si>
  <si>
    <t>10h</t>
  </si>
  <si>
    <t>7h</t>
  </si>
  <si>
    <t>5h/13h/21h</t>
  </si>
  <si>
    <t>6h/14h/22h</t>
  </si>
  <si>
    <t>7h/15h/23h</t>
  </si>
  <si>
    <t>8h/16h/00h</t>
  </si>
  <si>
    <t>9h/17h/01h</t>
  </si>
  <si>
    <t>10h/18h/02h</t>
  </si>
  <si>
    <t>11h/19h/03h</t>
  </si>
  <si>
    <t>12h/20h/04h</t>
  </si>
  <si>
    <t>13h/21h/05h</t>
  </si>
  <si>
    <t>Ligne 3</t>
  </si>
  <si>
    <t>Ligne 4</t>
  </si>
  <si>
    <t>format</t>
  </si>
  <si>
    <t>MGN 6*375</t>
  </si>
  <si>
    <t>MGC 6*375</t>
  </si>
  <si>
    <t>SNW 6*375</t>
  </si>
  <si>
    <t>BBA 6*375</t>
  </si>
  <si>
    <t>capacité</t>
  </si>
  <si>
    <t>nombre</t>
  </si>
  <si>
    <t>début</t>
  </si>
  <si>
    <t>durée</t>
  </si>
  <si>
    <t>fin</t>
  </si>
  <si>
    <t>ligne</t>
  </si>
  <si>
    <t>numéro</t>
  </si>
  <si>
    <t>MGFC 7*300</t>
  </si>
  <si>
    <t>conflict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</si>
</sst>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j\ hh:mm:ss"/>
    <numFmt numFmtId="169" formatCode="ddd\ dd\-mm\ hh:mm"/>
    <numFmt numFmtId="170" formatCode="[hh]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ck">
        <color rgb="FFFF0000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0" xfId="0" applyFont="1"/>
    <xf numFmtId="164" fontId="0" fillId="0" borderId="0" xfId="0" applyNumberFormat="1"/>
    <xf numFmtId="169" fontId="0" fillId="0" borderId="0" xfId="0" applyNumberFormat="1"/>
    <xf numFmtId="170" fontId="0" fillId="0" borderId="0" xfId="0" applyNumberFormat="1"/>
    <xf numFmtId="1" fontId="0" fillId="0" borderId="0" xfId="0" applyNumberFormat="1"/>
    <xf numFmtId="1" fontId="0" fillId="0" borderId="0" xfId="0" applyNumberFormat="1" applyBorder="1"/>
    <xf numFmtId="0" fontId="0" fillId="0" borderId="0" xfId="0" applyBorder="1"/>
    <xf numFmtId="169" fontId="0" fillId="0" borderId="0" xfId="0" applyNumberFormat="1" applyBorder="1"/>
    <xf numFmtId="170" fontId="0" fillId="0" borderId="0" xfId="0" applyNumberFormat="1" applyBorder="1"/>
    <xf numFmtId="0" fontId="0" fillId="0" borderId="0" xfId="0" applyNumberFormat="1"/>
    <xf numFmtId="3" fontId="0" fillId="0" borderId="0" xfId="0" applyNumberFormat="1" applyBorder="1"/>
    <xf numFmtId="3" fontId="0" fillId="0" borderId="0" xfId="0" applyNumberFormat="1"/>
    <xf numFmtId="1" fontId="0" fillId="3" borderId="0" xfId="0" applyNumberFormat="1" applyFill="1" applyBorder="1"/>
    <xf numFmtId="0" fontId="0" fillId="3" borderId="0" xfId="0" applyFill="1" applyBorder="1"/>
    <xf numFmtId="169" fontId="0" fillId="3" borderId="0" xfId="0" applyNumberFormat="1" applyFill="1" applyBorder="1"/>
    <xf numFmtId="170" fontId="0" fillId="4" borderId="0" xfId="0" applyNumberFormat="1" applyFill="1" applyBorder="1"/>
    <xf numFmtId="169" fontId="0" fillId="4" borderId="0" xfId="0" applyNumberFormat="1" applyFill="1" applyBorder="1"/>
    <xf numFmtId="0" fontId="0" fillId="4" borderId="0" xfId="0" applyFill="1" applyBorder="1"/>
    <xf numFmtId="3" fontId="0" fillId="4" borderId="4" xfId="0" applyNumberFormat="1" applyFill="1" applyBorder="1"/>
    <xf numFmtId="3" fontId="0" fillId="0" borderId="4" xfId="0" applyNumberFormat="1" applyBorder="1"/>
    <xf numFmtId="3" fontId="0" fillId="3" borderId="0" xfId="0" applyNumberFormat="1" applyFill="1" applyBorder="1"/>
  </cellXfs>
  <cellStyles count="1">
    <cellStyle name="Standaard" xfId="0" builtinId="0"/>
  </cellStyles>
  <dxfs count="11">
    <dxf>
      <numFmt numFmtId="3" formatCode="#,##0"/>
    </dxf>
    <dxf>
      <numFmt numFmtId="3" formatCode="#,##0"/>
      <border diagonalUp="0" diagonalDown="0">
        <left style="thick">
          <color rgb="FFFF0000"/>
        </left>
        <right/>
        <top/>
        <bottom/>
        <vertical/>
        <horizontal/>
      </border>
    </dxf>
    <dxf>
      <numFmt numFmtId="169" formatCode="ddd\ dd\-mm\ hh:mm"/>
    </dxf>
    <dxf>
      <numFmt numFmtId="170" formatCode="[hh]:mm"/>
    </dxf>
    <dxf>
      <fill>
        <patternFill>
          <bgColor theme="7" tint="0.39994506668294322"/>
        </patternFill>
      </fill>
    </dxf>
    <dxf>
      <numFmt numFmtId="0" formatCode="General"/>
    </dxf>
    <dxf>
      <numFmt numFmtId="169" formatCode="ddd\ dd\-mm\ hh:mm"/>
    </dxf>
    <dxf>
      <numFmt numFmtId="1" formatCode="0"/>
    </dxf>
    <dxf>
      <numFmt numFmtId="1" formatCode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833548-7673-4946-816D-7CED517C33F8}" name="Tabel1" displayName="Tabel1" ref="A1:B6" totalsRowShown="0">
  <autoFilter ref="A1:B6" xr:uid="{C7833548-7673-4946-816D-7CED517C33F8}"/>
  <tableColumns count="2">
    <tableColumn id="1" xr3:uid="{49FDD399-89F0-4C89-94AD-08EAA3111045}" name="format"/>
    <tableColumn id="2" xr3:uid="{580C116A-D7B0-4F81-A5AC-E36242FD0300}" name="capac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1FEF79-04E4-46FE-8AA2-A52BC4C267D4}" name="Tabel2" displayName="Tabel2" ref="D1:L5" totalsRowShown="0" tableBorderDxfId="9">
  <autoFilter ref="D1:L5" xr:uid="{B51FEF79-04E4-46FE-8AA2-A52BC4C267D4}"/>
  <tableColumns count="9">
    <tableColumn id="7" xr3:uid="{69128548-81C1-4E7B-8D08-C5D15D13C64F}" name="ligne" dataDxfId="8"/>
    <tableColumn id="8" xr3:uid="{6D41402B-C092-4951-A897-9BD7734CBE2F}" name="numéro" dataDxfId="7"/>
    <tableColumn id="1" xr3:uid="{DDFC199C-E5A7-428F-B73A-A679F9A63029}" name="format"/>
    <tableColumn id="2" xr3:uid="{B400EF42-2A4D-46DC-BA0B-6EE028D5EF91}" name="nombre" dataDxfId="0"/>
    <tableColumn id="3" xr3:uid="{39326A8F-5F7E-482C-8B6E-824EB99883A8}" name="début" dataDxfId="6">
      <calculatedColumnFormula>IF(ROWS($F$1:F2)=2,TIME(7,0,0),K1)</calculatedColumnFormula>
    </tableColumn>
    <tableColumn id="10" xr3:uid="{31AB94D2-6C3B-48D2-B2F5-A27535AC6155}" name="capacité" dataDxfId="1">
      <calculatedColumnFormula>IFERROR(VLOOKUP(Tabel2[[#This Row],[format]],Tabel1[],2,0),"-")</calculatedColumnFormula>
    </tableColumn>
    <tableColumn id="4" xr3:uid="{010AA25D-E471-403F-B3E9-98C26D377C01}" name="durée" dataDxfId="3">
      <calculatedColumnFormula>IF(ISNUMBER(Tabel2[[#This Row],[capacité]]),+Tabel2[[#This Row],[nombre]]/Tabel2[[#This Row],[capacité]]/24,"-")</calculatedColumnFormula>
    </tableColumn>
    <tableColumn id="6" xr3:uid="{0F2C5414-D7C6-405A-A4AA-07D04C46A65C}" name="fin" dataDxfId="2">
      <calculatedColumnFormula>SUM(+Tabel2[[#This Row],[début]],Tabel2[[#This Row],[durée]])</calculatedColumnFormula>
    </tableColumn>
    <tableColumn id="9" xr3:uid="{16AB9EDF-41A1-4C57-8E5D-86A41FF900BF}" name="conflict" dataDxfId="5">
      <calculatedColumnFormula array="1">SUMPRODUCT((Tabel2[début]&gt;=H2)*(Tabel2[fin]&lt;=K2)*(Tabel2[ligne]=Tabel2[[#This Row],[ligne]]))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H:\My%20Documents\FARMP4\Desktop\Classeur2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BDD50-C062-43FD-AEB1-97D7DB9B331A}">
  <sheetPr codeName="Blad1"/>
  <dimension ref="A1:L66"/>
  <sheetViews>
    <sheetView zoomScaleNormal="100" workbookViewId="0">
      <selection activeCell="I3" sqref="I3"/>
    </sheetView>
  </sheetViews>
  <sheetFormatPr defaultColWidth="11.42578125" defaultRowHeight="15" x14ac:dyDescent="0.25"/>
  <cols>
    <col min="1" max="12" width="10.5703125" customWidth="1"/>
  </cols>
  <sheetData>
    <row r="1" spans="1:12" x14ac:dyDescent="0.25">
      <c r="A1" s="1" t="s">
        <v>0</v>
      </c>
      <c r="B1">
        <v>19708</v>
      </c>
      <c r="C1">
        <v>15125</v>
      </c>
      <c r="D1">
        <v>16152</v>
      </c>
      <c r="E1">
        <v>20963</v>
      </c>
      <c r="F1" s="2"/>
      <c r="G1" s="1" t="s">
        <v>1</v>
      </c>
      <c r="H1" t="s">
        <v>2</v>
      </c>
      <c r="I1" t="s">
        <v>2</v>
      </c>
      <c r="J1" t="s">
        <v>2</v>
      </c>
      <c r="K1" t="s">
        <v>2</v>
      </c>
    </row>
    <row r="2" spans="1:12" ht="45" x14ac:dyDescent="0.25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2"/>
    </row>
    <row r="3" spans="1:12" x14ac:dyDescent="0.25">
      <c r="A3" s="5" t="s">
        <v>8</v>
      </c>
      <c r="E3" s="5"/>
      <c r="F3" s="2"/>
      <c r="G3" s="5" t="s">
        <v>8</v>
      </c>
    </row>
    <row r="4" spans="1:12" x14ac:dyDescent="0.25">
      <c r="A4" s="5" t="s">
        <v>9</v>
      </c>
      <c r="E4" s="5"/>
      <c r="F4" s="2"/>
      <c r="G4" s="5" t="s">
        <v>9</v>
      </c>
    </row>
    <row r="5" spans="1:12" x14ac:dyDescent="0.25">
      <c r="A5" s="5" t="s">
        <v>10</v>
      </c>
      <c r="E5" s="5"/>
      <c r="F5" s="2"/>
      <c r="G5" s="5" t="s">
        <v>10</v>
      </c>
    </row>
    <row r="6" spans="1:12" x14ac:dyDescent="0.25">
      <c r="A6" s="5" t="s">
        <v>11</v>
      </c>
      <c r="E6" s="5"/>
      <c r="F6" s="2"/>
      <c r="G6" s="5" t="s">
        <v>11</v>
      </c>
    </row>
    <row r="7" spans="1:12" x14ac:dyDescent="0.25">
      <c r="A7" s="5" t="s">
        <v>12</v>
      </c>
      <c r="E7" s="5"/>
      <c r="F7" s="2"/>
      <c r="G7" s="5" t="s">
        <v>12</v>
      </c>
    </row>
    <row r="8" spans="1:12" x14ac:dyDescent="0.25">
      <c r="A8" s="5" t="s">
        <v>13</v>
      </c>
      <c r="E8" s="5"/>
      <c r="F8" s="2"/>
      <c r="G8" s="5" t="s">
        <v>13</v>
      </c>
    </row>
    <row r="9" spans="1:12" x14ac:dyDescent="0.25">
      <c r="A9" s="5" t="s">
        <v>14</v>
      </c>
      <c r="E9" s="5"/>
      <c r="F9" s="2"/>
      <c r="G9" s="5" t="s">
        <v>14</v>
      </c>
    </row>
    <row r="10" spans="1:12" x14ac:dyDescent="0.25">
      <c r="A10" s="5" t="s">
        <v>15</v>
      </c>
      <c r="E10" s="5"/>
      <c r="F10" s="2"/>
      <c r="G10" s="5" t="s">
        <v>15</v>
      </c>
    </row>
    <row r="11" spans="1:12" x14ac:dyDescent="0.25">
      <c r="A11" s="5" t="s">
        <v>16</v>
      </c>
      <c r="E11" s="5"/>
      <c r="F11" s="2"/>
      <c r="G11" s="5" t="s">
        <v>16</v>
      </c>
    </row>
    <row r="12" spans="1:12" x14ac:dyDescent="0.25">
      <c r="F12" s="2"/>
    </row>
    <row r="13" spans="1:12" x14ac:dyDescent="0.25">
      <c r="F13" s="2"/>
    </row>
    <row r="14" spans="1:12" x14ac:dyDescent="0.25">
      <c r="F14" s="2"/>
    </row>
    <row r="15" spans="1:12" x14ac:dyDescent="0.25">
      <c r="F15" s="2"/>
    </row>
    <row r="16" spans="1:12" ht="15.75" thickBot="1" x14ac:dyDescent="0.3">
      <c r="A16" s="6"/>
      <c r="B16" s="6"/>
      <c r="C16" s="6"/>
      <c r="D16" s="6"/>
      <c r="E16" s="6"/>
      <c r="F16" s="7"/>
      <c r="G16" s="6"/>
      <c r="H16" s="6"/>
      <c r="I16" s="6"/>
      <c r="J16" s="6"/>
      <c r="K16" s="6"/>
      <c r="L16" s="6"/>
    </row>
    <row r="17" spans="1:11" ht="15.75" thickTop="1" x14ac:dyDescent="0.25">
      <c r="A17" s="1" t="s">
        <v>17</v>
      </c>
      <c r="C17" t="s">
        <v>2</v>
      </c>
      <c r="D17" t="s">
        <v>2</v>
      </c>
      <c r="E17" t="s">
        <v>2</v>
      </c>
      <c r="F17" s="2"/>
      <c r="G17" s="1" t="s">
        <v>18</v>
      </c>
      <c r="H17" t="s">
        <v>2</v>
      </c>
      <c r="I17" t="s">
        <v>2</v>
      </c>
      <c r="J17" t="s">
        <v>2</v>
      </c>
      <c r="K17" t="s">
        <v>2</v>
      </c>
    </row>
    <row r="18" spans="1:11" x14ac:dyDescent="0.25">
      <c r="F18" s="2"/>
    </row>
    <row r="19" spans="1:11" x14ac:dyDescent="0.25">
      <c r="A19" s="5" t="s">
        <v>8</v>
      </c>
      <c r="E19" s="5"/>
      <c r="F19" s="2"/>
      <c r="G19" s="5" t="s">
        <v>8</v>
      </c>
    </row>
    <row r="20" spans="1:11" x14ac:dyDescent="0.25">
      <c r="A20" s="5" t="s">
        <v>9</v>
      </c>
      <c r="E20" s="5"/>
      <c r="F20" s="2"/>
      <c r="G20" s="5" t="s">
        <v>9</v>
      </c>
    </row>
    <row r="21" spans="1:11" x14ac:dyDescent="0.25">
      <c r="A21" s="5" t="s">
        <v>10</v>
      </c>
      <c r="E21" s="5"/>
      <c r="F21" s="2"/>
      <c r="G21" s="5" t="s">
        <v>10</v>
      </c>
    </row>
    <row r="22" spans="1:11" x14ac:dyDescent="0.25">
      <c r="A22" s="5" t="s">
        <v>11</v>
      </c>
      <c r="E22" s="5"/>
      <c r="F22" s="2"/>
      <c r="G22" s="5" t="s">
        <v>11</v>
      </c>
    </row>
    <row r="23" spans="1:11" x14ac:dyDescent="0.25">
      <c r="A23" s="5" t="s">
        <v>12</v>
      </c>
      <c r="E23" s="5"/>
      <c r="F23" s="2"/>
      <c r="G23" s="5" t="s">
        <v>12</v>
      </c>
    </row>
    <row r="24" spans="1:11" x14ac:dyDescent="0.25">
      <c r="A24" s="5" t="s">
        <v>13</v>
      </c>
      <c r="E24" s="5"/>
      <c r="F24" s="2"/>
      <c r="G24" s="5" t="s">
        <v>13</v>
      </c>
    </row>
    <row r="25" spans="1:11" x14ac:dyDescent="0.25">
      <c r="A25" s="5" t="s">
        <v>14</v>
      </c>
      <c r="E25" s="5"/>
      <c r="F25" s="2"/>
      <c r="G25" s="5" t="s">
        <v>14</v>
      </c>
    </row>
    <row r="26" spans="1:11" x14ac:dyDescent="0.25">
      <c r="A26" s="5" t="s">
        <v>15</v>
      </c>
      <c r="E26" s="5"/>
      <c r="F26" s="2"/>
      <c r="G26" s="5" t="s">
        <v>15</v>
      </c>
    </row>
    <row r="27" spans="1:11" x14ac:dyDescent="0.25">
      <c r="A27" s="5" t="s">
        <v>16</v>
      </c>
      <c r="E27" s="5"/>
      <c r="F27" s="2"/>
      <c r="G27" s="5" t="s">
        <v>16</v>
      </c>
    </row>
    <row r="28" spans="1:11" x14ac:dyDescent="0.25">
      <c r="A28" s="5"/>
      <c r="E28" s="5"/>
      <c r="F28" s="2"/>
    </row>
    <row r="29" spans="1:11" x14ac:dyDescent="0.25">
      <c r="A29" s="5"/>
      <c r="E29" s="5"/>
      <c r="F29" s="2"/>
    </row>
    <row r="30" spans="1:11" x14ac:dyDescent="0.25">
      <c r="A30" s="5"/>
      <c r="E30" s="5"/>
      <c r="F30" s="2"/>
    </row>
    <row r="31" spans="1:11" x14ac:dyDescent="0.25">
      <c r="A31" s="5"/>
      <c r="E31" s="5"/>
      <c r="F31" s="2"/>
    </row>
    <row r="32" spans="1:11" x14ac:dyDescent="0.25">
      <c r="A32" s="5"/>
      <c r="E32" s="5"/>
      <c r="F32" s="2"/>
    </row>
    <row r="33" spans="1:7" x14ac:dyDescent="0.25">
      <c r="A33" s="5"/>
      <c r="E33" s="5"/>
      <c r="F33" s="2"/>
    </row>
    <row r="34" spans="1:7" x14ac:dyDescent="0.25">
      <c r="A34" s="1" t="s">
        <v>17</v>
      </c>
      <c r="E34" s="8"/>
      <c r="F34" s="2"/>
      <c r="G34" s="1" t="s">
        <v>18</v>
      </c>
    </row>
    <row r="35" spans="1:7" x14ac:dyDescent="0.25">
      <c r="F35" s="2"/>
    </row>
    <row r="36" spans="1:7" x14ac:dyDescent="0.25">
      <c r="A36" s="5" t="s">
        <v>8</v>
      </c>
      <c r="E36" s="5"/>
      <c r="F36" s="2"/>
      <c r="G36" s="5" t="s">
        <v>8</v>
      </c>
    </row>
    <row r="37" spans="1:7" x14ac:dyDescent="0.25">
      <c r="A37" s="5" t="s">
        <v>9</v>
      </c>
      <c r="E37" s="5"/>
      <c r="F37" s="2"/>
      <c r="G37" s="5" t="s">
        <v>9</v>
      </c>
    </row>
    <row r="38" spans="1:7" x14ac:dyDescent="0.25">
      <c r="A38" s="5" t="s">
        <v>10</v>
      </c>
      <c r="E38" s="5"/>
      <c r="F38" s="2"/>
      <c r="G38" s="5" t="s">
        <v>10</v>
      </c>
    </row>
    <row r="39" spans="1:7" x14ac:dyDescent="0.25">
      <c r="A39" s="5" t="s">
        <v>11</v>
      </c>
      <c r="E39" s="5"/>
      <c r="F39" s="2"/>
      <c r="G39" s="5" t="s">
        <v>11</v>
      </c>
    </row>
    <row r="40" spans="1:7" x14ac:dyDescent="0.25">
      <c r="A40" s="5" t="s">
        <v>12</v>
      </c>
      <c r="E40" s="5"/>
      <c r="F40" s="2"/>
      <c r="G40" s="5" t="s">
        <v>12</v>
      </c>
    </row>
    <row r="41" spans="1:7" x14ac:dyDescent="0.25">
      <c r="A41" s="5" t="s">
        <v>13</v>
      </c>
      <c r="E41" s="5"/>
      <c r="F41" s="2"/>
      <c r="G41" s="5" t="s">
        <v>13</v>
      </c>
    </row>
    <row r="42" spans="1:7" x14ac:dyDescent="0.25">
      <c r="A42" s="5" t="s">
        <v>14</v>
      </c>
      <c r="E42" s="5"/>
      <c r="F42" s="2"/>
      <c r="G42" s="5" t="s">
        <v>14</v>
      </c>
    </row>
    <row r="43" spans="1:7" x14ac:dyDescent="0.25">
      <c r="A43" s="5" t="s">
        <v>15</v>
      </c>
      <c r="E43" s="5"/>
      <c r="F43" s="2"/>
      <c r="G43" s="5" t="s">
        <v>15</v>
      </c>
    </row>
    <row r="44" spans="1:7" x14ac:dyDescent="0.25">
      <c r="A44" s="5" t="s">
        <v>16</v>
      </c>
      <c r="E44" s="5"/>
      <c r="F44" s="2"/>
      <c r="G44" s="5" t="s">
        <v>16</v>
      </c>
    </row>
    <row r="45" spans="1:7" x14ac:dyDescent="0.25">
      <c r="F45" s="2"/>
    </row>
    <row r="46" spans="1:7" x14ac:dyDescent="0.25">
      <c r="F46" s="2"/>
    </row>
    <row r="47" spans="1:7" x14ac:dyDescent="0.25">
      <c r="F47" s="2"/>
    </row>
    <row r="48" spans="1:7" x14ac:dyDescent="0.25">
      <c r="F48" s="2"/>
    </row>
    <row r="49" spans="6:6" x14ac:dyDescent="0.25">
      <c r="F49" s="2"/>
    </row>
    <row r="50" spans="6:6" x14ac:dyDescent="0.25">
      <c r="F50" s="2"/>
    </row>
    <row r="51" spans="6:6" x14ac:dyDescent="0.25">
      <c r="F51" s="2"/>
    </row>
    <row r="52" spans="6:6" x14ac:dyDescent="0.25">
      <c r="F52" s="2"/>
    </row>
    <row r="53" spans="6:6" x14ac:dyDescent="0.25">
      <c r="F53" s="2"/>
    </row>
    <row r="54" spans="6:6" x14ac:dyDescent="0.25">
      <c r="F54" s="2"/>
    </row>
    <row r="55" spans="6:6" x14ac:dyDescent="0.25">
      <c r="F55" s="2"/>
    </row>
    <row r="56" spans="6:6" x14ac:dyDescent="0.25">
      <c r="F56" s="2"/>
    </row>
    <row r="57" spans="6:6" x14ac:dyDescent="0.25">
      <c r="F57" s="2"/>
    </row>
    <row r="58" spans="6:6" x14ac:dyDescent="0.25">
      <c r="F58" s="2"/>
    </row>
    <row r="59" spans="6:6" x14ac:dyDescent="0.25">
      <c r="F59" s="2"/>
    </row>
    <row r="60" spans="6:6" x14ac:dyDescent="0.25">
      <c r="F60" s="2"/>
    </row>
    <row r="61" spans="6:6" x14ac:dyDescent="0.25">
      <c r="F61" s="2"/>
    </row>
    <row r="62" spans="6:6" x14ac:dyDescent="0.25">
      <c r="F62" s="2"/>
    </row>
    <row r="63" spans="6:6" x14ac:dyDescent="0.25">
      <c r="F63" s="2"/>
    </row>
    <row r="64" spans="6:6" x14ac:dyDescent="0.25">
      <c r="F64" s="2"/>
    </row>
    <row r="65" spans="6:6" x14ac:dyDescent="0.25">
      <c r="F65" s="2"/>
    </row>
    <row r="66" spans="6:6" x14ac:dyDescent="0.25">
      <c r="F66" s="2"/>
    </row>
  </sheetData>
  <dataConsolidate>
    <dataRefs count="1">
      <dataRef ref="C473:C716" sheet="article" r:id="rId1"/>
    </dataRefs>
  </dataConsolidate>
  <pageMargins left="0.8958333333333333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DB7E3-9785-435C-A755-5C01E6756F75}">
  <sheetPr codeName="Blad2"/>
  <dimension ref="A1:L6"/>
  <sheetViews>
    <sheetView tabSelected="1" workbookViewId="0">
      <selection activeCell="I19" sqref="I19"/>
    </sheetView>
  </sheetViews>
  <sheetFormatPr defaultRowHeight="15" x14ac:dyDescent="0.25"/>
  <cols>
    <col min="1" max="1" width="11.5703125" bestFit="1" customWidth="1"/>
    <col min="2" max="3" width="10.42578125" customWidth="1"/>
    <col min="4" max="4" width="7.7109375" style="12" bestFit="1" customWidth="1"/>
    <col min="5" max="5" width="10.28515625" style="12" bestFit="1" customWidth="1"/>
    <col min="6" max="6" width="11.5703125" style="9" bestFit="1" customWidth="1"/>
    <col min="7" max="7" width="10.28515625" style="19" bestFit="1" customWidth="1"/>
    <col min="8" max="8" width="16.7109375" style="10" bestFit="1" customWidth="1"/>
    <col min="9" max="9" width="14" style="27" bestFit="1" customWidth="1"/>
    <col min="10" max="10" width="16.7109375" style="11" bestFit="1" customWidth="1"/>
    <col min="11" max="11" width="16.7109375" style="10" bestFit="1" customWidth="1"/>
    <col min="12" max="12" width="16.7109375" bestFit="1" customWidth="1"/>
  </cols>
  <sheetData>
    <row r="1" spans="1:12" x14ac:dyDescent="0.25">
      <c r="A1" t="s">
        <v>19</v>
      </c>
      <c r="B1" t="s">
        <v>24</v>
      </c>
      <c r="D1" s="20" t="s">
        <v>29</v>
      </c>
      <c r="E1" s="20" t="s">
        <v>30</v>
      </c>
      <c r="F1" s="21" t="s">
        <v>19</v>
      </c>
      <c r="G1" s="28" t="s">
        <v>25</v>
      </c>
      <c r="H1" s="22" t="s">
        <v>26</v>
      </c>
      <c r="I1" s="26" t="s">
        <v>24</v>
      </c>
      <c r="J1" s="23" t="s">
        <v>27</v>
      </c>
      <c r="K1" s="24" t="s">
        <v>28</v>
      </c>
      <c r="L1" s="25" t="s">
        <v>32</v>
      </c>
    </row>
    <row r="2" spans="1:12" x14ac:dyDescent="0.25">
      <c r="A2" t="s">
        <v>20</v>
      </c>
      <c r="B2">
        <v>380</v>
      </c>
      <c r="D2" s="13">
        <v>1</v>
      </c>
      <c r="E2" s="13">
        <v>22423</v>
      </c>
      <c r="F2" s="14" t="s">
        <v>31</v>
      </c>
      <c r="G2" s="18">
        <v>11456</v>
      </c>
      <c r="H2" s="15">
        <v>44709.416666666664</v>
      </c>
      <c r="I2" s="27">
        <f>IFERROR(VLOOKUP(Tabel2[[#This Row],[format]],Tabel1[],2,0),"-")</f>
        <v>100</v>
      </c>
      <c r="J2" s="16">
        <f>IF(ISNUMBER(Tabel2[[#This Row],[capacité]]),+Tabel2[[#This Row],[nombre]]/Tabel2[[#This Row],[capacité]]/24,"-")</f>
        <v>4.7733333333333334</v>
      </c>
      <c r="K2" s="15">
        <f>SUM(+Tabel2[[#This Row],[début]],Tabel2[[#This Row],[durée]])</f>
        <v>44714.189999999995</v>
      </c>
      <c r="L2" s="14" cm="1">
        <f t="array" ref="L2">SUMPRODUCT((Tabel2[début]&gt;=H2)*(Tabel2[fin]&lt;=K2)*(Tabel2[ligne]=Tabel2[[#This Row],[ligne]]))</f>
        <v>2</v>
      </c>
    </row>
    <row r="3" spans="1:12" x14ac:dyDescent="0.25">
      <c r="A3" t="s">
        <v>21</v>
      </c>
      <c r="B3">
        <v>400</v>
      </c>
      <c r="D3" s="13">
        <v>1</v>
      </c>
      <c r="E3" s="13"/>
      <c r="F3" s="14" t="s">
        <v>21</v>
      </c>
      <c r="G3" s="18">
        <v>3200</v>
      </c>
      <c r="H3" s="15">
        <v>44709.708333333336</v>
      </c>
      <c r="I3" s="27">
        <f>IFERROR(VLOOKUP(Tabel2[[#This Row],[format]],Tabel1[],2,0),"-")</f>
        <v>400</v>
      </c>
      <c r="J3" s="16">
        <f>IF(ISNUMBER(Tabel2[[#This Row],[capacité]]),+Tabel2[[#This Row],[nombre]]/Tabel2[[#This Row],[capacité]]/24,"-")</f>
        <v>0.33333333333333331</v>
      </c>
      <c r="K3" s="15">
        <f>SUM(+Tabel2[[#This Row],[début]],Tabel2[[#This Row],[durée]])</f>
        <v>44710.041666666672</v>
      </c>
      <c r="L3" s="14" cm="1">
        <f t="array" ref="L3">SUMPRODUCT((Tabel2[début]&gt;=H3)*(Tabel2[fin]&lt;=K3)*(Tabel2[ligne]=Tabel2[[#This Row],[ligne]]))</f>
        <v>1</v>
      </c>
    </row>
    <row r="4" spans="1:12" x14ac:dyDescent="0.25">
      <c r="A4" t="s">
        <v>22</v>
      </c>
      <c r="B4">
        <v>333</v>
      </c>
      <c r="D4" s="13">
        <v>2</v>
      </c>
      <c r="E4" s="13"/>
      <c r="F4" s="14" t="s">
        <v>20</v>
      </c>
      <c r="G4" s="18">
        <v>4000</v>
      </c>
      <c r="H4" s="15">
        <f>IF(ROWS($F$1:F5)=2,TIME(7,0,0),K3)</f>
        <v>44710.041666666672</v>
      </c>
      <c r="I4" s="27">
        <f>IFERROR(VLOOKUP(Tabel2[[#This Row],[format]],Tabel1[],2,0),"-")</f>
        <v>380</v>
      </c>
      <c r="J4" s="16">
        <f>IF(ISNUMBER(Tabel2[[#This Row],[capacité]]),+Tabel2[[#This Row],[nombre]]/Tabel2[[#This Row],[capacité]]/24,"-")</f>
        <v>0.43859649122807021</v>
      </c>
      <c r="K4" s="15">
        <f>SUM(+Tabel2[[#This Row],[début]],Tabel2[[#This Row],[durée]])</f>
        <v>44710.4802631579</v>
      </c>
      <c r="L4" s="14" cm="1">
        <f t="array" ref="L4">SUMPRODUCT((Tabel2[début]&gt;=H4)*(Tabel2[fin]&lt;=K4)*(Tabel2[ligne]=Tabel2[[#This Row],[ligne]]))</f>
        <v>1</v>
      </c>
    </row>
    <row r="5" spans="1:12" x14ac:dyDescent="0.25">
      <c r="A5" t="s">
        <v>23</v>
      </c>
      <c r="B5">
        <v>300</v>
      </c>
      <c r="H5" s="10">
        <f>IF(ROWS($F$1:F5)=2,TIME(7,0,0),K4)</f>
        <v>44710.4802631579</v>
      </c>
      <c r="I5" s="27" t="str">
        <f>IFERROR(VLOOKUP(Tabel2[[#This Row],[format]],Tabel1[],2,0),"-")</f>
        <v>-</v>
      </c>
      <c r="J5" s="11" t="str">
        <f>IF(ISNUMBER(Tabel2[[#This Row],[capacité]]),+Tabel2[[#This Row],[nombre]]/Tabel2[[#This Row],[capacité]]/24,"-")</f>
        <v>-</v>
      </c>
      <c r="K5" s="10">
        <f>SUM(+Tabel2[[#This Row],[début]],Tabel2[[#This Row],[durée]])</f>
        <v>44710.4802631579</v>
      </c>
      <c r="L5" s="17" cm="1">
        <f t="array" ref="L5">SUMPRODUCT((Tabel2[début]&gt;=H5)*(Tabel2[fin]&lt;=K5)*(Tabel2[ligne]=Tabel2[[#This Row],[ligne]]))</f>
        <v>1</v>
      </c>
    </row>
    <row r="6" spans="1:12" x14ac:dyDescent="0.25">
      <c r="A6" t="s">
        <v>31</v>
      </c>
      <c r="B6">
        <v>100</v>
      </c>
    </row>
  </sheetData>
  <conditionalFormatting sqref="D2:L5">
    <cfRule type="expression" dxfId="10" priority="1">
      <formula>$L2&gt;1</formula>
    </cfRule>
  </conditionalFormatting>
  <dataValidations count="1">
    <dataValidation type="list" allowBlank="1" showInputMessage="1" showErrorMessage="1" sqref="F2:F5" xr:uid="{4BF8B28A-103A-4B03-A59C-DD37A952B899}">
      <formula1>$A$2:$A$6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 (2)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Contamine</dc:creator>
  <cp:lastModifiedBy>BSA</cp:lastModifiedBy>
  <dcterms:created xsi:type="dcterms:W3CDTF">2022-05-28T09:02:23Z</dcterms:created>
  <dcterms:modified xsi:type="dcterms:W3CDTF">2022-05-29T15:16:15Z</dcterms:modified>
</cp:coreProperties>
</file>