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AB0A0483-50AD-4664-B255-A81337161129}" xr6:coauthVersionLast="47" xr6:coauthVersionMax="47" xr10:uidLastSave="{00000000-0000-0000-0000-000000000000}"/>
  <bookViews>
    <workbookView xWindow="0" yWindow="0" windowWidth="28800" windowHeight="16200" activeTab="1" xr2:uid="{0EF605FF-1127-4D52-83CD-D2AD8859A160}"/>
  </bookViews>
  <sheets>
    <sheet name="Feuil1" sheetId="1" r:id="rId1"/>
    <sheet name="Blad1" sheetId="2" r:id="rId2"/>
  </sheets>
  <definedNames>
    <definedName name="_xlnm._FilterDatabase" localSheetId="0" hidden="1">Feuil1!$A$1:$B$213</definedName>
    <definedName name="solver_adj" localSheetId="1" hidden="1">Blad1!$F$3:$H$27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Blad1!$F$2:$H$2</definedName>
    <definedName name="solver_lhs2" localSheetId="1" hidden="1">Blad1!$F$3:$H$27</definedName>
    <definedName name="solver_lhs3" localSheetId="1" hidden="1">Blad1!$I$3:$I$27</definedName>
    <definedName name="solver_lhs4" localSheetId="1" hidden="1">Blad1!$I$3:$I$27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Blad1!$I$2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5</definedName>
    <definedName name="solver_rel3" localSheetId="1" hidden="1">1</definedName>
    <definedName name="solver_rel4" localSheetId="1" hidden="1">1</definedName>
    <definedName name="solver_rhs1" localSheetId="1" hidden="1">3000</definedName>
    <definedName name="solver_rhs2" localSheetId="1" hidden="1">"binair"</definedName>
    <definedName name="solver_rhs3" localSheetId="1" hidden="1">1</definedName>
    <definedName name="solver_rhs4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3" i="2"/>
  <c r="G2" i="2"/>
  <c r="H2" i="2"/>
  <c r="F2" i="2"/>
  <c r="D29" i="2"/>
  <c r="I2" i="2" l="1"/>
  <c r="A213" i="1" l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S22" i="1"/>
  <c r="A22" i="1"/>
  <c r="A21" i="1"/>
  <c r="A20" i="1"/>
  <c r="A19" i="1"/>
  <c r="G18" i="1"/>
  <c r="A18" i="1"/>
  <c r="A17" i="1"/>
  <c r="A16" i="1"/>
  <c r="A15" i="1"/>
  <c r="A14" i="1"/>
  <c r="A13" i="1"/>
  <c r="A12" i="1"/>
  <c r="G11" i="1"/>
  <c r="A11" i="1"/>
  <c r="A10" i="1"/>
  <c r="A9" i="1"/>
  <c r="A8" i="1"/>
  <c r="A7" i="1"/>
  <c r="A6" i="1"/>
  <c r="A5" i="1"/>
  <c r="A4" i="1"/>
  <c r="A3" i="1"/>
  <c r="A2" i="1"/>
  <c r="L8" i="1" l="1"/>
  <c r="L11" i="1"/>
  <c r="L45" i="1"/>
  <c r="L41" i="1"/>
  <c r="L37" i="1"/>
  <c r="L33" i="1"/>
  <c r="L29" i="1"/>
  <c r="L25" i="1"/>
  <c r="L24" i="1"/>
  <c r="L21" i="1"/>
  <c r="L14" i="1"/>
  <c r="G14" i="1"/>
  <c r="L13" i="1"/>
  <c r="L10" i="1"/>
  <c r="L6" i="1"/>
  <c r="M6" i="1" s="1"/>
  <c r="O6" i="1" s="1"/>
  <c r="L44" i="1"/>
  <c r="L40" i="1"/>
  <c r="L36" i="1"/>
  <c r="L32" i="1"/>
  <c r="L28" i="1"/>
  <c r="L23" i="1"/>
  <c r="L20" i="1"/>
  <c r="L17" i="1"/>
  <c r="L12" i="1"/>
  <c r="L9" i="1"/>
  <c r="L43" i="1"/>
  <c r="L39" i="1"/>
  <c r="L35" i="1"/>
  <c r="L31" i="1"/>
  <c r="L27" i="1"/>
  <c r="L42" i="1"/>
  <c r="L38" i="1"/>
  <c r="L34" i="1"/>
  <c r="L30" i="1"/>
  <c r="L26" i="1"/>
  <c r="L15" i="1"/>
  <c r="L18" i="1"/>
  <c r="L22" i="1"/>
  <c r="L7" i="1"/>
  <c r="L16" i="1"/>
  <c r="L19" i="1"/>
  <c r="M7" i="1" l="1"/>
  <c r="O7" i="1" s="1"/>
  <c r="N7" i="1" s="1"/>
  <c r="H7" i="1" s="1"/>
  <c r="J7" i="1" s="1"/>
  <c r="N6" i="1"/>
  <c r="I6" i="1"/>
  <c r="I7" i="1"/>
  <c r="M8" i="1" l="1"/>
  <c r="O8" i="1" s="1"/>
  <c r="N8" i="1" s="1"/>
  <c r="H8" i="1" s="1"/>
  <c r="J8" i="1" s="1"/>
  <c r="P6" i="1"/>
  <c r="P7" i="1" s="1"/>
  <c r="H6" i="1"/>
  <c r="J6" i="1" s="1"/>
  <c r="P8" i="1" l="1"/>
  <c r="I8" i="1"/>
  <c r="M9" i="1"/>
  <c r="O9" i="1" s="1"/>
  <c r="M10" i="1"/>
  <c r="O10" i="1" s="1"/>
  <c r="N9" i="1"/>
  <c r="H9" i="1" s="1"/>
  <c r="J9" i="1" s="1"/>
  <c r="I9" i="1"/>
  <c r="M11" i="1" l="1"/>
  <c r="O11" i="1"/>
  <c r="M12" i="1"/>
  <c r="I10" i="1"/>
  <c r="N10" i="1"/>
  <c r="H10" i="1" s="1"/>
  <c r="J10" i="1" s="1"/>
  <c r="P9" i="1"/>
  <c r="O12" i="1" l="1"/>
  <c r="M13" i="1"/>
  <c r="P10" i="1"/>
  <c r="N11" i="1"/>
  <c r="H11" i="1" s="1"/>
  <c r="J11" i="1" s="1"/>
  <c r="I11" i="1"/>
  <c r="P11" i="1" l="1"/>
  <c r="O13" i="1"/>
  <c r="M14" i="1"/>
  <c r="I12" i="1"/>
  <c r="N12" i="1"/>
  <c r="H12" i="1" s="1"/>
  <c r="J12" i="1" s="1"/>
  <c r="O14" i="1" l="1"/>
  <c r="M15" i="1"/>
  <c r="N13" i="1"/>
  <c r="H13" i="1" s="1"/>
  <c r="J13" i="1" s="1"/>
  <c r="I13" i="1"/>
  <c r="P12" i="1"/>
  <c r="O15" i="1" l="1"/>
  <c r="M16" i="1"/>
  <c r="P13" i="1"/>
  <c r="I14" i="1"/>
  <c r="O16" i="1" l="1"/>
  <c r="M17" i="1"/>
  <c r="I15" i="1"/>
  <c r="O17" i="1" l="1"/>
  <c r="M18" i="1"/>
  <c r="I16" i="1"/>
  <c r="I17" i="1" l="1"/>
  <c r="O18" i="1"/>
  <c r="M19" i="1"/>
  <c r="O19" i="1" l="1"/>
  <c r="M20" i="1"/>
  <c r="I18" i="1"/>
  <c r="O20" i="1" l="1"/>
  <c r="M21" i="1"/>
  <c r="I19" i="1"/>
  <c r="O21" i="1" l="1"/>
  <c r="M22" i="1"/>
  <c r="I20" i="1"/>
  <c r="O22" i="1" l="1"/>
  <c r="M23" i="1"/>
  <c r="I21" i="1"/>
  <c r="O23" i="1" l="1"/>
  <c r="M24" i="1"/>
  <c r="I22" i="1"/>
  <c r="O24" i="1" l="1"/>
  <c r="M25" i="1"/>
  <c r="I23" i="1"/>
  <c r="O25" i="1" l="1"/>
  <c r="M26" i="1"/>
  <c r="I24" i="1"/>
  <c r="O26" i="1" l="1"/>
  <c r="M27" i="1"/>
  <c r="I25" i="1"/>
  <c r="O27" i="1" l="1"/>
  <c r="M28" i="1"/>
  <c r="I26" i="1"/>
  <c r="O28" i="1" l="1"/>
  <c r="M29" i="1"/>
  <c r="I27" i="1"/>
  <c r="O29" i="1" l="1"/>
  <c r="M30" i="1"/>
  <c r="I28" i="1"/>
  <c r="O30" i="1" l="1"/>
  <c r="M31" i="1"/>
  <c r="I29" i="1"/>
  <c r="O31" i="1" l="1"/>
  <c r="M32" i="1"/>
  <c r="I30" i="1"/>
  <c r="O32" i="1" l="1"/>
  <c r="M33" i="1"/>
  <c r="I31" i="1"/>
  <c r="O33" i="1" l="1"/>
  <c r="M34" i="1"/>
  <c r="I32" i="1"/>
  <c r="O34" i="1" l="1"/>
  <c r="M35" i="1"/>
  <c r="I33" i="1"/>
  <c r="O35" i="1" l="1"/>
  <c r="M36" i="1"/>
  <c r="I34" i="1"/>
  <c r="O36" i="1" l="1"/>
  <c r="M37" i="1"/>
  <c r="I35" i="1"/>
  <c r="O37" i="1" l="1"/>
  <c r="M38" i="1"/>
  <c r="I36" i="1"/>
  <c r="O38" i="1" l="1"/>
  <c r="M39" i="1"/>
  <c r="I37" i="1"/>
  <c r="O39" i="1" l="1"/>
  <c r="M40" i="1"/>
  <c r="I38" i="1"/>
  <c r="O40" i="1" l="1"/>
  <c r="M41" i="1"/>
  <c r="I39" i="1"/>
  <c r="O41" i="1" l="1"/>
  <c r="M42" i="1"/>
  <c r="I40" i="1"/>
  <c r="O42" i="1" l="1"/>
  <c r="M43" i="1"/>
  <c r="I41" i="1"/>
  <c r="O43" i="1" l="1"/>
  <c r="M44" i="1"/>
  <c r="I42" i="1"/>
  <c r="O44" i="1" l="1"/>
  <c r="M45" i="1"/>
  <c r="I43" i="1"/>
  <c r="O45" i="1" l="1"/>
  <c r="Q13" i="1"/>
  <c r="R13" i="1"/>
  <c r="Q24" i="1"/>
  <c r="I44" i="1"/>
  <c r="N14" i="1" l="1"/>
  <c r="N15" i="1"/>
  <c r="H15" i="1" s="1"/>
  <c r="J15" i="1" s="1"/>
  <c r="N16" i="1"/>
  <c r="H16" i="1" s="1"/>
  <c r="J16" i="1" s="1"/>
  <c r="N17" i="1"/>
  <c r="H17" i="1" s="1"/>
  <c r="J17" i="1" s="1"/>
  <c r="N18" i="1"/>
  <c r="H18" i="1" s="1"/>
  <c r="J18" i="1" s="1"/>
  <c r="N19" i="1"/>
  <c r="H19" i="1" s="1"/>
  <c r="J19" i="1" s="1"/>
  <c r="N20" i="1"/>
  <c r="H20" i="1" s="1"/>
  <c r="J20" i="1" s="1"/>
  <c r="N21" i="1"/>
  <c r="H21" i="1" s="1"/>
  <c r="J21" i="1" s="1"/>
  <c r="N22" i="1"/>
  <c r="H22" i="1" s="1"/>
  <c r="J22" i="1" s="1"/>
  <c r="N23" i="1"/>
  <c r="H23" i="1" s="1"/>
  <c r="J23" i="1" s="1"/>
  <c r="N24" i="1"/>
  <c r="H24" i="1" s="1"/>
  <c r="J24" i="1" s="1"/>
  <c r="N25" i="1"/>
  <c r="H25" i="1" s="1"/>
  <c r="J25" i="1" s="1"/>
  <c r="N26" i="1"/>
  <c r="H26" i="1" s="1"/>
  <c r="J26" i="1" s="1"/>
  <c r="N27" i="1"/>
  <c r="H27" i="1" s="1"/>
  <c r="J27" i="1" s="1"/>
  <c r="N28" i="1"/>
  <c r="H28" i="1" s="1"/>
  <c r="J28" i="1" s="1"/>
  <c r="N29" i="1"/>
  <c r="H29" i="1" s="1"/>
  <c r="J29" i="1" s="1"/>
  <c r="N30" i="1"/>
  <c r="H30" i="1" s="1"/>
  <c r="J30" i="1" s="1"/>
  <c r="N31" i="1"/>
  <c r="H31" i="1" s="1"/>
  <c r="J31" i="1" s="1"/>
  <c r="N32" i="1"/>
  <c r="H32" i="1" s="1"/>
  <c r="J32" i="1" s="1"/>
  <c r="N33" i="1"/>
  <c r="H33" i="1" s="1"/>
  <c r="J33" i="1" s="1"/>
  <c r="N34" i="1"/>
  <c r="H34" i="1" s="1"/>
  <c r="J34" i="1" s="1"/>
  <c r="N35" i="1"/>
  <c r="H35" i="1" s="1"/>
  <c r="J35" i="1" s="1"/>
  <c r="N36" i="1"/>
  <c r="H36" i="1" s="1"/>
  <c r="J36" i="1" s="1"/>
  <c r="N37" i="1"/>
  <c r="H37" i="1" s="1"/>
  <c r="J37" i="1" s="1"/>
  <c r="N38" i="1"/>
  <c r="H38" i="1" s="1"/>
  <c r="J38" i="1" s="1"/>
  <c r="N39" i="1"/>
  <c r="H39" i="1" s="1"/>
  <c r="J39" i="1" s="1"/>
  <c r="N40" i="1"/>
  <c r="H40" i="1" s="1"/>
  <c r="J40" i="1" s="1"/>
  <c r="N41" i="1"/>
  <c r="H41" i="1" s="1"/>
  <c r="J41" i="1" s="1"/>
  <c r="N42" i="1"/>
  <c r="H42" i="1" s="1"/>
  <c r="J42" i="1" s="1"/>
  <c r="N43" i="1"/>
  <c r="H43" i="1" s="1"/>
  <c r="J43" i="1" s="1"/>
  <c r="N44" i="1"/>
  <c r="H44" i="1" s="1"/>
  <c r="J44" i="1" s="1"/>
  <c r="N45" i="1"/>
  <c r="H45" i="1" s="1"/>
  <c r="J45" i="1" s="1"/>
  <c r="I45" i="1"/>
  <c r="H14" i="1" l="1"/>
  <c r="J14" i="1" s="1"/>
  <c r="P14" i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l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R24" i="1" l="1"/>
  <c r="S24" i="1" s="1"/>
</calcChain>
</file>

<file path=xl/sharedStrings.xml><?xml version="1.0" encoding="utf-8"?>
<sst xmlns="http://schemas.openxmlformats.org/spreadsheetml/2006/main" count="510" uniqueCount="291">
  <si>
    <t>OCCURRENCES</t>
  </si>
  <si>
    <t>CODEBONS</t>
  </si>
  <si>
    <t>N°Palette</t>
  </si>
  <si>
    <t>Produits</t>
  </si>
  <si>
    <t>Poids</t>
  </si>
  <si>
    <t>Positions</t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</si>
  <si>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Cette étape
va servir à identifier
les références déjà utilisé avec un 
vrai faux</t>
    </r>
  </si>
  <si>
    <r>
      <rPr>
        <b/>
        <u/>
        <sz val="11"/>
        <color theme="1"/>
        <rFont val="Calibri"/>
        <family val="2"/>
        <scheme val="minor"/>
      </rPr>
      <t xml:space="preserve">EXPLICATION :
</t>
    </r>
    <r>
      <rPr>
        <sz val="11"/>
        <color theme="1"/>
        <rFont val="Calibri"/>
        <family val="2"/>
        <scheme val="minor"/>
      </rPr>
      <t>Place de chaque produits apres avoir 
pris en compte la contrainte poids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</si>
  <si>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ICI le problème et resolu avec les codes 
spécifiques et le fait que l'on concatène avec
l'occurrence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</si>
  <si>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Une addition
des occurrences jusqu'au
poids max </t>
    </r>
  </si>
  <si>
    <r>
      <t xml:space="preserve">EXPLICATION :
</t>
    </r>
    <r>
      <rPr>
        <sz val="11"/>
        <color theme="1"/>
        <rFont val="Calibri"/>
        <family val="2"/>
        <scheme val="minor"/>
      </rPr>
      <t>Poids d'une rérence
pas utiliser inférieur à
au poids max moins le total
poids cumulé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</si>
  <si>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Cette étape
va servir à identifier
les références déjà utilisé avec un 1</t>
    </r>
  </si>
  <si>
    <t>SARDINE</t>
  </si>
  <si>
    <t>L33</t>
  </si>
  <si>
    <t>THON</t>
  </si>
  <si>
    <t>K30</t>
  </si>
  <si>
    <t>CONSERVECUISINES1/2</t>
  </si>
  <si>
    <t>J54</t>
  </si>
  <si>
    <t>J26</t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</si>
  <si>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ici on trouve bien  le poids mais
mais seulement de la première occurrence de la
référence</t>
    </r>
  </si>
  <si>
    <t>CALCUL 
INTER</t>
  </si>
  <si>
    <t>Positions 2</t>
  </si>
  <si>
    <t>Nombres d'occurrences de
la référence</t>
  </si>
  <si>
    <t>POIDS en kg</t>
  </si>
  <si>
    <t>Poids cumulé</t>
  </si>
  <si>
    <t>Poids Référence
à ajouter</t>
  </si>
  <si>
    <t>Poids Référence
à ajouter cumulé</t>
  </si>
  <si>
    <t>L02</t>
  </si>
  <si>
    <t>CONSERVECUISINES4/4</t>
  </si>
  <si>
    <t>J07</t>
  </si>
  <si>
    <t>AVANT RECTIFICATION 
POUR LE POIDS DU PICKING MAX</t>
  </si>
  <si>
    <t>J34</t>
  </si>
  <si>
    <t>CONSERVECUSINES4</t>
  </si>
  <si>
    <t>J09</t>
  </si>
  <si>
    <t>J16</t>
  </si>
  <si>
    <r>
      <rPr>
        <b/>
        <sz val="11"/>
        <color theme="0"/>
        <rFont val="Calibri"/>
        <family val="2"/>
        <scheme val="minor"/>
      </rPr>
      <t>ETAPE 1 :</t>
    </r>
    <r>
      <rPr>
        <sz val="11"/>
        <color theme="1"/>
        <rFont val="Calibri"/>
        <family val="2"/>
        <scheme val="minor"/>
      </rPr>
      <t xml:space="preserve">
Ecrivez le CODEBONS
que vous cherchez en desous</t>
    </r>
  </si>
  <si>
    <t>J25</t>
  </si>
  <si>
    <t>CONSERVELEGUMES1/2</t>
  </si>
  <si>
    <t>J04</t>
  </si>
  <si>
    <t>J02</t>
  </si>
  <si>
    <t>Poids de la réf</t>
  </si>
  <si>
    <t>M51</t>
  </si>
  <si>
    <t>K21</t>
  </si>
  <si>
    <t>L36</t>
  </si>
  <si>
    <t>CONSERVELEGUMES4/4</t>
  </si>
  <si>
    <t>J31</t>
  </si>
  <si>
    <r>
      <rPr>
        <b/>
        <sz val="11"/>
        <color theme="0"/>
        <rFont val="Calibri"/>
        <family val="2"/>
        <scheme val="minor"/>
      </rPr>
      <t>ETAPE 2 :</t>
    </r>
    <r>
      <rPr>
        <sz val="11"/>
        <color theme="1"/>
        <rFont val="Calibri"/>
        <family val="2"/>
        <scheme val="minor"/>
      </rPr>
      <t xml:space="preserve">
INSERER ICI
Le poids max du picking</t>
    </r>
  </si>
  <si>
    <t>J24</t>
  </si>
  <si>
    <t>APRES RECTIFICATION 
POUR LE POIDS DU PICKING MAX</t>
  </si>
  <si>
    <t>K01</t>
  </si>
  <si>
    <t>J15</t>
  </si>
  <si>
    <t>J03</t>
  </si>
  <si>
    <t>J06</t>
  </si>
  <si>
    <t>Total Poids cumulé</t>
  </si>
  <si>
    <t>Total  ajouter pour optimiser</t>
  </si>
  <si>
    <t>J01</t>
  </si>
  <si>
    <t>TOTAL APRES RECTIFICATION</t>
  </si>
  <si>
    <t>J28</t>
  </si>
  <si>
    <t>J37</t>
  </si>
  <si>
    <t>J39</t>
  </si>
  <si>
    <t>K22</t>
  </si>
  <si>
    <t>K12</t>
  </si>
  <si>
    <t>L39</t>
  </si>
  <si>
    <t>J49</t>
  </si>
  <si>
    <t>M39</t>
  </si>
  <si>
    <t>M37</t>
  </si>
  <si>
    <t>L01</t>
  </si>
  <si>
    <t>L03</t>
  </si>
  <si>
    <t>M05</t>
  </si>
  <si>
    <t>M52</t>
  </si>
  <si>
    <t>non spécifié</t>
  </si>
  <si>
    <t>PATES</t>
  </si>
  <si>
    <t>J35</t>
  </si>
  <si>
    <t>J36</t>
  </si>
  <si>
    <t>J43</t>
  </si>
  <si>
    <t>J42</t>
  </si>
  <si>
    <t>J41</t>
  </si>
  <si>
    <t>J17</t>
  </si>
  <si>
    <t>J32</t>
  </si>
  <si>
    <t>J05</t>
  </si>
  <si>
    <t>J13</t>
  </si>
  <si>
    <t>J14</t>
  </si>
  <si>
    <t>J12</t>
  </si>
  <si>
    <t>K14</t>
  </si>
  <si>
    <t>K45</t>
  </si>
  <si>
    <t>K42</t>
  </si>
  <si>
    <t>K31</t>
  </si>
  <si>
    <t>K24</t>
  </si>
  <si>
    <t>K36</t>
  </si>
  <si>
    <t>K33</t>
  </si>
  <si>
    <t>K23</t>
  </si>
  <si>
    <t>L07</t>
  </si>
  <si>
    <t>K32</t>
  </si>
  <si>
    <t>M07</t>
  </si>
  <si>
    <t>K17</t>
  </si>
  <si>
    <t>M42</t>
  </si>
  <si>
    <t>L09</t>
  </si>
  <si>
    <t>L08</t>
  </si>
  <si>
    <t>L29</t>
  </si>
  <si>
    <t>M09</t>
  </si>
  <si>
    <t>M08</t>
  </si>
  <si>
    <t>L17</t>
  </si>
  <si>
    <t>L06</t>
  </si>
  <si>
    <t>L04</t>
  </si>
  <si>
    <t>L18</t>
  </si>
  <si>
    <t>L16</t>
  </si>
  <si>
    <t>L05</t>
  </si>
  <si>
    <t>L32</t>
  </si>
  <si>
    <t>L31</t>
  </si>
  <si>
    <t>L34</t>
  </si>
  <si>
    <t>M34</t>
  </si>
  <si>
    <t>L43</t>
  </si>
  <si>
    <t>L45</t>
  </si>
  <si>
    <t>L26</t>
  </si>
  <si>
    <t>M24</t>
  </si>
  <si>
    <t>L44</t>
  </si>
  <si>
    <t>M40</t>
  </si>
  <si>
    <t>M14</t>
  </si>
  <si>
    <t>M23</t>
  </si>
  <si>
    <t>L25</t>
  </si>
  <si>
    <t>M18</t>
  </si>
  <si>
    <t>M16</t>
  </si>
  <si>
    <t>M20</t>
  </si>
  <si>
    <t>M17</t>
  </si>
  <si>
    <t>M25</t>
  </si>
  <si>
    <t>M22</t>
  </si>
  <si>
    <t>M53</t>
  </si>
  <si>
    <t>M03</t>
  </si>
  <si>
    <t>M36</t>
  </si>
  <si>
    <t>M04</t>
  </si>
  <si>
    <t>M06</t>
  </si>
  <si>
    <t>M02</t>
  </si>
  <si>
    <t>M43</t>
  </si>
  <si>
    <t>L14</t>
  </si>
  <si>
    <t>L13</t>
  </si>
  <si>
    <t>L12</t>
  </si>
  <si>
    <t>L22</t>
  </si>
  <si>
    <t>M50</t>
  </si>
  <si>
    <t>K16</t>
  </si>
  <si>
    <t>K53</t>
  </si>
  <si>
    <t>RIZ</t>
  </si>
  <si>
    <t>J10</t>
  </si>
  <si>
    <t>M38</t>
  </si>
  <si>
    <t>M31</t>
  </si>
  <si>
    <t>M33</t>
  </si>
  <si>
    <t>M29</t>
  </si>
  <si>
    <t>M30</t>
  </si>
  <si>
    <t>M47</t>
  </si>
  <si>
    <t>L11</t>
  </si>
  <si>
    <t>J30</t>
  </si>
  <si>
    <t>LENTILLES</t>
  </si>
  <si>
    <t>L20</t>
  </si>
  <si>
    <t>BISCUITSUCRE</t>
  </si>
  <si>
    <t>M26</t>
  </si>
  <si>
    <t>L27</t>
  </si>
  <si>
    <t>FARINE</t>
  </si>
  <si>
    <t>L42</t>
  </si>
  <si>
    <t>L41</t>
  </si>
  <si>
    <t>K10</t>
  </si>
  <si>
    <t>K37</t>
  </si>
  <si>
    <t>K43</t>
  </si>
  <si>
    <t>HUILE</t>
  </si>
  <si>
    <t>K02</t>
  </si>
  <si>
    <t>L28</t>
  </si>
  <si>
    <t>CEREALES</t>
  </si>
  <si>
    <t>L40</t>
  </si>
  <si>
    <t>K11</t>
  </si>
  <si>
    <t>K39</t>
  </si>
  <si>
    <t>K07</t>
  </si>
  <si>
    <t>COMPOTE</t>
  </si>
  <si>
    <t>L37</t>
  </si>
  <si>
    <t>K06</t>
  </si>
  <si>
    <t>K51</t>
  </si>
  <si>
    <t>CONFITURE</t>
  </si>
  <si>
    <t>K05</t>
  </si>
  <si>
    <t>K41</t>
  </si>
  <si>
    <t>NUTELLA</t>
  </si>
  <si>
    <t>J51</t>
  </si>
  <si>
    <t>CAFE</t>
  </si>
  <si>
    <t>K08</t>
  </si>
  <si>
    <t>CHOCOLATENPOUDRE</t>
  </si>
  <si>
    <t>K18</t>
  </si>
  <si>
    <t>K54</t>
  </si>
  <si>
    <t>SOUPE</t>
  </si>
  <si>
    <t>K47</t>
  </si>
  <si>
    <t>SUCRE</t>
  </si>
  <si>
    <t>L21</t>
  </si>
  <si>
    <t>M49</t>
  </si>
  <si>
    <t>K15</t>
  </si>
  <si>
    <t>K13</t>
  </si>
  <si>
    <t>J50</t>
  </si>
  <si>
    <t>SAUCETOMATE</t>
  </si>
  <si>
    <t>J18</t>
  </si>
  <si>
    <t>M15</t>
  </si>
  <si>
    <t>K46</t>
  </si>
  <si>
    <t>K09</t>
  </si>
  <si>
    <t>J52</t>
  </si>
  <si>
    <t>BISCUITSALE</t>
  </si>
  <si>
    <t>K26</t>
  </si>
  <si>
    <t>CHOCOLATENPLAQUE</t>
  </si>
  <si>
    <t>K40</t>
  </si>
  <si>
    <t>CONFISERIEKREMA</t>
  </si>
  <si>
    <t>K50</t>
  </si>
  <si>
    <t>K49</t>
  </si>
  <si>
    <t>CONFISERIE</t>
  </si>
  <si>
    <t>K35</t>
  </si>
  <si>
    <t>HYGIENEBEBE</t>
  </si>
  <si>
    <t>J33</t>
  </si>
  <si>
    <t>CEREALESBEBE</t>
  </si>
  <si>
    <t>I54</t>
  </si>
  <si>
    <t>HYGIENESBEBE</t>
  </si>
  <si>
    <t>H35</t>
  </si>
  <si>
    <t>HYGIENEADULTE</t>
  </si>
  <si>
    <t>I25</t>
  </si>
  <si>
    <t>GELDOUCHE/SHAMPOOING</t>
  </si>
  <si>
    <t>I39</t>
  </si>
  <si>
    <t>I26</t>
  </si>
  <si>
    <t>I16</t>
  </si>
  <si>
    <t>HYGIENNEFEMME</t>
  </si>
  <si>
    <t>I34</t>
  </si>
  <si>
    <t>DENTIFRICE/BROSSEADENT</t>
  </si>
  <si>
    <t>I18</t>
  </si>
  <si>
    <t>I49</t>
  </si>
  <si>
    <t>I30</t>
  </si>
  <si>
    <t>H27</t>
  </si>
  <si>
    <t>BISCUITETFARINEBEBE</t>
  </si>
  <si>
    <t>I24</t>
  </si>
  <si>
    <t>HYGIENEPAPIERTOILETTEETMOUCHOIR</t>
  </si>
  <si>
    <t>I22</t>
  </si>
  <si>
    <t>I19</t>
  </si>
  <si>
    <t>HYGIENEFEMME</t>
  </si>
  <si>
    <t>I20</t>
  </si>
  <si>
    <t>I14</t>
  </si>
  <si>
    <t>J20</t>
  </si>
  <si>
    <t>J29</t>
  </si>
  <si>
    <t>K27</t>
  </si>
  <si>
    <t>K25</t>
  </si>
  <si>
    <t>MOUCHOIRENPAPIER</t>
  </si>
  <si>
    <t>K52</t>
  </si>
  <si>
    <t>LIQUIDEVAISSELLE</t>
  </si>
  <si>
    <t>M41</t>
  </si>
  <si>
    <t>LAITBEBECROISSANCE</t>
  </si>
  <si>
    <t>I51</t>
  </si>
  <si>
    <t>I04</t>
  </si>
  <si>
    <t>POTBBSUCRE</t>
  </si>
  <si>
    <t>I21</t>
  </si>
  <si>
    <t>POTBEBESUCREOCT/NOV/DEC2022</t>
  </si>
  <si>
    <t>POTBEBESUCREJUIL/AOU/SEPT2022</t>
  </si>
  <si>
    <t>I38</t>
  </si>
  <si>
    <t>POTBEBESALEJAN/FEV/MARS2022</t>
  </si>
  <si>
    <t>I40</t>
  </si>
  <si>
    <t>I23</t>
  </si>
  <si>
    <t>POTBEBESUCRE</t>
  </si>
  <si>
    <t>I09</t>
  </si>
  <si>
    <t>POTBBSALE</t>
  </si>
  <si>
    <t>I29</t>
  </si>
  <si>
    <t>POTBEBESALEOCT/NOV/DEC2022</t>
  </si>
  <si>
    <t>I50</t>
  </si>
  <si>
    <t>J08</t>
  </si>
  <si>
    <t>POTBEBESALEAVR/MAI/JUIN2023</t>
  </si>
  <si>
    <t>I31</t>
  </si>
  <si>
    <t>POTBEBESALEJAN/FEV/MAR2023</t>
  </si>
  <si>
    <t>I53</t>
  </si>
  <si>
    <t>I45</t>
  </si>
  <si>
    <t>I32</t>
  </si>
  <si>
    <t>POTBEBESALEJAN/FEV/MARS2023</t>
  </si>
  <si>
    <t>I33</t>
  </si>
  <si>
    <t>POTBEBESALE</t>
  </si>
  <si>
    <t>I47</t>
  </si>
  <si>
    <t>LAITBEBE3</t>
  </si>
  <si>
    <t>I46</t>
  </si>
  <si>
    <t>H34</t>
  </si>
  <si>
    <t>LAITBEBE1</t>
  </si>
  <si>
    <t>I52</t>
  </si>
  <si>
    <t>LAITBEBE2</t>
  </si>
  <si>
    <t>I28</t>
  </si>
  <si>
    <t>H24</t>
  </si>
  <si>
    <t>CONSERVEDELEGUMES</t>
  </si>
  <si>
    <t>J47</t>
  </si>
  <si>
    <t>PLATCUISINE</t>
  </si>
  <si>
    <t>J48</t>
  </si>
  <si>
    <t>H30</t>
  </si>
  <si>
    <t>HYGIENEDIVERS</t>
  </si>
  <si>
    <t>I02</t>
  </si>
  <si>
    <t>H28</t>
  </si>
  <si>
    <t>i08</t>
  </si>
  <si>
    <t>i07</t>
  </si>
  <si>
    <t>comb1</t>
  </si>
  <si>
    <t>comb2</t>
  </si>
  <si>
    <t>comb3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</si>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</sst>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3"/>
      <color rgb="FF444444"/>
      <name val="Times New Roman"/>
      <family val="1"/>
    </font>
    <font>
      <b/>
      <i/>
      <sz val="13"/>
      <color rgb="FF444444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3" fillId="2" borderId="1" xfId="0" applyNumberFormat="1" applyFont="1" applyFill="1" applyBorder="1"/>
    <xf numFmtId="0" fontId="0" fillId="2" borderId="0" xfId="0" applyFill="1"/>
    <xf numFmtId="0" fontId="0" fillId="9" borderId="1" xfId="0" applyFill="1" applyBorder="1"/>
    <xf numFmtId="0" fontId="0" fillId="0" borderId="0" xfId="0" applyAlignment="1">
      <alignment horizontal="center"/>
    </xf>
    <xf numFmtId="0" fontId="0" fillId="11" borderId="1" xfId="0" applyFill="1" applyBorder="1" applyAlignment="1">
      <alignment wrapText="1"/>
    </xf>
    <xf numFmtId="0" fontId="0" fillId="11" borderId="1" xfId="0" applyFill="1" applyBorder="1"/>
    <xf numFmtId="0" fontId="5" fillId="0" borderId="0" xfId="0" applyFont="1" applyAlignment="1">
      <alignment horizontal="left" vertical="center" wrapText="1" indent="1"/>
    </xf>
    <xf numFmtId="0" fontId="0" fillId="0" borderId="1" xfId="0" applyBorder="1"/>
    <xf numFmtId="0" fontId="0" fillId="8" borderId="1" xfId="0" applyFill="1" applyBorder="1"/>
    <xf numFmtId="0" fontId="0" fillId="12" borderId="1" xfId="0" applyFill="1" applyBorder="1"/>
    <xf numFmtId="0" fontId="0" fillId="12" borderId="5" xfId="0" applyFill="1" applyBorder="1" applyAlignment="1">
      <alignment wrapText="1"/>
    </xf>
    <xf numFmtId="0" fontId="0" fillId="12" borderId="5" xfId="0" applyFill="1" applyBorder="1"/>
    <xf numFmtId="0" fontId="0" fillId="13" borderId="7" xfId="0" applyFill="1" applyBorder="1"/>
    <xf numFmtId="0" fontId="0" fillId="14" borderId="5" xfId="0" applyFill="1" applyBorder="1"/>
    <xf numFmtId="1" fontId="0" fillId="14" borderId="5" xfId="0" applyNumberFormat="1" applyFill="1" applyBorder="1"/>
    <xf numFmtId="49" fontId="0" fillId="0" borderId="0" xfId="0" applyNumberFormat="1"/>
    <xf numFmtId="0" fontId="0" fillId="12" borderId="0" xfId="0" applyFill="1"/>
    <xf numFmtId="0" fontId="6" fillId="0" borderId="7" xfId="0" applyFont="1" applyBorder="1" applyAlignment="1">
      <alignment horizontal="left" vertical="center" wrapText="1" indent="1"/>
    </xf>
    <xf numFmtId="0" fontId="3" fillId="0" borderId="1" xfId="0" applyFont="1" applyBorder="1"/>
    <xf numFmtId="0" fontId="0" fillId="11" borderId="10" xfId="0" applyFill="1" applyBorder="1" applyAlignment="1">
      <alignment horizontal="center" wrapText="1"/>
    </xf>
    <xf numFmtId="0" fontId="0" fillId="11" borderId="11" xfId="0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0" borderId="0" xfId="0" applyFill="1" applyAlignment="1">
      <alignment horizontal="center" wrapText="1"/>
    </xf>
    <xf numFmtId="0" fontId="0" fillId="10" borderId="0" xfId="0" applyFill="1" applyAlignment="1">
      <alignment horizontal="center"/>
    </xf>
    <xf numFmtId="0" fontId="0" fillId="10" borderId="2" xfId="0" applyFill="1" applyBorder="1" applyAlignment="1">
      <alignment horizontal="center"/>
    </xf>
    <xf numFmtId="0" fontId="3" fillId="7" borderId="3" xfId="0" applyFont="1" applyFill="1" applyBorder="1" applyAlignment="1">
      <alignment horizontal="center" wrapText="1"/>
    </xf>
    <xf numFmtId="0" fontId="3" fillId="7" borderId="0" xfId="0" applyFont="1" applyFill="1" applyAlignment="1">
      <alignment horizontal="center" wrapText="1"/>
    </xf>
    <xf numFmtId="0" fontId="3" fillId="7" borderId="4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wrapText="1"/>
    </xf>
    <xf numFmtId="0" fontId="0" fillId="11" borderId="6" xfId="0" applyFill="1" applyBorder="1" applyAlignment="1">
      <alignment horizontal="center" wrapText="1"/>
    </xf>
    <xf numFmtId="0" fontId="0" fillId="11" borderId="3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3" fillId="4" borderId="6" xfId="0" applyFont="1" applyFill="1" applyBorder="1" applyAlignment="1">
      <alignment wrapText="1"/>
    </xf>
    <xf numFmtId="0" fontId="3" fillId="4" borderId="9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3" fillId="4" borderId="0" xfId="0" applyFont="1" applyFill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0" xfId="0" applyFill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6" borderId="0" xfId="0" applyFill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4" fillId="7" borderId="0" xfId="0" applyFont="1" applyFill="1" applyAlignment="1">
      <alignment horizontal="center" wrapText="1"/>
    </xf>
    <xf numFmtId="0" fontId="0" fillId="7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9" borderId="1" xfId="0" quotePrefix="1" applyNumberFormat="1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0" fillId="16" borderId="0" xfId="0" applyFill="1"/>
    <xf numFmtId="0" fontId="0" fillId="17" borderId="0" xfId="0" applyFill="1"/>
    <xf numFmtId="0" fontId="0" fillId="15" borderId="0" xfId="0" applyFill="1"/>
  </cellXfs>
  <cellStyles count="1">
    <cellStyle name="Standaard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182810</xdr:colOff>
      <xdr:row>10</xdr:row>
      <xdr:rowOff>23191</xdr:rowOff>
    </xdr:from>
    <xdr:to>
      <xdr:col>18</xdr:col>
      <xdr:colOff>517071</xdr:colOff>
      <xdr:row>11</xdr:row>
      <xdr:rowOff>167817</xdr:rowOff>
    </xdr:to>
    <xdr:pic>
      <xdr:nvPicPr>
        <xdr:cNvPr id="2" name="Image 1" descr="Panneau Attention Triangle - Image gratuite sur Pixabay">
          <a:extLst>
            <a:ext uri="{FF2B5EF4-FFF2-40B4-BE49-F238E27FC236}">
              <a16:creationId xmlns:a16="http://schemas.microsoft.com/office/drawing/2014/main" id="{21393E19-A2B0-4C12-8C9E-BC98A207A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2443985" y="289974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503464</xdr:colOff>
      <xdr:row>10</xdr:row>
      <xdr:rowOff>13607</xdr:rowOff>
    </xdr:from>
    <xdr:to>
      <xdr:col>17</xdr:col>
      <xdr:colOff>837725</xdr:colOff>
      <xdr:row>11</xdr:row>
      <xdr:rowOff>158233</xdr:rowOff>
    </xdr:to>
    <xdr:pic>
      <xdr:nvPicPr>
        <xdr:cNvPr id="4" name="Image 3" descr="Panneau Attention Triangle - Image gratuite sur Pixabay">
          <a:extLst>
            <a:ext uri="{FF2B5EF4-FFF2-40B4-BE49-F238E27FC236}">
              <a16:creationId xmlns:a16="http://schemas.microsoft.com/office/drawing/2014/main" id="{00885E0D-CF38-47B5-A7EC-FF35274FC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0631039" y="2890157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149678</xdr:colOff>
      <xdr:row>10</xdr:row>
      <xdr:rowOff>13607</xdr:rowOff>
    </xdr:from>
    <xdr:to>
      <xdr:col>20</xdr:col>
      <xdr:colOff>483939</xdr:colOff>
      <xdr:row>11</xdr:row>
      <xdr:rowOff>158233</xdr:rowOff>
    </xdr:to>
    <xdr:pic>
      <xdr:nvPicPr>
        <xdr:cNvPr id="5" name="Image 4" descr="Panneau Attention Triangle - Image gratuite sur Pixabay">
          <a:extLst>
            <a:ext uri="{FF2B5EF4-FFF2-40B4-BE49-F238E27FC236}">
              <a16:creationId xmlns:a16="http://schemas.microsoft.com/office/drawing/2014/main" id="{F5CA0CC2-F7B3-45FE-9B50-8CC02F8AD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934853" y="2890157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217715</xdr:colOff>
      <xdr:row>20</xdr:row>
      <xdr:rowOff>40821</xdr:rowOff>
    </xdr:from>
    <xdr:to>
      <xdr:col>18</xdr:col>
      <xdr:colOff>551976</xdr:colOff>
      <xdr:row>21</xdr:row>
      <xdr:rowOff>185447</xdr:rowOff>
    </xdr:to>
    <xdr:pic>
      <xdr:nvPicPr>
        <xdr:cNvPr id="6" name="Image 5" descr="Panneau Attention Triangle - Image gratuite sur Pixabay">
          <a:extLst>
            <a:ext uri="{FF2B5EF4-FFF2-40B4-BE49-F238E27FC236}">
              <a16:creationId xmlns:a16="http://schemas.microsoft.com/office/drawing/2014/main" id="{617F7F25-5BA5-4C3E-B0C5-DF496AB56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2478890" y="520337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247651</xdr:colOff>
      <xdr:row>20</xdr:row>
      <xdr:rowOff>57151</xdr:rowOff>
    </xdr:from>
    <xdr:to>
      <xdr:col>19</xdr:col>
      <xdr:colOff>581912</xdr:colOff>
      <xdr:row>22</xdr:row>
      <xdr:rowOff>11277</xdr:rowOff>
    </xdr:to>
    <xdr:pic>
      <xdr:nvPicPr>
        <xdr:cNvPr id="7" name="Image 6" descr="Panneau Attention Triangle - Image gratuite sur Pixabay">
          <a:extLst>
            <a:ext uri="{FF2B5EF4-FFF2-40B4-BE49-F238E27FC236}">
              <a16:creationId xmlns:a16="http://schemas.microsoft.com/office/drawing/2014/main" id="{A86412C6-1B51-4739-81FB-478FC2FB7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270826" y="521970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193221</xdr:colOff>
      <xdr:row>20</xdr:row>
      <xdr:rowOff>57150</xdr:rowOff>
    </xdr:from>
    <xdr:to>
      <xdr:col>20</xdr:col>
      <xdr:colOff>527482</xdr:colOff>
      <xdr:row>22</xdr:row>
      <xdr:rowOff>11276</xdr:rowOff>
    </xdr:to>
    <xdr:pic>
      <xdr:nvPicPr>
        <xdr:cNvPr id="8" name="Image 7" descr="Panneau Attention Triangle - Image gratuite sur Pixabay">
          <a:extLst>
            <a:ext uri="{FF2B5EF4-FFF2-40B4-BE49-F238E27FC236}">
              <a16:creationId xmlns:a16="http://schemas.microsoft.com/office/drawing/2014/main" id="{187C615A-D1F1-4779-A059-6800AEA83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978396" y="5219700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3C5BBD-79B6-4A45-835A-C35D727F1B4B}" name="Tableau1" displayName="Tableau1" ref="B1:F213" totalsRowShown="0" headerRowDxfId="6" dataDxfId="5">
  <tableColumns count="5">
    <tableColumn id="2" xr3:uid="{59A85273-BDA0-482A-B3D1-97F7DC0A8C6F}" name="CODEBONS" dataDxfId="0"/>
    <tableColumn id="1" xr3:uid="{3CDA40AA-C5F9-41F0-98A0-69DE8E48D161}" name="N°Palette" dataDxfId="4"/>
    <tableColumn id="3" xr3:uid="{4CAE3961-532C-47D3-9502-E0481CC45F2F}" name="Produits" dataDxfId="3"/>
    <tableColumn id="4" xr3:uid="{C2967D95-F930-407D-A2BA-77A1DE6853C1}" name="Poids" dataDxfId="2"/>
    <tableColumn id="5" xr3:uid="{5BA1346C-91C5-4AAB-80EB-3AAC2E2ACDB5}" name="Positions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F3FC3-0194-4D97-9FB1-95A67D73F912}">
  <sheetPr codeName="Feuil1"/>
  <dimension ref="A1:U213"/>
  <sheetViews>
    <sheetView topLeftCell="B197" zoomScale="200" zoomScaleNormal="200" workbookViewId="0">
      <selection activeCell="D3" sqref="D3"/>
    </sheetView>
  </sheetViews>
  <sheetFormatPr defaultColWidth="11.42578125" defaultRowHeight="15" x14ac:dyDescent="0.25"/>
  <cols>
    <col min="1" max="1" width="24.42578125" customWidth="1"/>
    <col min="2" max="2" width="19.5703125" style="4" customWidth="1"/>
    <col min="3" max="3" width="26" customWidth="1"/>
    <col min="4" max="4" width="38" customWidth="1"/>
    <col min="5" max="5" width="18.42578125" customWidth="1"/>
    <col min="6" max="6" width="18" customWidth="1"/>
    <col min="7" max="7" width="32" customWidth="1"/>
    <col min="8" max="8" width="35.42578125" customWidth="1"/>
    <col min="9" max="9" width="27.140625" customWidth="1"/>
    <col min="10" max="10" width="19.7109375" customWidth="1"/>
    <col min="11" max="11" width="20.85546875" customWidth="1"/>
    <col min="12" max="12" width="20.5703125" customWidth="1"/>
    <col min="13" max="13" width="26.85546875" customWidth="1"/>
    <col min="14" max="14" width="37" customWidth="1"/>
    <col min="15" max="15" width="32.7109375" customWidth="1"/>
    <col min="16" max="16" width="22.28515625" customWidth="1"/>
    <col min="17" max="17" width="32.85546875" customWidth="1"/>
    <col min="18" max="18" width="32" customWidth="1"/>
    <col min="21" max="21" width="18.7109375" customWidth="1"/>
    <col min="22" max="22" width="19" customWidth="1"/>
    <col min="23" max="23" width="14.85546875" customWidth="1"/>
  </cols>
  <sheetData>
    <row r="1" spans="1:21" ht="15" customHeight="1" x14ac:dyDescent="0.25">
      <c r="A1" s="1" t="s">
        <v>0</v>
      </c>
      <c r="B1" s="67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49" t="s">
        <v>6</v>
      </c>
      <c r="I1" s="52" t="s">
        <v>7</v>
      </c>
      <c r="J1" s="53"/>
      <c r="K1" s="55" t="s">
        <v>8</v>
      </c>
      <c r="L1" s="55"/>
      <c r="M1" s="57" t="s">
        <v>9</v>
      </c>
      <c r="N1" s="59" t="s">
        <v>10</v>
      </c>
      <c r="O1" s="62" t="s">
        <v>11</v>
      </c>
    </row>
    <row r="2" spans="1:21" x14ac:dyDescent="0.25">
      <c r="A2" s="3" t="str">
        <f>B2&amp;"_"&amp;(COUNTIF($B$2:B2,B2))</f>
        <v>17021_1</v>
      </c>
      <c r="B2" s="65">
        <v>17021</v>
      </c>
      <c r="C2" s="4">
        <v>3244</v>
      </c>
      <c r="D2" t="s">
        <v>12</v>
      </c>
      <c r="E2">
        <v>566</v>
      </c>
      <c r="F2" t="s">
        <v>13</v>
      </c>
      <c r="H2" s="50"/>
      <c r="I2" s="53"/>
      <c r="J2" s="53"/>
      <c r="K2" s="55"/>
      <c r="L2" s="55"/>
      <c r="M2" s="57"/>
      <c r="N2" s="60"/>
      <c r="O2" s="63"/>
    </row>
    <row r="3" spans="1:21" x14ac:dyDescent="0.25">
      <c r="A3" s="3" t="str">
        <f>B3&amp;"_"&amp;(COUNTIF($B$2:B3,B3))</f>
        <v>17151_1</v>
      </c>
      <c r="B3" s="66">
        <v>17151</v>
      </c>
      <c r="C3" s="4">
        <v>3244</v>
      </c>
      <c r="D3" t="s">
        <v>14</v>
      </c>
      <c r="E3">
        <v>473</v>
      </c>
      <c r="F3" t="s">
        <v>15</v>
      </c>
      <c r="H3" s="50"/>
      <c r="I3" s="53"/>
      <c r="J3" s="53"/>
      <c r="K3" s="55"/>
      <c r="L3" s="55"/>
      <c r="M3" s="57"/>
      <c r="N3" s="60"/>
      <c r="O3" s="63"/>
    </row>
    <row r="4" spans="1:21" ht="31.5" customHeight="1" x14ac:dyDescent="0.25">
      <c r="A4" s="3" t="str">
        <f>B4&amp;"_"&amp;(COUNTIF($B$2:B4,B4))</f>
        <v>17151_2</v>
      </c>
      <c r="B4" s="66">
        <v>17151</v>
      </c>
      <c r="C4" s="4">
        <v>3005</v>
      </c>
      <c r="D4" t="s">
        <v>16</v>
      </c>
      <c r="E4">
        <v>664</v>
      </c>
      <c r="F4" t="s">
        <v>17</v>
      </c>
      <c r="H4" s="51"/>
      <c r="I4" s="54"/>
      <c r="J4" s="54"/>
      <c r="K4" s="56"/>
      <c r="L4" s="56"/>
      <c r="M4" s="58"/>
      <c r="N4" s="61"/>
      <c r="O4" s="64"/>
    </row>
    <row r="5" spans="1:21" ht="45" x14ac:dyDescent="0.25">
      <c r="A5" s="3" t="str">
        <f>B5&amp;"_"&amp;(COUNTIF($B$2:B5,B5))</f>
        <v>17151_3</v>
      </c>
      <c r="B5" s="66">
        <v>17151</v>
      </c>
      <c r="C5" s="4">
        <v>3024</v>
      </c>
      <c r="D5" t="s">
        <v>16</v>
      </c>
      <c r="E5">
        <v>706</v>
      </c>
      <c r="F5" t="s">
        <v>18</v>
      </c>
      <c r="G5" s="30" t="s">
        <v>19</v>
      </c>
      <c r="H5" s="5" t="s">
        <v>20</v>
      </c>
      <c r="I5" s="6" t="s">
        <v>5</v>
      </c>
      <c r="J5" s="6" t="s">
        <v>21</v>
      </c>
      <c r="K5" s="5" t="s">
        <v>22</v>
      </c>
      <c r="L5" s="6" t="s">
        <v>23</v>
      </c>
      <c r="M5" s="6" t="s">
        <v>24</v>
      </c>
      <c r="N5" s="5" t="s">
        <v>25</v>
      </c>
      <c r="O5" s="5" t="s">
        <v>20</v>
      </c>
      <c r="P5" s="5" t="s">
        <v>26</v>
      </c>
      <c r="R5" s="7"/>
    </row>
    <row r="6" spans="1:21" x14ac:dyDescent="0.25">
      <c r="A6" s="3" t="str">
        <f>B6&amp;"_"&amp;(COUNTIF($B$2:B6,B6))</f>
        <v>17151_4</v>
      </c>
      <c r="B6" s="66">
        <v>17151</v>
      </c>
      <c r="C6" s="4">
        <v>3117</v>
      </c>
      <c r="D6" t="s">
        <v>16</v>
      </c>
      <c r="E6">
        <v>678</v>
      </c>
      <c r="F6" t="s">
        <v>27</v>
      </c>
      <c r="G6" s="31"/>
      <c r="H6" s="8" t="b">
        <f>IFERROR(IF(OR(ISBLANK(N6),N6=""),TRUE,FALSE),"erreur")</f>
        <v>1</v>
      </c>
      <c r="I6" s="8" t="str">
        <f>IF(O6=1,IFERROR(VLOOKUP($G$11&amp;"_"&amp;K6,A2:$F$213,6,0),""),"")</f>
        <v>J33</v>
      </c>
      <c r="J6" s="8" t="str">
        <f>IF(H6=FALSE,IFERROR(VLOOKUP($G$11&amp;"_"&amp;K6,A2:$F$213,6,0),""),"")</f>
        <v/>
      </c>
      <c r="K6" s="9">
        <v>1</v>
      </c>
      <c r="L6" s="8">
        <f>IFERROR(VLOOKUP($G$11&amp;"_"&amp;K6,A2:$F$213,5,0),"")</f>
        <v>303</v>
      </c>
      <c r="M6" s="8">
        <f>IFERROR(IF(L6&gt;G18,"",L6),"")</f>
        <v>303</v>
      </c>
      <c r="N6" s="8" t="str">
        <f t="shared" ref="N6:N45" si="0">IF(O6=1,"",IF(L6&lt;=$Q$13,L6,""))</f>
        <v/>
      </c>
      <c r="O6" s="10">
        <f t="shared" ref="O6:O45" si="1">IF(M6="","",1)</f>
        <v>1</v>
      </c>
      <c r="P6" s="8" t="str">
        <f>N6</f>
        <v/>
      </c>
    </row>
    <row r="7" spans="1:21" ht="15" customHeight="1" x14ac:dyDescent="0.25">
      <c r="A7" s="3" t="str">
        <f>B7&amp;"_"&amp;(COUNTIF($B$2:B7,B7))</f>
        <v>17161_1</v>
      </c>
      <c r="B7" s="66">
        <v>17161</v>
      </c>
      <c r="C7" s="4">
        <v>3018</v>
      </c>
      <c r="D7" t="s">
        <v>28</v>
      </c>
      <c r="E7">
        <v>667</v>
      </c>
      <c r="F7" t="s">
        <v>29</v>
      </c>
      <c r="G7" s="31"/>
      <c r="H7" s="8" t="b">
        <f t="shared" ref="H7:H45" si="2">IF(OR(ISBLANK(N7),N7=""),TRUE,FALSE)</f>
        <v>1</v>
      </c>
      <c r="I7" s="8" t="str">
        <f>IF(O7=1,IFERROR(VLOOKUP($G$11&amp;"_"&amp;K7,A3:$F$213,6,0),""),"")</f>
        <v>I54</v>
      </c>
      <c r="J7" s="8" t="str">
        <f>IF(H7=FALSE,IFERROR(VLOOKUP($G$11&amp;"_"&amp;K7,A3:$F$213,6,0),""),"")</f>
        <v/>
      </c>
      <c r="K7" s="9">
        <v>2</v>
      </c>
      <c r="L7" s="8">
        <f>IFERROR(VLOOKUP($G$11&amp;"_"&amp;K7,A3:$F$213,5,0),"")</f>
        <v>222</v>
      </c>
      <c r="M7" s="8">
        <f t="shared" ref="M7:M45" si="3">IFERROR((IF(L7+M6&gt;$G$18,"",L7+M6)),"")</f>
        <v>525</v>
      </c>
      <c r="N7" s="8" t="str">
        <f t="shared" si="0"/>
        <v/>
      </c>
      <c r="O7" s="10">
        <f t="shared" si="1"/>
        <v>1</v>
      </c>
      <c r="P7" s="8" t="str">
        <f>IFERROR(P6+N7,N7)</f>
        <v/>
      </c>
      <c r="Q7" s="33" t="s">
        <v>30</v>
      </c>
      <c r="R7" s="34"/>
      <c r="S7" s="34"/>
      <c r="T7" s="34"/>
      <c r="U7" s="34"/>
    </row>
    <row r="8" spans="1:21" x14ac:dyDescent="0.25">
      <c r="A8" s="3" t="str">
        <f>B8&amp;"_"&amp;(COUNTIF($B$2:B8,B8))</f>
        <v>17161_2</v>
      </c>
      <c r="B8" s="66">
        <v>17161</v>
      </c>
      <c r="C8" s="4">
        <v>3019</v>
      </c>
      <c r="D8" t="s">
        <v>28</v>
      </c>
      <c r="E8">
        <v>663</v>
      </c>
      <c r="F8" t="s">
        <v>31</v>
      </c>
      <c r="G8" s="31"/>
      <c r="H8" s="8" t="b">
        <f t="shared" si="2"/>
        <v>1</v>
      </c>
      <c r="I8" s="8" t="str">
        <f>IF(O8=1,IFERROR(VLOOKUP($G$11&amp;"_"&amp;K8,A4:$F$213,6,0),""),"")</f>
        <v>H35</v>
      </c>
      <c r="J8" s="8" t="str">
        <f>IF(H8=FALSE,IFERROR(VLOOKUP($G$11&amp;"_"&amp;K8,A4:$F$213,6,0),""),"")</f>
        <v/>
      </c>
      <c r="K8" s="9">
        <v>3</v>
      </c>
      <c r="L8" s="8">
        <f>IFERROR(VLOOKUP($G$11&amp;"_"&amp;K8,A4:$F$213,5,0),"")</f>
        <v>290</v>
      </c>
      <c r="M8" s="8">
        <f t="shared" si="3"/>
        <v>815</v>
      </c>
      <c r="N8" s="8" t="str">
        <f t="shared" si="0"/>
        <v/>
      </c>
      <c r="O8" s="10">
        <f t="shared" si="1"/>
        <v>1</v>
      </c>
      <c r="P8" s="8" t="str">
        <f t="shared" ref="P8:P45" si="4">IFERROR(P7+N8,N8)</f>
        <v/>
      </c>
      <c r="Q8" s="33"/>
      <c r="R8" s="34"/>
      <c r="S8" s="34"/>
      <c r="T8" s="34"/>
      <c r="U8" s="34"/>
    </row>
    <row r="9" spans="1:21" x14ac:dyDescent="0.25">
      <c r="A9" s="3" t="str">
        <f>B9&amp;"_"&amp;(COUNTIF($B$2:B9,B9))</f>
        <v>17161_3</v>
      </c>
      <c r="B9" s="66">
        <v>17161</v>
      </c>
      <c r="C9" s="4">
        <v>3020</v>
      </c>
      <c r="D9" t="s">
        <v>32</v>
      </c>
      <c r="E9">
        <v>669</v>
      </c>
      <c r="F9" t="s">
        <v>33</v>
      </c>
      <c r="G9" s="32"/>
      <c r="H9" s="8" t="b">
        <f t="shared" si="2"/>
        <v>1</v>
      </c>
      <c r="I9" s="8" t="str">
        <f>IF(O9=1,IFERROR(VLOOKUP($G$11&amp;"_"&amp;K9,A5:$F$213,6,0),""),"")</f>
        <v>I25</v>
      </c>
      <c r="J9" s="8" t="str">
        <f>IF(H9=FALSE,IFERROR(VLOOKUP($G$11&amp;"_"&amp;K9,A5:$F$213,6,0),""),"")</f>
        <v/>
      </c>
      <c r="K9" s="9">
        <v>4</v>
      </c>
      <c r="L9" s="8">
        <f>IFERROR(VLOOKUP($G$11&amp;"_"&amp;K9,A5:$F$213,5,0),"")</f>
        <v>177</v>
      </c>
      <c r="M9" s="8">
        <f t="shared" si="3"/>
        <v>992</v>
      </c>
      <c r="N9" s="8" t="str">
        <f t="shared" si="0"/>
        <v/>
      </c>
      <c r="O9" s="10">
        <f t="shared" si="1"/>
        <v>1</v>
      </c>
      <c r="P9" s="8" t="str">
        <f>IFERROR(P8+N9,N9)</f>
        <v/>
      </c>
      <c r="Q9" s="35"/>
      <c r="R9" s="36"/>
      <c r="S9" s="36"/>
      <c r="T9" s="36"/>
      <c r="U9" s="36"/>
    </row>
    <row r="10" spans="1:21" ht="45" x14ac:dyDescent="0.25">
      <c r="A10" s="3" t="str">
        <f>B10&amp;"_"&amp;(COUNTIF($B$2:B10,B10))</f>
        <v>17161_4</v>
      </c>
      <c r="B10" s="66">
        <v>17161</v>
      </c>
      <c r="C10" s="4">
        <v>3021</v>
      </c>
      <c r="D10" t="s">
        <v>28</v>
      </c>
      <c r="E10">
        <v>663</v>
      </c>
      <c r="F10" t="s">
        <v>34</v>
      </c>
      <c r="G10" s="11" t="s">
        <v>35</v>
      </c>
      <c r="H10" s="8" t="b">
        <f t="shared" si="2"/>
        <v>1</v>
      </c>
      <c r="I10" s="8" t="str">
        <f>IF(O10=1,IFERROR(VLOOKUP($G$11&amp;"_"&amp;K10,A6:$F$213,6,0),""),"")</f>
        <v>I39</v>
      </c>
      <c r="J10" s="8" t="str">
        <f>IF(H10=FALSE,IFERROR(VLOOKUP($G$11&amp;"_"&amp;K10,A6:$F$213,6,0),""),"")</f>
        <v/>
      </c>
      <c r="K10" s="9">
        <v>5</v>
      </c>
      <c r="L10" s="8">
        <f>IFERROR(VLOOKUP($G$11&amp;"_"&amp;K10,A6:$F$213,5,0),"")</f>
        <v>510</v>
      </c>
      <c r="M10" s="8">
        <f t="shared" si="3"/>
        <v>1502</v>
      </c>
      <c r="N10" s="8" t="str">
        <f t="shared" si="0"/>
        <v/>
      </c>
      <c r="O10" s="8">
        <f t="shared" si="1"/>
        <v>1</v>
      </c>
      <c r="P10" s="8" t="str">
        <f t="shared" si="4"/>
        <v/>
      </c>
      <c r="Q10" s="37" t="s">
        <v>20</v>
      </c>
      <c r="R10" s="40"/>
      <c r="S10" s="40"/>
      <c r="T10" s="40"/>
      <c r="U10" s="22"/>
    </row>
    <row r="11" spans="1:21" ht="15" customHeight="1" x14ac:dyDescent="0.25">
      <c r="A11" s="3" t="str">
        <f>B11&amp;"_"&amp;(COUNTIF($B$2:B11,B11))</f>
        <v>17161_5</v>
      </c>
      <c r="B11" s="66">
        <v>17161</v>
      </c>
      <c r="C11" s="4">
        <v>3022</v>
      </c>
      <c r="D11" t="s">
        <v>28</v>
      </c>
      <c r="E11">
        <v>694</v>
      </c>
      <c r="F11" t="s">
        <v>36</v>
      </c>
      <c r="G11">
        <f>B213</f>
        <v>17783</v>
      </c>
      <c r="H11" s="8" t="b">
        <f t="shared" si="2"/>
        <v>1</v>
      </c>
      <c r="I11" s="8" t="str">
        <f>IF(O11=1,IFERROR(VLOOKUP($G$11&amp;"_"&amp;K11,A7:$F$213,6,0),""),"")</f>
        <v>I26</v>
      </c>
      <c r="J11" s="8" t="str">
        <f>IF(H11=FALSE,IFERROR(VLOOKUP($G$11&amp;"_"&amp;K11,A7:$F$213,6,0),""),"")</f>
        <v/>
      </c>
      <c r="K11" s="9">
        <v>6</v>
      </c>
      <c r="L11" s="8">
        <f>IFERROR(VLOOKUP($G$11&amp;"_"&amp;K11,A7:$F$213,5,0),"")</f>
        <v>645</v>
      </c>
      <c r="M11" s="8">
        <f t="shared" si="3"/>
        <v>2147</v>
      </c>
      <c r="N11" s="8" t="str">
        <f t="shared" si="0"/>
        <v/>
      </c>
      <c r="O11" s="8">
        <f t="shared" si="1"/>
        <v>1</v>
      </c>
      <c r="P11" s="8" t="str">
        <f t="shared" si="4"/>
        <v/>
      </c>
      <c r="Q11" s="38"/>
      <c r="R11" s="40"/>
      <c r="S11" s="40"/>
      <c r="T11" s="40"/>
      <c r="U11" s="22"/>
    </row>
    <row r="12" spans="1:21" x14ac:dyDescent="0.25">
      <c r="A12" s="3" t="str">
        <f>B12&amp;"_"&amp;(COUNTIF($B$2:B12,B12))</f>
        <v>17281_1</v>
      </c>
      <c r="B12" s="66">
        <v>17281</v>
      </c>
      <c r="C12" s="4">
        <v>3035</v>
      </c>
      <c r="D12" t="s">
        <v>37</v>
      </c>
      <c r="E12">
        <v>685</v>
      </c>
      <c r="F12" t="s">
        <v>38</v>
      </c>
      <c r="H12" s="8" t="b">
        <f t="shared" si="2"/>
        <v>1</v>
      </c>
      <c r="I12" s="8" t="str">
        <f>IF(O12=1,IFERROR(VLOOKUP($G$11&amp;"_"&amp;K12,A8:$F$213,6,0),""),"")</f>
        <v>I16</v>
      </c>
      <c r="J12" s="8" t="str">
        <f>IF(H12=FALSE,IFERROR(VLOOKUP($G$11&amp;"_"&amp;K12,A8:$F$213,6,0),""),"")</f>
        <v/>
      </c>
      <c r="K12" s="9">
        <v>7</v>
      </c>
      <c r="L12" s="8">
        <f>IFERROR(VLOOKUP($G$11&amp;"_"&amp;K12,A8:$F$213,5,0),"")</f>
        <v>647</v>
      </c>
      <c r="M12" s="8">
        <f t="shared" si="3"/>
        <v>2794</v>
      </c>
      <c r="N12" s="8" t="str">
        <f t="shared" si="0"/>
        <v/>
      </c>
      <c r="O12" s="8">
        <f t="shared" si="1"/>
        <v>1</v>
      </c>
      <c r="P12" s="8" t="str">
        <f t="shared" si="4"/>
        <v/>
      </c>
      <c r="Q12" s="39"/>
      <c r="R12" s="40"/>
      <c r="S12" s="40"/>
      <c r="T12" s="40"/>
      <c r="U12" s="22"/>
    </row>
    <row r="13" spans="1:21" x14ac:dyDescent="0.25">
      <c r="A13" s="3" t="str">
        <f>B13&amp;"_"&amp;(COUNTIF($B$2:B13,B13))</f>
        <v>17281_2</v>
      </c>
      <c r="B13" s="66">
        <v>17281</v>
      </c>
      <c r="C13" s="4">
        <v>3043</v>
      </c>
      <c r="D13" t="s">
        <v>37</v>
      </c>
      <c r="E13">
        <v>698</v>
      </c>
      <c r="F13" t="s">
        <v>39</v>
      </c>
      <c r="G13" s="12" t="s">
        <v>40</v>
      </c>
      <c r="H13" s="8" t="b">
        <f t="shared" si="2"/>
        <v>1</v>
      </c>
      <c r="I13" s="8" t="str">
        <f>IF(O13=1,IFERROR(VLOOKUP($G$11&amp;"_"&amp;K13,A9:$F$213,6,0),""),"")</f>
        <v>I34</v>
      </c>
      <c r="J13" s="8" t="str">
        <f>IF(H13=FALSE,IFERROR(VLOOKUP($G$11&amp;"_"&amp;K13,A9:$F$213,6,0),""),"")</f>
        <v/>
      </c>
      <c r="K13" s="9">
        <v>8</v>
      </c>
      <c r="L13" s="8">
        <f>IFERROR(VLOOKUP($G$11&amp;"_"&amp;K13,A9:$F$213,5,0),"")</f>
        <v>144</v>
      </c>
      <c r="M13" s="8">
        <f t="shared" si="3"/>
        <v>2938</v>
      </c>
      <c r="N13" s="8" t="str">
        <f t="shared" si="0"/>
        <v/>
      </c>
      <c r="O13" s="8">
        <f t="shared" si="1"/>
        <v>1</v>
      </c>
      <c r="P13" s="8" t="str">
        <f t="shared" si="4"/>
        <v/>
      </c>
      <c r="Q13" s="13">
        <f>IF(G18-M9&gt;0,G18-LOOKUP(9^9,M:M),IF(G18-LOOKUP(9^9,M:M)=0,0,"erreur"))</f>
        <v>62</v>
      </c>
      <c r="R13" s="41" t="str">
        <f>IF(G18-M9&gt;0,CONCATENATE("il reste"," ",G18-LOOKUP(9^9,M:M)," ","kgs pour atteindre"," ",G18,"kgs"),IF(G18-M9=0,"Parfait le poids du picking est parfait","erreur"))</f>
        <v>il reste 62 kgs pour atteindre 3000kgs</v>
      </c>
      <c r="S13" s="42"/>
      <c r="T13" s="42"/>
      <c r="U13" s="42"/>
    </row>
    <row r="14" spans="1:21" x14ac:dyDescent="0.25">
      <c r="A14" s="3" t="str">
        <f>B14&amp;"_"&amp;(COUNTIF($B$2:B14,B14))</f>
        <v>17281_3</v>
      </c>
      <c r="B14" s="66">
        <v>17281</v>
      </c>
      <c r="C14" s="4">
        <v>3064</v>
      </c>
      <c r="D14" t="s">
        <v>37</v>
      </c>
      <c r="E14">
        <v>698</v>
      </c>
      <c r="F14" t="s">
        <v>41</v>
      </c>
      <c r="G14" s="14">
        <f>VLOOKUP(G11,$B$2:$F$213,4,0)</f>
        <v>303</v>
      </c>
      <c r="H14" s="8" t="b">
        <f t="shared" si="2"/>
        <v>1</v>
      </c>
      <c r="I14" s="8" t="str">
        <f>IF(O14=1,IFERROR(VLOOKUP($G$11&amp;"_"&amp;K14,A10:$F$213,6,0),""),"")</f>
        <v/>
      </c>
      <c r="J14" s="8" t="str">
        <f>IF(H14=FALSE,IFERROR(VLOOKUP($G$11&amp;"_"&amp;K14,A10:$F$213,6,0),""),"")</f>
        <v/>
      </c>
      <c r="K14" s="9">
        <v>9</v>
      </c>
      <c r="L14" s="8">
        <f>IFERROR(VLOOKUP($G$11&amp;"_"&amp;K14,A10:$F$213,5,0),"")</f>
        <v>349</v>
      </c>
      <c r="M14" s="8" t="str">
        <f t="shared" si="3"/>
        <v/>
      </c>
      <c r="N14" s="8" t="str">
        <f t="shared" si="0"/>
        <v/>
      </c>
      <c r="O14" s="8" t="str">
        <f t="shared" si="1"/>
        <v/>
      </c>
      <c r="P14" s="8" t="str">
        <f t="shared" si="4"/>
        <v/>
      </c>
    </row>
    <row r="15" spans="1:21" x14ac:dyDescent="0.25">
      <c r="A15" s="3" t="str">
        <f>B15&amp;"_"&amp;(COUNTIF($B$2:B15,B15))</f>
        <v>17281_4</v>
      </c>
      <c r="B15" s="66">
        <v>17281</v>
      </c>
      <c r="C15" s="4">
        <v>3086</v>
      </c>
      <c r="D15" t="s">
        <v>37</v>
      </c>
      <c r="E15">
        <v>714</v>
      </c>
      <c r="F15" t="s">
        <v>42</v>
      </c>
      <c r="H15" s="8" t="b">
        <f t="shared" si="2"/>
        <v>1</v>
      </c>
      <c r="I15" s="8" t="str">
        <f>IF(O15=1,IFERROR(VLOOKUP($G$11&amp;"_"&amp;K15,A11:$F$213,6,0),""),"")</f>
        <v/>
      </c>
      <c r="J15" s="8" t="str">
        <f>IF(H15=FALSE,IFERROR(VLOOKUP($G$11&amp;"_"&amp;K15,A11:$F$213,6,0),""),"")</f>
        <v/>
      </c>
      <c r="K15" s="9">
        <v>10</v>
      </c>
      <c r="L15" s="8">
        <f>IFERROR(VLOOKUP($G$11&amp;"_"&amp;K15,A11:$F$213,5,0),"")</f>
        <v>659</v>
      </c>
      <c r="M15" s="8" t="str">
        <f t="shared" si="3"/>
        <v/>
      </c>
      <c r="N15" s="8" t="str">
        <f t="shared" si="0"/>
        <v/>
      </c>
      <c r="O15" s="8" t="str">
        <f t="shared" si="1"/>
        <v/>
      </c>
      <c r="P15" s="8" t="str">
        <f t="shared" si="4"/>
        <v/>
      </c>
    </row>
    <row r="16" spans="1:21" x14ac:dyDescent="0.25">
      <c r="A16" s="3" t="str">
        <f>B16&amp;"_"&amp;(COUNTIF($B$2:B16,B16))</f>
        <v>17281_5</v>
      </c>
      <c r="B16" s="66">
        <v>17281</v>
      </c>
      <c r="C16" s="4">
        <v>3221</v>
      </c>
      <c r="D16" t="s">
        <v>37</v>
      </c>
      <c r="E16">
        <v>734</v>
      </c>
      <c r="F16" t="s">
        <v>43</v>
      </c>
      <c r="H16" s="8" t="b">
        <f t="shared" si="2"/>
        <v>1</v>
      </c>
      <c r="I16" s="8" t="str">
        <f>IF(O16=1,IFERROR(VLOOKUP($G$11&amp;"_"&amp;K16,A12:$F$213,6,0),""),"")</f>
        <v/>
      </c>
      <c r="J16" s="8" t="str">
        <f>IF(H16=FALSE,IFERROR(VLOOKUP($G$11&amp;"_"&amp;K16,A12:$F$213,6,0),""),"")</f>
        <v/>
      </c>
      <c r="K16" s="9">
        <v>11</v>
      </c>
      <c r="L16" s="8">
        <f>IFERROR(VLOOKUP($G$11&amp;"_"&amp;K16,A12:$F$213,5,0),"")</f>
        <v>656</v>
      </c>
      <c r="M16" s="8" t="str">
        <f t="shared" si="3"/>
        <v/>
      </c>
      <c r="N16" s="8" t="str">
        <f t="shared" si="0"/>
        <v/>
      </c>
      <c r="O16" s="8" t="str">
        <f t="shared" si="1"/>
        <v/>
      </c>
      <c r="P16" s="8" t="str">
        <f t="shared" si="4"/>
        <v/>
      </c>
    </row>
    <row r="17" spans="1:21" ht="45" x14ac:dyDescent="0.25">
      <c r="A17" s="3" t="str">
        <f>B17&amp;"_"&amp;(COUNTIF($B$2:B17,B17))</f>
        <v>17286_1</v>
      </c>
      <c r="B17" s="66">
        <v>17286</v>
      </c>
      <c r="C17" s="4">
        <v>3027</v>
      </c>
      <c r="D17" t="s">
        <v>44</v>
      </c>
      <c r="E17">
        <v>680</v>
      </c>
      <c r="F17" t="s">
        <v>45</v>
      </c>
      <c r="G17" s="11" t="s">
        <v>46</v>
      </c>
      <c r="H17" s="8" t="b">
        <f t="shared" si="2"/>
        <v>1</v>
      </c>
      <c r="I17" s="8" t="str">
        <f>IF(O17=1,IFERROR(VLOOKUP($G$11&amp;"_"&amp;K17,A13:$F$213,6,0),""),"")</f>
        <v/>
      </c>
      <c r="J17" s="8" t="str">
        <f>IF(H17=FALSE,IFERROR(VLOOKUP($G$11&amp;"_"&amp;K17,A13:$F$213,6,0),""),"")</f>
        <v/>
      </c>
      <c r="K17" s="9">
        <v>12</v>
      </c>
      <c r="L17" s="8">
        <f>IFERROR(VLOOKUP($G$11&amp;"_"&amp;K17,A13:$F$213,5,0),"")</f>
        <v>335</v>
      </c>
      <c r="M17" s="8" t="str">
        <f t="shared" si="3"/>
        <v/>
      </c>
      <c r="N17" s="8" t="str">
        <f t="shared" si="0"/>
        <v/>
      </c>
      <c r="O17" s="8" t="str">
        <f t="shared" si="1"/>
        <v/>
      </c>
      <c r="P17" s="8" t="str">
        <f t="shared" si="4"/>
        <v/>
      </c>
    </row>
    <row r="18" spans="1:21" ht="15" customHeight="1" x14ac:dyDescent="0.25">
      <c r="A18" s="3" t="str">
        <f>B18&amp;"_"&amp;(COUNTIF($B$2:B18,B18))</f>
        <v>17286_2</v>
      </c>
      <c r="B18" s="66">
        <v>17286</v>
      </c>
      <c r="C18" s="4">
        <v>3030</v>
      </c>
      <c r="D18" t="s">
        <v>44</v>
      </c>
      <c r="E18">
        <v>689</v>
      </c>
      <c r="F18" t="s">
        <v>47</v>
      </c>
      <c r="G18" s="15">
        <f>3000</f>
        <v>3000</v>
      </c>
      <c r="H18" s="8" t="b">
        <f t="shared" si="2"/>
        <v>1</v>
      </c>
      <c r="I18" s="8" t="str">
        <f>IF(O18=1,IFERROR(VLOOKUP($G$11&amp;"_"&amp;K18,A14:$F$213,6,0),""),"")</f>
        <v/>
      </c>
      <c r="J18" s="8" t="str">
        <f>IF(H18=FALSE,IFERROR(VLOOKUP($G$11&amp;"_"&amp;K18,A14:$F$213,6,0),""),"")</f>
        <v/>
      </c>
      <c r="K18" s="9">
        <v>13</v>
      </c>
      <c r="L18" s="8">
        <f>IFERROR(VLOOKUP($G$11&amp;"_"&amp;K18,A14:$F$213,5,0),"")</f>
        <v>286</v>
      </c>
      <c r="M18" s="8" t="str">
        <f t="shared" si="3"/>
        <v/>
      </c>
      <c r="N18" s="8" t="str">
        <f t="shared" si="0"/>
        <v/>
      </c>
      <c r="O18" s="8" t="str">
        <f t="shared" si="1"/>
        <v/>
      </c>
      <c r="P18" s="8" t="str">
        <f t="shared" si="4"/>
        <v/>
      </c>
      <c r="Q18" s="43" t="s">
        <v>48</v>
      </c>
      <c r="R18" s="44"/>
      <c r="S18" s="44"/>
      <c r="T18" s="44"/>
      <c r="U18" s="44"/>
    </row>
    <row r="19" spans="1:21" x14ac:dyDescent="0.25">
      <c r="A19" s="3" t="str">
        <f>B19&amp;"_"&amp;(COUNTIF($B$2:B19,B19))</f>
        <v>17286_3</v>
      </c>
      <c r="B19" s="66">
        <v>17286</v>
      </c>
      <c r="C19" s="4">
        <v>3038</v>
      </c>
      <c r="D19" t="s">
        <v>44</v>
      </c>
      <c r="E19">
        <v>684</v>
      </c>
      <c r="F19" t="s">
        <v>49</v>
      </c>
      <c r="H19" s="8" t="b">
        <f t="shared" si="2"/>
        <v>1</v>
      </c>
      <c r="I19" s="8" t="str">
        <f>IF(O19=1,IFERROR(VLOOKUP($G$11&amp;"_"&amp;K19,A15:$F$213,6,0),""),"")</f>
        <v/>
      </c>
      <c r="J19" s="8" t="str">
        <f>IF(H19=FALSE,IFERROR(VLOOKUP($G$11&amp;"_"&amp;K19,A15:$F$213,6,0),""),"")</f>
        <v/>
      </c>
      <c r="K19" s="9">
        <v>14</v>
      </c>
      <c r="L19" s="8">
        <f>IFERROR(VLOOKUP($G$11&amp;"_"&amp;K19,A15:$F$213,5,0),"")</f>
        <v>111</v>
      </c>
      <c r="M19" s="8" t="str">
        <f t="shared" si="3"/>
        <v/>
      </c>
      <c r="N19" s="8" t="str">
        <f t="shared" si="0"/>
        <v/>
      </c>
      <c r="O19" s="8" t="str">
        <f t="shared" si="1"/>
        <v/>
      </c>
      <c r="P19" s="8" t="str">
        <f t="shared" si="4"/>
        <v/>
      </c>
      <c r="Q19" s="45"/>
      <c r="R19" s="46"/>
      <c r="S19" s="46"/>
      <c r="T19" s="46"/>
      <c r="U19" s="46"/>
    </row>
    <row r="20" spans="1:21" x14ac:dyDescent="0.25">
      <c r="A20" s="3" t="str">
        <f>B20&amp;"_"&amp;(COUNTIF($B$2:B20,B20))</f>
        <v>17286_4</v>
      </c>
      <c r="B20" s="66">
        <v>17286</v>
      </c>
      <c r="C20" s="4">
        <v>3040</v>
      </c>
      <c r="D20" t="s">
        <v>44</v>
      </c>
      <c r="E20">
        <v>714</v>
      </c>
      <c r="F20" t="s">
        <v>50</v>
      </c>
      <c r="G20" s="16"/>
      <c r="H20" s="8" t="b">
        <f t="shared" si="2"/>
        <v>1</v>
      </c>
      <c r="I20" s="8" t="str">
        <f>IF(O20=1,IFERROR(VLOOKUP($G$11&amp;"_"&amp;K20,A16:$F$213,6,0),""),"")</f>
        <v/>
      </c>
      <c r="J20" s="8" t="str">
        <f>IF(H20=FALSE,IFERROR(VLOOKUP($G$11&amp;"_"&amp;K20,A16:$F$213,6,0),""),"")</f>
        <v/>
      </c>
      <c r="K20" s="9">
        <v>15</v>
      </c>
      <c r="L20" s="8">
        <f>IFERROR(VLOOKUP($G$11&amp;"_"&amp;K20,A16:$F$213,5,0),"")</f>
        <v>676</v>
      </c>
      <c r="M20" s="8" t="str">
        <f t="shared" si="3"/>
        <v/>
      </c>
      <c r="N20" s="8" t="str">
        <f t="shared" si="0"/>
        <v/>
      </c>
      <c r="O20" s="8" t="str">
        <f t="shared" si="1"/>
        <v/>
      </c>
      <c r="P20" s="8" t="str">
        <f t="shared" si="4"/>
        <v/>
      </c>
      <c r="Q20" s="47"/>
      <c r="R20" s="48"/>
      <c r="S20" s="48"/>
      <c r="T20" s="48"/>
      <c r="U20" s="48"/>
    </row>
    <row r="21" spans="1:21" ht="30" customHeight="1" x14ac:dyDescent="0.25">
      <c r="A21" s="3" t="str">
        <f>B21&amp;"_"&amp;(COUNTIF($B$2:B21,B21))</f>
        <v>17286_5</v>
      </c>
      <c r="B21" s="66">
        <v>17286</v>
      </c>
      <c r="C21" s="4">
        <v>3041</v>
      </c>
      <c r="D21" t="s">
        <v>44</v>
      </c>
      <c r="E21">
        <v>727</v>
      </c>
      <c r="F21" t="s">
        <v>51</v>
      </c>
      <c r="H21" s="8" t="b">
        <f t="shared" si="2"/>
        <v>1</v>
      </c>
      <c r="I21" s="8" t="str">
        <f>IF(O21=1,IFERROR(VLOOKUP($G$11&amp;"_"&amp;K21,A17:$F$213,6,0),""),"")</f>
        <v/>
      </c>
      <c r="J21" s="8" t="str">
        <f>IF(H21=FALSE,IFERROR(VLOOKUP($G$11&amp;"_"&amp;K21,A17:$F$213,6,0),""),"")</f>
        <v/>
      </c>
      <c r="K21" s="9">
        <v>16</v>
      </c>
      <c r="L21" s="8">
        <f>IFERROR(VLOOKUP($G$11&amp;"_"&amp;K21,A17:$F$213,5,0),"")</f>
        <v>150</v>
      </c>
      <c r="M21" s="8" t="str">
        <f t="shared" si="3"/>
        <v/>
      </c>
      <c r="N21" s="8" t="str">
        <f t="shared" si="0"/>
        <v/>
      </c>
      <c r="O21" s="8" t="str">
        <f t="shared" si="1"/>
        <v/>
      </c>
      <c r="P21" s="8" t="str">
        <f t="shared" si="4"/>
        <v/>
      </c>
      <c r="Q21" s="20" t="s">
        <v>20</v>
      </c>
      <c r="R21" s="21"/>
      <c r="S21" s="22"/>
      <c r="T21" s="23"/>
      <c r="U21" s="23"/>
    </row>
    <row r="22" spans="1:21" x14ac:dyDescent="0.25">
      <c r="A22" s="3" t="str">
        <f>B22&amp;"_"&amp;(COUNTIF($B$2:B22,B22))</f>
        <v>17286_6</v>
      </c>
      <c r="B22" s="66">
        <v>17286</v>
      </c>
      <c r="C22" s="4">
        <v>3042</v>
      </c>
      <c r="D22" t="s">
        <v>44</v>
      </c>
      <c r="E22">
        <v>697</v>
      </c>
      <c r="F22" t="s">
        <v>52</v>
      </c>
      <c r="H22" s="8" t="b">
        <f t="shared" si="2"/>
        <v>1</v>
      </c>
      <c r="I22" s="8" t="str">
        <f>IF(O22=1,IFERROR(VLOOKUP($G$11&amp;"_"&amp;K22,A18:$F$213,6,0),""),"")</f>
        <v/>
      </c>
      <c r="J22" s="8" t="str">
        <f>IF(H22=FALSE,IFERROR(VLOOKUP($G$11&amp;"_"&amp;K22,A18:$F$213,6,0),""),"")</f>
        <v/>
      </c>
      <c r="K22" s="9">
        <v>17</v>
      </c>
      <c r="L22" s="8">
        <f>IFERROR(VLOOKUP($G$11&amp;"_"&amp;K22,A18:$F$213,5,0),"")</f>
        <v>549</v>
      </c>
      <c r="M22" s="8" t="str">
        <f t="shared" si="3"/>
        <v/>
      </c>
      <c r="N22" s="8" t="str">
        <f t="shared" si="0"/>
        <v/>
      </c>
      <c r="O22" s="8" t="str">
        <f t="shared" si="1"/>
        <v/>
      </c>
      <c r="P22" s="8" t="str">
        <f t="shared" si="4"/>
        <v/>
      </c>
      <c r="Q22" s="24" t="s">
        <v>53</v>
      </c>
      <c r="R22" s="25" t="s">
        <v>54</v>
      </c>
      <c r="S22" s="26" t="str">
        <f>IF($G$18-Q28&gt;0,CONCATENATE("il reste"," ",$G$18-Q28," ","kgs pour atteindre"," ",$G$18,"kgs"),IF($G$18-Q28=0,"Parfait le poids du picking est parfait","erreur"))</f>
        <v>il reste 3000 kgs pour atteindre 3000kgs</v>
      </c>
      <c r="T22" s="27"/>
      <c r="U22" s="27"/>
    </row>
    <row r="23" spans="1:21" x14ac:dyDescent="0.25">
      <c r="A23" s="3" t="str">
        <f>B23&amp;"_"&amp;(COUNTIF($B$2:B23,B23))</f>
        <v>17286_7</v>
      </c>
      <c r="B23" s="66">
        <v>17286</v>
      </c>
      <c r="C23" s="4">
        <v>3044</v>
      </c>
      <c r="D23" t="s">
        <v>44</v>
      </c>
      <c r="E23">
        <v>687</v>
      </c>
      <c r="F23" t="s">
        <v>55</v>
      </c>
      <c r="H23" s="8" t="b">
        <f t="shared" si="2"/>
        <v>1</v>
      </c>
      <c r="I23" s="8" t="str">
        <f>IF(O23=1,IFERROR(VLOOKUP($G$11&amp;"_"&amp;K23,A19:$F$213,6,0),""),"")</f>
        <v/>
      </c>
      <c r="J23" s="8" t="str">
        <f>IF(H23=FALSE,IFERROR(VLOOKUP($G$11&amp;"_"&amp;K23,A19:$F$213,6,0),""),"")</f>
        <v/>
      </c>
      <c r="K23" s="9">
        <v>18</v>
      </c>
      <c r="L23" s="8">
        <f>IFERROR(VLOOKUP($G$11&amp;"_"&amp;K23,A19:$F$213,5,0),"")</f>
        <v>559</v>
      </c>
      <c r="M23" s="8" t="str">
        <f t="shared" si="3"/>
        <v/>
      </c>
      <c r="N23" s="8" t="str">
        <f t="shared" si="0"/>
        <v/>
      </c>
      <c r="O23" s="8" t="str">
        <f t="shared" si="1"/>
        <v/>
      </c>
      <c r="P23" s="8" t="str">
        <f t="shared" si="4"/>
        <v/>
      </c>
      <c r="Q23" s="24"/>
      <c r="R23" s="25"/>
      <c r="S23" s="17" t="s">
        <v>56</v>
      </c>
      <c r="T23" s="17"/>
      <c r="U23" s="17"/>
    </row>
    <row r="24" spans="1:21" ht="17.25" x14ac:dyDescent="0.25">
      <c r="A24" s="3" t="str">
        <f>B24&amp;"_"&amp;(COUNTIF($B$2:B24,B24))</f>
        <v>17286_8</v>
      </c>
      <c r="B24" s="66">
        <v>17286</v>
      </c>
      <c r="C24" s="4">
        <v>3056</v>
      </c>
      <c r="D24" t="s">
        <v>44</v>
      </c>
      <c r="E24">
        <v>696</v>
      </c>
      <c r="F24" t="s">
        <v>57</v>
      </c>
      <c r="H24" s="8" t="b">
        <f t="shared" si="2"/>
        <v>1</v>
      </c>
      <c r="I24" s="8" t="str">
        <f>IF(O24=1,IFERROR(VLOOKUP($G$11&amp;"_"&amp;K24,A20:$F$213,6,0),""),"")</f>
        <v/>
      </c>
      <c r="J24" s="8" t="str">
        <f>IF(H24=FALSE,IFERROR(VLOOKUP($G$11&amp;"_"&amp;K24,A20:$F$213,6,0),""),"")</f>
        <v/>
      </c>
      <c r="K24" s="9">
        <v>19</v>
      </c>
      <c r="L24" s="8">
        <f>IFERROR(VLOOKUP($G$11&amp;"_"&amp;K24,A20:$F$213,5,0),"")</f>
        <v>329</v>
      </c>
      <c r="M24" s="8" t="str">
        <f t="shared" si="3"/>
        <v/>
      </c>
      <c r="N24" s="8" t="str">
        <f t="shared" si="0"/>
        <v/>
      </c>
      <c r="O24" s="8" t="str">
        <f t="shared" si="1"/>
        <v/>
      </c>
      <c r="P24" s="8" t="str">
        <f t="shared" si="4"/>
        <v/>
      </c>
      <c r="Q24" s="18">
        <f>LOOKUP(9^9,M:M)</f>
        <v>2938</v>
      </c>
      <c r="R24" s="19">
        <f>IFERROR(LOOKUP(9^9,P:P),"optimisation impossible")</f>
        <v>60</v>
      </c>
      <c r="S24" s="28">
        <f>IFERROR($Q$24+$R$24,Q24)</f>
        <v>2998</v>
      </c>
      <c r="T24" s="29"/>
      <c r="U24" s="29"/>
    </row>
    <row r="25" spans="1:21" x14ac:dyDescent="0.25">
      <c r="A25" s="3" t="str">
        <f>B25&amp;"_"&amp;(COUNTIF($B$2:B25,B25))</f>
        <v>17286_9</v>
      </c>
      <c r="B25" s="66">
        <v>17286</v>
      </c>
      <c r="C25" s="4">
        <v>3060</v>
      </c>
      <c r="D25" t="s">
        <v>44</v>
      </c>
      <c r="E25">
        <v>704</v>
      </c>
      <c r="F25" t="s">
        <v>58</v>
      </c>
      <c r="H25" s="8" t="b">
        <f t="shared" si="2"/>
        <v>1</v>
      </c>
      <c r="I25" s="8" t="str">
        <f>IF(O25=1,IFERROR(VLOOKUP($G$11&amp;"_"&amp;K25,A21:$F$213,6,0),""),"")</f>
        <v/>
      </c>
      <c r="J25" s="8" t="str">
        <f>IF(H25=FALSE,IFERROR(VLOOKUP($G$11&amp;"_"&amp;K25,A21:$F$213,6,0),""),"")</f>
        <v/>
      </c>
      <c r="K25" s="9">
        <v>20</v>
      </c>
      <c r="L25" s="8">
        <f>IFERROR(VLOOKUP($G$11&amp;"_"&amp;K25,A21:$F$213,5,0),"")</f>
        <v>153</v>
      </c>
      <c r="M25" s="8" t="str">
        <f t="shared" si="3"/>
        <v/>
      </c>
      <c r="N25" s="8" t="str">
        <f t="shared" si="0"/>
        <v/>
      </c>
      <c r="O25" s="8" t="str">
        <f t="shared" si="1"/>
        <v/>
      </c>
      <c r="P25" s="8" t="str">
        <f t="shared" si="4"/>
        <v/>
      </c>
    </row>
    <row r="26" spans="1:21" x14ac:dyDescent="0.25">
      <c r="A26" s="3" t="str">
        <f>B26&amp;"_"&amp;(COUNTIF($B$2:B26,B26))</f>
        <v>17286_10</v>
      </c>
      <c r="B26" s="66">
        <v>17286</v>
      </c>
      <c r="C26" s="4">
        <v>3061</v>
      </c>
      <c r="D26" t="s">
        <v>44</v>
      </c>
      <c r="E26">
        <v>687</v>
      </c>
      <c r="F26" t="s">
        <v>59</v>
      </c>
      <c r="H26" s="8" t="b">
        <f t="shared" si="2"/>
        <v>1</v>
      </c>
      <c r="I26" s="8" t="str">
        <f>IF(O26=1,IFERROR(VLOOKUP($G$11&amp;"_"&amp;K26,A22:$F$213,6,0),""),"")</f>
        <v/>
      </c>
      <c r="J26" s="8" t="str">
        <f>IF(H26=FALSE,IFERROR(VLOOKUP($G$11&amp;"_"&amp;K26,A22:$F$213,6,0),""),"")</f>
        <v/>
      </c>
      <c r="K26" s="9">
        <v>21</v>
      </c>
      <c r="L26" s="8">
        <f>IFERROR(VLOOKUP($G$11&amp;"_"&amp;K26,A22:$F$213,5,0),"")</f>
        <v>372</v>
      </c>
      <c r="M26" s="8" t="str">
        <f t="shared" si="3"/>
        <v/>
      </c>
      <c r="N26" s="8" t="str">
        <f t="shared" si="0"/>
        <v/>
      </c>
      <c r="O26" s="8" t="str">
        <f t="shared" si="1"/>
        <v/>
      </c>
      <c r="P26" s="8" t="str">
        <f t="shared" si="4"/>
        <v/>
      </c>
    </row>
    <row r="27" spans="1:21" x14ac:dyDescent="0.25">
      <c r="A27" s="3" t="str">
        <f>B27&amp;"_"&amp;(COUNTIF($B$2:B27,B27))</f>
        <v>17286_11</v>
      </c>
      <c r="B27" s="66">
        <v>17286</v>
      </c>
      <c r="C27" s="4">
        <v>3065</v>
      </c>
      <c r="D27" t="s">
        <v>44</v>
      </c>
      <c r="E27">
        <v>718</v>
      </c>
      <c r="F27" t="s">
        <v>60</v>
      </c>
      <c r="H27" s="8" t="b">
        <f t="shared" si="2"/>
        <v>0</v>
      </c>
      <c r="I27" s="8" t="str">
        <f>IF(O27=1,IFERROR(VLOOKUP($G$11&amp;"_"&amp;K27,A23:$F$213,6,0),""),"")</f>
        <v/>
      </c>
      <c r="J27" s="8" t="str">
        <f>IF(H27=FALSE,IFERROR(VLOOKUP($G$11&amp;"_"&amp;K27,A23:$F$213,6,0),""),"")</f>
        <v>K52</v>
      </c>
      <c r="K27" s="9">
        <v>22</v>
      </c>
      <c r="L27" s="8">
        <f>IFERROR(VLOOKUP($G$11&amp;"_"&amp;K27,A23:$F$213,5,0),"")</f>
        <v>60</v>
      </c>
      <c r="M27" s="8" t="str">
        <f t="shared" si="3"/>
        <v/>
      </c>
      <c r="N27" s="8">
        <f t="shared" si="0"/>
        <v>60</v>
      </c>
      <c r="O27" s="8" t="str">
        <f t="shared" si="1"/>
        <v/>
      </c>
      <c r="P27" s="8">
        <f t="shared" si="4"/>
        <v>60</v>
      </c>
    </row>
    <row r="28" spans="1:21" x14ac:dyDescent="0.25">
      <c r="A28" s="3" t="str">
        <f>B28&amp;"_"&amp;(COUNTIF($B$2:B28,B28))</f>
        <v>17286_12</v>
      </c>
      <c r="B28" s="66">
        <v>17286</v>
      </c>
      <c r="C28" s="4">
        <v>3069</v>
      </c>
      <c r="D28" t="s">
        <v>44</v>
      </c>
      <c r="E28">
        <v>676</v>
      </c>
      <c r="F28" t="s">
        <v>61</v>
      </c>
      <c r="H28" s="8" t="b">
        <f t="shared" si="2"/>
        <v>1</v>
      </c>
      <c r="I28" s="8" t="str">
        <f>IF(O28=1,IFERROR(VLOOKUP($G$11&amp;"_"&amp;K28,A24:$F$213,6,0),""),"")</f>
        <v/>
      </c>
      <c r="J28" s="8" t="str">
        <f>IF(H28=FALSE,IFERROR(VLOOKUP($G$11&amp;"_"&amp;K28,A24:$F$213,6,0),""),"")</f>
        <v/>
      </c>
      <c r="K28" s="9">
        <v>23</v>
      </c>
      <c r="L28" s="8">
        <f>IFERROR(VLOOKUP($G$11&amp;"_"&amp;K28,A24:$F$213,5,0),"")</f>
        <v>270</v>
      </c>
      <c r="M28" s="8" t="str">
        <f t="shared" si="3"/>
        <v/>
      </c>
      <c r="N28" s="8" t="str">
        <f t="shared" si="0"/>
        <v/>
      </c>
      <c r="O28" s="8" t="str">
        <f t="shared" si="1"/>
        <v/>
      </c>
      <c r="P28" s="8" t="str">
        <f t="shared" si="4"/>
        <v/>
      </c>
    </row>
    <row r="29" spans="1:21" x14ac:dyDescent="0.25">
      <c r="A29" s="3" t="str">
        <f>B29&amp;"_"&amp;(COUNTIF($B$2:B29,B29))</f>
        <v>17286_13</v>
      </c>
      <c r="B29" s="66">
        <v>17286</v>
      </c>
      <c r="C29" s="4">
        <v>3080</v>
      </c>
      <c r="D29" t="s">
        <v>44</v>
      </c>
      <c r="E29">
        <v>697</v>
      </c>
      <c r="F29" t="s">
        <v>62</v>
      </c>
      <c r="H29" s="8" t="b">
        <f t="shared" si="2"/>
        <v>1</v>
      </c>
      <c r="I29" s="8" t="str">
        <f>IF(O29=1,IFERROR(VLOOKUP($G$11&amp;"_"&amp;K29,A25:$F$213,6,0),""),"")</f>
        <v/>
      </c>
      <c r="J29" s="8" t="str">
        <f>IF(H29=FALSE,IFERROR(VLOOKUP($G$11&amp;"_"&amp;K29,A25:$F$213,6,0),""),"")</f>
        <v/>
      </c>
      <c r="K29" s="9">
        <v>24</v>
      </c>
      <c r="L29" s="8">
        <f>IFERROR(VLOOKUP($G$11&amp;"_"&amp;K29,A25:$F$213,5,0),"")</f>
        <v>493</v>
      </c>
      <c r="M29" s="8" t="str">
        <f t="shared" si="3"/>
        <v/>
      </c>
      <c r="N29" s="8" t="str">
        <f t="shared" si="0"/>
        <v/>
      </c>
      <c r="O29" s="8" t="str">
        <f t="shared" si="1"/>
        <v/>
      </c>
      <c r="P29" s="8" t="str">
        <f t="shared" si="4"/>
        <v/>
      </c>
    </row>
    <row r="30" spans="1:21" x14ac:dyDescent="0.25">
      <c r="A30" s="3" t="str">
        <f>B30&amp;"_"&amp;(COUNTIF($B$2:B30,B30))</f>
        <v>17286_14</v>
      </c>
      <c r="B30" s="66">
        <v>17286</v>
      </c>
      <c r="C30" s="4">
        <v>3081</v>
      </c>
      <c r="D30" t="s">
        <v>44</v>
      </c>
      <c r="E30">
        <v>690</v>
      </c>
      <c r="F30" t="s">
        <v>63</v>
      </c>
      <c r="H30" s="8" t="b">
        <f t="shared" si="2"/>
        <v>1</v>
      </c>
      <c r="I30" s="8" t="str">
        <f>IF(O30=1,IFERROR(VLOOKUP($G$11&amp;"_"&amp;K30,A26:$F$213,6,0),""),"")</f>
        <v/>
      </c>
      <c r="J30" s="8" t="str">
        <f>IF(H30=FALSE,IFERROR(VLOOKUP($G$11&amp;"_"&amp;K30,A26:$F$213,6,0),""),"")</f>
        <v/>
      </c>
      <c r="K30" s="9">
        <v>25</v>
      </c>
      <c r="L30" s="8">
        <f>IFERROR(VLOOKUP($G$11&amp;"_"&amp;K30,A26:$F$213,5,0),"")</f>
        <v>326</v>
      </c>
      <c r="M30" s="8" t="str">
        <f t="shared" si="3"/>
        <v/>
      </c>
      <c r="N30" s="8" t="str">
        <f t="shared" si="0"/>
        <v/>
      </c>
      <c r="O30" s="8" t="str">
        <f t="shared" si="1"/>
        <v/>
      </c>
      <c r="P30" s="8" t="str">
        <f t="shared" si="4"/>
        <v/>
      </c>
    </row>
    <row r="31" spans="1:21" x14ac:dyDescent="0.25">
      <c r="A31" s="3" t="str">
        <f>B31&amp;"_"&amp;(COUNTIF($B$2:B31,B31))</f>
        <v>17286_15</v>
      </c>
      <c r="B31" s="66">
        <v>17286</v>
      </c>
      <c r="C31" s="4">
        <v>3089</v>
      </c>
      <c r="D31" t="s">
        <v>44</v>
      </c>
      <c r="E31">
        <v>681</v>
      </c>
      <c r="F31" t="s">
        <v>64</v>
      </c>
      <c r="H31" s="8" t="b">
        <f t="shared" si="2"/>
        <v>1</v>
      </c>
      <c r="I31" s="8" t="str">
        <f>IF(O31=1,IFERROR(VLOOKUP($G$11&amp;"_"&amp;K31,A27:$F$213,6,0),""),"")</f>
        <v/>
      </c>
      <c r="J31" s="8" t="str">
        <f>IF(H31=FALSE,IFERROR(VLOOKUP($G$11&amp;"_"&amp;K31,A27:$F$213,6,0),""),"")</f>
        <v/>
      </c>
      <c r="K31" s="9">
        <v>26</v>
      </c>
      <c r="L31" s="8" t="str">
        <f>IFERROR(VLOOKUP($G$11&amp;"_"&amp;K31,A27:$F$213,5,0),"")</f>
        <v/>
      </c>
      <c r="M31" s="8" t="str">
        <f t="shared" si="3"/>
        <v/>
      </c>
      <c r="N31" s="8" t="str">
        <f t="shared" si="0"/>
        <v/>
      </c>
      <c r="O31" s="8" t="str">
        <f t="shared" si="1"/>
        <v/>
      </c>
      <c r="P31" s="8" t="str">
        <f t="shared" si="4"/>
        <v/>
      </c>
    </row>
    <row r="32" spans="1:21" x14ac:dyDescent="0.25">
      <c r="A32" s="3" t="str">
        <f>B32&amp;"_"&amp;(COUNTIF($B$2:B32,B32))</f>
        <v>17286_16</v>
      </c>
      <c r="B32" s="66">
        <v>17286</v>
      </c>
      <c r="C32" s="4">
        <v>3093</v>
      </c>
      <c r="D32" t="s">
        <v>44</v>
      </c>
      <c r="E32">
        <v>714</v>
      </c>
      <c r="F32" t="s">
        <v>65</v>
      </c>
      <c r="H32" s="8" t="b">
        <f t="shared" si="2"/>
        <v>1</v>
      </c>
      <c r="I32" s="8" t="str">
        <f>IF(O32=1,IFERROR(VLOOKUP($G$11&amp;"_"&amp;K32,A28:$F$213,6,0),""),"")</f>
        <v/>
      </c>
      <c r="J32" s="8" t="str">
        <f>IF(H32=FALSE,IFERROR(VLOOKUP($G$11&amp;"_"&amp;K32,A28:$F$213,6,0),""),"")</f>
        <v/>
      </c>
      <c r="K32" s="9">
        <v>27</v>
      </c>
      <c r="L32" s="8" t="str">
        <f>IFERROR(VLOOKUP($G$11&amp;"_"&amp;K32,A28:$F$213,5,0),"")</f>
        <v/>
      </c>
      <c r="M32" s="8" t="str">
        <f t="shared" si="3"/>
        <v/>
      </c>
      <c r="N32" s="8" t="str">
        <f t="shared" si="0"/>
        <v/>
      </c>
      <c r="O32" s="8" t="str">
        <f t="shared" si="1"/>
        <v/>
      </c>
      <c r="P32" s="8" t="str">
        <f t="shared" si="4"/>
        <v/>
      </c>
    </row>
    <row r="33" spans="1:16" x14ac:dyDescent="0.25">
      <c r="A33" s="3" t="str">
        <f>B33&amp;"_"&amp;(COUNTIF($B$2:B33,B33))</f>
        <v>17286_17</v>
      </c>
      <c r="B33" s="66">
        <v>17286</v>
      </c>
      <c r="C33" s="4">
        <v>3095</v>
      </c>
      <c r="D33" t="s">
        <v>44</v>
      </c>
      <c r="E33">
        <v>697</v>
      </c>
      <c r="F33" t="s">
        <v>66</v>
      </c>
      <c r="H33" s="8" t="b">
        <f t="shared" si="2"/>
        <v>1</v>
      </c>
      <c r="I33" s="8" t="str">
        <f>IF(O33=1,IFERROR(VLOOKUP($G$11&amp;"_"&amp;K33,A29:$F$213,6,0),""),"")</f>
        <v/>
      </c>
      <c r="J33" s="8" t="str">
        <f>IF(H33=FALSE,IFERROR(VLOOKUP($G$11&amp;"_"&amp;K33,A29:$F$213,6,0),""),"")</f>
        <v/>
      </c>
      <c r="K33" s="9">
        <v>28</v>
      </c>
      <c r="L33" s="8" t="str">
        <f>IFERROR(VLOOKUP($G$11&amp;"_"&amp;K33,A29:$F$213,5,0),"")</f>
        <v/>
      </c>
      <c r="M33" s="8" t="str">
        <f t="shared" si="3"/>
        <v/>
      </c>
      <c r="N33" s="8" t="str">
        <f t="shared" si="0"/>
        <v/>
      </c>
      <c r="O33" s="8" t="str">
        <f t="shared" si="1"/>
        <v/>
      </c>
      <c r="P33" s="8" t="str">
        <f t="shared" si="4"/>
        <v/>
      </c>
    </row>
    <row r="34" spans="1:16" x14ac:dyDescent="0.25">
      <c r="A34" s="3" t="str">
        <f>B34&amp;"_"&amp;(COUNTIF($B$2:B34,B34))</f>
        <v>17286_18</v>
      </c>
      <c r="B34" s="66">
        <v>17286</v>
      </c>
      <c r="C34" s="4">
        <v>3098</v>
      </c>
      <c r="D34" t="s">
        <v>44</v>
      </c>
      <c r="E34">
        <v>728</v>
      </c>
      <c r="F34" t="s">
        <v>67</v>
      </c>
      <c r="H34" s="8" t="b">
        <f t="shared" si="2"/>
        <v>1</v>
      </c>
      <c r="I34" s="8" t="str">
        <f>IF(O34=1,IFERROR(VLOOKUP($G$11&amp;"_"&amp;K34,A30:$F$213,6,0),""),"")</f>
        <v/>
      </c>
      <c r="J34" s="8" t="str">
        <f>IF(H34=FALSE,IFERROR(VLOOKUP($G$11&amp;"_"&amp;K34,A30:$F$213,6,0),""),"")</f>
        <v/>
      </c>
      <c r="K34" s="9">
        <v>29</v>
      </c>
      <c r="L34" s="8" t="str">
        <f>IFERROR(VLOOKUP($G$11&amp;"_"&amp;K34,A30:$F$213,5,0),"")</f>
        <v/>
      </c>
      <c r="M34" s="8" t="str">
        <f t="shared" si="3"/>
        <v/>
      </c>
      <c r="N34" s="8" t="str">
        <f t="shared" si="0"/>
        <v/>
      </c>
      <c r="O34" s="8" t="str">
        <f t="shared" si="1"/>
        <v/>
      </c>
      <c r="P34" s="8" t="str">
        <f t="shared" si="4"/>
        <v/>
      </c>
    </row>
    <row r="35" spans="1:16" x14ac:dyDescent="0.25">
      <c r="A35" s="3" t="str">
        <f>B35&amp;"_"&amp;(COUNTIF($B$2:B35,B35))</f>
        <v>17286_19</v>
      </c>
      <c r="B35" s="66">
        <v>17286</v>
      </c>
      <c r="C35" s="4">
        <v>3105</v>
      </c>
      <c r="D35" t="s">
        <v>44</v>
      </c>
      <c r="E35">
        <v>372</v>
      </c>
      <c r="F35" t="s">
        <v>68</v>
      </c>
      <c r="H35" s="8" t="b">
        <f t="shared" si="2"/>
        <v>1</v>
      </c>
      <c r="I35" s="8" t="str">
        <f>IF(O35=1,IFERROR(VLOOKUP($G$11&amp;"_"&amp;K35,A31:$F$213,6,0),""),"")</f>
        <v/>
      </c>
      <c r="J35" s="8" t="str">
        <f>IF(H35=FALSE,IFERROR(VLOOKUP($G$11&amp;"_"&amp;K35,A31:$F$213,6,0),""),"")</f>
        <v/>
      </c>
      <c r="K35" s="9">
        <v>30</v>
      </c>
      <c r="L35" s="8" t="str">
        <f>IFERROR(VLOOKUP($G$11&amp;"_"&amp;K35,A31:$F$213,5,0),"")</f>
        <v/>
      </c>
      <c r="M35" s="8" t="str">
        <f t="shared" si="3"/>
        <v/>
      </c>
      <c r="N35" s="8" t="str">
        <f t="shared" si="0"/>
        <v/>
      </c>
      <c r="O35" s="8" t="str">
        <f t="shared" si="1"/>
        <v/>
      </c>
      <c r="P35" s="8" t="str">
        <f t="shared" si="4"/>
        <v/>
      </c>
    </row>
    <row r="36" spans="1:16" x14ac:dyDescent="0.25">
      <c r="A36" s="3" t="str">
        <f>B36&amp;"_"&amp;(COUNTIF($B$2:B36,B36))</f>
        <v>17286_20</v>
      </c>
      <c r="B36" s="66">
        <v>17286</v>
      </c>
      <c r="C36" s="4">
        <v>3125</v>
      </c>
      <c r="D36" t="s">
        <v>44</v>
      </c>
      <c r="E36">
        <v>327</v>
      </c>
      <c r="F36" t="s">
        <v>69</v>
      </c>
      <c r="H36" s="8" t="b">
        <f t="shared" si="2"/>
        <v>1</v>
      </c>
      <c r="I36" s="8" t="str">
        <f>IF(O36=1,IFERROR(VLOOKUP($G$11&amp;"_"&amp;K36,A32:$F$213,6,0),""),"")</f>
        <v/>
      </c>
      <c r="J36" s="8" t="str">
        <f>IF(H36=FALSE,IFERROR(VLOOKUP($G$11&amp;"_"&amp;K36,A32:$F$213,6,0),""),"")</f>
        <v/>
      </c>
      <c r="K36" s="9">
        <v>31</v>
      </c>
      <c r="L36" s="8" t="str">
        <f>IFERROR(VLOOKUP($G$11&amp;"_"&amp;K36,A32:$F$213,5,0),"")</f>
        <v/>
      </c>
      <c r="M36" s="8" t="str">
        <f t="shared" si="3"/>
        <v/>
      </c>
      <c r="N36" s="8" t="str">
        <f t="shared" si="0"/>
        <v/>
      </c>
      <c r="O36" s="8" t="str">
        <f t="shared" si="1"/>
        <v/>
      </c>
      <c r="P36" s="8" t="str">
        <f t="shared" si="4"/>
        <v/>
      </c>
    </row>
    <row r="37" spans="1:16" x14ac:dyDescent="0.25">
      <c r="A37" s="3" t="str">
        <f>B37&amp;"_"&amp;(COUNTIF($B$2:B37,B37))</f>
        <v>17286_21</v>
      </c>
      <c r="B37" s="66">
        <v>17286</v>
      </c>
      <c r="C37" s="4">
        <v>3224</v>
      </c>
      <c r="D37" t="s">
        <v>44</v>
      </c>
      <c r="E37">
        <v>723</v>
      </c>
      <c r="F37" t="s">
        <v>70</v>
      </c>
      <c r="H37" s="8" t="b">
        <f t="shared" si="2"/>
        <v>1</v>
      </c>
      <c r="I37" s="8" t="str">
        <f>IF(O37=1,IFERROR(VLOOKUP($G$11&amp;"_"&amp;K37,A33:$F$213,6,0),""),"")</f>
        <v/>
      </c>
      <c r="J37" s="8" t="str">
        <f>IF(H37=FALSE,IFERROR(VLOOKUP($G$11&amp;"_"&amp;K37,A33:$F$213,6,0),""),"")</f>
        <v/>
      </c>
      <c r="K37" s="9">
        <v>32</v>
      </c>
      <c r="L37" s="8" t="str">
        <f>IFERROR(VLOOKUP($G$11&amp;"_"&amp;K37,A33:$F$213,5,0),"")</f>
        <v/>
      </c>
      <c r="M37" s="8" t="str">
        <f t="shared" si="3"/>
        <v/>
      </c>
      <c r="N37" s="8" t="str">
        <f t="shared" si="0"/>
        <v/>
      </c>
      <c r="O37" s="8" t="str">
        <f t="shared" si="1"/>
        <v/>
      </c>
      <c r="P37" s="8" t="str">
        <f t="shared" si="4"/>
        <v/>
      </c>
    </row>
    <row r="38" spans="1:16" x14ac:dyDescent="0.25">
      <c r="A38" s="3" t="str">
        <f>B38&amp;"_"&amp;(COUNTIF($B$2:B38,B38))</f>
        <v>17331_1</v>
      </c>
      <c r="B38" s="66">
        <v>17331</v>
      </c>
      <c r="C38" s="4">
        <v>3008</v>
      </c>
      <c r="D38" t="s">
        <v>71</v>
      </c>
      <c r="E38">
        <v>403</v>
      </c>
      <c r="F38" t="s">
        <v>72</v>
      </c>
      <c r="H38" s="8" t="b">
        <f t="shared" si="2"/>
        <v>1</v>
      </c>
      <c r="I38" s="8" t="str">
        <f>IF(O38=1,IFERROR(VLOOKUP($G$11&amp;"_"&amp;K38,A34:$F$213,6,0),""),"")</f>
        <v/>
      </c>
      <c r="J38" s="8" t="str">
        <f>IF(H38=FALSE,IFERROR(VLOOKUP($G$11&amp;"_"&amp;K38,A34:$F$213,6,0),""),"")</f>
        <v/>
      </c>
      <c r="K38" s="9">
        <v>33</v>
      </c>
      <c r="L38" s="8" t="str">
        <f>IFERROR(VLOOKUP($G$11&amp;"_"&amp;K38,A34:$F$213,5,0),"")</f>
        <v/>
      </c>
      <c r="M38" s="8" t="str">
        <f t="shared" si="3"/>
        <v/>
      </c>
      <c r="N38" s="8" t="str">
        <f t="shared" si="0"/>
        <v/>
      </c>
      <c r="O38" s="8" t="str">
        <f t="shared" si="1"/>
        <v/>
      </c>
      <c r="P38" s="8" t="str">
        <f t="shared" si="4"/>
        <v/>
      </c>
    </row>
    <row r="39" spans="1:16" x14ac:dyDescent="0.25">
      <c r="A39" s="3" t="str">
        <f>B39&amp;"_"&amp;(COUNTIF($B$2:B39,B39))</f>
        <v>17331_2</v>
      </c>
      <c r="B39" s="66">
        <v>17331</v>
      </c>
      <c r="C39" s="4">
        <v>3009</v>
      </c>
      <c r="D39" t="s">
        <v>71</v>
      </c>
      <c r="E39">
        <v>430</v>
      </c>
      <c r="F39" t="s">
        <v>73</v>
      </c>
      <c r="H39" s="8" t="b">
        <f t="shared" si="2"/>
        <v>1</v>
      </c>
      <c r="I39" s="8" t="str">
        <f>IF(O39=1,IFERROR(VLOOKUP($G$11&amp;"_"&amp;K39,A35:$F$213,6,0),""),"")</f>
        <v/>
      </c>
      <c r="J39" s="8" t="str">
        <f>IF(H39=FALSE,IFERROR(VLOOKUP($G$11&amp;"_"&amp;K39,A35:$F$213,6,0),""),"")</f>
        <v/>
      </c>
      <c r="K39" s="9">
        <v>34</v>
      </c>
      <c r="L39" s="8" t="str">
        <f>IFERROR(VLOOKUP($G$11&amp;"_"&amp;K39,A35:$F$213,5,0),"")</f>
        <v/>
      </c>
      <c r="M39" s="8" t="str">
        <f t="shared" si="3"/>
        <v/>
      </c>
      <c r="N39" s="8" t="str">
        <f t="shared" si="0"/>
        <v/>
      </c>
      <c r="O39" s="8" t="str">
        <f t="shared" si="1"/>
        <v/>
      </c>
      <c r="P39" s="8" t="str">
        <f t="shared" si="4"/>
        <v/>
      </c>
    </row>
    <row r="40" spans="1:16" x14ac:dyDescent="0.25">
      <c r="A40" s="3" t="str">
        <f>B40&amp;"_"&amp;(COUNTIF($B$2:B40,B40))</f>
        <v>17331_3</v>
      </c>
      <c r="B40" s="66">
        <v>17331</v>
      </c>
      <c r="C40" s="4">
        <v>3010</v>
      </c>
      <c r="D40" t="s">
        <v>71</v>
      </c>
      <c r="E40">
        <v>411</v>
      </c>
      <c r="F40" t="s">
        <v>74</v>
      </c>
      <c r="H40" s="8" t="b">
        <f t="shared" si="2"/>
        <v>1</v>
      </c>
      <c r="I40" s="8" t="str">
        <f>IF(O40=1,IFERROR(VLOOKUP($G$11&amp;"_"&amp;K40,A36:$F$213,6,0),""),"")</f>
        <v/>
      </c>
      <c r="J40" s="8" t="str">
        <f>IF(H40=FALSE,IFERROR(VLOOKUP($G$11&amp;"_"&amp;K40,A36:$F$213,6,0),""),"")</f>
        <v/>
      </c>
      <c r="K40" s="9">
        <v>35</v>
      </c>
      <c r="L40" s="8" t="str">
        <f>IFERROR(VLOOKUP($G$11&amp;"_"&amp;K40,A36:$F$213,5,0),"")</f>
        <v/>
      </c>
      <c r="M40" s="8" t="str">
        <f t="shared" si="3"/>
        <v/>
      </c>
      <c r="N40" s="8" t="str">
        <f t="shared" si="0"/>
        <v/>
      </c>
      <c r="O40" s="8" t="str">
        <f t="shared" si="1"/>
        <v/>
      </c>
      <c r="P40" s="8" t="str">
        <f t="shared" si="4"/>
        <v/>
      </c>
    </row>
    <row r="41" spans="1:16" x14ac:dyDescent="0.25">
      <c r="A41" s="3" t="str">
        <f>B41&amp;"_"&amp;(COUNTIF($B$2:B41,B41))</f>
        <v>17331_4</v>
      </c>
      <c r="B41" s="66">
        <v>17331</v>
      </c>
      <c r="C41" s="4">
        <v>3011</v>
      </c>
      <c r="D41" t="s">
        <v>71</v>
      </c>
      <c r="E41">
        <v>388</v>
      </c>
      <c r="F41" t="s">
        <v>75</v>
      </c>
      <c r="H41" s="8" t="b">
        <f t="shared" si="2"/>
        <v>1</v>
      </c>
      <c r="I41" s="8" t="str">
        <f>IF(O41=1,IFERROR(VLOOKUP($G$11&amp;"_"&amp;K41,A37:$F$213,6,0),""),"")</f>
        <v/>
      </c>
      <c r="J41" s="8" t="str">
        <f>IF(H41=FALSE,IFERROR(VLOOKUP($G$11&amp;"_"&amp;K41,A37:$F$213,6,0),""),"")</f>
        <v/>
      </c>
      <c r="K41" s="9">
        <v>36</v>
      </c>
      <c r="L41" s="8" t="str">
        <f>IFERROR(VLOOKUP($G$11&amp;"_"&amp;K41,A37:$F$213,5,0),"")</f>
        <v/>
      </c>
      <c r="M41" s="8" t="str">
        <f t="shared" si="3"/>
        <v/>
      </c>
      <c r="N41" s="8" t="str">
        <f t="shared" si="0"/>
        <v/>
      </c>
      <c r="O41" s="8" t="str">
        <f t="shared" si="1"/>
        <v/>
      </c>
      <c r="P41" s="8" t="str">
        <f t="shared" si="4"/>
        <v/>
      </c>
    </row>
    <row r="42" spans="1:16" x14ac:dyDescent="0.25">
      <c r="A42" s="3" t="str">
        <f>B42&amp;"_"&amp;(COUNTIF($B$2:B42,B42))</f>
        <v>17331_5</v>
      </c>
      <c r="B42" s="66">
        <v>17331</v>
      </c>
      <c r="C42" s="4">
        <v>3012</v>
      </c>
      <c r="D42" t="s">
        <v>71</v>
      </c>
      <c r="E42">
        <v>388</v>
      </c>
      <c r="F42" t="s">
        <v>76</v>
      </c>
      <c r="H42" s="8" t="b">
        <f t="shared" si="2"/>
        <v>1</v>
      </c>
      <c r="I42" s="8" t="str">
        <f>IF(O42=1,IFERROR(VLOOKUP($G$11&amp;"_"&amp;K42,A38:$F$213,6,0),""),"")</f>
        <v/>
      </c>
      <c r="J42" s="8" t="str">
        <f>IF(H42=FALSE,IFERROR(VLOOKUP($G$11&amp;"_"&amp;K42,A38:$F$213,6,0),""),"")</f>
        <v/>
      </c>
      <c r="K42" s="9">
        <v>37</v>
      </c>
      <c r="L42" s="8" t="str">
        <f>IFERROR(VLOOKUP($G$11&amp;"_"&amp;K42,A38:$F$213,5,0),"")</f>
        <v/>
      </c>
      <c r="M42" s="8" t="str">
        <f t="shared" si="3"/>
        <v/>
      </c>
      <c r="N42" s="8" t="str">
        <f t="shared" si="0"/>
        <v/>
      </c>
      <c r="O42" s="8" t="str">
        <f t="shared" si="1"/>
        <v/>
      </c>
      <c r="P42" s="8" t="str">
        <f t="shared" si="4"/>
        <v/>
      </c>
    </row>
    <row r="43" spans="1:16" x14ac:dyDescent="0.25">
      <c r="A43" s="3" t="str">
        <f>B43&amp;"_"&amp;(COUNTIF($B$2:B43,B43))</f>
        <v>17331_6</v>
      </c>
      <c r="B43" s="66">
        <v>17331</v>
      </c>
      <c r="C43" s="4">
        <v>3025</v>
      </c>
      <c r="D43" t="s">
        <v>71</v>
      </c>
      <c r="E43">
        <v>344</v>
      </c>
      <c r="F43" t="s">
        <v>77</v>
      </c>
      <c r="H43" s="8" t="b">
        <f t="shared" si="2"/>
        <v>1</v>
      </c>
      <c r="I43" s="8" t="str">
        <f>IF(O43=1,IFERROR(VLOOKUP($G$11&amp;"_"&amp;K43,A39:$F$213,6,0),""),"")</f>
        <v/>
      </c>
      <c r="J43" s="8" t="str">
        <f>IF(H43=FALSE,IFERROR(VLOOKUP($G$11&amp;"_"&amp;K43,A39:$F$213,6,0),""),"")</f>
        <v/>
      </c>
      <c r="K43" s="9">
        <v>38</v>
      </c>
      <c r="L43" s="8" t="str">
        <f>IFERROR(VLOOKUP($G$11&amp;"_"&amp;K43,A39:$F$213,5,0),"")</f>
        <v/>
      </c>
      <c r="M43" s="8" t="str">
        <f t="shared" si="3"/>
        <v/>
      </c>
      <c r="N43" s="8" t="str">
        <f t="shared" si="0"/>
        <v/>
      </c>
      <c r="O43" s="8" t="str">
        <f t="shared" si="1"/>
        <v/>
      </c>
      <c r="P43" s="8" t="str">
        <f t="shared" si="4"/>
        <v/>
      </c>
    </row>
    <row r="44" spans="1:16" x14ac:dyDescent="0.25">
      <c r="A44" s="3" t="str">
        <f>B44&amp;"_"&amp;(COUNTIF($B$2:B44,B44))</f>
        <v>17331_7</v>
      </c>
      <c r="B44" s="66">
        <v>17331</v>
      </c>
      <c r="C44" s="4">
        <v>3028</v>
      </c>
      <c r="D44" t="s">
        <v>71</v>
      </c>
      <c r="E44">
        <v>379</v>
      </c>
      <c r="F44" t="s">
        <v>78</v>
      </c>
      <c r="H44" s="8" t="b">
        <f t="shared" si="2"/>
        <v>1</v>
      </c>
      <c r="I44" s="8" t="str">
        <f>IF(O44=1,IFERROR(VLOOKUP($G$11&amp;"_"&amp;K44,A40:$F$213,6,0),""),"")</f>
        <v/>
      </c>
      <c r="J44" s="8" t="str">
        <f>IF(H44=FALSE,IFERROR(VLOOKUP($G$11&amp;"_"&amp;K44,A40:$F$213,6,0),""),"")</f>
        <v/>
      </c>
      <c r="K44" s="9">
        <v>39</v>
      </c>
      <c r="L44" s="8" t="str">
        <f>IFERROR(VLOOKUP($G$11&amp;"_"&amp;K44,A40:$F$213,5,0),"")</f>
        <v/>
      </c>
      <c r="M44" s="8" t="str">
        <f t="shared" si="3"/>
        <v/>
      </c>
      <c r="N44" s="8" t="str">
        <f t="shared" si="0"/>
        <v/>
      </c>
      <c r="O44" s="8" t="str">
        <f t="shared" si="1"/>
        <v/>
      </c>
      <c r="P44" s="8" t="str">
        <f t="shared" si="4"/>
        <v/>
      </c>
    </row>
    <row r="45" spans="1:16" x14ac:dyDescent="0.25">
      <c r="A45" s="3" t="str">
        <f>B45&amp;"_"&amp;(COUNTIF($B$2:B45,B45))</f>
        <v>17331_8</v>
      </c>
      <c r="B45" s="66">
        <v>17331</v>
      </c>
      <c r="C45" s="4">
        <v>3036</v>
      </c>
      <c r="D45" t="s">
        <v>71</v>
      </c>
      <c r="E45">
        <v>436</v>
      </c>
      <c r="F45" t="s">
        <v>79</v>
      </c>
      <c r="H45" s="8" t="b">
        <f t="shared" si="2"/>
        <v>1</v>
      </c>
      <c r="I45" s="8" t="str">
        <f>IF(O45=1,IFERROR(VLOOKUP($G$11&amp;"_"&amp;K45,A41:$F$213,6,0),""),"")</f>
        <v/>
      </c>
      <c r="J45" s="8" t="str">
        <f>IF(H45=FALSE,IFERROR(VLOOKUP($G$11&amp;"_"&amp;K45,A41:$F$213,6,0),""),"")</f>
        <v/>
      </c>
      <c r="K45" s="9">
        <v>40</v>
      </c>
      <c r="L45" s="8" t="str">
        <f>IFERROR(VLOOKUP($G$11&amp;"_"&amp;K45,A41:$F$213,5,0),"")</f>
        <v/>
      </c>
      <c r="M45" s="8" t="str">
        <f t="shared" si="3"/>
        <v/>
      </c>
      <c r="N45" s="8" t="str">
        <f t="shared" si="0"/>
        <v/>
      </c>
      <c r="O45" s="8" t="str">
        <f t="shared" si="1"/>
        <v/>
      </c>
      <c r="P45" s="8" t="str">
        <f t="shared" si="4"/>
        <v/>
      </c>
    </row>
    <row r="46" spans="1:16" x14ac:dyDescent="0.25">
      <c r="A46" s="3" t="str">
        <f>B46&amp;"_"&amp;(COUNTIF($B$2:B46,B46))</f>
        <v>17331_9</v>
      </c>
      <c r="B46" s="66">
        <v>17331</v>
      </c>
      <c r="C46" s="4">
        <v>3046</v>
      </c>
      <c r="D46" t="s">
        <v>71</v>
      </c>
      <c r="E46">
        <v>407</v>
      </c>
      <c r="F46" t="s">
        <v>80</v>
      </c>
    </row>
    <row r="47" spans="1:16" x14ac:dyDescent="0.25">
      <c r="A47" s="3" t="str">
        <f>B47&amp;"_"&amp;(COUNTIF($B$2:B47,B47))</f>
        <v>17331_10</v>
      </c>
      <c r="B47" s="66">
        <v>17331</v>
      </c>
      <c r="C47" s="4">
        <v>3047</v>
      </c>
      <c r="D47" t="s">
        <v>71</v>
      </c>
      <c r="E47">
        <v>417</v>
      </c>
      <c r="F47" t="s">
        <v>81</v>
      </c>
    </row>
    <row r="48" spans="1:16" x14ac:dyDescent="0.25">
      <c r="A48" s="3" t="str">
        <f>B48&amp;"_"&amp;(COUNTIF($B$2:B48,B48))</f>
        <v>17331_11</v>
      </c>
      <c r="B48" s="66">
        <v>17331</v>
      </c>
      <c r="C48" s="4">
        <v>3051</v>
      </c>
      <c r="D48" t="s">
        <v>71</v>
      </c>
      <c r="E48">
        <v>460</v>
      </c>
      <c r="F48" t="s">
        <v>82</v>
      </c>
    </row>
    <row r="49" spans="1:6" x14ac:dyDescent="0.25">
      <c r="A49" s="3" t="str">
        <f>B49&amp;"_"&amp;(COUNTIF($B$2:B49,B49))</f>
        <v>17331_12</v>
      </c>
      <c r="B49" s="66">
        <v>17331</v>
      </c>
      <c r="C49" s="4">
        <v>3063</v>
      </c>
      <c r="D49" t="s">
        <v>71</v>
      </c>
      <c r="E49">
        <v>409</v>
      </c>
      <c r="F49" t="s">
        <v>83</v>
      </c>
    </row>
    <row r="50" spans="1:6" x14ac:dyDescent="0.25">
      <c r="A50" s="3" t="str">
        <f>B50&amp;"_"&amp;(COUNTIF($B$2:B50,B50))</f>
        <v>17331_13</v>
      </c>
      <c r="B50" s="66">
        <v>17331</v>
      </c>
      <c r="C50" s="4">
        <v>3068</v>
      </c>
      <c r="D50" t="s">
        <v>71</v>
      </c>
      <c r="E50">
        <v>414</v>
      </c>
      <c r="F50" t="s">
        <v>84</v>
      </c>
    </row>
    <row r="51" spans="1:6" x14ac:dyDescent="0.25">
      <c r="A51" s="3" t="str">
        <f>B51&amp;"_"&amp;(COUNTIF($B$2:B51,B51))</f>
        <v>17331_14</v>
      </c>
      <c r="B51" s="66">
        <v>17331</v>
      </c>
      <c r="C51" s="4">
        <v>3070</v>
      </c>
      <c r="D51" t="s">
        <v>71</v>
      </c>
      <c r="E51">
        <v>337</v>
      </c>
      <c r="F51" t="s">
        <v>85</v>
      </c>
    </row>
    <row r="52" spans="1:6" x14ac:dyDescent="0.25">
      <c r="A52" s="3" t="str">
        <f>B52&amp;"_"&amp;(COUNTIF($B$2:B52,B52))</f>
        <v>17331_15</v>
      </c>
      <c r="B52" s="66">
        <v>17331</v>
      </c>
      <c r="C52" s="4">
        <v>3072</v>
      </c>
      <c r="D52" t="s">
        <v>71</v>
      </c>
      <c r="E52">
        <v>477</v>
      </c>
      <c r="F52" t="s">
        <v>86</v>
      </c>
    </row>
    <row r="53" spans="1:6" x14ac:dyDescent="0.25">
      <c r="A53" s="3" t="str">
        <f>B53&amp;"_"&amp;(COUNTIF($B$2:B53,B53))</f>
        <v>17331_16</v>
      </c>
      <c r="B53" s="66">
        <v>17331</v>
      </c>
      <c r="C53" s="4">
        <v>3073</v>
      </c>
      <c r="D53" t="s">
        <v>71</v>
      </c>
      <c r="E53">
        <v>407</v>
      </c>
      <c r="F53" t="s">
        <v>87</v>
      </c>
    </row>
    <row r="54" spans="1:6" x14ac:dyDescent="0.25">
      <c r="A54" s="3" t="str">
        <f>B54&amp;"_"&amp;(COUNTIF($B$2:B54,B54))</f>
        <v>17331_17</v>
      </c>
      <c r="B54" s="66">
        <v>17331</v>
      </c>
      <c r="C54" s="4">
        <v>3075</v>
      </c>
      <c r="D54" t="s">
        <v>71</v>
      </c>
      <c r="E54">
        <v>419</v>
      </c>
      <c r="F54" t="s">
        <v>88</v>
      </c>
    </row>
    <row r="55" spans="1:6" x14ac:dyDescent="0.25">
      <c r="A55" s="3" t="str">
        <f>B55&amp;"_"&amp;(COUNTIF($B$2:B55,B55))</f>
        <v>17331_18</v>
      </c>
      <c r="B55" s="66">
        <v>17331</v>
      </c>
      <c r="C55" s="4">
        <v>3078</v>
      </c>
      <c r="D55" t="s">
        <v>71</v>
      </c>
      <c r="E55">
        <v>425</v>
      </c>
      <c r="F55" t="s">
        <v>89</v>
      </c>
    </row>
    <row r="56" spans="1:6" x14ac:dyDescent="0.25">
      <c r="A56" s="3" t="str">
        <f>B56&amp;"_"&amp;(COUNTIF($B$2:B56,B56))</f>
        <v>17331_19</v>
      </c>
      <c r="B56" s="66">
        <v>17331</v>
      </c>
      <c r="C56" s="4">
        <v>3079</v>
      </c>
      <c r="D56" t="s">
        <v>71</v>
      </c>
      <c r="E56">
        <v>430</v>
      </c>
      <c r="F56" t="s">
        <v>90</v>
      </c>
    </row>
    <row r="57" spans="1:6" x14ac:dyDescent="0.25">
      <c r="A57" s="3" t="str">
        <f>B57&amp;"_"&amp;(COUNTIF($B$2:B57,B57))</f>
        <v>17331_20</v>
      </c>
      <c r="B57" s="66">
        <v>17331</v>
      </c>
      <c r="C57" s="4">
        <v>3083</v>
      </c>
      <c r="D57" t="s">
        <v>71</v>
      </c>
      <c r="E57">
        <v>403</v>
      </c>
      <c r="F57" t="s">
        <v>91</v>
      </c>
    </row>
    <row r="58" spans="1:6" x14ac:dyDescent="0.25">
      <c r="A58" s="3" t="str">
        <f>B58&amp;"_"&amp;(COUNTIF($B$2:B58,B58))</f>
        <v>17331_21</v>
      </c>
      <c r="B58" s="66">
        <v>17331</v>
      </c>
      <c r="C58" s="4">
        <v>3085</v>
      </c>
      <c r="D58" t="s">
        <v>71</v>
      </c>
      <c r="E58">
        <v>384</v>
      </c>
      <c r="F58" t="s">
        <v>92</v>
      </c>
    </row>
    <row r="59" spans="1:6" x14ac:dyDescent="0.25">
      <c r="A59" s="3" t="str">
        <f>B59&amp;"_"&amp;(COUNTIF($B$2:B59,B59))</f>
        <v>17331_22</v>
      </c>
      <c r="B59" s="66">
        <v>17331</v>
      </c>
      <c r="C59" s="4">
        <v>3087</v>
      </c>
      <c r="D59" t="s">
        <v>71</v>
      </c>
      <c r="E59">
        <v>366</v>
      </c>
      <c r="F59" t="s">
        <v>93</v>
      </c>
    </row>
    <row r="60" spans="1:6" x14ac:dyDescent="0.25">
      <c r="A60" s="3" t="str">
        <f>B60&amp;"_"&amp;(COUNTIF($B$2:B60,B60))</f>
        <v>17331_23</v>
      </c>
      <c r="B60" s="66">
        <v>17331</v>
      </c>
      <c r="C60" s="4">
        <v>3092</v>
      </c>
      <c r="D60" t="s">
        <v>71</v>
      </c>
      <c r="E60">
        <v>359</v>
      </c>
      <c r="F60" t="s">
        <v>94</v>
      </c>
    </row>
    <row r="61" spans="1:6" x14ac:dyDescent="0.25">
      <c r="A61" s="3" t="str">
        <f>B61&amp;"_"&amp;(COUNTIF($B$2:B61,B61))</f>
        <v>17331_24</v>
      </c>
      <c r="B61" s="66">
        <v>17331</v>
      </c>
      <c r="C61" s="4">
        <v>3094</v>
      </c>
      <c r="D61" t="s">
        <v>71</v>
      </c>
      <c r="E61">
        <v>386</v>
      </c>
      <c r="F61" t="s">
        <v>95</v>
      </c>
    </row>
    <row r="62" spans="1:6" x14ac:dyDescent="0.25">
      <c r="A62" s="3" t="str">
        <f>B62&amp;"_"&amp;(COUNTIF($B$2:B62,B62))</f>
        <v>17331_25</v>
      </c>
      <c r="B62" s="66">
        <v>17331</v>
      </c>
      <c r="C62" s="4">
        <v>3099</v>
      </c>
      <c r="D62" t="s">
        <v>71</v>
      </c>
      <c r="E62">
        <v>403</v>
      </c>
      <c r="F62" t="s">
        <v>96</v>
      </c>
    </row>
    <row r="63" spans="1:6" x14ac:dyDescent="0.25">
      <c r="A63" s="3" t="str">
        <f>B63&amp;"_"&amp;(COUNTIF($B$2:B63,B63))</f>
        <v>17331_26</v>
      </c>
      <c r="B63" s="66">
        <v>17331</v>
      </c>
      <c r="C63" s="4">
        <v>3100</v>
      </c>
      <c r="D63" t="s">
        <v>71</v>
      </c>
      <c r="E63">
        <v>386</v>
      </c>
      <c r="F63" t="s">
        <v>97</v>
      </c>
    </row>
    <row r="64" spans="1:6" x14ac:dyDescent="0.25">
      <c r="A64" s="3" t="str">
        <f>B64&amp;"_"&amp;(COUNTIF($B$2:B64,B64))</f>
        <v>17331_27</v>
      </c>
      <c r="B64" s="66">
        <v>17331</v>
      </c>
      <c r="C64" s="4">
        <v>3102</v>
      </c>
      <c r="D64" t="s">
        <v>71</v>
      </c>
      <c r="E64">
        <v>417</v>
      </c>
      <c r="F64" t="s">
        <v>98</v>
      </c>
    </row>
    <row r="65" spans="1:6" x14ac:dyDescent="0.25">
      <c r="A65" s="3" t="str">
        <f>B65&amp;"_"&amp;(COUNTIF($B$2:B65,B65))</f>
        <v>17331_28</v>
      </c>
      <c r="B65" s="66">
        <v>17331</v>
      </c>
      <c r="C65" s="4">
        <v>3103</v>
      </c>
      <c r="D65" t="s">
        <v>71</v>
      </c>
      <c r="E65">
        <v>422</v>
      </c>
      <c r="F65" t="s">
        <v>99</v>
      </c>
    </row>
    <row r="66" spans="1:6" x14ac:dyDescent="0.25">
      <c r="A66" s="3" t="str">
        <f>B66&amp;"_"&amp;(COUNTIF($B$2:B66,B66))</f>
        <v>17331_29</v>
      </c>
      <c r="B66" s="66">
        <v>17331</v>
      </c>
      <c r="C66" s="4">
        <v>3104</v>
      </c>
      <c r="D66" t="s">
        <v>71</v>
      </c>
      <c r="E66">
        <v>416</v>
      </c>
      <c r="F66" t="s">
        <v>100</v>
      </c>
    </row>
    <row r="67" spans="1:6" x14ac:dyDescent="0.25">
      <c r="A67" s="3" t="str">
        <f>B67&amp;"_"&amp;(COUNTIF($B$2:B67,B67))</f>
        <v>17331_30</v>
      </c>
      <c r="B67" s="66">
        <v>17331</v>
      </c>
      <c r="C67" s="4">
        <v>3107</v>
      </c>
      <c r="D67" t="s">
        <v>71</v>
      </c>
      <c r="E67">
        <v>425</v>
      </c>
      <c r="F67" t="s">
        <v>101</v>
      </c>
    </row>
    <row r="68" spans="1:6" x14ac:dyDescent="0.25">
      <c r="A68" s="3" t="str">
        <f>B68&amp;"_"&amp;(COUNTIF($B$2:B68,B68))</f>
        <v>17331_31</v>
      </c>
      <c r="B68" s="66">
        <v>17331</v>
      </c>
      <c r="C68" s="4">
        <v>3108</v>
      </c>
      <c r="D68" t="s">
        <v>71</v>
      </c>
      <c r="E68">
        <v>420</v>
      </c>
      <c r="F68" t="s">
        <v>102</v>
      </c>
    </row>
    <row r="69" spans="1:6" x14ac:dyDescent="0.25">
      <c r="A69" s="3" t="str">
        <f>B69&amp;"_"&amp;(COUNTIF($B$2:B69,B69))</f>
        <v>17331_32</v>
      </c>
      <c r="B69" s="66">
        <v>17331</v>
      </c>
      <c r="C69" s="4">
        <v>3109</v>
      </c>
      <c r="D69" t="s">
        <v>71</v>
      </c>
      <c r="E69">
        <v>413</v>
      </c>
      <c r="F69" t="s">
        <v>103</v>
      </c>
    </row>
    <row r="70" spans="1:6" x14ac:dyDescent="0.25">
      <c r="A70" s="3" t="str">
        <f>B70&amp;"_"&amp;(COUNTIF($B$2:B70,B70))</f>
        <v>17331_33</v>
      </c>
      <c r="B70" s="66">
        <v>17331</v>
      </c>
      <c r="C70" s="4">
        <v>3111</v>
      </c>
      <c r="D70" t="s">
        <v>71</v>
      </c>
      <c r="E70">
        <v>418</v>
      </c>
      <c r="F70" t="s">
        <v>104</v>
      </c>
    </row>
    <row r="71" spans="1:6" x14ac:dyDescent="0.25">
      <c r="A71" s="3" t="str">
        <f>B71&amp;"_"&amp;(COUNTIF($B$2:B71,B71))</f>
        <v>17331_34</v>
      </c>
      <c r="B71" s="66">
        <v>17331</v>
      </c>
      <c r="C71" s="4">
        <v>3112</v>
      </c>
      <c r="D71" t="s">
        <v>71</v>
      </c>
      <c r="E71">
        <v>425</v>
      </c>
      <c r="F71" t="s">
        <v>105</v>
      </c>
    </row>
    <row r="72" spans="1:6" x14ac:dyDescent="0.25">
      <c r="A72" s="3" t="str">
        <f>B72&amp;"_"&amp;(COUNTIF($B$2:B72,B72))</f>
        <v>17331_35</v>
      </c>
      <c r="B72" s="66">
        <v>17331</v>
      </c>
      <c r="C72" s="4">
        <v>3114</v>
      </c>
      <c r="D72" t="s">
        <v>71</v>
      </c>
      <c r="E72">
        <v>372</v>
      </c>
      <c r="F72" t="s">
        <v>106</v>
      </c>
    </row>
    <row r="73" spans="1:6" x14ac:dyDescent="0.25">
      <c r="A73" s="3" t="str">
        <f>B73&amp;"_"&amp;(COUNTIF($B$2:B73,B73))</f>
        <v>17331_36</v>
      </c>
      <c r="B73" s="66">
        <v>17331</v>
      </c>
      <c r="C73" s="4">
        <v>3129</v>
      </c>
      <c r="D73" t="s">
        <v>71</v>
      </c>
      <c r="E73">
        <v>416</v>
      </c>
      <c r="F73" t="s">
        <v>107</v>
      </c>
    </row>
    <row r="74" spans="1:6" x14ac:dyDescent="0.25">
      <c r="A74" s="3" t="str">
        <f>B74&amp;"_"&amp;(COUNTIF($B$2:B74,B74))</f>
        <v>17331_37</v>
      </c>
      <c r="B74" s="66">
        <v>17331</v>
      </c>
      <c r="C74" s="4">
        <v>3130</v>
      </c>
      <c r="D74" t="s">
        <v>71</v>
      </c>
      <c r="E74">
        <v>420</v>
      </c>
      <c r="F74" t="s">
        <v>108</v>
      </c>
    </row>
    <row r="75" spans="1:6" x14ac:dyDescent="0.25">
      <c r="A75" s="3" t="str">
        <f>B75&amp;"_"&amp;(COUNTIF($B$2:B75,B75))</f>
        <v>17331_38</v>
      </c>
      <c r="B75" s="66">
        <v>17331</v>
      </c>
      <c r="C75" s="4">
        <v>3131</v>
      </c>
      <c r="D75" t="s">
        <v>71</v>
      </c>
      <c r="E75">
        <v>397</v>
      </c>
      <c r="F75" t="s">
        <v>109</v>
      </c>
    </row>
    <row r="76" spans="1:6" x14ac:dyDescent="0.25">
      <c r="A76" s="3" t="str">
        <f>B76&amp;"_"&amp;(COUNTIF($B$2:B76,B76))</f>
        <v>17331_39</v>
      </c>
      <c r="B76" s="66">
        <v>17331</v>
      </c>
      <c r="C76" s="4">
        <v>3132</v>
      </c>
      <c r="D76" t="s">
        <v>71</v>
      </c>
      <c r="E76">
        <v>400</v>
      </c>
      <c r="F76" t="s">
        <v>110</v>
      </c>
    </row>
    <row r="77" spans="1:6" x14ac:dyDescent="0.25">
      <c r="A77" s="3" t="str">
        <f>B77&amp;"_"&amp;(COUNTIF($B$2:B77,B77))</f>
        <v>17331_40</v>
      </c>
      <c r="B77" s="66">
        <v>17331</v>
      </c>
      <c r="C77" s="4">
        <v>3133</v>
      </c>
      <c r="D77" t="s">
        <v>71</v>
      </c>
      <c r="E77">
        <v>401</v>
      </c>
      <c r="F77" t="s">
        <v>111</v>
      </c>
    </row>
    <row r="78" spans="1:6" x14ac:dyDescent="0.25">
      <c r="A78" s="3" t="str">
        <f>B78&amp;"_"&amp;(COUNTIF($B$2:B78,B78))</f>
        <v>17331_41</v>
      </c>
      <c r="B78" s="66">
        <v>17331</v>
      </c>
      <c r="C78" s="4">
        <v>3134</v>
      </c>
      <c r="D78" t="s">
        <v>71</v>
      </c>
      <c r="E78">
        <v>422</v>
      </c>
      <c r="F78" t="s">
        <v>112</v>
      </c>
    </row>
    <row r="79" spans="1:6" x14ac:dyDescent="0.25">
      <c r="A79" s="3" t="str">
        <f>B79&amp;"_"&amp;(COUNTIF($B$2:B79,B79))</f>
        <v>17331_42</v>
      </c>
      <c r="B79" s="66">
        <v>17331</v>
      </c>
      <c r="C79" s="4">
        <v>3135</v>
      </c>
      <c r="D79" t="s">
        <v>71</v>
      </c>
      <c r="E79">
        <v>356</v>
      </c>
      <c r="F79" t="s">
        <v>113</v>
      </c>
    </row>
    <row r="80" spans="1:6" x14ac:dyDescent="0.25">
      <c r="A80" s="3" t="str">
        <f>B80&amp;"_"&amp;(COUNTIF($B$2:B80,B80))</f>
        <v>17331_43</v>
      </c>
      <c r="B80" s="66">
        <v>17331</v>
      </c>
      <c r="C80" s="4">
        <v>3136</v>
      </c>
      <c r="D80" t="s">
        <v>71</v>
      </c>
      <c r="E80">
        <v>407</v>
      </c>
      <c r="F80" t="s">
        <v>114</v>
      </c>
    </row>
    <row r="81" spans="1:6" x14ac:dyDescent="0.25">
      <c r="A81" s="3" t="str">
        <f>B81&amp;"_"&amp;(COUNTIF($B$2:B81,B81))</f>
        <v>17331_44</v>
      </c>
      <c r="B81" s="66">
        <v>17331</v>
      </c>
      <c r="C81" s="4">
        <v>3137</v>
      </c>
      <c r="D81" t="s">
        <v>71</v>
      </c>
      <c r="E81">
        <v>442</v>
      </c>
      <c r="F81" t="s">
        <v>115</v>
      </c>
    </row>
    <row r="82" spans="1:6" x14ac:dyDescent="0.25">
      <c r="A82" s="3" t="str">
        <f>B82&amp;"_"&amp;(COUNTIF($B$2:B82,B82))</f>
        <v>17331_45</v>
      </c>
      <c r="B82" s="66">
        <v>17331</v>
      </c>
      <c r="C82" s="4">
        <v>3138</v>
      </c>
      <c r="D82" t="s">
        <v>71</v>
      </c>
      <c r="E82">
        <v>384</v>
      </c>
      <c r="F82" t="s">
        <v>116</v>
      </c>
    </row>
    <row r="83" spans="1:6" x14ac:dyDescent="0.25">
      <c r="A83" s="3" t="str">
        <f>B83&amp;"_"&amp;(COUNTIF($B$2:B83,B83))</f>
        <v>17331_46</v>
      </c>
      <c r="B83" s="66">
        <v>17331</v>
      </c>
      <c r="C83" s="4">
        <v>3139</v>
      </c>
      <c r="D83" t="s">
        <v>71</v>
      </c>
      <c r="E83">
        <v>410</v>
      </c>
      <c r="F83" t="s">
        <v>117</v>
      </c>
    </row>
    <row r="84" spans="1:6" x14ac:dyDescent="0.25">
      <c r="A84" s="3" t="str">
        <f>B84&amp;"_"&amp;(COUNTIF($B$2:B84,B84))</f>
        <v>17331_47</v>
      </c>
      <c r="B84" s="66">
        <v>17331</v>
      </c>
      <c r="C84" s="4">
        <v>3140</v>
      </c>
      <c r="D84" t="s">
        <v>71</v>
      </c>
      <c r="E84">
        <v>464</v>
      </c>
      <c r="F84" t="s">
        <v>118</v>
      </c>
    </row>
    <row r="85" spans="1:6" x14ac:dyDescent="0.25">
      <c r="A85" s="3" t="str">
        <f>B85&amp;"_"&amp;(COUNTIF($B$2:B85,B85))</f>
        <v>17331_48</v>
      </c>
      <c r="B85" s="66">
        <v>17331</v>
      </c>
      <c r="C85" s="4">
        <v>3141</v>
      </c>
      <c r="D85" t="s">
        <v>71</v>
      </c>
      <c r="E85">
        <v>396</v>
      </c>
      <c r="F85" t="s">
        <v>119</v>
      </c>
    </row>
    <row r="86" spans="1:6" x14ac:dyDescent="0.25">
      <c r="A86" s="3" t="str">
        <f>B86&amp;"_"&amp;(COUNTIF($B$2:B86,B86))</f>
        <v>17331_49</v>
      </c>
      <c r="B86" s="66">
        <v>17331</v>
      </c>
      <c r="C86" s="4">
        <v>3143</v>
      </c>
      <c r="D86" t="s">
        <v>71</v>
      </c>
      <c r="E86">
        <v>400</v>
      </c>
      <c r="F86" t="s">
        <v>120</v>
      </c>
    </row>
    <row r="87" spans="1:6" x14ac:dyDescent="0.25">
      <c r="A87" s="3" t="str">
        <f>B87&amp;"_"&amp;(COUNTIF($B$2:B87,B87))</f>
        <v>17331_50</v>
      </c>
      <c r="B87" s="66">
        <v>17331</v>
      </c>
      <c r="C87" s="4">
        <v>3145</v>
      </c>
      <c r="D87" t="s">
        <v>71</v>
      </c>
      <c r="E87">
        <v>426</v>
      </c>
      <c r="F87" t="s">
        <v>121</v>
      </c>
    </row>
    <row r="88" spans="1:6" x14ac:dyDescent="0.25">
      <c r="A88" s="3" t="str">
        <f>B88&amp;"_"&amp;(COUNTIF($B$2:B88,B88))</f>
        <v>17331_51</v>
      </c>
      <c r="B88" s="66">
        <v>17331</v>
      </c>
      <c r="C88" s="4">
        <v>3146</v>
      </c>
      <c r="D88" t="s">
        <v>71</v>
      </c>
      <c r="E88">
        <v>400</v>
      </c>
      <c r="F88" t="s">
        <v>122</v>
      </c>
    </row>
    <row r="89" spans="1:6" x14ac:dyDescent="0.25">
      <c r="A89" s="3" t="str">
        <f>B89&amp;"_"&amp;(COUNTIF($B$2:B89,B89))</f>
        <v>17331_52</v>
      </c>
      <c r="B89" s="66">
        <v>17331</v>
      </c>
      <c r="C89" s="4">
        <v>3147</v>
      </c>
      <c r="D89" t="s">
        <v>71</v>
      </c>
      <c r="E89">
        <v>416</v>
      </c>
      <c r="F89" t="s">
        <v>123</v>
      </c>
    </row>
    <row r="90" spans="1:6" x14ac:dyDescent="0.25">
      <c r="A90" s="3" t="str">
        <f>B90&amp;"_"&amp;(COUNTIF($B$2:B90,B90))</f>
        <v>17331_53</v>
      </c>
      <c r="B90" s="66">
        <v>17331</v>
      </c>
      <c r="C90" s="4">
        <v>3148</v>
      </c>
      <c r="D90" t="s">
        <v>71</v>
      </c>
      <c r="E90">
        <v>428</v>
      </c>
      <c r="F90" t="s">
        <v>124</v>
      </c>
    </row>
    <row r="91" spans="1:6" x14ac:dyDescent="0.25">
      <c r="A91" s="3" t="str">
        <f>B91&amp;"_"&amp;(COUNTIF($B$2:B91,B91))</f>
        <v>17331_54</v>
      </c>
      <c r="B91" s="66">
        <v>17331</v>
      </c>
      <c r="C91" s="4">
        <v>3150</v>
      </c>
      <c r="D91" t="s">
        <v>71</v>
      </c>
      <c r="E91">
        <v>410</v>
      </c>
      <c r="F91" t="s">
        <v>125</v>
      </c>
    </row>
    <row r="92" spans="1:6" x14ac:dyDescent="0.25">
      <c r="A92" s="3" t="str">
        <f>B92&amp;"_"&amp;(COUNTIF($B$2:B92,B92))</f>
        <v>17331_55</v>
      </c>
      <c r="B92" s="66">
        <v>17331</v>
      </c>
      <c r="C92" s="4">
        <v>3151</v>
      </c>
      <c r="D92" t="s">
        <v>71</v>
      </c>
      <c r="E92">
        <v>422</v>
      </c>
      <c r="F92" t="s">
        <v>126</v>
      </c>
    </row>
    <row r="93" spans="1:6" x14ac:dyDescent="0.25">
      <c r="A93" s="3" t="str">
        <f>B93&amp;"_"&amp;(COUNTIF($B$2:B93,B93))</f>
        <v>17331_56</v>
      </c>
      <c r="B93" s="66">
        <v>17331</v>
      </c>
      <c r="C93" s="4">
        <v>3153</v>
      </c>
      <c r="D93" t="s">
        <v>71</v>
      </c>
      <c r="E93">
        <v>221</v>
      </c>
      <c r="F93" t="s">
        <v>127</v>
      </c>
    </row>
    <row r="94" spans="1:6" x14ac:dyDescent="0.25">
      <c r="A94" s="3" t="str">
        <f>B94&amp;"_"&amp;(COUNTIF($B$2:B94,B94))</f>
        <v>17331_57</v>
      </c>
      <c r="B94" s="66">
        <v>17331</v>
      </c>
      <c r="C94" s="4">
        <v>3156</v>
      </c>
      <c r="D94" t="s">
        <v>71</v>
      </c>
      <c r="E94">
        <v>422</v>
      </c>
      <c r="F94" t="s">
        <v>128</v>
      </c>
    </row>
    <row r="95" spans="1:6" x14ac:dyDescent="0.25">
      <c r="A95" s="3" t="str">
        <f>B95&amp;"_"&amp;(COUNTIF($B$2:B95,B95))</f>
        <v>17331_58</v>
      </c>
      <c r="B95" s="66">
        <v>17331</v>
      </c>
      <c r="C95" s="4">
        <v>3157</v>
      </c>
      <c r="D95" t="s">
        <v>71</v>
      </c>
      <c r="E95">
        <v>373</v>
      </c>
      <c r="F95" t="s">
        <v>129</v>
      </c>
    </row>
    <row r="96" spans="1:6" x14ac:dyDescent="0.25">
      <c r="A96" s="3" t="str">
        <f>B96&amp;"_"&amp;(COUNTIF($B$2:B96,B96))</f>
        <v>17331_59</v>
      </c>
      <c r="B96" s="66">
        <v>17331</v>
      </c>
      <c r="C96" s="4">
        <v>3158</v>
      </c>
      <c r="D96" t="s">
        <v>71</v>
      </c>
      <c r="E96">
        <v>420</v>
      </c>
      <c r="F96" t="s">
        <v>130</v>
      </c>
    </row>
    <row r="97" spans="1:6" x14ac:dyDescent="0.25">
      <c r="A97" s="3" t="str">
        <f>B97&amp;"_"&amp;(COUNTIF($B$2:B97,B97))</f>
        <v>17331_60</v>
      </c>
      <c r="B97" s="66">
        <v>17331</v>
      </c>
      <c r="C97" s="4">
        <v>3159</v>
      </c>
      <c r="D97" t="s">
        <v>71</v>
      </c>
      <c r="E97">
        <v>419</v>
      </c>
      <c r="F97" t="s">
        <v>131</v>
      </c>
    </row>
    <row r="98" spans="1:6" x14ac:dyDescent="0.25">
      <c r="A98" s="3" t="str">
        <f>B98&amp;"_"&amp;(COUNTIF($B$2:B98,B98))</f>
        <v>17331_61</v>
      </c>
      <c r="B98" s="66">
        <v>17331</v>
      </c>
      <c r="C98" s="4">
        <v>3163</v>
      </c>
      <c r="D98" t="s">
        <v>71</v>
      </c>
      <c r="E98">
        <v>401</v>
      </c>
      <c r="F98" t="s">
        <v>132</v>
      </c>
    </row>
    <row r="99" spans="1:6" x14ac:dyDescent="0.25">
      <c r="A99" s="3" t="str">
        <f>B99&amp;"_"&amp;(COUNTIF($B$2:B99,B99))</f>
        <v>17331_62</v>
      </c>
      <c r="B99" s="66">
        <v>17331</v>
      </c>
      <c r="C99" s="4">
        <v>3164</v>
      </c>
      <c r="D99" t="s">
        <v>71</v>
      </c>
      <c r="E99">
        <v>418</v>
      </c>
      <c r="F99" t="s">
        <v>133</v>
      </c>
    </row>
    <row r="100" spans="1:6" x14ac:dyDescent="0.25">
      <c r="A100" s="3" t="str">
        <f>B100&amp;"_"&amp;(COUNTIF($B$2:B100,B100))</f>
        <v>17331_63</v>
      </c>
      <c r="B100" s="66">
        <v>17331</v>
      </c>
      <c r="C100" s="4">
        <v>3165</v>
      </c>
      <c r="D100" t="s">
        <v>71</v>
      </c>
      <c r="E100">
        <v>411</v>
      </c>
      <c r="F100" t="s">
        <v>134</v>
      </c>
    </row>
    <row r="101" spans="1:6" x14ac:dyDescent="0.25">
      <c r="A101" s="3" t="str">
        <f>B101&amp;"_"&amp;(COUNTIF($B$2:B101,B101))</f>
        <v>17331_64</v>
      </c>
      <c r="B101" s="66">
        <v>17331</v>
      </c>
      <c r="C101" s="4">
        <v>3167</v>
      </c>
      <c r="D101" t="s">
        <v>71</v>
      </c>
      <c r="E101">
        <v>419</v>
      </c>
      <c r="F101" t="s">
        <v>135</v>
      </c>
    </row>
    <row r="102" spans="1:6" x14ac:dyDescent="0.25">
      <c r="A102" s="3" t="str">
        <f>B102&amp;"_"&amp;(COUNTIF($B$2:B102,B102))</f>
        <v>17331_65</v>
      </c>
      <c r="B102" s="66">
        <v>17331</v>
      </c>
      <c r="C102" s="4">
        <v>3169</v>
      </c>
      <c r="D102" t="s">
        <v>71</v>
      </c>
      <c r="E102">
        <v>413</v>
      </c>
      <c r="F102" t="s">
        <v>136</v>
      </c>
    </row>
    <row r="103" spans="1:6" x14ac:dyDescent="0.25">
      <c r="A103" s="3" t="str">
        <f>B103&amp;"_"&amp;(COUNTIF($B$2:B103,B103))</f>
        <v>17331_66</v>
      </c>
      <c r="B103" s="66">
        <v>17331</v>
      </c>
      <c r="C103" s="4">
        <v>3192</v>
      </c>
      <c r="D103" t="s">
        <v>71</v>
      </c>
      <c r="E103">
        <v>468</v>
      </c>
      <c r="F103" t="s">
        <v>137</v>
      </c>
    </row>
    <row r="104" spans="1:6" x14ac:dyDescent="0.25">
      <c r="A104" s="3" t="str">
        <f>B104&amp;"_"&amp;(COUNTIF($B$2:B104,B104))</f>
        <v>17331_67</v>
      </c>
      <c r="B104" s="66">
        <v>17331</v>
      </c>
      <c r="C104" s="4">
        <v>3236</v>
      </c>
      <c r="D104" t="s">
        <v>71</v>
      </c>
      <c r="E104">
        <v>412</v>
      </c>
      <c r="F104" t="s">
        <v>138</v>
      </c>
    </row>
    <row r="105" spans="1:6" x14ac:dyDescent="0.25">
      <c r="A105" s="3" t="str">
        <f>B105&amp;"_"&amp;(COUNTIF($B$2:B105,B105))</f>
        <v>17331_68</v>
      </c>
      <c r="B105" s="66">
        <v>17331</v>
      </c>
      <c r="C105" s="4">
        <v>3240</v>
      </c>
      <c r="D105" t="s">
        <v>71</v>
      </c>
      <c r="E105">
        <v>304</v>
      </c>
      <c r="F105" t="s">
        <v>139</v>
      </c>
    </row>
    <row r="106" spans="1:6" x14ac:dyDescent="0.25">
      <c r="A106" s="3" t="str">
        <f>B106&amp;"_"&amp;(COUNTIF($B$2:B106,B106))</f>
        <v>17336_1</v>
      </c>
      <c r="B106" s="66">
        <v>17336</v>
      </c>
      <c r="C106" s="4">
        <v>3048</v>
      </c>
      <c r="D106" t="s">
        <v>140</v>
      </c>
      <c r="E106">
        <v>620</v>
      </c>
      <c r="F106" t="s">
        <v>141</v>
      </c>
    </row>
    <row r="107" spans="1:6" x14ac:dyDescent="0.25">
      <c r="A107" s="3" t="str">
        <f>B107&amp;"_"&amp;(COUNTIF($B$2:B107,B107))</f>
        <v>17336_2</v>
      </c>
      <c r="B107" s="66">
        <v>17336</v>
      </c>
      <c r="C107" s="4">
        <v>3097</v>
      </c>
      <c r="D107" t="s">
        <v>140</v>
      </c>
      <c r="E107">
        <v>628</v>
      </c>
      <c r="F107" t="s">
        <v>142</v>
      </c>
    </row>
    <row r="108" spans="1:6" x14ac:dyDescent="0.25">
      <c r="A108" s="3" t="str">
        <f>B108&amp;"_"&amp;(COUNTIF($B$2:B108,B108))</f>
        <v>17336_3</v>
      </c>
      <c r="B108" s="66">
        <v>17336</v>
      </c>
      <c r="C108" s="4">
        <v>3106</v>
      </c>
      <c r="D108" t="s">
        <v>140</v>
      </c>
      <c r="E108">
        <v>576</v>
      </c>
      <c r="F108" t="s">
        <v>143</v>
      </c>
    </row>
    <row r="109" spans="1:6" x14ac:dyDescent="0.25">
      <c r="A109" s="3" t="str">
        <f>B109&amp;"_"&amp;(COUNTIF($B$2:B109,B109))</f>
        <v>17336_4</v>
      </c>
      <c r="B109" s="66">
        <v>17336</v>
      </c>
      <c r="C109" s="4">
        <v>3123</v>
      </c>
      <c r="D109" t="s">
        <v>140</v>
      </c>
      <c r="E109">
        <v>572</v>
      </c>
      <c r="F109" t="s">
        <v>144</v>
      </c>
    </row>
    <row r="110" spans="1:6" x14ac:dyDescent="0.25">
      <c r="A110" s="3" t="str">
        <f>B110&amp;"_"&amp;(COUNTIF($B$2:B110,B110))</f>
        <v>17336_5</v>
      </c>
      <c r="B110" s="66">
        <v>17336</v>
      </c>
      <c r="C110" s="4">
        <v>3144</v>
      </c>
      <c r="D110" t="s">
        <v>140</v>
      </c>
      <c r="E110">
        <v>533</v>
      </c>
      <c r="F110" t="s">
        <v>145</v>
      </c>
    </row>
    <row r="111" spans="1:6" x14ac:dyDescent="0.25">
      <c r="A111" s="3" t="str">
        <f>B111&amp;"_"&amp;(COUNTIF($B$2:B111,B111))</f>
        <v>17336_6</v>
      </c>
      <c r="B111" s="66">
        <v>17336</v>
      </c>
      <c r="C111" s="4">
        <v>3149</v>
      </c>
      <c r="D111" t="s">
        <v>140</v>
      </c>
      <c r="E111">
        <v>580</v>
      </c>
      <c r="F111" t="s">
        <v>146</v>
      </c>
    </row>
    <row r="112" spans="1:6" x14ac:dyDescent="0.25">
      <c r="A112" s="3" t="str">
        <f>B112&amp;"_"&amp;(COUNTIF($B$2:B112,B112))</f>
        <v>17336_7</v>
      </c>
      <c r="B112" s="66">
        <v>17336</v>
      </c>
      <c r="C112" s="4">
        <v>3154</v>
      </c>
      <c r="D112" t="s">
        <v>140</v>
      </c>
      <c r="E112">
        <v>600</v>
      </c>
      <c r="F112" t="s">
        <v>147</v>
      </c>
    </row>
    <row r="113" spans="1:6" x14ac:dyDescent="0.25">
      <c r="A113" s="3" t="str">
        <f>B113&amp;"_"&amp;(COUNTIF($B$2:B113,B113))</f>
        <v>17336_8</v>
      </c>
      <c r="B113" s="66">
        <v>17336</v>
      </c>
      <c r="C113" s="4">
        <v>3166</v>
      </c>
      <c r="D113" t="s">
        <v>140</v>
      </c>
      <c r="E113">
        <v>626</v>
      </c>
      <c r="F113" t="s">
        <v>148</v>
      </c>
    </row>
    <row r="114" spans="1:6" x14ac:dyDescent="0.25">
      <c r="A114" s="3" t="str">
        <f>B114&amp;"_"&amp;(COUNTIF($B$2:B114,B114))</f>
        <v>17336_9</v>
      </c>
      <c r="B114" s="66">
        <v>17336</v>
      </c>
      <c r="C114" s="4">
        <v>3255</v>
      </c>
      <c r="D114" t="s">
        <v>140</v>
      </c>
      <c r="E114">
        <v>432</v>
      </c>
      <c r="F114" t="s">
        <v>149</v>
      </c>
    </row>
    <row r="115" spans="1:6" x14ac:dyDescent="0.25">
      <c r="A115" s="3" t="str">
        <f>B115&amp;"_"&amp;(COUNTIF($B$2:B115,B115))</f>
        <v>17341_1</v>
      </c>
      <c r="B115" s="66">
        <v>17341</v>
      </c>
      <c r="C115" s="4">
        <v>3254</v>
      </c>
      <c r="D115" t="s">
        <v>150</v>
      </c>
      <c r="E115">
        <v>402</v>
      </c>
      <c r="F115" t="s">
        <v>151</v>
      </c>
    </row>
    <row r="116" spans="1:6" x14ac:dyDescent="0.25">
      <c r="A116" s="3" t="str">
        <f>B116&amp;"_"&amp;(COUNTIF($B$2:B116,B116))</f>
        <v>17411_1</v>
      </c>
      <c r="B116" s="66">
        <v>17411</v>
      </c>
      <c r="C116" s="4">
        <v>3174</v>
      </c>
      <c r="D116" t="s">
        <v>152</v>
      </c>
      <c r="E116">
        <v>244</v>
      </c>
      <c r="F116" t="s">
        <v>153</v>
      </c>
    </row>
    <row r="117" spans="1:6" x14ac:dyDescent="0.25">
      <c r="A117" s="3" t="str">
        <f>B117&amp;"_"&amp;(COUNTIF($B$2:B117,B117))</f>
        <v>17411_2</v>
      </c>
      <c r="B117" s="66">
        <v>17411</v>
      </c>
      <c r="C117" s="4">
        <v>3175</v>
      </c>
      <c r="D117" t="s">
        <v>152</v>
      </c>
      <c r="E117">
        <v>240</v>
      </c>
      <c r="F117" t="s">
        <v>154</v>
      </c>
    </row>
    <row r="118" spans="1:6" x14ac:dyDescent="0.25">
      <c r="A118" s="3" t="str">
        <f>B118&amp;"_"&amp;(COUNTIF($B$2:B118,B118))</f>
        <v>17411_3</v>
      </c>
      <c r="B118" s="66">
        <v>17411</v>
      </c>
      <c r="C118" s="4">
        <v>3259</v>
      </c>
      <c r="D118" t="s">
        <v>152</v>
      </c>
      <c r="E118">
        <v>110</v>
      </c>
      <c r="F118" t="s">
        <v>70</v>
      </c>
    </row>
    <row r="119" spans="1:6" x14ac:dyDescent="0.25">
      <c r="A119" s="3" t="str">
        <f>B119&amp;"_"&amp;(COUNTIF($B$2:B119,B119))</f>
        <v>17581_1</v>
      </c>
      <c r="B119" s="66">
        <v>17581</v>
      </c>
      <c r="C119" s="4">
        <v>3189</v>
      </c>
      <c r="D119" t="s">
        <v>155</v>
      </c>
      <c r="E119">
        <v>708</v>
      </c>
      <c r="F119" t="s">
        <v>156</v>
      </c>
    </row>
    <row r="120" spans="1:6" x14ac:dyDescent="0.25">
      <c r="A120" s="3" t="str">
        <f>B120&amp;"_"&amp;(COUNTIF($B$2:B120,B120))</f>
        <v>17581_2</v>
      </c>
      <c r="B120" s="66">
        <v>17581</v>
      </c>
      <c r="C120" s="4">
        <v>3191</v>
      </c>
      <c r="D120" t="s">
        <v>155</v>
      </c>
      <c r="E120">
        <v>760</v>
      </c>
      <c r="F120" t="s">
        <v>157</v>
      </c>
    </row>
    <row r="121" spans="1:6" x14ac:dyDescent="0.25">
      <c r="A121" s="3" t="str">
        <f>B121&amp;"_"&amp;(COUNTIF($B$2:B121,B121))</f>
        <v>17581_3</v>
      </c>
      <c r="B121" s="66">
        <v>17581</v>
      </c>
      <c r="C121" s="4">
        <v>3197</v>
      </c>
      <c r="D121" t="s">
        <v>155</v>
      </c>
      <c r="E121">
        <v>730</v>
      </c>
      <c r="F121" t="s">
        <v>158</v>
      </c>
    </row>
    <row r="122" spans="1:6" x14ac:dyDescent="0.25">
      <c r="A122" s="3" t="str">
        <f>B122&amp;"_"&amp;(COUNTIF($B$2:B122,B122))</f>
        <v>17581_4</v>
      </c>
      <c r="B122" s="66">
        <v>17581</v>
      </c>
      <c r="C122" s="4">
        <v>3201</v>
      </c>
      <c r="D122" t="s">
        <v>155</v>
      </c>
      <c r="E122">
        <v>706</v>
      </c>
      <c r="F122" t="s">
        <v>159</v>
      </c>
    </row>
    <row r="123" spans="1:6" x14ac:dyDescent="0.25">
      <c r="A123" s="3" t="str">
        <f>B123&amp;"_"&amp;(COUNTIF($B$2:B123,B123))</f>
        <v>17581_5</v>
      </c>
      <c r="B123" s="66">
        <v>17581</v>
      </c>
      <c r="C123" s="4">
        <v>3242</v>
      </c>
      <c r="D123" t="s">
        <v>155</v>
      </c>
      <c r="E123">
        <v>380</v>
      </c>
      <c r="F123" t="s">
        <v>160</v>
      </c>
    </row>
    <row r="124" spans="1:6" x14ac:dyDescent="0.25">
      <c r="A124" s="3" t="str">
        <f>B124&amp;"_"&amp;(COUNTIF($B$2:B124,B124))</f>
        <v>17586_1</v>
      </c>
      <c r="B124" s="66">
        <v>17586</v>
      </c>
      <c r="C124" s="4">
        <v>3049</v>
      </c>
      <c r="D124" t="s">
        <v>161</v>
      </c>
      <c r="E124">
        <v>369</v>
      </c>
      <c r="F124" t="s">
        <v>162</v>
      </c>
    </row>
    <row r="125" spans="1:6" x14ac:dyDescent="0.25">
      <c r="A125" s="3" t="str">
        <f>B125&amp;"_"&amp;(COUNTIF($B$2:B125,B125))</f>
        <v>17586_2</v>
      </c>
      <c r="B125" s="66">
        <v>17586</v>
      </c>
      <c r="C125" s="4">
        <v>3249</v>
      </c>
      <c r="D125" t="s">
        <v>161</v>
      </c>
      <c r="E125">
        <v>228</v>
      </c>
      <c r="F125" t="s">
        <v>163</v>
      </c>
    </row>
    <row r="126" spans="1:6" x14ac:dyDescent="0.25">
      <c r="A126" s="3" t="str">
        <f>B126&amp;"_"&amp;(COUNTIF($B$2:B126,B126))</f>
        <v>17591_1</v>
      </c>
      <c r="B126" s="66">
        <v>17591</v>
      </c>
      <c r="C126" s="4">
        <v>3190</v>
      </c>
      <c r="D126" t="s">
        <v>164</v>
      </c>
      <c r="E126">
        <v>153</v>
      </c>
      <c r="F126" t="s">
        <v>165</v>
      </c>
    </row>
    <row r="127" spans="1:6" x14ac:dyDescent="0.25">
      <c r="A127" s="3" t="str">
        <f>B127&amp;"_"&amp;(COUNTIF($B$2:B127,B127))</f>
        <v>17591_2</v>
      </c>
      <c r="B127" s="66">
        <v>17591</v>
      </c>
      <c r="C127" s="4">
        <v>3194</v>
      </c>
      <c r="D127" t="s">
        <v>164</v>
      </c>
      <c r="E127">
        <v>179</v>
      </c>
      <c r="F127" t="s">
        <v>166</v>
      </c>
    </row>
    <row r="128" spans="1:6" x14ac:dyDescent="0.25">
      <c r="A128" s="3" t="str">
        <f>B128&amp;"_"&amp;(COUNTIF($B$2:B128,B128))</f>
        <v>17591_3</v>
      </c>
      <c r="B128" s="66">
        <v>17591</v>
      </c>
      <c r="C128" s="4">
        <v>3199</v>
      </c>
      <c r="D128" t="s">
        <v>164</v>
      </c>
      <c r="E128">
        <v>148</v>
      </c>
      <c r="F128" t="s">
        <v>167</v>
      </c>
    </row>
    <row r="129" spans="1:6" x14ac:dyDescent="0.25">
      <c r="A129" s="3" t="str">
        <f>B129&amp;"_"&amp;(COUNTIF($B$2:B129,B129))</f>
        <v>17591_4</v>
      </c>
      <c r="B129" s="66">
        <v>17591</v>
      </c>
      <c r="C129" s="4">
        <v>3226</v>
      </c>
      <c r="D129" t="s">
        <v>164</v>
      </c>
      <c r="E129">
        <v>141</v>
      </c>
      <c r="F129" t="s">
        <v>168</v>
      </c>
    </row>
    <row r="130" spans="1:6" x14ac:dyDescent="0.25">
      <c r="A130" s="3" t="str">
        <f>B130&amp;"_"&amp;(COUNTIF($B$2:B130,B130))</f>
        <v>17601_1</v>
      </c>
      <c r="B130" s="66">
        <v>17601</v>
      </c>
      <c r="C130" s="4">
        <v>3185</v>
      </c>
      <c r="D130" t="s">
        <v>169</v>
      </c>
      <c r="E130">
        <v>482</v>
      </c>
      <c r="F130" t="s">
        <v>170</v>
      </c>
    </row>
    <row r="131" spans="1:6" x14ac:dyDescent="0.25">
      <c r="A131" s="3" t="str">
        <f>B131&amp;"_"&amp;(COUNTIF($B$2:B131,B131))</f>
        <v>17601_2</v>
      </c>
      <c r="B131" s="66">
        <v>17601</v>
      </c>
      <c r="C131" s="4">
        <v>3186</v>
      </c>
      <c r="D131" t="s">
        <v>169</v>
      </c>
      <c r="E131">
        <v>194</v>
      </c>
      <c r="F131" t="s">
        <v>70</v>
      </c>
    </row>
    <row r="132" spans="1:6" x14ac:dyDescent="0.25">
      <c r="A132" s="3" t="str">
        <f>B132&amp;"_"&amp;(COUNTIF($B$2:B132,B132))</f>
        <v>17601_3</v>
      </c>
      <c r="B132" s="66">
        <v>17601</v>
      </c>
      <c r="C132" s="4">
        <v>3209</v>
      </c>
      <c r="D132" t="s">
        <v>169</v>
      </c>
      <c r="E132">
        <v>540</v>
      </c>
      <c r="F132" t="s">
        <v>171</v>
      </c>
    </row>
    <row r="133" spans="1:6" x14ac:dyDescent="0.25">
      <c r="A133" s="3" t="str">
        <f>B133&amp;"_"&amp;(COUNTIF($B$2:B133,B133))</f>
        <v>17601_4</v>
      </c>
      <c r="B133" s="66">
        <v>17601</v>
      </c>
      <c r="C133" s="4">
        <v>3216</v>
      </c>
      <c r="D133" t="s">
        <v>169</v>
      </c>
      <c r="E133">
        <v>551</v>
      </c>
      <c r="F133" t="s">
        <v>172</v>
      </c>
    </row>
    <row r="134" spans="1:6" x14ac:dyDescent="0.25">
      <c r="A134" s="3" t="str">
        <f>B134&amp;"_"&amp;(COUNTIF($B$2:B134,B134))</f>
        <v>17601_5</v>
      </c>
      <c r="B134" s="66">
        <v>17601</v>
      </c>
      <c r="C134" s="4">
        <v>3235</v>
      </c>
      <c r="D134" t="s">
        <v>173</v>
      </c>
      <c r="E134">
        <v>640</v>
      </c>
      <c r="F134" t="s">
        <v>174</v>
      </c>
    </row>
    <row r="135" spans="1:6" x14ac:dyDescent="0.25">
      <c r="A135" s="3" t="str">
        <f>B135&amp;"_"&amp;(COUNTIF($B$2:B135,B135))</f>
        <v>17601_6</v>
      </c>
      <c r="B135" s="66">
        <v>17601</v>
      </c>
      <c r="C135" s="4">
        <v>3256</v>
      </c>
      <c r="D135" t="s">
        <v>173</v>
      </c>
      <c r="E135">
        <v>355</v>
      </c>
      <c r="F135" t="s">
        <v>175</v>
      </c>
    </row>
    <row r="136" spans="1:6" x14ac:dyDescent="0.25">
      <c r="A136" s="3" t="str">
        <f>B136&amp;"_"&amp;(COUNTIF($B$2:B136,B136))</f>
        <v>17601_7</v>
      </c>
      <c r="B136" s="66">
        <v>17601</v>
      </c>
      <c r="C136" s="4">
        <v>3260</v>
      </c>
      <c r="D136" t="s">
        <v>176</v>
      </c>
      <c r="E136">
        <v>402</v>
      </c>
      <c r="F136" t="s">
        <v>177</v>
      </c>
    </row>
    <row r="137" spans="1:6" x14ac:dyDescent="0.25">
      <c r="A137" s="3" t="str">
        <f>B137&amp;"_"&amp;(COUNTIF($B$2:B137,B137))</f>
        <v>17611_1</v>
      </c>
      <c r="B137" s="66">
        <v>17611</v>
      </c>
      <c r="C137" s="4">
        <v>3222</v>
      </c>
      <c r="D137" t="s">
        <v>178</v>
      </c>
      <c r="E137">
        <v>369</v>
      </c>
      <c r="F137" t="s">
        <v>70</v>
      </c>
    </row>
    <row r="138" spans="1:6" x14ac:dyDescent="0.25">
      <c r="A138" s="3" t="str">
        <f>B138&amp;"_"&amp;(COUNTIF($B$2:B138,B138))</f>
        <v>17611_2</v>
      </c>
      <c r="B138" s="66">
        <v>17611</v>
      </c>
      <c r="C138" s="4">
        <v>3223</v>
      </c>
      <c r="D138" t="s">
        <v>178</v>
      </c>
      <c r="E138">
        <v>380</v>
      </c>
      <c r="F138" t="s">
        <v>70</v>
      </c>
    </row>
    <row r="139" spans="1:6" x14ac:dyDescent="0.25">
      <c r="A139" s="3" t="str">
        <f>B139&amp;"_"&amp;(COUNTIF($B$2:B139,B139))</f>
        <v>17611_3</v>
      </c>
      <c r="B139" s="66">
        <v>17611</v>
      </c>
      <c r="C139" s="4">
        <v>3231</v>
      </c>
      <c r="D139" t="s">
        <v>178</v>
      </c>
      <c r="E139">
        <v>352</v>
      </c>
      <c r="F139" t="s">
        <v>179</v>
      </c>
    </row>
    <row r="140" spans="1:6" x14ac:dyDescent="0.25">
      <c r="A140" s="3" t="str">
        <f>B140&amp;"_"&amp;(COUNTIF($B$2:B140,B140))</f>
        <v>17621_1</v>
      </c>
      <c r="B140" s="66">
        <v>17621</v>
      </c>
      <c r="C140" s="4">
        <v>3248</v>
      </c>
      <c r="D140" t="s">
        <v>180</v>
      </c>
      <c r="E140">
        <v>326</v>
      </c>
      <c r="F140" t="s">
        <v>181</v>
      </c>
    </row>
    <row r="141" spans="1:6" x14ac:dyDescent="0.25">
      <c r="A141" s="3" t="str">
        <f>B141&amp;"_"&amp;(COUNTIF($B$2:B141,B141))</f>
        <v>17621_2</v>
      </c>
      <c r="B141" s="66">
        <v>17621</v>
      </c>
      <c r="C141" s="4">
        <v>3241</v>
      </c>
      <c r="D141" t="s">
        <v>180</v>
      </c>
      <c r="E141">
        <v>209</v>
      </c>
      <c r="F141" t="s">
        <v>182</v>
      </c>
    </row>
    <row r="142" spans="1:6" x14ac:dyDescent="0.25">
      <c r="A142" s="3" t="str">
        <f>B142&amp;"_"&amp;(COUNTIF($B$2:B142,B142))</f>
        <v>17626_1</v>
      </c>
      <c r="B142" s="66">
        <v>17626</v>
      </c>
      <c r="C142" s="4">
        <v>3084</v>
      </c>
      <c r="D142" t="s">
        <v>183</v>
      </c>
      <c r="E142">
        <v>838</v>
      </c>
      <c r="F142" t="s">
        <v>184</v>
      </c>
    </row>
    <row r="143" spans="1:6" x14ac:dyDescent="0.25">
      <c r="A143" s="3" t="str">
        <f>B143&amp;"_"&amp;(COUNTIF($B$2:B143,B143))</f>
        <v>17636_1</v>
      </c>
      <c r="B143" s="66">
        <v>17636</v>
      </c>
      <c r="C143" s="4">
        <v>3172</v>
      </c>
      <c r="D143" t="s">
        <v>185</v>
      </c>
      <c r="E143">
        <v>790</v>
      </c>
      <c r="F143" t="s">
        <v>186</v>
      </c>
    </row>
    <row r="144" spans="1:6" x14ac:dyDescent="0.25">
      <c r="A144" s="3" t="str">
        <f>B144&amp;"_"&amp;(COUNTIF($B$2:B144,B144))</f>
        <v>17636_2</v>
      </c>
      <c r="B144" s="66">
        <v>17636</v>
      </c>
      <c r="C144" s="4">
        <v>3207</v>
      </c>
      <c r="D144" t="s">
        <v>185</v>
      </c>
      <c r="E144">
        <v>731</v>
      </c>
      <c r="F144" t="s">
        <v>187</v>
      </c>
    </row>
    <row r="145" spans="1:6" x14ac:dyDescent="0.25">
      <c r="A145" s="3" t="str">
        <f>B145&amp;"_"&amp;(COUNTIF($B$2:B145,B145))</f>
        <v>17636_3</v>
      </c>
      <c r="B145" s="66">
        <v>17636</v>
      </c>
      <c r="C145" s="4">
        <v>3208</v>
      </c>
      <c r="D145" t="s">
        <v>185</v>
      </c>
      <c r="E145">
        <v>728</v>
      </c>
      <c r="F145" t="s">
        <v>188</v>
      </c>
    </row>
    <row r="146" spans="1:6" x14ac:dyDescent="0.25">
      <c r="A146" s="3" t="str">
        <f>B146&amp;"_"&amp;(COUNTIF($B$2:B146,B146))</f>
        <v>17636_4</v>
      </c>
      <c r="B146" s="66">
        <v>17636</v>
      </c>
      <c r="C146" s="4">
        <v>3211</v>
      </c>
      <c r="D146" t="s">
        <v>185</v>
      </c>
      <c r="E146">
        <v>736</v>
      </c>
      <c r="F146" t="s">
        <v>189</v>
      </c>
    </row>
    <row r="147" spans="1:6" x14ac:dyDescent="0.25">
      <c r="A147" s="3" t="str">
        <f>B147&amp;"_"&amp;(COUNTIF($B$2:B147,B147))</f>
        <v>17636_5</v>
      </c>
      <c r="B147" s="66">
        <v>17636</v>
      </c>
      <c r="C147" s="4">
        <v>3261</v>
      </c>
      <c r="D147" t="s">
        <v>185</v>
      </c>
      <c r="E147">
        <v>370</v>
      </c>
      <c r="F147" t="s">
        <v>190</v>
      </c>
    </row>
    <row r="148" spans="1:6" x14ac:dyDescent="0.25">
      <c r="A148" s="3" t="str">
        <f>B148&amp;"_"&amp;(COUNTIF($B$2:B148,B148))</f>
        <v>17651_1</v>
      </c>
      <c r="B148" s="66">
        <v>17651</v>
      </c>
      <c r="C148" s="4">
        <v>3023</v>
      </c>
      <c r="D148" t="s">
        <v>191</v>
      </c>
      <c r="E148">
        <v>652</v>
      </c>
      <c r="F148" t="s">
        <v>192</v>
      </c>
    </row>
    <row r="149" spans="1:6" x14ac:dyDescent="0.25">
      <c r="A149" s="3" t="str">
        <f>B149&amp;"_"&amp;(COUNTIF($B$2:B149,B149))</f>
        <v>17651_2</v>
      </c>
      <c r="B149" s="66">
        <v>17651</v>
      </c>
      <c r="C149" s="4">
        <v>3128</v>
      </c>
      <c r="D149" t="s">
        <v>191</v>
      </c>
      <c r="E149">
        <v>720</v>
      </c>
      <c r="F149" t="s">
        <v>193</v>
      </c>
    </row>
    <row r="150" spans="1:6" x14ac:dyDescent="0.25">
      <c r="A150" s="3" t="str">
        <f>B150&amp;"_"&amp;(COUNTIF($B$2:B150,B150))</f>
        <v>17651_3</v>
      </c>
      <c r="B150" s="66">
        <v>17651</v>
      </c>
      <c r="C150" s="4">
        <v>3195</v>
      </c>
      <c r="D150" t="s">
        <v>191</v>
      </c>
      <c r="E150">
        <v>637</v>
      </c>
      <c r="F150" t="s">
        <v>194</v>
      </c>
    </row>
    <row r="151" spans="1:6" x14ac:dyDescent="0.25">
      <c r="A151" s="3" t="str">
        <f>B151&amp;"_"&amp;(COUNTIF($B$2:B151,B151))</f>
        <v>17651_4</v>
      </c>
      <c r="B151" s="66">
        <v>17651</v>
      </c>
      <c r="C151" s="4">
        <v>3232</v>
      </c>
      <c r="D151" t="s">
        <v>191</v>
      </c>
      <c r="E151">
        <v>582</v>
      </c>
      <c r="F151" t="s">
        <v>195</v>
      </c>
    </row>
    <row r="152" spans="1:6" x14ac:dyDescent="0.25">
      <c r="A152" s="3" t="str">
        <f>B152&amp;"_"&amp;(COUNTIF($B$2:B152,B152))</f>
        <v>17651_5</v>
      </c>
      <c r="B152" s="66">
        <v>17651</v>
      </c>
      <c r="C152" s="4">
        <v>3239</v>
      </c>
      <c r="D152" t="s">
        <v>191</v>
      </c>
      <c r="E152">
        <v>296</v>
      </c>
      <c r="F152" t="s">
        <v>196</v>
      </c>
    </row>
    <row r="153" spans="1:6" x14ac:dyDescent="0.25">
      <c r="A153" s="3" t="str">
        <f>B153&amp;"_"&amp;(COUNTIF($B$2:B153,B153))</f>
        <v>17661_1</v>
      </c>
      <c r="B153" s="66">
        <v>17661</v>
      </c>
      <c r="C153" s="4">
        <v>3188</v>
      </c>
      <c r="D153" t="s">
        <v>197</v>
      </c>
      <c r="E153">
        <v>49</v>
      </c>
      <c r="F153" t="s">
        <v>70</v>
      </c>
    </row>
    <row r="154" spans="1:6" x14ac:dyDescent="0.25">
      <c r="A154" s="3" t="str">
        <f>B154&amp;"_"&amp;(COUNTIF($B$2:B154,B154))</f>
        <v>17661_2</v>
      </c>
      <c r="B154" s="66">
        <v>17661</v>
      </c>
      <c r="C154" s="4">
        <v>3258</v>
      </c>
      <c r="D154" t="s">
        <v>197</v>
      </c>
      <c r="E154">
        <v>77</v>
      </c>
      <c r="F154" t="s">
        <v>198</v>
      </c>
    </row>
    <row r="155" spans="1:6" x14ac:dyDescent="0.25">
      <c r="A155" s="3" t="str">
        <f>B155&amp;"_"&amp;(COUNTIF($B$2:B155,B155))</f>
        <v>17666_1</v>
      </c>
      <c r="B155" s="66">
        <v>17666</v>
      </c>
      <c r="C155" s="4">
        <v>3213</v>
      </c>
      <c r="D155" t="s">
        <v>199</v>
      </c>
      <c r="E155">
        <v>458</v>
      </c>
      <c r="F155" t="s">
        <v>200</v>
      </c>
    </row>
    <row r="156" spans="1:6" x14ac:dyDescent="0.25">
      <c r="A156" s="3" t="str">
        <f>B156&amp;"_"&amp;(COUNTIF($B$2:B156,B156))</f>
        <v>17666_2</v>
      </c>
      <c r="B156" s="66">
        <v>17666</v>
      </c>
      <c r="C156" s="4">
        <v>3217</v>
      </c>
      <c r="D156" t="s">
        <v>201</v>
      </c>
      <c r="E156">
        <v>370</v>
      </c>
      <c r="F156" t="s">
        <v>202</v>
      </c>
    </row>
    <row r="157" spans="1:6" x14ac:dyDescent="0.25">
      <c r="A157" s="3" t="str">
        <f>B157&amp;"_"&amp;(COUNTIF($B$2:B157,B157))</f>
        <v>17666_3</v>
      </c>
      <c r="B157" s="66">
        <v>17666</v>
      </c>
      <c r="C157" s="4">
        <v>3218</v>
      </c>
      <c r="D157" t="s">
        <v>201</v>
      </c>
      <c r="E157">
        <v>263</v>
      </c>
      <c r="F157" t="s">
        <v>203</v>
      </c>
    </row>
    <row r="158" spans="1:6" x14ac:dyDescent="0.25">
      <c r="A158" s="3" t="str">
        <f>B158&amp;"_"&amp;(COUNTIF($B$2:B158,B158))</f>
        <v>17666_4</v>
      </c>
      <c r="B158" s="66">
        <v>17666</v>
      </c>
      <c r="C158" s="4">
        <v>3245</v>
      </c>
      <c r="D158" t="s">
        <v>204</v>
      </c>
      <c r="E158">
        <v>196</v>
      </c>
      <c r="F158" t="s">
        <v>205</v>
      </c>
    </row>
    <row r="159" spans="1:6" x14ac:dyDescent="0.25">
      <c r="A159" s="3" t="str">
        <f>B159&amp;"_"&amp;(COUNTIF($B$2:B159,B159))</f>
        <v>17783_1</v>
      </c>
      <c r="B159" s="66">
        <v>17783</v>
      </c>
      <c r="C159" s="4">
        <v>3014</v>
      </c>
      <c r="D159" t="s">
        <v>206</v>
      </c>
      <c r="E159">
        <v>303</v>
      </c>
      <c r="F159" t="s">
        <v>207</v>
      </c>
    </row>
    <row r="160" spans="1:6" x14ac:dyDescent="0.25">
      <c r="A160" s="3" t="str">
        <f>B160&amp;"_"&amp;(COUNTIF($B$2:B160,B160))</f>
        <v>17783_2</v>
      </c>
      <c r="B160" s="66">
        <v>17783</v>
      </c>
      <c r="C160" s="4">
        <v>3026</v>
      </c>
      <c r="D160" t="s">
        <v>208</v>
      </c>
      <c r="E160">
        <v>222</v>
      </c>
      <c r="F160" t="s">
        <v>209</v>
      </c>
    </row>
    <row r="161" spans="1:6" x14ac:dyDescent="0.25">
      <c r="A161" s="3" t="str">
        <f>B161&amp;"_"&amp;(COUNTIF($B$2:B161,B161))</f>
        <v>17783_3</v>
      </c>
      <c r="B161" s="66">
        <v>17783</v>
      </c>
      <c r="C161" s="4">
        <v>3119</v>
      </c>
      <c r="D161" t="s">
        <v>210</v>
      </c>
      <c r="E161">
        <v>290</v>
      </c>
      <c r="F161" t="s">
        <v>211</v>
      </c>
    </row>
    <row r="162" spans="1:6" x14ac:dyDescent="0.25">
      <c r="A162" s="3" t="str">
        <f>B162&amp;"_"&amp;(COUNTIF($B$2:B162,B162))</f>
        <v>17783_4</v>
      </c>
      <c r="B162" s="66">
        <v>17783</v>
      </c>
      <c r="C162" s="4">
        <v>3193</v>
      </c>
      <c r="D162" t="s">
        <v>212</v>
      </c>
      <c r="E162">
        <v>177</v>
      </c>
      <c r="F162" t="s">
        <v>213</v>
      </c>
    </row>
    <row r="163" spans="1:6" x14ac:dyDescent="0.25">
      <c r="A163" s="3" t="str">
        <f>B163&amp;"_"&amp;(COUNTIF($B$2:B163,B163))</f>
        <v>17783_5</v>
      </c>
      <c r="B163" s="66">
        <v>17783</v>
      </c>
      <c r="C163" s="4">
        <v>3196</v>
      </c>
      <c r="D163" t="s">
        <v>214</v>
      </c>
      <c r="E163">
        <v>510</v>
      </c>
      <c r="F163" t="s">
        <v>215</v>
      </c>
    </row>
    <row r="164" spans="1:6" x14ac:dyDescent="0.25">
      <c r="A164" s="3" t="str">
        <f>B164&amp;"_"&amp;(COUNTIF($B$2:B164,B164))</f>
        <v>17783_6</v>
      </c>
      <c r="B164" s="66">
        <v>17783</v>
      </c>
      <c r="C164" s="4">
        <v>3200</v>
      </c>
      <c r="D164" t="s">
        <v>214</v>
      </c>
      <c r="E164">
        <v>645</v>
      </c>
      <c r="F164" t="s">
        <v>216</v>
      </c>
    </row>
    <row r="165" spans="1:6" x14ac:dyDescent="0.25">
      <c r="A165" s="3" t="str">
        <f>B165&amp;"_"&amp;(COUNTIF($B$2:B165,B165))</f>
        <v>17783_7</v>
      </c>
      <c r="B165" s="66">
        <v>17783</v>
      </c>
      <c r="C165" s="4">
        <v>3210</v>
      </c>
      <c r="D165" t="s">
        <v>214</v>
      </c>
      <c r="E165">
        <v>647</v>
      </c>
      <c r="F165" t="s">
        <v>217</v>
      </c>
    </row>
    <row r="166" spans="1:6" x14ac:dyDescent="0.25">
      <c r="A166" s="3" t="str">
        <f>B166&amp;"_"&amp;(COUNTIF($B$2:B166,B166))</f>
        <v>17783_8</v>
      </c>
      <c r="B166" s="66">
        <v>17783</v>
      </c>
      <c r="C166" s="4">
        <v>3212</v>
      </c>
      <c r="D166" t="s">
        <v>218</v>
      </c>
      <c r="E166">
        <v>144</v>
      </c>
      <c r="F166" t="s">
        <v>219</v>
      </c>
    </row>
    <row r="167" spans="1:6" x14ac:dyDescent="0.25">
      <c r="A167" s="3" t="str">
        <f>B167&amp;"_"&amp;(COUNTIF($B$2:B167,B167))</f>
        <v>17783_9</v>
      </c>
      <c r="B167" s="66">
        <v>17783</v>
      </c>
      <c r="C167" s="4">
        <v>3214</v>
      </c>
      <c r="D167" t="s">
        <v>220</v>
      </c>
      <c r="E167">
        <v>349</v>
      </c>
      <c r="F167" t="s">
        <v>221</v>
      </c>
    </row>
    <row r="168" spans="1:6" x14ac:dyDescent="0.25">
      <c r="A168" s="3" t="str">
        <f>B168&amp;"_"&amp;(COUNTIF($B$2:B168,B168))</f>
        <v>17783_10</v>
      </c>
      <c r="B168" s="66">
        <v>17783</v>
      </c>
      <c r="C168" s="4">
        <v>3215</v>
      </c>
      <c r="D168" t="s">
        <v>214</v>
      </c>
      <c r="E168">
        <v>659</v>
      </c>
      <c r="F168" t="s">
        <v>222</v>
      </c>
    </row>
    <row r="169" spans="1:6" x14ac:dyDescent="0.25">
      <c r="A169" s="3" t="str">
        <f>B169&amp;"_"&amp;(COUNTIF($B$2:B169,B169))</f>
        <v>17783_11</v>
      </c>
      <c r="B169" s="66">
        <v>17783</v>
      </c>
      <c r="C169" s="4">
        <v>3225</v>
      </c>
      <c r="D169" t="s">
        <v>214</v>
      </c>
      <c r="E169">
        <v>656</v>
      </c>
      <c r="F169" t="s">
        <v>223</v>
      </c>
    </row>
    <row r="170" spans="1:6" x14ac:dyDescent="0.25">
      <c r="A170" s="3" t="str">
        <f>B170&amp;"_"&amp;(COUNTIF($B$2:B170,B170))</f>
        <v>17783_12</v>
      </c>
      <c r="B170" s="66">
        <v>17783</v>
      </c>
      <c r="C170" s="4">
        <v>3228</v>
      </c>
      <c r="D170" t="s">
        <v>220</v>
      </c>
      <c r="E170">
        <v>335</v>
      </c>
      <c r="F170" t="s">
        <v>224</v>
      </c>
    </row>
    <row r="171" spans="1:6" x14ac:dyDescent="0.25">
      <c r="A171" s="3" t="str">
        <f>B171&amp;"_"&amp;(COUNTIF($B$2:B171,B171))</f>
        <v>17783_13</v>
      </c>
      <c r="B171" s="66">
        <v>17783</v>
      </c>
      <c r="C171" s="4">
        <v>3229</v>
      </c>
      <c r="D171" t="s">
        <v>225</v>
      </c>
      <c r="E171">
        <v>286</v>
      </c>
      <c r="F171" t="s">
        <v>226</v>
      </c>
    </row>
    <row r="172" spans="1:6" x14ac:dyDescent="0.25">
      <c r="A172" s="3" t="str">
        <f>B172&amp;"_"&amp;(COUNTIF($B$2:B172,B172))</f>
        <v>17783_14</v>
      </c>
      <c r="B172" s="66">
        <v>17783</v>
      </c>
      <c r="C172" s="4">
        <v>3230</v>
      </c>
      <c r="D172" t="s">
        <v>227</v>
      </c>
      <c r="E172">
        <v>111</v>
      </c>
      <c r="F172" t="s">
        <v>228</v>
      </c>
    </row>
    <row r="173" spans="1:6" x14ac:dyDescent="0.25">
      <c r="A173" s="3" t="str">
        <f>B173&amp;"_"&amp;(COUNTIF($B$2:B173,B173))</f>
        <v>17783_15</v>
      </c>
      <c r="B173" s="66">
        <v>17783</v>
      </c>
      <c r="C173" s="4">
        <v>3233</v>
      </c>
      <c r="D173" t="s">
        <v>214</v>
      </c>
      <c r="E173">
        <v>676</v>
      </c>
      <c r="F173" t="s">
        <v>229</v>
      </c>
    </row>
    <row r="174" spans="1:6" x14ac:dyDescent="0.25">
      <c r="A174" s="3" t="str">
        <f>B174&amp;"_"&amp;(COUNTIF($B$2:B174,B174))</f>
        <v>17783_16</v>
      </c>
      <c r="B174" s="66">
        <v>17783</v>
      </c>
      <c r="C174" s="4">
        <v>3237</v>
      </c>
      <c r="D174" t="s">
        <v>230</v>
      </c>
      <c r="E174">
        <v>150</v>
      </c>
      <c r="F174" t="s">
        <v>231</v>
      </c>
    </row>
    <row r="175" spans="1:6" x14ac:dyDescent="0.25">
      <c r="A175" s="3" t="str">
        <f>B175&amp;"_"&amp;(COUNTIF($B$2:B175,B175))</f>
        <v>17783_17</v>
      </c>
      <c r="B175" s="66">
        <v>17783</v>
      </c>
      <c r="C175" s="4">
        <v>3238</v>
      </c>
      <c r="D175" t="s">
        <v>214</v>
      </c>
      <c r="E175">
        <v>549</v>
      </c>
      <c r="F175" t="s">
        <v>232</v>
      </c>
    </row>
    <row r="176" spans="1:6" x14ac:dyDescent="0.25">
      <c r="A176" s="3" t="str">
        <f>B176&amp;"_"&amp;(COUNTIF($B$2:B176,B176))</f>
        <v>17783_18</v>
      </c>
      <c r="B176" s="66">
        <v>17783</v>
      </c>
      <c r="C176" s="4">
        <v>3251</v>
      </c>
      <c r="D176" t="s">
        <v>214</v>
      </c>
      <c r="E176">
        <v>559</v>
      </c>
      <c r="F176" t="s">
        <v>233</v>
      </c>
    </row>
    <row r="177" spans="1:6" x14ac:dyDescent="0.25">
      <c r="A177" s="3" t="str">
        <f>B177&amp;"_"&amp;(COUNTIF($B$2:B177,B177))</f>
        <v>17783_19</v>
      </c>
      <c r="B177" s="66">
        <v>17783</v>
      </c>
      <c r="C177" s="4">
        <v>3252</v>
      </c>
      <c r="D177" t="s">
        <v>220</v>
      </c>
      <c r="E177">
        <v>329</v>
      </c>
      <c r="F177" t="s">
        <v>234</v>
      </c>
    </row>
    <row r="178" spans="1:6" x14ac:dyDescent="0.25">
      <c r="A178" s="3" t="str">
        <f>B178&amp;"_"&amp;(COUNTIF($B$2:B178,B178))</f>
        <v>17783_20</v>
      </c>
      <c r="B178" s="66">
        <v>17783</v>
      </c>
      <c r="C178" s="4">
        <v>3253</v>
      </c>
      <c r="D178" t="s">
        <v>230</v>
      </c>
      <c r="E178">
        <v>153</v>
      </c>
      <c r="F178" t="s">
        <v>235</v>
      </c>
    </row>
    <row r="179" spans="1:6" x14ac:dyDescent="0.25">
      <c r="A179" s="3" t="str">
        <f>B179&amp;"_"&amp;(COUNTIF($B$2:B179,B179))</f>
        <v>17783_21</v>
      </c>
      <c r="B179" s="66">
        <v>17783</v>
      </c>
      <c r="C179" s="4">
        <v>3262</v>
      </c>
      <c r="D179" t="s">
        <v>206</v>
      </c>
      <c r="E179">
        <v>372</v>
      </c>
      <c r="F179" t="s">
        <v>236</v>
      </c>
    </row>
    <row r="180" spans="1:6" x14ac:dyDescent="0.25">
      <c r="A180" s="3" t="str">
        <f>B180&amp;"_"&amp;(COUNTIF($B$2:B180,B180))</f>
        <v>17783_22</v>
      </c>
      <c r="B180" s="66">
        <v>17783</v>
      </c>
      <c r="C180" s="4">
        <v>3263</v>
      </c>
      <c r="D180" t="s">
        <v>237</v>
      </c>
      <c r="E180">
        <v>60</v>
      </c>
      <c r="F180" t="s">
        <v>238</v>
      </c>
    </row>
    <row r="181" spans="1:6" x14ac:dyDescent="0.25">
      <c r="A181" s="3" t="str">
        <f>B181&amp;"_"&amp;(COUNTIF($B$2:B181,B181))</f>
        <v>17783_23</v>
      </c>
      <c r="B181" s="66">
        <v>17783</v>
      </c>
      <c r="C181" s="4">
        <v>3265</v>
      </c>
      <c r="D181" t="s">
        <v>239</v>
      </c>
      <c r="E181">
        <v>270</v>
      </c>
      <c r="F181" t="s">
        <v>240</v>
      </c>
    </row>
    <row r="182" spans="1:6" x14ac:dyDescent="0.25">
      <c r="A182" s="3" t="str">
        <f>B182&amp;"_"&amp;(COUNTIF($B$2:B182,B182))</f>
        <v>17861_1</v>
      </c>
      <c r="B182" s="66">
        <v>17861</v>
      </c>
      <c r="C182" s="4">
        <v>3082</v>
      </c>
      <c r="D182" t="s">
        <v>241</v>
      </c>
      <c r="E182">
        <v>379</v>
      </c>
      <c r="F182" t="s">
        <v>242</v>
      </c>
    </row>
    <row r="183" spans="1:6" x14ac:dyDescent="0.25">
      <c r="A183" s="3" t="str">
        <f>B183&amp;"_"&amp;(COUNTIF($B$2:B183,B183))</f>
        <v>17861_2</v>
      </c>
      <c r="B183" s="66">
        <v>17861</v>
      </c>
      <c r="C183" s="4">
        <v>3264</v>
      </c>
      <c r="D183" t="s">
        <v>241</v>
      </c>
      <c r="E183">
        <v>414</v>
      </c>
      <c r="F183" t="s">
        <v>243</v>
      </c>
    </row>
    <row r="184" spans="1:6" x14ac:dyDescent="0.25">
      <c r="A184" s="3" t="str">
        <f>B184&amp;"_"&amp;(COUNTIF($B$2:B184,B184))</f>
        <v>17871_1</v>
      </c>
      <c r="B184" s="66">
        <v>17871</v>
      </c>
      <c r="C184" s="4">
        <v>3267</v>
      </c>
      <c r="D184" t="s">
        <v>244</v>
      </c>
      <c r="E184">
        <v>450</v>
      </c>
      <c r="F184" t="s">
        <v>245</v>
      </c>
    </row>
    <row r="185" spans="1:6" x14ac:dyDescent="0.25">
      <c r="A185" s="3" t="str">
        <f>B185&amp;"_"&amp;(COUNTIF($B$2:B185,B185))</f>
        <v>17871_2</v>
      </c>
      <c r="B185" s="66">
        <v>17871</v>
      </c>
      <c r="C185" s="4">
        <v>3045</v>
      </c>
      <c r="D185" t="s">
        <v>246</v>
      </c>
      <c r="E185">
        <v>508</v>
      </c>
      <c r="F185" t="s">
        <v>58</v>
      </c>
    </row>
    <row r="186" spans="1:6" x14ac:dyDescent="0.25">
      <c r="A186" s="3" t="str">
        <f>B186&amp;"_"&amp;(COUNTIF($B$2:B186,B186))</f>
        <v>17871_3</v>
      </c>
      <c r="B186" s="66">
        <v>17871</v>
      </c>
      <c r="C186" s="4">
        <v>3120</v>
      </c>
      <c r="D186" t="s">
        <v>247</v>
      </c>
      <c r="E186">
        <v>280</v>
      </c>
      <c r="F186" t="s">
        <v>248</v>
      </c>
    </row>
    <row r="187" spans="1:6" x14ac:dyDescent="0.25">
      <c r="A187" s="3" t="str">
        <f>B187&amp;"_"&amp;(COUNTIF($B$2:B187,B187))</f>
        <v>17871_4</v>
      </c>
      <c r="B187" s="66">
        <v>17871</v>
      </c>
      <c r="C187" s="4">
        <v>3266</v>
      </c>
      <c r="D187" t="s">
        <v>249</v>
      </c>
      <c r="E187">
        <v>505</v>
      </c>
      <c r="F187" t="s">
        <v>250</v>
      </c>
    </row>
    <row r="188" spans="1:6" x14ac:dyDescent="0.25">
      <c r="A188" s="3" t="str">
        <f>B188&amp;"_"&amp;(COUNTIF($B$2:B188,B188))</f>
        <v>17871_5</v>
      </c>
      <c r="B188" s="66">
        <v>17871</v>
      </c>
      <c r="C188" s="4">
        <v>3155</v>
      </c>
      <c r="D188" t="s">
        <v>246</v>
      </c>
      <c r="E188">
        <v>357</v>
      </c>
      <c r="F188" t="s">
        <v>251</v>
      </c>
    </row>
    <row r="189" spans="1:6" x14ac:dyDescent="0.25">
      <c r="A189" s="3" t="str">
        <f>B189&amp;"_"&amp;(COUNTIF($B$2:B189,B189))</f>
        <v>17871_6</v>
      </c>
      <c r="B189" s="66">
        <v>17871</v>
      </c>
      <c r="C189" s="4">
        <v>3273</v>
      </c>
      <c r="D189" t="s">
        <v>252</v>
      </c>
      <c r="E189">
        <v>417</v>
      </c>
      <c r="F189" t="s">
        <v>253</v>
      </c>
    </row>
    <row r="190" spans="1:6" x14ac:dyDescent="0.25">
      <c r="A190" s="3" t="str">
        <f>B190&amp;"_"&amp;(COUNTIF($B$2:B190,B190))</f>
        <v>17876_1</v>
      </c>
      <c r="B190" s="66">
        <v>17876</v>
      </c>
      <c r="C190" s="4">
        <v>3268</v>
      </c>
      <c r="D190" t="s">
        <v>254</v>
      </c>
      <c r="E190">
        <v>480</v>
      </c>
      <c r="F190" t="s">
        <v>255</v>
      </c>
    </row>
    <row r="191" spans="1:6" x14ac:dyDescent="0.25">
      <c r="A191" s="3" t="str">
        <f>B191&amp;"_"&amp;(COUNTIF($B$2:B191,B191))</f>
        <v>17876_2</v>
      </c>
      <c r="B191" s="66">
        <v>17876</v>
      </c>
      <c r="C191" s="4">
        <v>3003</v>
      </c>
      <c r="D191" t="s">
        <v>256</v>
      </c>
      <c r="E191">
        <v>401</v>
      </c>
      <c r="F191" t="s">
        <v>257</v>
      </c>
    </row>
    <row r="192" spans="1:6" x14ac:dyDescent="0.25">
      <c r="A192" s="3" t="str">
        <f>B192&amp;"_"&amp;(COUNTIF($B$2:B192,B192))</f>
        <v>17876_3</v>
      </c>
      <c r="B192" s="66">
        <v>17876</v>
      </c>
      <c r="C192" s="4">
        <v>3017</v>
      </c>
      <c r="D192" t="s">
        <v>256</v>
      </c>
      <c r="E192">
        <v>368</v>
      </c>
      <c r="F192" t="s">
        <v>258</v>
      </c>
    </row>
    <row r="193" spans="1:6" x14ac:dyDescent="0.25">
      <c r="A193" s="3" t="str">
        <f>B193&amp;"_"&amp;(COUNTIF($B$2:B193,B193))</f>
        <v>17876_4</v>
      </c>
      <c r="B193" s="66">
        <v>17876</v>
      </c>
      <c r="C193" s="4">
        <v>3037</v>
      </c>
      <c r="D193" t="s">
        <v>259</v>
      </c>
      <c r="E193">
        <v>585</v>
      </c>
      <c r="F193" t="s">
        <v>260</v>
      </c>
    </row>
    <row r="194" spans="1:6" x14ac:dyDescent="0.25">
      <c r="A194" s="3" t="str">
        <f>B194&amp;"_"&amp;(COUNTIF($B$2:B194,B194))</f>
        <v>17876_5</v>
      </c>
      <c r="B194" s="66">
        <v>17876</v>
      </c>
      <c r="C194" s="4">
        <v>3050</v>
      </c>
      <c r="D194" t="s">
        <v>261</v>
      </c>
      <c r="E194">
        <v>421</v>
      </c>
      <c r="F194" t="s">
        <v>215</v>
      </c>
    </row>
    <row r="195" spans="1:6" x14ac:dyDescent="0.25">
      <c r="A195" s="3" t="str">
        <f>B195&amp;"_"&amp;(COUNTIF($B$2:B195,B195))</f>
        <v>17876_6</v>
      </c>
      <c r="B195" s="66">
        <v>17876</v>
      </c>
      <c r="C195" s="4">
        <v>3054</v>
      </c>
      <c r="D195" t="s">
        <v>256</v>
      </c>
      <c r="E195">
        <v>449</v>
      </c>
      <c r="F195" t="s">
        <v>262</v>
      </c>
    </row>
    <row r="196" spans="1:6" x14ac:dyDescent="0.25">
      <c r="A196" s="3" t="str">
        <f>B196&amp;"_"&amp;(COUNTIF($B$2:B196,B196))</f>
        <v>17876_7</v>
      </c>
      <c r="B196" s="66">
        <v>17876</v>
      </c>
      <c r="C196" s="4">
        <v>3110</v>
      </c>
      <c r="D196" t="s">
        <v>256</v>
      </c>
      <c r="E196">
        <v>456</v>
      </c>
      <c r="F196" t="s">
        <v>263</v>
      </c>
    </row>
    <row r="197" spans="1:6" x14ac:dyDescent="0.25">
      <c r="A197" s="3" t="str">
        <f>B197&amp;"_"&amp;(COUNTIF($B$2:B197,B197))</f>
        <v>17876_8</v>
      </c>
      <c r="B197" s="66">
        <v>17876</v>
      </c>
      <c r="C197" s="4">
        <v>3170</v>
      </c>
      <c r="D197" t="s">
        <v>259</v>
      </c>
      <c r="E197">
        <v>552</v>
      </c>
      <c r="F197" t="s">
        <v>264</v>
      </c>
    </row>
    <row r="198" spans="1:6" x14ac:dyDescent="0.25">
      <c r="A198" s="3" t="str">
        <f>B198&amp;"_"&amp;(COUNTIF($B$2:B198,B198))</f>
        <v>17876_9</v>
      </c>
      <c r="B198" s="66">
        <v>17876</v>
      </c>
      <c r="C198" s="4">
        <v>3171</v>
      </c>
      <c r="D198" t="s">
        <v>265</v>
      </c>
      <c r="E198">
        <v>380</v>
      </c>
      <c r="F198" t="s">
        <v>266</v>
      </c>
    </row>
    <row r="199" spans="1:6" x14ac:dyDescent="0.25">
      <c r="A199" s="3" t="str">
        <f>B199&amp;"_"&amp;(COUNTIF($B$2:B199,B199))</f>
        <v>17876_10</v>
      </c>
      <c r="B199" s="66">
        <v>17876</v>
      </c>
      <c r="C199" s="4">
        <v>3271</v>
      </c>
      <c r="D199" t="s">
        <v>267</v>
      </c>
      <c r="E199">
        <v>372</v>
      </c>
      <c r="F199" t="s">
        <v>70</v>
      </c>
    </row>
    <row r="200" spans="1:6" x14ac:dyDescent="0.25">
      <c r="A200" s="3" t="str">
        <f>B200&amp;"_"&amp;(COUNTIF($B$2:B200,B200))</f>
        <v>17901_1</v>
      </c>
      <c r="B200" s="66">
        <v>17901</v>
      </c>
      <c r="C200" s="4">
        <v>3090</v>
      </c>
      <c r="D200" t="s">
        <v>206</v>
      </c>
      <c r="E200">
        <v>394</v>
      </c>
      <c r="F200" t="s">
        <v>268</v>
      </c>
    </row>
    <row r="201" spans="1:6" x14ac:dyDescent="0.25">
      <c r="A201" s="3" t="str">
        <f>B201&amp;"_"&amp;(COUNTIF($B$2:B201,B201))</f>
        <v>17901_2</v>
      </c>
      <c r="B201" s="66">
        <v>17901</v>
      </c>
      <c r="C201" s="4">
        <v>3122</v>
      </c>
      <c r="D201" t="s">
        <v>269</v>
      </c>
      <c r="E201">
        <v>300</v>
      </c>
      <c r="F201" t="s">
        <v>270</v>
      </c>
    </row>
    <row r="202" spans="1:6" x14ac:dyDescent="0.25">
      <c r="A202" s="3" t="str">
        <f>B202&amp;"_"&amp;(COUNTIF($B$2:B202,B202))</f>
        <v>17901_3</v>
      </c>
      <c r="B202" s="66">
        <v>17901</v>
      </c>
      <c r="C202" s="4">
        <v>3204</v>
      </c>
      <c r="D202" t="s">
        <v>208</v>
      </c>
      <c r="E202">
        <v>123</v>
      </c>
      <c r="F202" t="s">
        <v>271</v>
      </c>
    </row>
    <row r="203" spans="1:6" x14ac:dyDescent="0.25">
      <c r="A203" s="3" t="str">
        <f>B203&amp;"_"&amp;(COUNTIF($B$2:B203,B203))</f>
        <v>17901_4</v>
      </c>
      <c r="B203" s="66">
        <v>17901</v>
      </c>
      <c r="C203" s="4">
        <v>3269</v>
      </c>
      <c r="D203" t="s">
        <v>272</v>
      </c>
      <c r="E203">
        <v>157</v>
      </c>
      <c r="F203" t="s">
        <v>273</v>
      </c>
    </row>
    <row r="204" spans="1:6" x14ac:dyDescent="0.25">
      <c r="A204" s="3" t="str">
        <f>B204&amp;"_"&amp;(COUNTIF($B$2:B204,B204))</f>
        <v>17901_5</v>
      </c>
      <c r="B204" s="66">
        <v>17901</v>
      </c>
      <c r="C204" s="4">
        <v>3270</v>
      </c>
      <c r="D204" t="s">
        <v>274</v>
      </c>
      <c r="E204">
        <v>78</v>
      </c>
      <c r="F204" t="s">
        <v>275</v>
      </c>
    </row>
    <row r="205" spans="1:6" x14ac:dyDescent="0.25">
      <c r="A205" s="3" t="str">
        <f>B205&amp;"_"&amp;(COUNTIF($B$2:B205,B205))</f>
        <v>17901_6</v>
      </c>
      <c r="B205" s="66">
        <v>17901</v>
      </c>
      <c r="C205" s="4">
        <v>3272</v>
      </c>
      <c r="D205" t="s">
        <v>208</v>
      </c>
      <c r="E205">
        <v>213</v>
      </c>
      <c r="F205" t="s">
        <v>70</v>
      </c>
    </row>
    <row r="206" spans="1:6" x14ac:dyDescent="0.25">
      <c r="A206" s="3" t="str">
        <f>B206&amp;"_"&amp;(COUNTIF($B$2:B206,B206))</f>
        <v>17901_7</v>
      </c>
      <c r="B206" s="66">
        <v>17901</v>
      </c>
      <c r="C206" s="4">
        <v>3273</v>
      </c>
      <c r="D206" t="s">
        <v>269</v>
      </c>
      <c r="E206">
        <v>159</v>
      </c>
      <c r="F206" t="s">
        <v>276</v>
      </c>
    </row>
    <row r="207" spans="1:6" x14ac:dyDescent="0.25">
      <c r="A207" s="3" t="str">
        <f>B207&amp;"_"&amp;(COUNTIF($B$2:B207,B207))</f>
        <v>17286_22</v>
      </c>
      <c r="B207" s="66">
        <v>17286</v>
      </c>
      <c r="C207" s="4">
        <v>3274</v>
      </c>
      <c r="D207" t="s">
        <v>277</v>
      </c>
      <c r="E207">
        <v>524</v>
      </c>
      <c r="F207" t="s">
        <v>278</v>
      </c>
    </row>
    <row r="208" spans="1:6" x14ac:dyDescent="0.25">
      <c r="A208" s="3" t="str">
        <f>B208&amp;"_"&amp;(COUNTIF($B$2:B208,B208))</f>
        <v>17161_6</v>
      </c>
      <c r="B208" s="66">
        <v>17161</v>
      </c>
      <c r="C208" s="4">
        <v>3275</v>
      </c>
      <c r="D208" t="s">
        <v>279</v>
      </c>
      <c r="E208">
        <v>259</v>
      </c>
      <c r="F208" t="s">
        <v>280</v>
      </c>
    </row>
    <row r="209" spans="1:6" x14ac:dyDescent="0.25">
      <c r="A209" s="3" t="str">
        <f>B209&amp;"_"&amp;(COUNTIF($B$2:B209,B209))</f>
        <v>17651_6</v>
      </c>
      <c r="B209" s="66">
        <v>17651</v>
      </c>
      <c r="C209" s="4">
        <v>3277</v>
      </c>
      <c r="D209" t="s">
        <v>191</v>
      </c>
      <c r="E209">
        <v>145</v>
      </c>
      <c r="F209" t="s">
        <v>281</v>
      </c>
    </row>
    <row r="210" spans="1:6" x14ac:dyDescent="0.25">
      <c r="A210" s="3" t="str">
        <f>B210&amp;"_"&amp;(COUNTIF($B$2:B210,B210))</f>
        <v>17783_24</v>
      </c>
      <c r="B210" s="66">
        <v>17783</v>
      </c>
      <c r="C210" s="4">
        <v>3278</v>
      </c>
      <c r="D210" t="s">
        <v>282</v>
      </c>
      <c r="E210">
        <v>493</v>
      </c>
      <c r="F210" t="s">
        <v>283</v>
      </c>
    </row>
    <row r="211" spans="1:6" x14ac:dyDescent="0.25">
      <c r="A211" s="3" t="str">
        <f>B211&amp;"_"&amp;(COUNTIF($B$2:B211,B211))</f>
        <v>17871_7</v>
      </c>
      <c r="B211" s="66">
        <v>17871</v>
      </c>
      <c r="C211" s="4">
        <v>3279</v>
      </c>
      <c r="D211" t="s">
        <v>252</v>
      </c>
      <c r="E211">
        <v>422</v>
      </c>
      <c r="F211" t="s">
        <v>284</v>
      </c>
    </row>
    <row r="212" spans="1:6" x14ac:dyDescent="0.25">
      <c r="A212" s="3" t="str">
        <f>B212&amp;"_"&amp;(COUNTIF($B$2:B212,B212))</f>
        <v>17876_11</v>
      </c>
      <c r="B212" s="66">
        <v>17876</v>
      </c>
      <c r="C212" s="4">
        <v>3281</v>
      </c>
      <c r="D212" t="s">
        <v>267</v>
      </c>
      <c r="E212">
        <v>512</v>
      </c>
      <c r="F212" t="s">
        <v>285</v>
      </c>
    </row>
    <row r="213" spans="1:6" x14ac:dyDescent="0.25">
      <c r="A213" s="3" t="str">
        <f>B213&amp;"_"&amp;(COUNTIF($B$2:B213,B213))</f>
        <v>17783_25</v>
      </c>
      <c r="B213" s="66">
        <v>17783</v>
      </c>
      <c r="C213" s="4">
        <v>3282</v>
      </c>
      <c r="D213" t="s">
        <v>282</v>
      </c>
      <c r="E213">
        <v>326</v>
      </c>
      <c r="F213" t="s">
        <v>286</v>
      </c>
    </row>
  </sheetData>
  <mergeCells count="18">
    <mergeCell ref="O1:O4"/>
    <mergeCell ref="H1:H4"/>
    <mergeCell ref="I1:J4"/>
    <mergeCell ref="K1:L4"/>
    <mergeCell ref="M1:M4"/>
    <mergeCell ref="N1:N4"/>
    <mergeCell ref="S24:U24"/>
    <mergeCell ref="G5:G9"/>
    <mergeCell ref="Q7:U9"/>
    <mergeCell ref="Q10:Q12"/>
    <mergeCell ref="R10:U12"/>
    <mergeCell ref="R13:U13"/>
    <mergeCell ref="Q18:U20"/>
    <mergeCell ref="Q21:R21"/>
    <mergeCell ref="S21:U21"/>
    <mergeCell ref="Q22:Q23"/>
    <mergeCell ref="R22:R23"/>
    <mergeCell ref="S22:U22"/>
  </mergeCells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4E815-2E1C-40E1-B74E-4E220C89258A}">
  <sheetPr codeName="Blad1"/>
  <dimension ref="A1:J29"/>
  <sheetViews>
    <sheetView tabSelected="1" workbookViewId="0">
      <selection activeCell="C31" sqref="C31"/>
    </sheetView>
  </sheetViews>
  <sheetFormatPr defaultRowHeight="15" x14ac:dyDescent="0.25"/>
  <cols>
    <col min="1" max="1" width="6" bestFit="1" customWidth="1"/>
    <col min="2" max="2" width="5" bestFit="1" customWidth="1"/>
    <col min="3" max="3" width="35.5703125" bestFit="1" customWidth="1"/>
    <col min="4" max="4" width="5" bestFit="1" customWidth="1"/>
    <col min="5" max="5" width="4.7109375" bestFit="1" customWidth="1"/>
  </cols>
  <sheetData>
    <row r="1" spans="1:10" x14ac:dyDescent="0.25">
      <c r="F1" t="s">
        <v>287</v>
      </c>
      <c r="G1" t="s">
        <v>288</v>
      </c>
      <c r="H1" t="s">
        <v>289</v>
      </c>
      <c r="J1" t="s">
        <v>290</v>
      </c>
    </row>
    <row r="2" spans="1:10" x14ac:dyDescent="0.25">
      <c r="F2" s="70">
        <f>SUMPRODUCT($D$3:$D$27,F3:F27)</f>
        <v>2958</v>
      </c>
      <c r="G2" s="70">
        <f t="shared" ref="G2:J2" si="0">SUMPRODUCT($D$3:$D$27,G3:G27)</f>
        <v>2992</v>
      </c>
      <c r="H2" s="70">
        <f t="shared" si="0"/>
        <v>2988</v>
      </c>
      <c r="I2">
        <f>SUM(F2:H2)</f>
        <v>8938</v>
      </c>
      <c r="J2">
        <f t="shared" si="0"/>
        <v>333</v>
      </c>
    </row>
    <row r="3" spans="1:10" x14ac:dyDescent="0.25">
      <c r="A3" s="68">
        <v>17783</v>
      </c>
      <c r="B3" s="68">
        <v>3014</v>
      </c>
      <c r="C3" s="68" t="s">
        <v>206</v>
      </c>
      <c r="D3" s="68">
        <v>303</v>
      </c>
      <c r="E3" s="68" t="s">
        <v>207</v>
      </c>
      <c r="F3" s="69">
        <v>0</v>
      </c>
      <c r="G3" s="69">
        <v>0</v>
      </c>
      <c r="H3" s="69">
        <v>1</v>
      </c>
      <c r="I3">
        <f>SUM(F3:H3)</f>
        <v>1</v>
      </c>
      <c r="J3">
        <f>1-I3</f>
        <v>0</v>
      </c>
    </row>
    <row r="4" spans="1:10" x14ac:dyDescent="0.25">
      <c r="A4" s="68">
        <v>17783</v>
      </c>
      <c r="B4" s="68">
        <v>3026</v>
      </c>
      <c r="C4" s="68" t="s">
        <v>208</v>
      </c>
      <c r="D4" s="68">
        <v>222</v>
      </c>
      <c r="E4" s="68" t="s">
        <v>209</v>
      </c>
      <c r="F4" s="69">
        <v>0</v>
      </c>
      <c r="G4" s="69">
        <v>0</v>
      </c>
      <c r="H4" s="69">
        <v>0</v>
      </c>
      <c r="I4">
        <f t="shared" ref="I4:I27" si="1">SUM(F4:H4)</f>
        <v>0</v>
      </c>
      <c r="J4">
        <f t="shared" ref="J4:J27" si="2">1-I4</f>
        <v>1</v>
      </c>
    </row>
    <row r="5" spans="1:10" x14ac:dyDescent="0.25">
      <c r="A5" s="68">
        <v>17783</v>
      </c>
      <c r="B5" s="68">
        <v>3119</v>
      </c>
      <c r="C5" s="68" t="s">
        <v>210</v>
      </c>
      <c r="D5" s="68">
        <v>290</v>
      </c>
      <c r="E5" s="68" t="s">
        <v>211</v>
      </c>
      <c r="F5" s="69">
        <v>0</v>
      </c>
      <c r="G5" s="69">
        <v>0</v>
      </c>
      <c r="H5" s="69">
        <v>1</v>
      </c>
      <c r="I5">
        <f t="shared" si="1"/>
        <v>1</v>
      </c>
      <c r="J5">
        <f t="shared" si="2"/>
        <v>0</v>
      </c>
    </row>
    <row r="6" spans="1:10" x14ac:dyDescent="0.25">
      <c r="A6" s="68">
        <v>17783</v>
      </c>
      <c r="B6" s="68">
        <v>3193</v>
      </c>
      <c r="C6" s="68" t="s">
        <v>212</v>
      </c>
      <c r="D6" s="68">
        <v>177</v>
      </c>
      <c r="E6" s="68" t="s">
        <v>213</v>
      </c>
      <c r="F6" s="69">
        <v>0</v>
      </c>
      <c r="G6" s="69">
        <v>0</v>
      </c>
      <c r="H6" s="69">
        <v>1</v>
      </c>
      <c r="I6">
        <f t="shared" si="1"/>
        <v>1</v>
      </c>
      <c r="J6">
        <f t="shared" si="2"/>
        <v>0</v>
      </c>
    </row>
    <row r="7" spans="1:10" x14ac:dyDescent="0.25">
      <c r="A7" s="68">
        <v>17783</v>
      </c>
      <c r="B7" s="68">
        <v>3196</v>
      </c>
      <c r="C7" s="68" t="s">
        <v>214</v>
      </c>
      <c r="D7" s="68">
        <v>510</v>
      </c>
      <c r="E7" s="68" t="s">
        <v>215</v>
      </c>
      <c r="F7" s="69">
        <v>0</v>
      </c>
      <c r="G7" s="69">
        <v>0</v>
      </c>
      <c r="H7" s="69">
        <v>1</v>
      </c>
      <c r="I7">
        <f t="shared" si="1"/>
        <v>1</v>
      </c>
      <c r="J7">
        <f t="shared" si="2"/>
        <v>0</v>
      </c>
    </row>
    <row r="8" spans="1:10" x14ac:dyDescent="0.25">
      <c r="A8" s="68">
        <v>17783</v>
      </c>
      <c r="B8" s="68">
        <v>3200</v>
      </c>
      <c r="C8" s="68" t="s">
        <v>214</v>
      </c>
      <c r="D8" s="68">
        <v>645</v>
      </c>
      <c r="E8" s="68" t="s">
        <v>216</v>
      </c>
      <c r="F8" s="69">
        <v>0</v>
      </c>
      <c r="G8" s="69">
        <v>1</v>
      </c>
      <c r="H8" s="69">
        <v>0</v>
      </c>
      <c r="I8">
        <f t="shared" si="1"/>
        <v>1</v>
      </c>
      <c r="J8">
        <f t="shared" si="2"/>
        <v>0</v>
      </c>
    </row>
    <row r="9" spans="1:10" x14ac:dyDescent="0.25">
      <c r="A9" s="68">
        <v>17783</v>
      </c>
      <c r="B9" s="68">
        <v>3210</v>
      </c>
      <c r="C9" s="68" t="s">
        <v>214</v>
      </c>
      <c r="D9" s="68">
        <v>647</v>
      </c>
      <c r="E9" s="68" t="s">
        <v>217</v>
      </c>
      <c r="F9" s="69">
        <v>1</v>
      </c>
      <c r="G9" s="69">
        <v>0</v>
      </c>
      <c r="H9" s="69">
        <v>0</v>
      </c>
      <c r="I9">
        <f t="shared" si="1"/>
        <v>1</v>
      </c>
      <c r="J9">
        <f t="shared" si="2"/>
        <v>0</v>
      </c>
    </row>
    <row r="10" spans="1:10" x14ac:dyDescent="0.25">
      <c r="A10" s="68">
        <v>17783</v>
      </c>
      <c r="B10" s="68">
        <v>3212</v>
      </c>
      <c r="C10" s="68" t="s">
        <v>218</v>
      </c>
      <c r="D10" s="68">
        <v>144</v>
      </c>
      <c r="E10" s="68" t="s">
        <v>219</v>
      </c>
      <c r="F10" s="69">
        <v>0</v>
      </c>
      <c r="G10" s="69">
        <v>0</v>
      </c>
      <c r="H10" s="69">
        <v>1</v>
      </c>
      <c r="I10">
        <f t="shared" si="1"/>
        <v>1</v>
      </c>
      <c r="J10">
        <f t="shared" si="2"/>
        <v>0</v>
      </c>
    </row>
    <row r="11" spans="1:10" x14ac:dyDescent="0.25">
      <c r="A11" s="68">
        <v>17783</v>
      </c>
      <c r="B11" s="68">
        <v>3214</v>
      </c>
      <c r="C11" s="68" t="s">
        <v>220</v>
      </c>
      <c r="D11" s="68">
        <v>349</v>
      </c>
      <c r="E11" s="68" t="s">
        <v>221</v>
      </c>
      <c r="F11" s="69">
        <v>1</v>
      </c>
      <c r="G11" s="69">
        <v>0</v>
      </c>
      <c r="H11" s="69">
        <v>0</v>
      </c>
      <c r="I11">
        <f t="shared" si="1"/>
        <v>1</v>
      </c>
      <c r="J11">
        <f t="shared" si="2"/>
        <v>0</v>
      </c>
    </row>
    <row r="12" spans="1:10" x14ac:dyDescent="0.25">
      <c r="A12" s="68">
        <v>17783</v>
      </c>
      <c r="B12" s="68">
        <v>3215</v>
      </c>
      <c r="C12" s="68" t="s">
        <v>214</v>
      </c>
      <c r="D12" s="68">
        <v>659</v>
      </c>
      <c r="E12" s="68" t="s">
        <v>222</v>
      </c>
      <c r="F12" s="69">
        <v>0</v>
      </c>
      <c r="G12" s="69">
        <v>1</v>
      </c>
      <c r="H12" s="69">
        <v>0</v>
      </c>
      <c r="I12">
        <f t="shared" si="1"/>
        <v>1</v>
      </c>
      <c r="J12">
        <f t="shared" si="2"/>
        <v>0</v>
      </c>
    </row>
    <row r="13" spans="1:10" x14ac:dyDescent="0.25">
      <c r="A13" s="68">
        <v>17783</v>
      </c>
      <c r="B13" s="68">
        <v>3225</v>
      </c>
      <c r="C13" s="68" t="s">
        <v>214</v>
      </c>
      <c r="D13" s="68">
        <v>656</v>
      </c>
      <c r="E13" s="68" t="s">
        <v>223</v>
      </c>
      <c r="F13" s="69">
        <v>0</v>
      </c>
      <c r="G13" s="69">
        <v>1</v>
      </c>
      <c r="H13" s="69">
        <v>0</v>
      </c>
      <c r="I13">
        <f t="shared" si="1"/>
        <v>1</v>
      </c>
      <c r="J13">
        <f t="shared" si="2"/>
        <v>0</v>
      </c>
    </row>
    <row r="14" spans="1:10" x14ac:dyDescent="0.25">
      <c r="A14" s="68">
        <v>17783</v>
      </c>
      <c r="B14" s="68">
        <v>3228</v>
      </c>
      <c r="C14" s="68" t="s">
        <v>220</v>
      </c>
      <c r="D14" s="68">
        <v>335</v>
      </c>
      <c r="E14" s="68" t="s">
        <v>224</v>
      </c>
      <c r="F14" s="69">
        <v>0</v>
      </c>
      <c r="G14" s="69">
        <v>0</v>
      </c>
      <c r="H14" s="69">
        <v>1</v>
      </c>
      <c r="I14">
        <f t="shared" si="1"/>
        <v>1</v>
      </c>
      <c r="J14">
        <f t="shared" si="2"/>
        <v>0</v>
      </c>
    </row>
    <row r="15" spans="1:10" x14ac:dyDescent="0.25">
      <c r="A15" s="68">
        <v>17783</v>
      </c>
      <c r="B15" s="68">
        <v>3229</v>
      </c>
      <c r="C15" s="68" t="s">
        <v>225</v>
      </c>
      <c r="D15" s="68">
        <v>286</v>
      </c>
      <c r="E15" s="68" t="s">
        <v>226</v>
      </c>
      <c r="F15" s="69">
        <v>0</v>
      </c>
      <c r="G15" s="69">
        <v>1</v>
      </c>
      <c r="H15" s="69">
        <v>0</v>
      </c>
      <c r="I15">
        <f t="shared" si="1"/>
        <v>1</v>
      </c>
      <c r="J15">
        <f t="shared" si="2"/>
        <v>0</v>
      </c>
    </row>
    <row r="16" spans="1:10" x14ac:dyDescent="0.25">
      <c r="A16" s="68">
        <v>17783</v>
      </c>
      <c r="B16" s="68">
        <v>3230</v>
      </c>
      <c r="C16" s="68" t="s">
        <v>227</v>
      </c>
      <c r="D16" s="68">
        <v>111</v>
      </c>
      <c r="E16" s="68" t="s">
        <v>228</v>
      </c>
      <c r="F16" s="69">
        <v>0</v>
      </c>
      <c r="G16" s="69">
        <v>0</v>
      </c>
      <c r="H16" s="69">
        <v>0</v>
      </c>
      <c r="I16">
        <f t="shared" si="1"/>
        <v>0</v>
      </c>
      <c r="J16">
        <f t="shared" si="2"/>
        <v>1</v>
      </c>
    </row>
    <row r="17" spans="1:10" x14ac:dyDescent="0.25">
      <c r="A17" s="68">
        <v>17783</v>
      </c>
      <c r="B17" s="68">
        <v>3233</v>
      </c>
      <c r="C17" s="68" t="s">
        <v>214</v>
      </c>
      <c r="D17" s="68">
        <v>676</v>
      </c>
      <c r="E17" s="68" t="s">
        <v>229</v>
      </c>
      <c r="F17" s="69">
        <v>0</v>
      </c>
      <c r="G17" s="69">
        <v>0</v>
      </c>
      <c r="H17" s="69">
        <v>1</v>
      </c>
      <c r="I17">
        <f t="shared" si="1"/>
        <v>1</v>
      </c>
      <c r="J17">
        <f t="shared" si="2"/>
        <v>0</v>
      </c>
    </row>
    <row r="18" spans="1:10" x14ac:dyDescent="0.25">
      <c r="A18" s="68">
        <v>17783</v>
      </c>
      <c r="B18" s="68">
        <v>3237</v>
      </c>
      <c r="C18" s="68" t="s">
        <v>230</v>
      </c>
      <c r="D18" s="68">
        <v>150</v>
      </c>
      <c r="E18" s="68" t="s">
        <v>231</v>
      </c>
      <c r="F18" s="69">
        <v>0</v>
      </c>
      <c r="G18" s="69">
        <v>1</v>
      </c>
      <c r="H18" s="69">
        <v>0</v>
      </c>
      <c r="I18">
        <f t="shared" si="1"/>
        <v>1</v>
      </c>
      <c r="J18">
        <f t="shared" si="2"/>
        <v>0</v>
      </c>
    </row>
    <row r="19" spans="1:10" x14ac:dyDescent="0.25">
      <c r="A19" s="68">
        <v>17783</v>
      </c>
      <c r="B19" s="68">
        <v>3238</v>
      </c>
      <c r="C19" s="68" t="s">
        <v>214</v>
      </c>
      <c r="D19" s="68">
        <v>549</v>
      </c>
      <c r="E19" s="68" t="s">
        <v>232</v>
      </c>
      <c r="F19" s="69">
        <v>1</v>
      </c>
      <c r="G19" s="69">
        <v>0</v>
      </c>
      <c r="H19" s="69">
        <v>0</v>
      </c>
      <c r="I19">
        <f t="shared" si="1"/>
        <v>1</v>
      </c>
      <c r="J19">
        <f t="shared" si="2"/>
        <v>0</v>
      </c>
    </row>
    <row r="20" spans="1:10" x14ac:dyDescent="0.25">
      <c r="A20" s="68">
        <v>17783</v>
      </c>
      <c r="B20" s="68">
        <v>3251</v>
      </c>
      <c r="C20" s="68" t="s">
        <v>214</v>
      </c>
      <c r="D20" s="68">
        <v>559</v>
      </c>
      <c r="E20" s="68" t="s">
        <v>233</v>
      </c>
      <c r="F20" s="69">
        <v>1</v>
      </c>
      <c r="G20" s="69">
        <v>0</v>
      </c>
      <c r="H20" s="69">
        <v>0</v>
      </c>
      <c r="I20">
        <f t="shared" si="1"/>
        <v>1</v>
      </c>
      <c r="J20">
        <f t="shared" si="2"/>
        <v>0</v>
      </c>
    </row>
    <row r="21" spans="1:10" x14ac:dyDescent="0.25">
      <c r="A21" s="68">
        <v>17783</v>
      </c>
      <c r="B21" s="68">
        <v>3252</v>
      </c>
      <c r="C21" s="68" t="s">
        <v>220</v>
      </c>
      <c r="D21" s="68">
        <v>329</v>
      </c>
      <c r="E21" s="68" t="s">
        <v>234</v>
      </c>
      <c r="F21" s="69">
        <v>1</v>
      </c>
      <c r="G21" s="69">
        <v>0</v>
      </c>
      <c r="H21" s="69">
        <v>0</v>
      </c>
      <c r="I21">
        <f t="shared" si="1"/>
        <v>1</v>
      </c>
      <c r="J21">
        <f t="shared" si="2"/>
        <v>0</v>
      </c>
    </row>
    <row r="22" spans="1:10" x14ac:dyDescent="0.25">
      <c r="A22" s="68">
        <v>17783</v>
      </c>
      <c r="B22" s="68">
        <v>3253</v>
      </c>
      <c r="C22" s="68" t="s">
        <v>230</v>
      </c>
      <c r="D22" s="68">
        <v>153</v>
      </c>
      <c r="E22" s="68" t="s">
        <v>235</v>
      </c>
      <c r="F22" s="69">
        <v>1</v>
      </c>
      <c r="G22" s="69">
        <v>0</v>
      </c>
      <c r="H22" s="69">
        <v>0</v>
      </c>
      <c r="I22">
        <f t="shared" si="1"/>
        <v>1</v>
      </c>
      <c r="J22">
        <f t="shared" si="2"/>
        <v>0</v>
      </c>
    </row>
    <row r="23" spans="1:10" x14ac:dyDescent="0.25">
      <c r="A23" s="68">
        <v>17783</v>
      </c>
      <c r="B23" s="68">
        <v>3262</v>
      </c>
      <c r="C23" s="68" t="s">
        <v>206</v>
      </c>
      <c r="D23" s="68">
        <v>372</v>
      </c>
      <c r="E23" s="68" t="s">
        <v>236</v>
      </c>
      <c r="F23" s="69">
        <v>1</v>
      </c>
      <c r="G23" s="69">
        <v>0</v>
      </c>
      <c r="H23" s="69">
        <v>0</v>
      </c>
      <c r="I23">
        <f t="shared" si="1"/>
        <v>1</v>
      </c>
      <c r="J23">
        <f t="shared" si="2"/>
        <v>0</v>
      </c>
    </row>
    <row r="24" spans="1:10" x14ac:dyDescent="0.25">
      <c r="A24" s="68">
        <v>17783</v>
      </c>
      <c r="B24" s="68">
        <v>3263</v>
      </c>
      <c r="C24" s="68" t="s">
        <v>237</v>
      </c>
      <c r="D24" s="68">
        <v>60</v>
      </c>
      <c r="E24" s="68" t="s">
        <v>238</v>
      </c>
      <c r="F24" s="69">
        <v>0</v>
      </c>
      <c r="G24" s="69">
        <v>0</v>
      </c>
      <c r="H24" s="69">
        <v>1</v>
      </c>
      <c r="I24">
        <f t="shared" si="1"/>
        <v>1</v>
      </c>
      <c r="J24">
        <f t="shared" si="2"/>
        <v>0</v>
      </c>
    </row>
    <row r="25" spans="1:10" x14ac:dyDescent="0.25">
      <c r="A25" s="68">
        <v>17783</v>
      </c>
      <c r="B25" s="68">
        <v>3265</v>
      </c>
      <c r="C25" s="68" t="s">
        <v>239</v>
      </c>
      <c r="D25" s="68">
        <v>270</v>
      </c>
      <c r="E25" s="68" t="s">
        <v>240</v>
      </c>
      <c r="F25" s="69">
        <v>0</v>
      </c>
      <c r="G25" s="69">
        <v>1</v>
      </c>
      <c r="H25" s="69">
        <v>0</v>
      </c>
      <c r="I25">
        <f t="shared" si="1"/>
        <v>1</v>
      </c>
      <c r="J25">
        <f t="shared" si="2"/>
        <v>0</v>
      </c>
    </row>
    <row r="26" spans="1:10" x14ac:dyDescent="0.25">
      <c r="A26" s="68">
        <v>17783</v>
      </c>
      <c r="B26" s="68">
        <v>3278</v>
      </c>
      <c r="C26" s="68" t="s">
        <v>282</v>
      </c>
      <c r="D26" s="68">
        <v>493</v>
      </c>
      <c r="E26" s="68" t="s">
        <v>283</v>
      </c>
      <c r="F26" s="69">
        <v>0</v>
      </c>
      <c r="G26" s="69">
        <v>0</v>
      </c>
      <c r="H26" s="69">
        <v>1</v>
      </c>
      <c r="I26">
        <f t="shared" si="1"/>
        <v>1</v>
      </c>
      <c r="J26">
        <f t="shared" si="2"/>
        <v>0</v>
      </c>
    </row>
    <row r="27" spans="1:10" x14ac:dyDescent="0.25">
      <c r="A27" s="68">
        <v>17783</v>
      </c>
      <c r="B27" s="68">
        <v>3282</v>
      </c>
      <c r="C27" s="68" t="s">
        <v>282</v>
      </c>
      <c r="D27" s="68">
        <v>326</v>
      </c>
      <c r="E27" s="68" t="s">
        <v>286</v>
      </c>
      <c r="F27" s="69">
        <v>0</v>
      </c>
      <c r="G27" s="69">
        <v>1</v>
      </c>
      <c r="H27" s="69">
        <v>0</v>
      </c>
      <c r="I27">
        <f t="shared" si="1"/>
        <v>1</v>
      </c>
      <c r="J27">
        <f t="shared" si="2"/>
        <v>0</v>
      </c>
    </row>
    <row r="29" spans="1:10" x14ac:dyDescent="0.25">
      <c r="D29">
        <f>SUM(D3:D27)</f>
        <v>9271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2019-10-21T14:05:12Z</dcterms:created>
  <dcterms:modified xsi:type="dcterms:W3CDTF">2022-05-22T20:46:15Z</dcterms:modified>
</cp:coreProperties>
</file>