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7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618F271-153D-48BF-AEFE-A5997C70DAAD}" xr6:coauthVersionLast="47" xr6:coauthVersionMax="47" xr10:uidLastSave="{00000000-0000-0000-0000-000000000000}"/>
  <bookViews>
    <workbookView xWindow="-120" yWindow="-120" windowWidth="29040" windowHeight="16440" firstSheet="4" activeTab="7" xr2:uid="{00000000-000D-0000-FFFF-FFFF00000000}"/>
  </bookViews>
  <sheets>
    <sheet name="Facture" sheetId="1" r:id="rId1"/>
    <sheet name="Clients" sheetId="2" r:id="rId2"/>
    <sheet name="Parametre" sheetId="3" r:id="rId3"/>
    <sheet name="Recap_Formulaire" sheetId="5" r:id="rId4"/>
    <sheet name="avril 2022" sheetId="9" r:id="rId5"/>
    <sheet name="mai 2022" sheetId="12" r:id="rId6"/>
    <sheet name="juin 2022" sheetId="13" r:id="rId7"/>
    <sheet name="Trimestre_Formulaire" sheetId="11" r:id="rId8"/>
    <sheet name="trimestre 2_Résultat" sheetId="84" r:id="rId9"/>
  </sheets>
  <definedNames>
    <definedName name="_xlnm.Print_Area" localSheetId="0">Facture!$A$1:$E$42</definedName>
    <definedName name="_xlnm.Print_Area" localSheetId="8">'trimestre 2_Résultat'!$A$1:$G$33,'trimestre 2_Résultat'!$A$37:$G$176</definedName>
    <definedName name="_xlnm.Print_Area" localSheetId="7">Trimestre_Formulaire!$A$1:$G$33,Trimestre_Formulaire!$A$37:$G$176</definedName>
    <definedName name="Ligne_total" localSheetId="8">'trimestre 2_Résultat'!$A$116:$G$116</definedName>
    <definedName name="Ligne_total">Trimestre_Formulaire!$A$116:$G$116</definedName>
    <definedName name="page_1" localSheetId="8">'trimestre 2_Résultat'!$A$5:$A$26</definedName>
    <definedName name="page_1">Trimestre_Formulaire!$A$5:$A$26</definedName>
    <definedName name="Page_2" localSheetId="8">'trimestre 2_Résultat'!$A$39:$A$69</definedName>
    <definedName name="Page_2">Trimestre_Formulaire!$A$39:$A$69</definedName>
    <definedName name="page_3" localSheetId="8">'trimestre 2_Résultat'!$A$81:$A$101</definedName>
    <definedName name="page_3">Trimestre_Formulaire!$A$81:$A$101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03" i="84" l="1"/>
  <c r="F103" i="84"/>
  <c r="D103" i="84"/>
  <c r="G70" i="84"/>
  <c r="G116" i="84" s="1"/>
  <c r="F70" i="84"/>
  <c r="D70" i="84"/>
  <c r="D116" i="84" s="1"/>
  <c r="G27" i="84"/>
  <c r="F27" i="84"/>
  <c r="F116" i="84" s="1"/>
  <c r="D27" i="84"/>
  <c r="G103" i="11"/>
  <c r="F103" i="11"/>
  <c r="D103" i="11"/>
  <c r="G70" i="11"/>
  <c r="F70" i="11"/>
  <c r="D70" i="11"/>
  <c r="G27" i="11"/>
  <c r="F27" i="11"/>
  <c r="D27" i="11"/>
  <c r="G26" i="13"/>
  <c r="G27" i="13"/>
  <c r="F26" i="13"/>
  <c r="F27" i="13"/>
  <c r="E27" i="13"/>
  <c r="D27" i="13"/>
  <c r="F1" i="13"/>
  <c r="G26" i="12"/>
  <c r="G27" i="12"/>
  <c r="F26" i="12"/>
  <c r="F27" i="12"/>
  <c r="E27" i="12"/>
  <c r="D27" i="12"/>
  <c r="F1" i="12"/>
  <c r="G27" i="9"/>
  <c r="F27" i="9"/>
  <c r="E27" i="9"/>
  <c r="D27" i="9"/>
  <c r="F1" i="9"/>
  <c r="E27" i="5"/>
  <c r="F1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D27" i="5"/>
  <c r="E9" i="1"/>
  <c r="B14" i="1"/>
  <c r="B16" i="1"/>
  <c r="E14" i="1"/>
  <c r="B12" i="1"/>
  <c r="E10" i="1"/>
  <c r="E30" i="1"/>
  <c r="D14" i="1"/>
  <c r="E8" i="1"/>
  <c r="E32" i="1"/>
  <c r="E34" i="1"/>
  <c r="F116" i="11" l="1"/>
  <c r="G116" i="11"/>
  <c r="D116" i="11"/>
</calcChain>
</file>

<file path=xl/sharedStrings.xml><?xml version="1.0" encoding="utf-8"?>
<sst xmlns="http://schemas.openxmlformats.org/spreadsheetml/2006/main" count="427" uniqueCount="95">
  <si>
    <t>FACTURE</t>
  </si>
  <si>
    <t>DATE :</t>
  </si>
  <si>
    <t>POUR :</t>
  </si>
  <si>
    <t>CLIENT :</t>
  </si>
  <si>
    <t>DESCRIPTION</t>
  </si>
  <si>
    <t>T</t>
  </si>
  <si>
    <t>MONTANT</t>
  </si>
  <si>
    <t>SOUS-TOTAL</t>
  </si>
  <si>
    <t>TAUX DE T.V.A.</t>
  </si>
  <si>
    <t>T.V.A.</t>
  </si>
  <si>
    <t>AUTRE</t>
  </si>
  <si>
    <t>TOTAL</t>
  </si>
  <si>
    <t>Pension</t>
  </si>
  <si>
    <t>Pension pour votre Cheval</t>
  </si>
  <si>
    <t>N° FACTURE :</t>
  </si>
  <si>
    <t>Nom &amp; Prénom</t>
  </si>
  <si>
    <t>Adresse</t>
  </si>
  <si>
    <t>Code Postal &amp; Localité</t>
  </si>
  <si>
    <t>Montant Htva</t>
  </si>
  <si>
    <t>BTW</t>
  </si>
  <si>
    <t/>
  </si>
  <si>
    <t>Pension pour votre Poney</t>
  </si>
  <si>
    <t>Payable au comptant</t>
  </si>
  <si>
    <t>Mode de paiement</t>
  </si>
  <si>
    <t>TVA:</t>
  </si>
  <si>
    <t>Par jour</t>
  </si>
  <si>
    <t>Au mois</t>
  </si>
  <si>
    <t xml:space="preserve"> </t>
  </si>
  <si>
    <t>Type Pension</t>
  </si>
  <si>
    <t>1/2 Pension pour B</t>
  </si>
  <si>
    <t>1/2 Pension pour Al</t>
  </si>
  <si>
    <t>1/2 Pension pour Fa</t>
  </si>
  <si>
    <t>1/2 Pension pour CO</t>
  </si>
  <si>
    <t>1/2 Pension pour PI</t>
  </si>
  <si>
    <t>bbbbb</t>
  </si>
  <si>
    <t>Dddddd</t>
  </si>
  <si>
    <t>DEL</t>
  </si>
  <si>
    <t>DELG</t>
  </si>
  <si>
    <t>GO</t>
  </si>
  <si>
    <t>HER</t>
  </si>
  <si>
    <t>JON</t>
  </si>
  <si>
    <t>KOP</t>
  </si>
  <si>
    <t>LAU</t>
  </si>
  <si>
    <t>MOT</t>
  </si>
  <si>
    <t>Mr et Mme ME</t>
  </si>
  <si>
    <t>PIE</t>
  </si>
  <si>
    <t>PIER</t>
  </si>
  <si>
    <t>SOM</t>
  </si>
  <si>
    <t>zzzzzz</t>
  </si>
  <si>
    <t>1/2 Pension pour Co</t>
  </si>
  <si>
    <t>jjjjjjjjj</t>
  </si>
  <si>
    <t>DEC</t>
  </si>
  <si>
    <t>DECO</t>
  </si>
  <si>
    <t xml:space="preserve">Recettes </t>
  </si>
  <si>
    <t>Ref</t>
  </si>
  <si>
    <t>Date</t>
  </si>
  <si>
    <t>Transaction</t>
  </si>
  <si>
    <t>HT</t>
  </si>
  <si>
    <t>Taux TVA</t>
  </si>
  <si>
    <t>Montant TVA</t>
  </si>
  <si>
    <t>TTC</t>
  </si>
  <si>
    <t>2022/2022</t>
  </si>
  <si>
    <t>2023/2022</t>
  </si>
  <si>
    <t>2024/2022</t>
  </si>
  <si>
    <t>Pension pour votre Poney - 1 Jours</t>
  </si>
  <si>
    <t>Pension pour votre Cheval - 1 Jours</t>
  </si>
  <si>
    <r>
      <rPr>
        <b/>
        <sz val="12"/>
        <color theme="1"/>
        <rFont val="Calibri"/>
        <family val="2"/>
        <scheme val="minor"/>
      </rPr>
      <t>Période concernée :</t>
    </r>
    <r>
      <rPr>
        <sz val="12"/>
        <rFont val="Arial"/>
        <family val="2"/>
      </rPr>
      <t xml:space="preserve"> </t>
    </r>
  </si>
  <si>
    <t>2025/2022</t>
  </si>
  <si>
    <t>2222/2022</t>
  </si>
  <si>
    <t>2223/2022</t>
  </si>
  <si>
    <t>3030/2022</t>
  </si>
  <si>
    <t>3031/2022</t>
  </si>
  <si>
    <t>3032/2022</t>
  </si>
  <si>
    <t>Année</t>
  </si>
  <si>
    <t>Trimestre</t>
  </si>
  <si>
    <t>avril mai juin 2022</t>
  </si>
  <si>
    <t>3032/2023</t>
  </si>
  <si>
    <t>3032/2024</t>
  </si>
  <si>
    <t>3032/2025</t>
  </si>
  <si>
    <t>3032/2026</t>
  </si>
  <si>
    <t>3032/2027</t>
  </si>
  <si>
    <t>3032/2028</t>
  </si>
  <si>
    <t>SUBTOTAL</t>
  </si>
  <si>
    <t>3032/2029</t>
  </si>
  <si>
    <t>3032/2030</t>
  </si>
  <si>
    <t>3032/2031</t>
  </si>
  <si>
    <t>3032/2032</t>
  </si>
  <si>
    <t>3032/2033</t>
  </si>
  <si>
    <t>3032/2034</t>
  </si>
  <si>
    <t>3032/2035</t>
  </si>
  <si>
    <t>3032/2036</t>
  </si>
  <si>
    <t>3032/2037</t>
  </si>
  <si>
    <t>3032/2038</t>
  </si>
  <si>
    <t>3032/2039</t>
  </si>
  <si>
    <t>3032/2040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</si>
</sst>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@\ \ "/>
    <numFmt numFmtId="165" formatCode="_(* #,##0.00_);_(* \(#,##0.00\);_(* &quot;-&quot;??_);_(@_)"/>
    <numFmt numFmtId="166" formatCode="_(&quot;€&quot;* #,##0.00_);_(&quot;€&quot;* \(#,##0.00\);_(&quot;€&quot;* &quot;-&quot;??_);_(@_)"/>
    <numFmt numFmtId="167" formatCode="[$-80C]d\ mmmm\ yyyy;@"/>
    <numFmt numFmtId="168" formatCode="#,##0.00\ [$€-1]"/>
    <numFmt numFmtId="169" formatCode="0.0%"/>
    <numFmt numFmtId="170" formatCode="yyyy/mm/dd;@"/>
    <numFmt numFmtId="171" formatCode="yyyy\-mm\-dd;@"/>
  </numFmts>
  <fonts count="39" x14ac:knownFonts="1">
    <font>
      <sz val="10"/>
      <name val="Arial"/>
    </font>
    <font>
      <b/>
      <sz val="18"/>
      <name val="Arial"/>
      <family val="2"/>
    </font>
    <font>
      <sz val="27"/>
      <color indexed="22"/>
      <name val="Arial Black"/>
      <family val="2"/>
    </font>
    <font>
      <b/>
      <sz val="20"/>
      <name val="Arial"/>
      <family val="2"/>
    </font>
    <font>
      <b/>
      <i/>
      <sz val="9"/>
      <color indexed="55"/>
      <name val="Arial"/>
      <family val="2"/>
    </font>
    <font>
      <sz val="9"/>
      <color indexed="63"/>
      <name val="Arial"/>
      <family val="2"/>
    </font>
    <font>
      <b/>
      <i/>
      <sz val="11"/>
      <name val="Arial"/>
      <family val="2"/>
    </font>
    <font>
      <b/>
      <i/>
      <sz val="10"/>
      <name val="Arial"/>
      <family val="2"/>
    </font>
    <font>
      <b/>
      <i/>
      <sz val="9"/>
      <name val="Arial"/>
      <family val="2"/>
    </font>
    <font>
      <i/>
      <sz val="10"/>
      <name val="Arial"/>
      <family val="2"/>
    </font>
    <font>
      <sz val="10"/>
      <color indexed="63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9"/>
      <color indexed="63"/>
      <name val="Arial"/>
      <family val="2"/>
    </font>
    <font>
      <sz val="9"/>
      <name val="Arial"/>
      <family val="2"/>
    </font>
    <font>
      <b/>
      <i/>
      <sz val="9"/>
      <color indexed="55"/>
      <name val="Arial"/>
      <family val="2"/>
    </font>
    <font>
      <b/>
      <i/>
      <sz val="9"/>
      <name val="Arial"/>
      <family val="2"/>
    </font>
    <font>
      <sz val="10"/>
      <color theme="3" tint="0.79998168889431442"/>
      <name val="Arial"/>
      <family val="2"/>
    </font>
    <font>
      <sz val="10"/>
      <name val="Arial"/>
      <family val="2"/>
    </font>
    <font>
      <sz val="7"/>
      <color rgb="FF333333"/>
      <name val="Courier New"/>
      <family val="3"/>
    </font>
    <font>
      <sz val="9"/>
      <color theme="0"/>
      <name val="Arial"/>
      <family val="2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20"/>
      <color theme="10"/>
      <name val="Calibri"/>
      <family val="2"/>
      <scheme val="minor"/>
    </font>
    <font>
      <sz val="12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9"/>
      <color rgb="FF000000"/>
      <name val="Consolas"/>
      <family val="3"/>
    </font>
    <font>
      <b/>
      <sz val="12"/>
      <color rgb="FFFF0000"/>
      <name val="Calibri"/>
      <family val="2"/>
      <scheme val="minor"/>
    </font>
    <font>
      <b/>
      <sz val="10"/>
      <color rgb="FFFF0000"/>
      <name val="Arial"/>
      <family val="2"/>
    </font>
    <font>
      <sz val="8"/>
      <name val="Arial"/>
      <family val="2"/>
    </font>
    <font>
      <b/>
      <sz val="14"/>
      <color theme="0" tint="-0.34998626667073579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4C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48118533890809E-2"/>
        <bgColor indexed="64"/>
      </patternFill>
    </fill>
  </fills>
  <borders count="27">
    <border>
      <left/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indexed="22"/>
      </left>
      <right/>
      <top/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 style="thin">
        <color indexed="22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 style="thin">
        <color indexed="22"/>
      </left>
      <right/>
      <top style="thin">
        <color indexed="22"/>
      </top>
      <bottom style="thin">
        <color indexed="55"/>
      </bottom>
      <diagonal/>
    </border>
    <border>
      <left/>
      <right style="thin">
        <color indexed="55"/>
      </right>
      <top style="thin">
        <color indexed="22"/>
      </top>
      <bottom style="thin">
        <color indexed="55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/>
      <right style="thin">
        <color indexed="55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22"/>
      </bottom>
      <diagonal/>
    </border>
    <border>
      <left style="thin">
        <color indexed="22"/>
      </left>
      <right/>
      <top style="thin">
        <color indexed="55"/>
      </top>
      <bottom style="thin">
        <color indexed="22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thin">
        <color auto="1"/>
      </left>
      <right/>
      <top style="thin">
        <color theme="4" tint="0.39997558519241921"/>
      </top>
      <bottom/>
      <diagonal/>
    </border>
  </borders>
  <cellStyleXfs count="3">
    <xf numFmtId="0" fontId="0" fillId="0" borderId="0"/>
    <xf numFmtId="9" fontId="21" fillId="0" borderId="0" applyFont="0" applyFill="0" applyBorder="0" applyAlignment="0" applyProtection="0"/>
    <xf numFmtId="0" fontId="24" fillId="0" borderId="0" applyNumberFormat="0" applyFill="0" applyBorder="0" applyAlignment="0" applyProtection="0"/>
  </cellStyleXfs>
  <cellXfs count="139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right" vertical="center"/>
    </xf>
    <xf numFmtId="0" fontId="3" fillId="0" borderId="0" xfId="0" applyFont="1"/>
    <xf numFmtId="0" fontId="4" fillId="0" borderId="0" xfId="0" applyFont="1" applyAlignment="1">
      <alignment horizontal="left"/>
    </xf>
    <xf numFmtId="0" fontId="5" fillId="0" borderId="0" xfId="0" applyFont="1"/>
    <xf numFmtId="0" fontId="6" fillId="0" borderId="0" xfId="0" applyFont="1"/>
    <xf numFmtId="0" fontId="7" fillId="0" borderId="0" xfId="0" applyFont="1"/>
    <xf numFmtId="0" fontId="5" fillId="0" borderId="0" xfId="0" applyFont="1" applyAlignment="1">
      <alignment horizontal="left"/>
    </xf>
    <xf numFmtId="0" fontId="8" fillId="0" borderId="0" xfId="0" applyFont="1"/>
    <xf numFmtId="0" fontId="9" fillId="0" borderId="0" xfId="0" applyFont="1"/>
    <xf numFmtId="0" fontId="10" fillId="0" borderId="0" xfId="0" applyFont="1" applyAlignment="1">
      <alignment horizontal="left"/>
    </xf>
    <xf numFmtId="0" fontId="4" fillId="0" borderId="0" xfId="0" applyFont="1"/>
    <xf numFmtId="0" fontId="12" fillId="0" borderId="0" xfId="0" applyFont="1"/>
    <xf numFmtId="0" fontId="13" fillId="2" borderId="1" xfId="0" applyFont="1" applyFill="1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14" fillId="0" borderId="0" xfId="0" applyFont="1" applyAlignment="1">
      <alignment horizontal="left" vertical="center"/>
    </xf>
    <xf numFmtId="0" fontId="14" fillId="0" borderId="2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164" fontId="15" fillId="0" borderId="0" xfId="0" applyNumberFormat="1" applyFont="1" applyAlignment="1">
      <alignment horizontal="right" vertical="center"/>
    </xf>
    <xf numFmtId="10" fontId="14" fillId="0" borderId="4" xfId="0" applyNumberFormat="1" applyFont="1" applyBorder="1" applyAlignment="1">
      <alignment horizontal="right" vertical="center"/>
    </xf>
    <xf numFmtId="165" fontId="14" fillId="0" borderId="4" xfId="0" applyNumberFormat="1" applyFont="1" applyBorder="1" applyAlignment="1">
      <alignment horizontal="right" vertical="center"/>
    </xf>
    <xf numFmtId="164" fontId="16" fillId="0" borderId="0" xfId="0" applyNumberFormat="1" applyFont="1" applyAlignment="1">
      <alignment horizontal="right" vertical="center"/>
    </xf>
    <xf numFmtId="166" fontId="11" fillId="3" borderId="5" xfId="0" applyNumberFormat="1" applyFont="1" applyFill="1" applyBorder="1" applyAlignment="1">
      <alignment horizontal="center" vertical="center"/>
    </xf>
    <xf numFmtId="166" fontId="14" fillId="3" borderId="4" xfId="0" applyNumberFormat="1" applyFont="1" applyFill="1" applyBorder="1" applyAlignment="1">
      <alignment horizontal="center" vertical="center"/>
    </xf>
    <xf numFmtId="166" fontId="14" fillId="0" borderId="4" xfId="0" applyNumberFormat="1" applyFont="1" applyBorder="1" applyAlignment="1">
      <alignment horizontal="center" vertical="center"/>
    </xf>
    <xf numFmtId="166" fontId="14" fillId="0" borderId="5" xfId="0" applyNumberFormat="1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7" fillId="0" borderId="0" xfId="0" applyFont="1" applyBorder="1"/>
    <xf numFmtId="0" fontId="0" fillId="4" borderId="0" xfId="0" applyFill="1"/>
    <xf numFmtId="0" fontId="18" fillId="0" borderId="0" xfId="0" applyFont="1"/>
    <xf numFmtId="14" fontId="0" fillId="0" borderId="0" xfId="0" applyNumberFormat="1"/>
    <xf numFmtId="2" fontId="0" fillId="4" borderId="0" xfId="0" applyNumberFormat="1" applyFill="1"/>
    <xf numFmtId="2" fontId="0" fillId="0" borderId="0" xfId="0" applyNumberFormat="1"/>
    <xf numFmtId="2" fontId="0" fillId="4" borderId="0" xfId="0" applyNumberFormat="1" applyFont="1" applyFill="1"/>
    <xf numFmtId="0" fontId="19" fillId="0" borderId="0" xfId="0" applyFont="1" applyBorder="1" applyAlignment="1">
      <alignment horizontal="left" vertical="center" readingOrder="1"/>
    </xf>
    <xf numFmtId="0" fontId="0" fillId="4" borderId="0" xfId="0" applyFill="1" applyAlignment="1">
      <alignment horizontal="center"/>
    </xf>
    <xf numFmtId="0" fontId="0" fillId="0" borderId="0" xfId="0" applyAlignment="1">
      <alignment horizontal="center"/>
    </xf>
    <xf numFmtId="0" fontId="18" fillId="0" borderId="0" xfId="0" applyFont="1" applyAlignment="1">
      <alignment horizontal="center"/>
    </xf>
    <xf numFmtId="0" fontId="5" fillId="0" borderId="0" xfId="0" applyFont="1" applyAlignment="1" applyProtection="1">
      <alignment horizontal="left"/>
      <protection hidden="1"/>
    </xf>
    <xf numFmtId="0" fontId="14" fillId="0" borderId="2" xfId="0" applyFont="1" applyBorder="1" applyAlignment="1" applyProtection="1">
      <alignment horizontal="center" vertical="center"/>
      <protection hidden="1"/>
    </xf>
    <xf numFmtId="166" fontId="14" fillId="0" borderId="4" xfId="0" applyNumberFormat="1" applyFont="1" applyBorder="1" applyAlignment="1" applyProtection="1">
      <alignment horizontal="center" vertical="center"/>
      <protection hidden="1"/>
    </xf>
    <xf numFmtId="0" fontId="18" fillId="4" borderId="0" xfId="0" applyFont="1" applyFill="1"/>
    <xf numFmtId="1" fontId="20" fillId="0" borderId="0" xfId="0" applyNumberFormat="1" applyFont="1"/>
    <xf numFmtId="167" fontId="5" fillId="0" borderId="0" xfId="0" applyNumberFormat="1" applyFont="1" applyAlignment="1" applyProtection="1">
      <alignment horizontal="left"/>
      <protection locked="0"/>
    </xf>
    <xf numFmtId="0" fontId="5" fillId="0" borderId="0" xfId="0" applyFont="1" applyAlignment="1" applyProtection="1">
      <alignment horizontal="left"/>
      <protection locked="0"/>
    </xf>
    <xf numFmtId="0" fontId="5" fillId="0" borderId="0" xfId="0" applyFont="1" applyAlignment="1" applyProtection="1">
      <alignment horizontal="left"/>
      <protection locked="0" hidden="1"/>
    </xf>
    <xf numFmtId="0" fontId="0" fillId="5" borderId="0" xfId="0" applyFill="1" applyAlignment="1">
      <alignment horizontal="center"/>
    </xf>
    <xf numFmtId="0" fontId="0" fillId="5" borderId="0" xfId="0" applyFill="1"/>
    <xf numFmtId="0" fontId="26" fillId="5" borderId="0" xfId="0" applyFont="1" applyFill="1" applyAlignment="1">
      <alignment vertical="center"/>
    </xf>
    <xf numFmtId="0" fontId="23" fillId="0" borderId="14" xfId="0" applyFont="1" applyBorder="1" applyAlignment="1">
      <alignment horizontal="center"/>
    </xf>
    <xf numFmtId="0" fontId="23" fillId="0" borderId="17" xfId="0" applyFont="1" applyBorder="1" applyAlignment="1">
      <alignment horizontal="center"/>
    </xf>
    <xf numFmtId="0" fontId="23" fillId="0" borderId="18" xfId="0" applyFont="1" applyBorder="1" applyAlignment="1">
      <alignment horizontal="center"/>
    </xf>
    <xf numFmtId="0" fontId="0" fillId="0" borderId="19" xfId="0" applyBorder="1" applyAlignment="1">
      <alignment horizontal="center"/>
    </xf>
    <xf numFmtId="168" fontId="0" fillId="0" borderId="21" xfId="0" applyNumberFormat="1" applyBorder="1" applyAlignment="1">
      <alignment horizontal="center"/>
    </xf>
    <xf numFmtId="169" fontId="28" fillId="0" borderId="0" xfId="1" applyNumberFormat="1" applyFont="1" applyFill="1" applyBorder="1" applyAlignment="1">
      <alignment horizontal="center"/>
    </xf>
    <xf numFmtId="168" fontId="0" fillId="7" borderId="21" xfId="0" applyNumberFormat="1" applyFill="1" applyBorder="1" applyAlignment="1">
      <alignment horizontal="center"/>
    </xf>
    <xf numFmtId="168" fontId="0" fillId="7" borderId="22" xfId="0" applyNumberFormat="1" applyFill="1" applyBorder="1" applyAlignment="1">
      <alignment horizontal="center"/>
    </xf>
    <xf numFmtId="168" fontId="0" fillId="0" borderId="0" xfId="0" applyNumberFormat="1" applyAlignment="1">
      <alignment horizontal="center"/>
    </xf>
    <xf numFmtId="168" fontId="0" fillId="7" borderId="0" xfId="0" applyNumberFormat="1" applyFill="1" applyAlignment="1">
      <alignment horizontal="center"/>
    </xf>
    <xf numFmtId="168" fontId="0" fillId="7" borderId="20" xfId="0" applyNumberFormat="1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168" fontId="23" fillId="7" borderId="14" xfId="0" applyNumberFormat="1" applyFont="1" applyFill="1" applyBorder="1" applyAlignment="1">
      <alignment horizontal="center"/>
    </xf>
    <xf numFmtId="168" fontId="23" fillId="7" borderId="15" xfId="0" applyNumberFormat="1" applyFont="1" applyFill="1" applyBorder="1" applyAlignment="1">
      <alignment horizontal="center"/>
    </xf>
    <xf numFmtId="168" fontId="23" fillId="7" borderId="16" xfId="0" applyNumberFormat="1" applyFont="1" applyFill="1" applyBorder="1" applyAlignment="1">
      <alignment horizontal="center"/>
    </xf>
    <xf numFmtId="0" fontId="25" fillId="5" borderId="0" xfId="0" applyFont="1" applyFill="1" applyAlignment="1">
      <alignment horizontal="center" vertical="center"/>
    </xf>
    <xf numFmtId="0" fontId="23" fillId="0" borderId="15" xfId="0" applyFont="1" applyBorder="1" applyAlignment="1">
      <alignment horizontal="center"/>
    </xf>
    <xf numFmtId="14" fontId="0" fillId="0" borderId="0" xfId="0" applyNumberFormat="1" applyAlignment="1">
      <alignment horizontal="center"/>
    </xf>
    <xf numFmtId="170" fontId="0" fillId="0" borderId="0" xfId="0" applyNumberFormat="1" applyAlignment="1">
      <alignment horizontal="center"/>
    </xf>
    <xf numFmtId="170" fontId="0" fillId="5" borderId="15" xfId="0" applyNumberFormat="1" applyFill="1" applyBorder="1" applyAlignment="1">
      <alignment horizontal="center"/>
    </xf>
    <xf numFmtId="0" fontId="22" fillId="5" borderId="0" xfId="0" applyFont="1" applyFill="1" applyAlignment="1">
      <alignment horizontal="center" wrapText="1"/>
    </xf>
    <xf numFmtId="0" fontId="26" fillId="5" borderId="0" xfId="0" applyFont="1" applyFill="1" applyAlignment="1">
      <alignment horizontal="center" vertical="center"/>
    </xf>
    <xf numFmtId="0" fontId="23" fillId="0" borderId="16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23" fillId="5" borderId="16" xfId="0" applyFont="1" applyFill="1" applyBorder="1" applyAlignment="1">
      <alignment horizontal="center"/>
    </xf>
    <xf numFmtId="0" fontId="29" fillId="5" borderId="0" xfId="2" applyFont="1" applyFill="1"/>
    <xf numFmtId="0" fontId="30" fillId="5" borderId="0" xfId="0" applyFont="1" applyFill="1" applyAlignment="1">
      <alignment vertical="center"/>
    </xf>
    <xf numFmtId="10" fontId="23" fillId="7" borderId="15" xfId="0" applyNumberFormat="1" applyFont="1" applyFill="1" applyBorder="1" applyAlignment="1">
      <alignment horizontal="center"/>
    </xf>
    <xf numFmtId="0" fontId="0" fillId="0" borderId="21" xfId="0" applyBorder="1" applyAlignment="1">
      <alignment horizontal="center"/>
    </xf>
    <xf numFmtId="14" fontId="0" fillId="0" borderId="21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Border="1"/>
    <xf numFmtId="0" fontId="0" fillId="0" borderId="21" xfId="0" applyBorder="1"/>
    <xf numFmtId="168" fontId="0" fillId="0" borderId="23" xfId="0" applyNumberFormat="1" applyBorder="1" applyAlignment="1">
      <alignment horizontal="center"/>
    </xf>
    <xf numFmtId="168" fontId="0" fillId="0" borderId="19" xfId="0" applyNumberFormat="1" applyBorder="1" applyAlignment="1">
      <alignment horizontal="center"/>
    </xf>
    <xf numFmtId="16" fontId="0" fillId="0" borderId="0" xfId="0" applyNumberFormat="1"/>
    <xf numFmtId="171" fontId="0" fillId="0" borderId="0" xfId="0" applyNumberFormat="1"/>
    <xf numFmtId="0" fontId="33" fillId="0" borderId="25" xfId="0" applyFont="1" applyBorder="1" applyAlignment="1">
      <alignment vertical="center"/>
    </xf>
    <xf numFmtId="0" fontId="23" fillId="0" borderId="0" xfId="0" applyFont="1" applyFill="1" applyBorder="1" applyAlignment="1">
      <alignment horizontal="center"/>
    </xf>
    <xf numFmtId="0" fontId="0" fillId="0" borderId="0" xfId="0" applyFill="1" applyBorder="1"/>
    <xf numFmtId="168" fontId="0" fillId="0" borderId="0" xfId="0" applyNumberFormat="1" applyFill="1" applyBorder="1" applyAlignment="1">
      <alignment horizontal="center"/>
    </xf>
    <xf numFmtId="0" fontId="27" fillId="0" borderId="0" xfId="0" applyFont="1" applyFill="1" applyBorder="1" applyAlignment="1">
      <alignment horizontal="center"/>
    </xf>
    <xf numFmtId="0" fontId="34" fillId="8" borderId="0" xfId="0" applyFont="1" applyFill="1" applyBorder="1" applyAlignment="1">
      <alignment horizontal="center"/>
    </xf>
    <xf numFmtId="0" fontId="35" fillId="8" borderId="0" xfId="0" applyFont="1" applyFill="1"/>
    <xf numFmtId="14" fontId="32" fillId="0" borderId="24" xfId="0" applyNumberFormat="1" applyFont="1" applyBorder="1" applyAlignment="1"/>
    <xf numFmtId="0" fontId="32" fillId="0" borderId="24" xfId="0" applyFont="1" applyBorder="1" applyAlignment="1"/>
    <xf numFmtId="0" fontId="32" fillId="0" borderId="0" xfId="0" applyFont="1" applyFill="1" applyBorder="1" applyAlignment="1"/>
    <xf numFmtId="14" fontId="32" fillId="0" borderId="0" xfId="0" applyNumberFormat="1" applyFont="1" applyFill="1" applyBorder="1" applyAlignment="1"/>
    <xf numFmtId="0" fontId="0" fillId="0" borderId="0" xfId="0" applyBorder="1" applyAlignment="1"/>
    <xf numFmtId="14" fontId="0" fillId="0" borderId="0" xfId="0" applyNumberFormat="1" applyBorder="1" applyAlignment="1"/>
    <xf numFmtId="14" fontId="32" fillId="0" borderId="0" xfId="0" applyNumberFormat="1" applyFont="1" applyBorder="1" applyAlignment="1"/>
    <xf numFmtId="0" fontId="32" fillId="0" borderId="0" xfId="0" applyFont="1" applyBorder="1" applyAlignment="1"/>
    <xf numFmtId="0" fontId="0" fillId="0" borderId="19" xfId="0" applyBorder="1" applyAlignment="1"/>
    <xf numFmtId="14" fontId="0" fillId="0" borderId="0" xfId="0" applyNumberFormat="1" applyAlignment="1"/>
    <xf numFmtId="0" fontId="0" fillId="0" borderId="20" xfId="0" applyBorder="1" applyAlignment="1"/>
    <xf numFmtId="170" fontId="0" fillId="0" borderId="0" xfId="0" applyNumberFormat="1" applyAlignment="1"/>
    <xf numFmtId="0" fontId="31" fillId="0" borderId="26" xfId="0" applyFont="1" applyBorder="1" applyAlignment="1"/>
    <xf numFmtId="0" fontId="32" fillId="0" borderId="19" xfId="0" applyFont="1" applyFill="1" applyBorder="1" applyAlignment="1"/>
    <xf numFmtId="0" fontId="31" fillId="0" borderId="19" xfId="0" applyFont="1" applyBorder="1" applyAlignment="1"/>
    <xf numFmtId="0" fontId="14" fillId="0" borderId="6" xfId="0" applyFont="1" applyBorder="1" applyAlignment="1" applyProtection="1">
      <alignment horizontal="left" vertical="center"/>
      <protection locked="0"/>
    </xf>
    <xf numFmtId="0" fontId="14" fillId="0" borderId="7" xfId="0" applyFont="1" applyBorder="1" applyAlignment="1" applyProtection="1">
      <alignment horizontal="left" vertical="center"/>
      <protection locked="0"/>
    </xf>
    <xf numFmtId="0" fontId="14" fillId="0" borderId="8" xfId="0" applyFont="1" applyBorder="1" applyAlignment="1" applyProtection="1">
      <alignment horizontal="left" vertical="center"/>
      <protection locked="0"/>
    </xf>
    <xf numFmtId="0" fontId="14" fillId="0" borderId="9" xfId="0" applyFont="1" applyBorder="1" applyAlignment="1" applyProtection="1">
      <alignment horizontal="left" vertical="center"/>
      <protection locked="0"/>
    </xf>
    <xf numFmtId="0" fontId="12" fillId="0" borderId="8" xfId="0" applyFont="1" applyBorder="1" applyAlignment="1" applyProtection="1">
      <alignment horizontal="left" vertical="center"/>
      <protection locked="0"/>
    </xf>
    <xf numFmtId="0" fontId="13" fillId="2" borderId="10" xfId="0" applyFont="1" applyFill="1" applyBorder="1" applyAlignment="1">
      <alignment horizontal="left" vertical="center"/>
    </xf>
    <xf numFmtId="0" fontId="13" fillId="2" borderId="11" xfId="0" applyFont="1" applyFill="1" applyBorder="1" applyAlignment="1">
      <alignment horizontal="left" vertical="center"/>
    </xf>
    <xf numFmtId="0" fontId="12" fillId="0" borderId="13" xfId="0" applyFont="1" applyBorder="1" applyAlignment="1" applyProtection="1">
      <alignment horizontal="left" vertical="center"/>
      <protection hidden="1"/>
    </xf>
    <xf numFmtId="0" fontId="14" fillId="0" borderId="12" xfId="0" applyFont="1" applyBorder="1" applyAlignment="1" applyProtection="1">
      <alignment horizontal="left" vertical="center"/>
      <protection hidden="1"/>
    </xf>
    <xf numFmtId="0" fontId="12" fillId="0" borderId="8" xfId="0" applyFont="1" applyBorder="1" applyAlignment="1" applyProtection="1">
      <alignment horizontal="left" vertical="center"/>
    </xf>
    <xf numFmtId="0" fontId="14" fillId="0" borderId="9" xfId="0" applyFont="1" applyBorder="1" applyAlignment="1" applyProtection="1">
      <alignment horizontal="left" vertical="center"/>
    </xf>
    <xf numFmtId="0" fontId="27" fillId="6" borderId="14" xfId="0" applyFont="1" applyFill="1" applyBorder="1" applyAlignment="1">
      <alignment horizontal="center"/>
    </xf>
    <xf numFmtId="0" fontId="27" fillId="6" borderId="15" xfId="0" applyFont="1" applyFill="1" applyBorder="1" applyAlignment="1">
      <alignment horizontal="center"/>
    </xf>
    <xf numFmtId="0" fontId="27" fillId="6" borderId="16" xfId="0" applyFont="1" applyFill="1" applyBorder="1" applyAlignment="1">
      <alignment horizontal="center"/>
    </xf>
    <xf numFmtId="0" fontId="29" fillId="5" borderId="0" xfId="2" applyFont="1" applyFill="1" applyAlignment="1">
      <alignment shrinkToFit="1"/>
    </xf>
    <xf numFmtId="0" fontId="0" fillId="0" borderId="0" xfId="0" applyAlignment="1">
      <alignment shrinkToFit="1"/>
    </xf>
    <xf numFmtId="0" fontId="37" fillId="5" borderId="16" xfId="0" applyFont="1" applyFill="1" applyBorder="1" applyAlignment="1">
      <alignment horizontal="center"/>
    </xf>
    <xf numFmtId="168" fontId="37" fillId="5" borderId="14" xfId="0" applyNumberFormat="1" applyFont="1" applyFill="1" applyBorder="1" applyAlignment="1">
      <alignment horizontal="center"/>
    </xf>
    <xf numFmtId="10" fontId="37" fillId="5" borderId="15" xfId="0" applyNumberFormat="1" applyFont="1" applyFill="1" applyBorder="1" applyAlignment="1">
      <alignment horizontal="center"/>
    </xf>
    <xf numFmtId="168" fontId="37" fillId="5" borderId="15" xfId="0" applyNumberFormat="1" applyFont="1" applyFill="1" applyBorder="1" applyAlignment="1">
      <alignment horizontal="center"/>
    </xf>
    <xf numFmtId="168" fontId="37" fillId="5" borderId="16" xfId="0" applyNumberFormat="1" applyFont="1" applyFill="1" applyBorder="1" applyAlignment="1">
      <alignment horizontal="center"/>
    </xf>
    <xf numFmtId="0" fontId="0" fillId="9" borderId="14" xfId="0" applyFill="1" applyBorder="1" applyAlignment="1">
      <alignment horizontal="center" shrinkToFit="1"/>
    </xf>
    <xf numFmtId="170" fontId="0" fillId="9" borderId="15" xfId="0" applyNumberFormat="1" applyFill="1" applyBorder="1" applyAlignment="1">
      <alignment horizontal="center" shrinkToFit="1"/>
    </xf>
    <xf numFmtId="0" fontId="38" fillId="9" borderId="16" xfId="0" applyFont="1" applyFill="1" applyBorder="1" applyAlignment="1">
      <alignment horizontal="center" shrinkToFit="1"/>
    </xf>
    <xf numFmtId="168" fontId="38" fillId="9" borderId="14" xfId="0" applyNumberFormat="1" applyFont="1" applyFill="1" applyBorder="1" applyAlignment="1">
      <alignment horizontal="center" shrinkToFit="1"/>
    </xf>
    <xf numFmtId="10" fontId="38" fillId="9" borderId="15" xfId="0" applyNumberFormat="1" applyFont="1" applyFill="1" applyBorder="1" applyAlignment="1">
      <alignment horizontal="center" shrinkToFit="1"/>
    </xf>
    <xf numFmtId="168" fontId="38" fillId="9" borderId="15" xfId="0" applyNumberFormat="1" applyFont="1" applyFill="1" applyBorder="1" applyAlignment="1">
      <alignment horizontal="center" shrinkToFit="1"/>
    </xf>
    <xf numFmtId="168" fontId="38" fillId="9" borderId="16" xfId="0" applyNumberFormat="1" applyFont="1" applyFill="1" applyBorder="1" applyAlignment="1">
      <alignment horizontal="center" shrinkToFit="1"/>
    </xf>
  </cellXfs>
  <cellStyles count="3">
    <cellStyle name="Hyperlink" xfId="2" builtinId="8"/>
    <cellStyle name="Procent" xfId="1" builtinId="5"/>
    <cellStyle name="Standaard" xfId="0" builtinId="0"/>
  </cellStyles>
  <dxfs count="5"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numFmt numFmtId="2" formatCode="0.00"/>
    </dxf>
    <dxf>
      <numFmt numFmtId="2" formatCode="0.0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CDCDC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EAEAEA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BCBCBC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609600</xdr:colOff>
      <xdr:row>0</xdr:row>
      <xdr:rowOff>826770</xdr:rowOff>
    </xdr:from>
    <xdr:to>
      <xdr:col>9</xdr:col>
      <xdr:colOff>250190</xdr:colOff>
      <xdr:row>4</xdr:row>
      <xdr:rowOff>105410</xdr:rowOff>
    </xdr:to>
    <xdr:pic macro="[0]!suppr">
      <xdr:nvPicPr>
        <xdr:cNvPr id="7" name="Image 6" descr="Résultat de recherche d'images pour &quot;effacer données clipart&quot;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4750" y="826770"/>
          <a:ext cx="923290" cy="8978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9</xdr:col>
      <xdr:colOff>393700</xdr:colOff>
      <xdr:row>1</xdr:row>
      <xdr:rowOff>171450</xdr:rowOff>
    </xdr:from>
    <xdr:to>
      <xdr:col>12</xdr:col>
      <xdr:colOff>355600</xdr:colOff>
      <xdr:row>3</xdr:row>
      <xdr:rowOff>107950</xdr:rowOff>
    </xdr:to>
    <xdr:sp macro="[0]!reca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 bwMode="auto">
        <a:xfrm>
          <a:off x="9861550" y="1066800"/>
          <a:ext cx="1885950" cy="501650"/>
        </a:xfrm>
        <a:prstGeom prst="round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rtlCol="0" anchor="ctr" upright="1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Envoyé vers le recap mensuel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25400</xdr:colOff>
      <xdr:row>1</xdr:row>
      <xdr:rowOff>2298700</xdr:rowOff>
    </xdr:from>
    <xdr:to>
      <xdr:col>6</xdr:col>
      <xdr:colOff>704850</xdr:colOff>
      <xdr:row>1</xdr:row>
      <xdr:rowOff>2603500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25400" y="2628900"/>
          <a:ext cx="56896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400" b="1"/>
            <a:t>Recette mensuelle des pensions pour chevaux et poneys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25400</xdr:colOff>
      <xdr:row>1</xdr:row>
      <xdr:rowOff>2298700</xdr:rowOff>
    </xdr:from>
    <xdr:to>
      <xdr:col>6</xdr:col>
      <xdr:colOff>704850</xdr:colOff>
      <xdr:row>1</xdr:row>
      <xdr:rowOff>2603500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/>
      </xdr:nvSpPr>
      <xdr:spPr>
        <a:xfrm>
          <a:off x="25400" y="2628900"/>
          <a:ext cx="56896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400" b="1"/>
            <a:t>Recette mensuelle des pensions pour chevaux et poneys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25400</xdr:colOff>
      <xdr:row>1</xdr:row>
      <xdr:rowOff>2298700</xdr:rowOff>
    </xdr:from>
    <xdr:to>
      <xdr:col>6</xdr:col>
      <xdr:colOff>704850</xdr:colOff>
      <xdr:row>1</xdr:row>
      <xdr:rowOff>2603500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 txBox="1"/>
      </xdr:nvSpPr>
      <xdr:spPr>
        <a:xfrm>
          <a:off x="25400" y="2628900"/>
          <a:ext cx="56896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400" b="1"/>
            <a:t>Recette mensuelle des pensions pour chevaux et poneys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25400</xdr:colOff>
      <xdr:row>1</xdr:row>
      <xdr:rowOff>2298700</xdr:rowOff>
    </xdr:from>
    <xdr:to>
      <xdr:col>6</xdr:col>
      <xdr:colOff>704850</xdr:colOff>
      <xdr:row>1</xdr:row>
      <xdr:rowOff>2603500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 txBox="1"/>
      </xdr:nvSpPr>
      <xdr:spPr>
        <a:xfrm>
          <a:off x="25400" y="2628900"/>
          <a:ext cx="56896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400" b="1"/>
            <a:t>Recette mensuelle des pensions pour chevaux et poneys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25400</xdr:colOff>
      <xdr:row>1</xdr:row>
      <xdr:rowOff>2298700</xdr:rowOff>
    </xdr:from>
    <xdr:to>
      <xdr:col>6</xdr:col>
      <xdr:colOff>704850</xdr:colOff>
      <xdr:row>1</xdr:row>
      <xdr:rowOff>2603500</xdr:rowOff>
    </xdr:to>
    <xdr:sp macro="" textlink="">
      <xdr:nvSpPr>
        <xdr:cNvPr id="4" name="SHP_ZoneText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25400" y="2632075"/>
          <a:ext cx="5280025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400" b="1"/>
            <a:t>RESULTATS TRIMESTRE 2</a:t>
          </a:r>
        </a:p>
        <a:p>
          <a:pPr algn="ctr"/>
          <a:endParaRPr lang="fr-BE" sz="1400" b="1"/>
        </a:p>
      </xdr:txBody>
    </xdr:sp>
    <xdr:clientData/>
  </xdr:twoCellAnchor>
  <xdr:twoCellAnchor editAs="oneCell">
    <xdr:from>
      <xdr:col>1</xdr:col>
      <xdr:colOff>600075</xdr:colOff>
      <xdr:row>116</xdr:row>
      <xdr:rowOff>123825</xdr:rowOff>
    </xdr:from>
    <xdr:to>
      <xdr:col>6</xdr:col>
      <xdr:colOff>390525</xdr:colOff>
      <xdr:row>120</xdr:row>
      <xdr:rowOff>104775</xdr:rowOff>
    </xdr:to>
    <xdr:sp macro="" textlink="">
      <xdr:nvSpPr>
        <xdr:cNvPr id="3" name="Shp_Signature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 bwMode="auto">
        <a:xfrm>
          <a:off x="1362075" y="18049875"/>
          <a:ext cx="4010025" cy="628650"/>
        </a:xfrm>
        <a:prstGeom prst="rect">
          <a:avLst/>
        </a:prstGeom>
        <a:solidFill>
          <a:schemeClr val="bg2">
            <a:lumMod val="9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r>
            <a:rPr lang="nl-BE" sz="1400" b="1"/>
            <a:t>   Signature</a:t>
          </a:r>
          <a:r>
            <a:rPr lang="nl-BE" sz="1400" b="1" baseline="0"/>
            <a:t> :</a:t>
          </a:r>
          <a:endParaRPr lang="nl-BE" sz="14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333375</xdr:colOff>
          <xdr:row>5</xdr:row>
          <xdr:rowOff>28575</xdr:rowOff>
        </xdr:from>
        <xdr:to>
          <xdr:col>13</xdr:col>
          <xdr:colOff>85725</xdr:colOff>
          <xdr:row>7</xdr:row>
          <xdr:rowOff>104775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7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25400</xdr:colOff>
      <xdr:row>1</xdr:row>
      <xdr:rowOff>2298700</xdr:rowOff>
    </xdr:from>
    <xdr:to>
      <xdr:col>6</xdr:col>
      <xdr:colOff>704850</xdr:colOff>
      <xdr:row>1</xdr:row>
      <xdr:rowOff>2603500</xdr:rowOff>
    </xdr:to>
    <xdr:sp macro="" textlink="">
      <xdr:nvSpPr>
        <xdr:cNvPr id="2" name="SHP_ZoneTexte 3">
          <a:extLst>
            <a:ext uri="{FF2B5EF4-FFF2-40B4-BE49-F238E27FC236}">
              <a16:creationId xmlns:a16="http://schemas.microsoft.com/office/drawing/2014/main" id="{7E0CB213-1935-45FE-80F9-C00DB5C8E286}"/>
            </a:ext>
          </a:extLst>
        </xdr:cNvPr>
        <xdr:cNvSpPr txBox="1"/>
      </xdr:nvSpPr>
      <xdr:spPr>
        <a:xfrm>
          <a:off x="25400" y="2632075"/>
          <a:ext cx="5661025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400" b="1"/>
            <a:t>RESULTATS TRIMESTRE 2</a:t>
          </a:r>
        </a:p>
        <a:p>
          <a:pPr algn="ctr"/>
          <a:endParaRPr lang="fr-BE" sz="1400" b="1"/>
        </a:p>
      </xdr:txBody>
    </xdr:sp>
    <xdr:clientData/>
  </xdr:twoCellAnchor>
  <xdr:twoCellAnchor editAs="oneCell">
    <xdr:from>
      <xdr:col>1</xdr:col>
      <xdr:colOff>600075</xdr:colOff>
      <xdr:row>116</xdr:row>
      <xdr:rowOff>123825</xdr:rowOff>
    </xdr:from>
    <xdr:to>
      <xdr:col>6</xdr:col>
      <xdr:colOff>390525</xdr:colOff>
      <xdr:row>120</xdr:row>
      <xdr:rowOff>104775</xdr:rowOff>
    </xdr:to>
    <xdr:sp macro="" textlink="">
      <xdr:nvSpPr>
        <xdr:cNvPr id="3" name="Shp_Signature">
          <a:extLst>
            <a:ext uri="{FF2B5EF4-FFF2-40B4-BE49-F238E27FC236}">
              <a16:creationId xmlns:a16="http://schemas.microsoft.com/office/drawing/2014/main" id="{468B6387-1FF0-43DA-8728-F6A441C96F51}"/>
            </a:ext>
          </a:extLst>
        </xdr:cNvPr>
        <xdr:cNvSpPr/>
      </xdr:nvSpPr>
      <xdr:spPr bwMode="auto">
        <a:xfrm>
          <a:off x="1362075" y="18049875"/>
          <a:ext cx="4010025" cy="628650"/>
        </a:xfrm>
        <a:prstGeom prst="rect">
          <a:avLst/>
        </a:prstGeom>
        <a:solidFill>
          <a:schemeClr val="bg2">
            <a:lumMod val="9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r>
            <a:rPr lang="nl-BE" sz="1400" b="1"/>
            <a:t>   Signature</a:t>
          </a:r>
          <a:r>
            <a:rPr lang="nl-BE" sz="1400" b="1" baseline="0"/>
            <a:t> :</a:t>
          </a:r>
          <a:endParaRPr lang="nl-BE" sz="14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333375</xdr:colOff>
          <xdr:row>5</xdr:row>
          <xdr:rowOff>28575</xdr:rowOff>
        </xdr:from>
        <xdr:to>
          <xdr:col>13</xdr:col>
          <xdr:colOff>85725</xdr:colOff>
          <xdr:row>7</xdr:row>
          <xdr:rowOff>104775</xdr:rowOff>
        </xdr:to>
        <xdr:sp macro="" textlink="">
          <xdr:nvSpPr>
            <xdr:cNvPr id="56321" name="CommandButton1" hidden="1">
              <a:extLst>
                <a:ext uri="{63B3BB69-23CF-44E3-9099-C40C66FF867C}">
                  <a14:compatExt spid="_x0000_s56321"/>
                </a:ext>
                <a:ext uri="{FF2B5EF4-FFF2-40B4-BE49-F238E27FC236}">
                  <a16:creationId xmlns:a16="http://schemas.microsoft.com/office/drawing/2014/main" id="{E52D8F07-6C4A-41F6-9047-75AC5E09235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C31267E-D0A0-4568-843C-538BEC91589A}" name="Tableau1" displayName="Tableau1" ref="A1:H17" totalsRowShown="0">
  <autoFilter ref="A1:H17" xr:uid="{BC31267E-D0A0-4568-843C-538BEC91589A}"/>
  <tableColumns count="8">
    <tableColumn id="1" xr3:uid="{0AF97FA1-BDBC-4B7B-AD61-30E36ED49B89}" name="Nom &amp; Prénom"/>
    <tableColumn id="2" xr3:uid="{D4A13753-23FC-4B4A-ADE7-82E6EEE13B76}" name="Adresse"/>
    <tableColumn id="3" xr3:uid="{E2553364-BBCA-4D1F-B630-4E7C48235534}" name="Code Postal &amp; Localité"/>
    <tableColumn id="4" xr3:uid="{C1ACE1EC-DF00-48AE-B100-4708F4020F5D}" name="Type Pension"/>
    <tableColumn id="5" xr3:uid="{C0C2D886-964E-416A-A8B2-F83BD8CDC0BD}" name="T" dataDxfId="4"/>
    <tableColumn id="6" xr3:uid="{292A8D44-D01D-4024-915F-9D2CED29065C}" name="Montant Htva" dataDxfId="3"/>
    <tableColumn id="7" xr3:uid="{97D06AF7-AE10-4549-A26E-AF32AC579BB5}" name="BTW" dataDxfId="2"/>
    <tableColumn id="8" xr3:uid="{19FB5E64-8A43-4130-94D8-C5C48B069407}" name="Mode de paiement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3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indexed="55"/>
    <pageSetUpPr fitToPage="1"/>
  </sheetPr>
  <dimension ref="B1:J42"/>
  <sheetViews>
    <sheetView showGridLines="0" workbookViewId="0">
      <selection activeCell="B15" sqref="B15:C15"/>
    </sheetView>
  </sheetViews>
  <sheetFormatPr defaultColWidth="9.140625" defaultRowHeight="12.75" x14ac:dyDescent="0.2"/>
  <cols>
    <col min="1" max="1" width="2.42578125" customWidth="1"/>
    <col min="2" max="2" width="34.85546875" customWidth="1"/>
    <col min="3" max="3" width="24.5703125" customWidth="1"/>
    <col min="4" max="4" width="12.140625" customWidth="1"/>
    <col min="5" max="5" width="24.85546875" customWidth="1"/>
  </cols>
  <sheetData>
    <row r="1" spans="2:10" s="1" customFormat="1" ht="70.5" customHeight="1" x14ac:dyDescent="0.2">
      <c r="B1" s="2"/>
      <c r="C1" s="2"/>
      <c r="E1" s="3" t="s">
        <v>0</v>
      </c>
    </row>
    <row r="2" spans="2:10" ht="30.75" customHeight="1" x14ac:dyDescent="0.4">
      <c r="B2" s="4"/>
      <c r="C2" s="4"/>
      <c r="D2" s="5" t="s">
        <v>1</v>
      </c>
      <c r="E2" s="45"/>
    </row>
    <row r="3" spans="2:10" ht="14.25" x14ac:dyDescent="0.2">
      <c r="B3" s="7"/>
      <c r="C3" s="8"/>
      <c r="D3" s="5" t="s">
        <v>14</v>
      </c>
      <c r="E3" s="46"/>
    </row>
    <row r="4" spans="2:10" ht="12.75" customHeight="1" x14ac:dyDescent="0.2">
      <c r="B4" s="10"/>
      <c r="C4" s="10"/>
      <c r="D4" s="11"/>
      <c r="E4" s="12"/>
    </row>
    <row r="5" spans="2:10" x14ac:dyDescent="0.2">
      <c r="B5" s="32"/>
      <c r="D5" s="5" t="s">
        <v>2</v>
      </c>
      <c r="E5" s="9" t="s">
        <v>12</v>
      </c>
    </row>
    <row r="6" spans="2:10" x14ac:dyDescent="0.2">
      <c r="B6" s="6"/>
      <c r="D6" s="11"/>
      <c r="E6" s="12"/>
    </row>
    <row r="7" spans="2:10" x14ac:dyDescent="0.2">
      <c r="B7" s="6"/>
      <c r="D7" s="13" t="s">
        <v>3</v>
      </c>
      <c r="E7" s="47"/>
    </row>
    <row r="8" spans="2:10" x14ac:dyDescent="0.2">
      <c r="B8" s="6"/>
      <c r="D8" s="11"/>
      <c r="E8" s="47" t="str">
        <f>IF(E7&lt;&gt;"",VLOOKUP(E7,Clients!A:F,2,FALSE),"")</f>
        <v/>
      </c>
    </row>
    <row r="9" spans="2:10" x14ac:dyDescent="0.2">
      <c r="B9" s="6"/>
      <c r="D9" s="11"/>
      <c r="E9" s="47" t="str">
        <f>IF(E7&lt;&gt;"",VLOOKUP(E7,Clients!A:F,3,FALSE),"")</f>
        <v/>
      </c>
    </row>
    <row r="10" spans="2:10" x14ac:dyDescent="0.2">
      <c r="D10" s="5" t="s">
        <v>24</v>
      </c>
      <c r="E10" s="40" t="str">
        <f>IF(E7&lt;&gt;"",VLOOKUP(E7,Clients!A:G,7,FALSE),"")</f>
        <v/>
      </c>
    </row>
    <row r="11" spans="2:10" x14ac:dyDescent="0.2">
      <c r="C11" s="14"/>
      <c r="D11" s="14"/>
      <c r="E11" s="9"/>
    </row>
    <row r="12" spans="2:10" ht="12.75" customHeight="1" x14ac:dyDescent="0.2">
      <c r="B12" s="44" t="str">
        <f>IF(E7&lt;&gt;"",VLOOKUP(E7,Clients!A:G,8,FALSE),"")</f>
        <v/>
      </c>
      <c r="C12" s="14"/>
      <c r="D12" s="14"/>
      <c r="E12" s="14"/>
    </row>
    <row r="13" spans="2:10" s="1" customFormat="1" ht="20.100000000000001" customHeight="1" x14ac:dyDescent="0.2">
      <c r="B13" s="116" t="s">
        <v>4</v>
      </c>
      <c r="C13" s="117"/>
      <c r="D13" s="15" t="s">
        <v>5</v>
      </c>
      <c r="E13" s="15" t="s">
        <v>6</v>
      </c>
    </row>
    <row r="14" spans="2:10" s="1" customFormat="1" ht="20.100000000000001" customHeight="1" x14ac:dyDescent="0.2">
      <c r="B14" s="118" t="str">
        <f>IF(E7&lt;&gt;"",VLOOKUP(E7,Clients!A:H,4,FALSE),"")</f>
        <v/>
      </c>
      <c r="C14" s="119"/>
      <c r="D14" s="41" t="str">
        <f>IF(E7&lt;&gt;"",VLOOKUP(E7,Clients!A:F,5,FALSE),"")</f>
        <v/>
      </c>
      <c r="E14" s="42" t="str">
        <f>IF(E7&lt;&gt;"",VLOOKUP(E7,Clients!A:H,6,FALSE),"")</f>
        <v/>
      </c>
    </row>
    <row r="15" spans="2:10" s="1" customFormat="1" ht="20.100000000000001" customHeight="1" x14ac:dyDescent="0.2">
      <c r="B15" s="115"/>
      <c r="C15" s="114"/>
      <c r="D15" s="28"/>
      <c r="E15" s="26"/>
    </row>
    <row r="16" spans="2:10" s="1" customFormat="1" ht="20.100000000000001" customHeight="1" x14ac:dyDescent="0.2">
      <c r="B16" s="120" t="str">
        <f>IF(E7&lt;&gt;"",VLOOKUP(E7,Clients!A:H,8,FALSE),"")</f>
        <v/>
      </c>
      <c r="C16" s="121"/>
      <c r="D16" s="18"/>
      <c r="E16" s="26"/>
      <c r="J16"/>
    </row>
    <row r="17" spans="2:5" s="1" customFormat="1" ht="20.100000000000001" customHeight="1" x14ac:dyDescent="0.2">
      <c r="B17" s="115"/>
      <c r="C17" s="114"/>
      <c r="D17" s="18"/>
      <c r="E17" s="26"/>
    </row>
    <row r="18" spans="2:5" s="1" customFormat="1" ht="20.100000000000001" customHeight="1" x14ac:dyDescent="0.2">
      <c r="B18" s="115"/>
      <c r="C18" s="114"/>
      <c r="D18" s="18"/>
      <c r="E18" s="26"/>
    </row>
    <row r="19" spans="2:5" s="1" customFormat="1" ht="20.100000000000001" customHeight="1" x14ac:dyDescent="0.2">
      <c r="B19" s="115"/>
      <c r="C19" s="114"/>
      <c r="D19" s="18"/>
      <c r="E19" s="26"/>
    </row>
    <row r="20" spans="2:5" s="1" customFormat="1" ht="20.100000000000001" customHeight="1" x14ac:dyDescent="0.2">
      <c r="B20" s="115"/>
      <c r="C20" s="114"/>
      <c r="D20" s="18"/>
      <c r="E20" s="26"/>
    </row>
    <row r="21" spans="2:5" s="1" customFormat="1" ht="20.100000000000001" customHeight="1" x14ac:dyDescent="0.2">
      <c r="B21" s="115"/>
      <c r="C21" s="114"/>
      <c r="D21" s="18"/>
      <c r="E21" s="26"/>
    </row>
    <row r="22" spans="2:5" s="1" customFormat="1" ht="20.100000000000001" customHeight="1" x14ac:dyDescent="0.2">
      <c r="B22" s="113"/>
      <c r="C22" s="114"/>
      <c r="D22" s="18"/>
      <c r="E22" s="26"/>
    </row>
    <row r="23" spans="2:5" s="1" customFormat="1" ht="20.100000000000001" customHeight="1" x14ac:dyDescent="0.2">
      <c r="B23" s="115"/>
      <c r="C23" s="114"/>
      <c r="D23" s="18"/>
      <c r="E23" s="26"/>
    </row>
    <row r="24" spans="2:5" s="1" customFormat="1" ht="20.100000000000001" customHeight="1" x14ac:dyDescent="0.2">
      <c r="B24" s="115"/>
      <c r="C24" s="114"/>
      <c r="D24" s="18"/>
      <c r="E24" s="26"/>
    </row>
    <row r="25" spans="2:5" s="1" customFormat="1" ht="20.100000000000001" customHeight="1" x14ac:dyDescent="0.2">
      <c r="B25" s="113"/>
      <c r="C25" s="114"/>
      <c r="D25" s="18"/>
      <c r="E25" s="26"/>
    </row>
    <row r="26" spans="2:5" s="1" customFormat="1" ht="20.100000000000001" customHeight="1" x14ac:dyDescent="0.2">
      <c r="B26" s="115"/>
      <c r="C26" s="114"/>
      <c r="D26" s="18"/>
      <c r="E26" s="26"/>
    </row>
    <row r="27" spans="2:5" s="1" customFormat="1" ht="20.100000000000001" customHeight="1" x14ac:dyDescent="0.2">
      <c r="B27" s="113"/>
      <c r="C27" s="114"/>
      <c r="D27" s="18"/>
      <c r="E27" s="26"/>
    </row>
    <row r="28" spans="2:5" s="1" customFormat="1" ht="20.100000000000001" customHeight="1" x14ac:dyDescent="0.2">
      <c r="B28" s="113"/>
      <c r="C28" s="114"/>
      <c r="D28" s="18"/>
      <c r="E28" s="26"/>
    </row>
    <row r="29" spans="2:5" s="1" customFormat="1" ht="20.100000000000001" customHeight="1" x14ac:dyDescent="0.2">
      <c r="B29" s="111"/>
      <c r="C29" s="112"/>
      <c r="D29" s="19"/>
      <c r="E29" s="27"/>
    </row>
    <row r="30" spans="2:5" s="1" customFormat="1" ht="20.100000000000001" customHeight="1" x14ac:dyDescent="0.2">
      <c r="B30" s="17"/>
      <c r="C30" s="16"/>
      <c r="D30" s="20" t="s">
        <v>7</v>
      </c>
      <c r="E30" s="25">
        <f>SUM(E14:E29)</f>
        <v>0</v>
      </c>
    </row>
    <row r="31" spans="2:5" s="1" customFormat="1" ht="20.100000000000001" customHeight="1" x14ac:dyDescent="0.2">
      <c r="B31" s="17"/>
      <c r="C31" s="16"/>
      <c r="D31" s="20" t="s">
        <v>8</v>
      </c>
      <c r="E31" s="21">
        <v>0.21</v>
      </c>
    </row>
    <row r="32" spans="2:5" s="1" customFormat="1" ht="20.100000000000001" customHeight="1" x14ac:dyDescent="0.2">
      <c r="B32" s="17"/>
      <c r="C32" s="16"/>
      <c r="D32" s="20" t="s">
        <v>9</v>
      </c>
      <c r="E32" s="25">
        <f>E31*SUMIF(D14:D29,"T",E14:E29)</f>
        <v>0</v>
      </c>
    </row>
    <row r="33" spans="2:5" s="1" customFormat="1" ht="20.100000000000001" customHeight="1" x14ac:dyDescent="0.2">
      <c r="B33" s="17"/>
      <c r="C33" s="16"/>
      <c r="D33" s="20" t="s">
        <v>10</v>
      </c>
      <c r="E33" s="22">
        <v>0</v>
      </c>
    </row>
    <row r="34" spans="2:5" s="1" customFormat="1" ht="20.100000000000001" customHeight="1" x14ac:dyDescent="0.2">
      <c r="B34" s="16"/>
      <c r="C34" s="16"/>
      <c r="D34" s="23" t="s">
        <v>11</v>
      </c>
      <c r="E34" s="24">
        <f>E30+E32+E33</f>
        <v>0</v>
      </c>
    </row>
    <row r="36" spans="2:5" x14ac:dyDescent="0.2">
      <c r="B36" s="29"/>
      <c r="C36" s="29"/>
      <c r="D36" s="29"/>
      <c r="E36" s="29"/>
    </row>
    <row r="37" spans="2:5" x14ac:dyDescent="0.2">
      <c r="B37" s="29"/>
      <c r="C37" s="29"/>
      <c r="D37" s="29"/>
      <c r="E37" s="29"/>
    </row>
    <row r="38" spans="2:5" x14ac:dyDescent="0.2">
      <c r="B38" s="29"/>
      <c r="C38" s="29"/>
      <c r="D38" s="29"/>
      <c r="E38" s="29"/>
    </row>
    <row r="39" spans="2:5" x14ac:dyDescent="0.2">
      <c r="B39" s="29"/>
      <c r="C39" s="29"/>
      <c r="D39" s="29"/>
      <c r="E39" s="29"/>
    </row>
    <row r="40" spans="2:5" x14ac:dyDescent="0.2">
      <c r="B40" s="29"/>
      <c r="C40" s="29"/>
      <c r="D40" s="29"/>
      <c r="E40" s="29"/>
    </row>
    <row r="41" spans="2:5" x14ac:dyDescent="0.2">
      <c r="B41" s="29"/>
      <c r="C41" s="29"/>
      <c r="D41" s="29"/>
      <c r="E41" s="29"/>
    </row>
    <row r="42" spans="2:5" x14ac:dyDescent="0.2">
      <c r="B42" s="29"/>
      <c r="C42" s="29"/>
      <c r="D42" s="29"/>
      <c r="E42" s="29"/>
    </row>
  </sheetData>
  <sheetProtection algorithmName="SHA-512" hashValue="8VRmhXG059L/x8RDNNXK+Qp9IB5XDrFfQhBWHyOP5ORrTyb99kH8yFAeD4KRsE3ct45a2gRxW9GFOH+h2B6LUA==" saltValue="XaQQZk8JqWuvReRqPGAuWA==" spinCount="100000" sheet="1" objects="1" scenarios="1" selectLockedCells="1"/>
  <protectedRanges>
    <protectedRange sqref="E7" name="Clients"/>
    <protectedRange sqref="E2:E3" name="Date_facture"/>
  </protectedRanges>
  <mergeCells count="17">
    <mergeCell ref="B13:C13"/>
    <mergeCell ref="B14:C14"/>
    <mergeCell ref="B15:C15"/>
    <mergeCell ref="B16:C16"/>
    <mergeCell ref="B21:C21"/>
    <mergeCell ref="B22:C22"/>
    <mergeCell ref="B23:C23"/>
    <mergeCell ref="B24:C24"/>
    <mergeCell ref="B17:C17"/>
    <mergeCell ref="B18:C18"/>
    <mergeCell ref="B19:C19"/>
    <mergeCell ref="B20:C20"/>
    <mergeCell ref="B29:C29"/>
    <mergeCell ref="B25:C25"/>
    <mergeCell ref="B26:C26"/>
    <mergeCell ref="B27:C27"/>
    <mergeCell ref="B28:C28"/>
  </mergeCells>
  <phoneticPr fontId="0" type="noConversion"/>
  <conditionalFormatting sqref="E10">
    <cfRule type="cellIs" dxfId="0" priority="1" operator="equal">
      <formula>0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95" orientation="portrait" r:id="rId1"/>
  <headerFooter alignWithMargins="0"/>
  <ignoredErrors>
    <ignoredError sqref="B12" evalError="1"/>
    <ignoredError sqref="E8:E9" unlockedFormula="1"/>
  </ignoredErrors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Sélection" prompt="Choisissez une personne" xr:uid="{5A649445-D7C7-4B26-B1CF-3FE3CFAA2AF0}">
          <x14:formula1>
            <xm:f>Clients!$A$2:$A$17</xm:f>
          </x14:formula1>
          <xm:sqref>E7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30"/>
  <sheetViews>
    <sheetView workbookViewId="0">
      <selection activeCell="F2" sqref="F2"/>
    </sheetView>
  </sheetViews>
  <sheetFormatPr defaultColWidth="11.42578125" defaultRowHeight="12.75" x14ac:dyDescent="0.2"/>
  <cols>
    <col min="1" max="1" width="20" bestFit="1" customWidth="1"/>
    <col min="2" max="2" width="18.5703125" bestFit="1" customWidth="1"/>
    <col min="3" max="3" width="27.42578125" bestFit="1" customWidth="1"/>
    <col min="4" max="4" width="36.5703125" customWidth="1"/>
    <col min="5" max="5" width="4.28515625" style="38" customWidth="1"/>
    <col min="6" max="6" width="14.42578125" style="34" customWidth="1"/>
    <col min="7" max="7" width="15.28515625" style="34" bestFit="1" customWidth="1"/>
    <col min="8" max="8" width="18.7109375" customWidth="1"/>
  </cols>
  <sheetData>
    <row r="1" spans="1:8" x14ac:dyDescent="0.2">
      <c r="A1" s="30" t="s">
        <v>15</v>
      </c>
      <c r="B1" s="30" t="s">
        <v>16</v>
      </c>
      <c r="C1" s="30" t="s">
        <v>17</v>
      </c>
      <c r="D1" s="30" t="s">
        <v>28</v>
      </c>
      <c r="E1" s="37" t="s">
        <v>5</v>
      </c>
      <c r="F1" s="33" t="s">
        <v>18</v>
      </c>
      <c r="G1" s="35" t="s">
        <v>19</v>
      </c>
      <c r="H1" s="43" t="s">
        <v>23</v>
      </c>
    </row>
    <row r="2" spans="1:8" x14ac:dyDescent="0.2">
      <c r="A2" t="s">
        <v>34</v>
      </c>
      <c r="B2" t="s">
        <v>48</v>
      </c>
      <c r="C2">
        <v>1000</v>
      </c>
      <c r="D2" s="31" t="s">
        <v>29</v>
      </c>
      <c r="E2" s="38" t="s">
        <v>5</v>
      </c>
      <c r="F2" s="34">
        <v>123.96599999999999</v>
      </c>
      <c r="G2" s="34" t="s">
        <v>20</v>
      </c>
      <c r="H2" t="s">
        <v>22</v>
      </c>
    </row>
    <row r="3" spans="1:8" x14ac:dyDescent="0.2">
      <c r="A3" t="s">
        <v>35</v>
      </c>
      <c r="B3" t="s">
        <v>48</v>
      </c>
      <c r="C3">
        <v>1000</v>
      </c>
      <c r="D3" t="s">
        <v>13</v>
      </c>
      <c r="E3" s="38" t="s">
        <v>5</v>
      </c>
      <c r="F3" s="34">
        <v>268.59500000000003</v>
      </c>
      <c r="G3" s="34" t="s">
        <v>20</v>
      </c>
      <c r="H3" t="s">
        <v>22</v>
      </c>
    </row>
    <row r="4" spans="1:8" x14ac:dyDescent="0.2">
      <c r="A4" s="31" t="s">
        <v>51</v>
      </c>
      <c r="B4" t="s">
        <v>50</v>
      </c>
      <c r="C4">
        <v>1000</v>
      </c>
      <c r="D4" s="31" t="s">
        <v>13</v>
      </c>
      <c r="E4" s="39" t="s">
        <v>5</v>
      </c>
      <c r="F4" s="34">
        <v>268.59500000000003</v>
      </c>
      <c r="H4" s="31" t="s">
        <v>22</v>
      </c>
    </row>
    <row r="5" spans="1:8" x14ac:dyDescent="0.2">
      <c r="A5" s="31" t="s">
        <v>52</v>
      </c>
      <c r="B5" t="s">
        <v>50</v>
      </c>
      <c r="C5">
        <v>1000</v>
      </c>
      <c r="D5" s="31" t="s">
        <v>49</v>
      </c>
      <c r="E5" s="39" t="s">
        <v>5</v>
      </c>
      <c r="F5" s="34">
        <v>123.96599999999999</v>
      </c>
      <c r="H5" s="31" t="s">
        <v>22</v>
      </c>
    </row>
    <row r="6" spans="1:8" x14ac:dyDescent="0.2">
      <c r="A6" t="s">
        <v>36</v>
      </c>
      <c r="B6" t="s">
        <v>48</v>
      </c>
      <c r="C6">
        <v>1000</v>
      </c>
      <c r="D6" t="s">
        <v>30</v>
      </c>
      <c r="E6" s="38" t="s">
        <v>5</v>
      </c>
      <c r="F6" s="34">
        <v>123.96599999999999</v>
      </c>
      <c r="G6" s="34" t="s">
        <v>20</v>
      </c>
      <c r="H6" t="s">
        <v>22</v>
      </c>
    </row>
    <row r="7" spans="1:8" x14ac:dyDescent="0.2">
      <c r="A7" t="s">
        <v>37</v>
      </c>
      <c r="B7" t="s">
        <v>48</v>
      </c>
      <c r="C7">
        <v>1000</v>
      </c>
      <c r="D7" t="s">
        <v>31</v>
      </c>
      <c r="E7" s="38" t="s">
        <v>5</v>
      </c>
      <c r="F7" s="34">
        <v>123.96599999999999</v>
      </c>
      <c r="G7" s="34" t="s">
        <v>20</v>
      </c>
      <c r="H7" t="s">
        <v>22</v>
      </c>
    </row>
    <row r="8" spans="1:8" x14ac:dyDescent="0.2">
      <c r="A8" t="s">
        <v>38</v>
      </c>
      <c r="B8" t="s">
        <v>48</v>
      </c>
      <c r="C8">
        <v>1000</v>
      </c>
      <c r="D8" t="s">
        <v>13</v>
      </c>
      <c r="E8" s="38" t="s">
        <v>5</v>
      </c>
      <c r="F8" s="34">
        <v>268.59500000000003</v>
      </c>
      <c r="H8" s="31" t="s">
        <v>22</v>
      </c>
    </row>
    <row r="9" spans="1:8" x14ac:dyDescent="0.2">
      <c r="A9" t="s">
        <v>39</v>
      </c>
      <c r="B9" t="s">
        <v>48</v>
      </c>
      <c r="C9">
        <v>1000</v>
      </c>
      <c r="D9" t="s">
        <v>32</v>
      </c>
      <c r="E9" s="38" t="s">
        <v>5</v>
      </c>
      <c r="F9" s="34">
        <v>123.96599999999999</v>
      </c>
      <c r="G9" s="34" t="s">
        <v>20</v>
      </c>
      <c r="H9" t="s">
        <v>22</v>
      </c>
    </row>
    <row r="10" spans="1:8" x14ac:dyDescent="0.2">
      <c r="A10" t="s">
        <v>40</v>
      </c>
      <c r="B10" t="s">
        <v>48</v>
      </c>
      <c r="C10">
        <v>1000</v>
      </c>
      <c r="D10" s="31" t="s">
        <v>33</v>
      </c>
      <c r="E10" s="38" t="s">
        <v>5</v>
      </c>
      <c r="F10" s="34">
        <v>123.96599999999999</v>
      </c>
      <c r="G10" s="34" t="s">
        <v>20</v>
      </c>
      <c r="H10" t="s">
        <v>22</v>
      </c>
    </row>
    <row r="11" spans="1:8" x14ac:dyDescent="0.2">
      <c r="A11" t="s">
        <v>41</v>
      </c>
      <c r="B11" t="s">
        <v>48</v>
      </c>
      <c r="C11">
        <v>1000</v>
      </c>
      <c r="D11" t="s">
        <v>13</v>
      </c>
      <c r="E11" s="38" t="s">
        <v>5</v>
      </c>
      <c r="F11" s="34">
        <v>268.59500000000003</v>
      </c>
      <c r="H11" s="31" t="s">
        <v>22</v>
      </c>
    </row>
    <row r="12" spans="1:8" x14ac:dyDescent="0.2">
      <c r="A12" t="s">
        <v>42</v>
      </c>
      <c r="B12" t="s">
        <v>48</v>
      </c>
      <c r="C12">
        <v>1000</v>
      </c>
      <c r="D12" t="s">
        <v>13</v>
      </c>
      <c r="E12" s="38" t="s">
        <v>5</v>
      </c>
      <c r="F12" s="34">
        <v>268.59500000000003</v>
      </c>
      <c r="G12" s="34" t="s">
        <v>20</v>
      </c>
      <c r="H12" s="31" t="s">
        <v>22</v>
      </c>
    </row>
    <row r="13" spans="1:8" x14ac:dyDescent="0.2">
      <c r="A13" t="s">
        <v>43</v>
      </c>
      <c r="B13" t="s">
        <v>48</v>
      </c>
      <c r="C13">
        <v>1000</v>
      </c>
      <c r="D13" t="s">
        <v>29</v>
      </c>
      <c r="E13" s="38" t="s">
        <v>5</v>
      </c>
      <c r="F13" s="34">
        <v>123.96599999999999</v>
      </c>
      <c r="G13" s="34" t="s">
        <v>20</v>
      </c>
      <c r="H13" t="s">
        <v>22</v>
      </c>
    </row>
    <row r="14" spans="1:8" x14ac:dyDescent="0.2">
      <c r="A14" t="s">
        <v>44</v>
      </c>
      <c r="B14" t="s">
        <v>48</v>
      </c>
      <c r="C14">
        <v>1000</v>
      </c>
      <c r="D14" t="s">
        <v>13</v>
      </c>
      <c r="E14" s="38" t="s">
        <v>5</v>
      </c>
      <c r="F14" s="34">
        <v>268.59500000000003</v>
      </c>
      <c r="H14" s="31" t="s">
        <v>22</v>
      </c>
    </row>
    <row r="15" spans="1:8" x14ac:dyDescent="0.2">
      <c r="A15" t="s">
        <v>45</v>
      </c>
      <c r="B15" t="s">
        <v>48</v>
      </c>
      <c r="C15">
        <v>1000</v>
      </c>
      <c r="D15" t="s">
        <v>13</v>
      </c>
      <c r="E15" s="38" t="s">
        <v>5</v>
      </c>
      <c r="F15" s="34">
        <v>268.59500000000003</v>
      </c>
      <c r="H15" s="31" t="s">
        <v>22</v>
      </c>
    </row>
    <row r="16" spans="1:8" x14ac:dyDescent="0.2">
      <c r="A16" t="s">
        <v>46</v>
      </c>
      <c r="B16" t="s">
        <v>48</v>
      </c>
      <c r="C16">
        <v>1000</v>
      </c>
      <c r="D16" s="31" t="s">
        <v>21</v>
      </c>
      <c r="E16" s="38" t="s">
        <v>5</v>
      </c>
      <c r="F16" s="34">
        <v>219.00800000000001</v>
      </c>
      <c r="H16" s="31" t="s">
        <v>22</v>
      </c>
    </row>
    <row r="17" spans="1:10" x14ac:dyDescent="0.2">
      <c r="A17" t="s">
        <v>47</v>
      </c>
      <c r="B17" t="s">
        <v>48</v>
      </c>
      <c r="C17">
        <v>1000</v>
      </c>
      <c r="D17" t="s">
        <v>13</v>
      </c>
      <c r="E17" s="38" t="s">
        <v>5</v>
      </c>
      <c r="F17" s="34">
        <v>268.59500000000003</v>
      </c>
      <c r="G17" s="34" t="s">
        <v>20</v>
      </c>
      <c r="H17" t="s">
        <v>22</v>
      </c>
    </row>
    <row r="30" spans="1:10" x14ac:dyDescent="0.2">
      <c r="J30" s="36"/>
    </row>
  </sheetData>
  <sortState xmlns:xlrd2="http://schemas.microsoft.com/office/spreadsheetml/2017/richdata2" ref="A2:H17">
    <sortCondition ref="A1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E2"/>
  <sheetViews>
    <sheetView workbookViewId="0">
      <selection activeCell="C38" sqref="C38"/>
    </sheetView>
  </sheetViews>
  <sheetFormatPr defaultColWidth="11.42578125" defaultRowHeight="12.75" x14ac:dyDescent="0.2"/>
  <cols>
    <col min="1" max="1" width="42.42578125" customWidth="1"/>
    <col min="4" max="4" width="29" bestFit="1" customWidth="1"/>
  </cols>
  <sheetData>
    <row r="1" spans="1:5" x14ac:dyDescent="0.2">
      <c r="A1" t="s">
        <v>21</v>
      </c>
      <c r="B1" t="s">
        <v>25</v>
      </c>
      <c r="D1" t="s">
        <v>64</v>
      </c>
      <c r="E1" t="s">
        <v>27</v>
      </c>
    </row>
    <row r="2" spans="1:5" x14ac:dyDescent="0.2">
      <c r="A2" t="s">
        <v>13</v>
      </c>
      <c r="B2" t="s">
        <v>26</v>
      </c>
      <c r="D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72C6E6-48A7-42F9-96D0-54A149A04AD8}">
  <sheetPr codeName="Feuil5"/>
  <dimension ref="A1:G27"/>
  <sheetViews>
    <sheetView workbookViewId="0">
      <selection activeCell="J39" sqref="J39"/>
    </sheetView>
  </sheetViews>
  <sheetFormatPr defaultColWidth="11.42578125" defaultRowHeight="12.75" x14ac:dyDescent="0.2"/>
  <cols>
    <col min="2" max="2" width="10.85546875" style="38"/>
    <col min="3" max="3" width="13.85546875" style="38" customWidth="1"/>
    <col min="5" max="5" width="10" customWidth="1"/>
    <col min="6" max="6" width="15.140625" customWidth="1"/>
  </cols>
  <sheetData>
    <row r="1" spans="1:7" ht="26.25" x14ac:dyDescent="0.4">
      <c r="A1" s="48"/>
      <c r="B1" s="48"/>
      <c r="C1" s="71"/>
      <c r="D1" s="77" t="s">
        <v>66</v>
      </c>
      <c r="E1" s="49"/>
      <c r="F1" s="76" t="str">
        <f>UPPER(TEXT(B5,"mmmm")) &amp; " " &amp; TEXT(B5,"aaaa")</f>
        <v>JANVIER 1900</v>
      </c>
      <c r="G1" s="49"/>
    </row>
    <row r="2" spans="1:7" ht="238.5" customHeight="1" x14ac:dyDescent="0.2">
      <c r="A2" s="48"/>
      <c r="B2" s="66"/>
      <c r="C2" s="72"/>
      <c r="D2" s="50"/>
      <c r="E2" s="50"/>
      <c r="F2" s="50"/>
      <c r="G2" s="50"/>
    </row>
    <row r="3" spans="1:7" ht="15.95" customHeight="1" x14ac:dyDescent="0.25">
      <c r="A3" s="48"/>
      <c r="B3" s="48"/>
      <c r="C3" s="48"/>
      <c r="D3" s="122" t="s">
        <v>53</v>
      </c>
      <c r="E3" s="123"/>
      <c r="F3" s="123"/>
      <c r="G3" s="124"/>
    </row>
    <row r="4" spans="1:7" ht="15.75" x14ac:dyDescent="0.25">
      <c r="A4" s="51" t="s">
        <v>54</v>
      </c>
      <c r="B4" s="67" t="s">
        <v>55</v>
      </c>
      <c r="C4" s="73" t="s">
        <v>56</v>
      </c>
      <c r="D4" s="52" t="s">
        <v>57</v>
      </c>
      <c r="E4" s="52" t="s">
        <v>58</v>
      </c>
      <c r="F4" s="52" t="s">
        <v>59</v>
      </c>
      <c r="G4" s="53" t="s">
        <v>60</v>
      </c>
    </row>
    <row r="5" spans="1:7" ht="15.75" x14ac:dyDescent="0.25">
      <c r="A5" s="54"/>
      <c r="B5" s="68"/>
      <c r="C5" s="74"/>
      <c r="D5" s="55"/>
      <c r="E5" s="56"/>
      <c r="F5" s="57"/>
      <c r="G5" s="58"/>
    </row>
    <row r="6" spans="1:7" ht="15.75" x14ac:dyDescent="0.25">
      <c r="A6" s="54"/>
      <c r="B6" s="68"/>
      <c r="C6" s="74"/>
      <c r="D6" s="59"/>
      <c r="E6" s="56"/>
      <c r="F6" s="60"/>
      <c r="G6" s="61"/>
    </row>
    <row r="7" spans="1:7" ht="15.75" x14ac:dyDescent="0.25">
      <c r="A7" s="54"/>
      <c r="B7" s="68"/>
      <c r="C7" s="74"/>
      <c r="D7" s="59"/>
      <c r="E7" s="56"/>
      <c r="F7" s="60"/>
      <c r="G7" s="61"/>
    </row>
    <row r="8" spans="1:7" ht="15.75" x14ac:dyDescent="0.25">
      <c r="A8" s="54"/>
      <c r="B8" s="68"/>
      <c r="C8" s="74"/>
      <c r="D8" s="59"/>
      <c r="E8" s="56"/>
      <c r="F8" s="60" t="str">
        <f t="shared" ref="F8:F26" si="0">IF(D8="","",D8*E8)</f>
        <v/>
      </c>
      <c r="G8" s="61" t="str">
        <f t="shared" ref="G8:G26" si="1">IF(D8="","",D8+F8)</f>
        <v/>
      </c>
    </row>
    <row r="9" spans="1:7" ht="15.75" x14ac:dyDescent="0.25">
      <c r="A9" s="54"/>
      <c r="B9" s="68"/>
      <c r="C9" s="74"/>
      <c r="D9" s="59"/>
      <c r="E9" s="56"/>
      <c r="F9" s="60" t="str">
        <f t="shared" si="0"/>
        <v/>
      </c>
      <c r="G9" s="61" t="str">
        <f t="shared" si="1"/>
        <v/>
      </c>
    </row>
    <row r="10" spans="1:7" ht="15.75" x14ac:dyDescent="0.25">
      <c r="A10" s="54"/>
      <c r="B10" s="68"/>
      <c r="C10" s="74"/>
      <c r="D10" s="59"/>
      <c r="E10" s="56"/>
      <c r="F10" s="60" t="str">
        <f t="shared" si="0"/>
        <v/>
      </c>
      <c r="G10" s="61" t="str">
        <f t="shared" si="1"/>
        <v/>
      </c>
    </row>
    <row r="11" spans="1:7" ht="15.75" x14ac:dyDescent="0.25">
      <c r="A11" s="54"/>
      <c r="B11" s="68"/>
      <c r="C11" s="74"/>
      <c r="D11" s="59"/>
      <c r="E11" s="56"/>
      <c r="F11" s="60" t="str">
        <f t="shared" si="0"/>
        <v/>
      </c>
      <c r="G11" s="61" t="str">
        <f t="shared" si="1"/>
        <v/>
      </c>
    </row>
    <row r="12" spans="1:7" ht="15.75" x14ac:dyDescent="0.25">
      <c r="A12" s="54"/>
      <c r="B12" s="68"/>
      <c r="C12" s="74"/>
      <c r="D12" s="59"/>
      <c r="E12" s="56"/>
      <c r="F12" s="60" t="str">
        <f t="shared" si="0"/>
        <v/>
      </c>
      <c r="G12" s="61" t="str">
        <f t="shared" si="1"/>
        <v/>
      </c>
    </row>
    <row r="13" spans="1:7" ht="15.75" x14ac:dyDescent="0.25">
      <c r="A13" s="54"/>
      <c r="B13" s="68"/>
      <c r="C13" s="74"/>
      <c r="D13" s="59"/>
      <c r="E13" s="56"/>
      <c r="F13" s="60" t="str">
        <f t="shared" si="0"/>
        <v/>
      </c>
      <c r="G13" s="61" t="str">
        <f t="shared" si="1"/>
        <v/>
      </c>
    </row>
    <row r="14" spans="1:7" ht="15.75" x14ac:dyDescent="0.25">
      <c r="A14" s="54"/>
      <c r="B14" s="68"/>
      <c r="C14" s="74"/>
      <c r="D14" s="59"/>
      <c r="E14" s="56"/>
      <c r="F14" s="60" t="str">
        <f t="shared" si="0"/>
        <v/>
      </c>
      <c r="G14" s="61" t="str">
        <f t="shared" si="1"/>
        <v/>
      </c>
    </row>
    <row r="15" spans="1:7" ht="15.75" x14ac:dyDescent="0.25">
      <c r="A15" s="54"/>
      <c r="B15" s="68"/>
      <c r="C15" s="74"/>
      <c r="D15" s="59"/>
      <c r="E15" s="56"/>
      <c r="F15" s="60" t="str">
        <f t="shared" si="0"/>
        <v/>
      </c>
      <c r="G15" s="61" t="str">
        <f t="shared" si="1"/>
        <v/>
      </c>
    </row>
    <row r="16" spans="1:7" ht="15.75" x14ac:dyDescent="0.25">
      <c r="A16" s="54"/>
      <c r="B16" s="68"/>
      <c r="C16" s="74"/>
      <c r="D16" s="59"/>
      <c r="E16" s="56"/>
      <c r="F16" s="60" t="str">
        <f t="shared" si="0"/>
        <v/>
      </c>
      <c r="G16" s="61" t="str">
        <f t="shared" si="1"/>
        <v/>
      </c>
    </row>
    <row r="17" spans="1:7" ht="15.75" x14ac:dyDescent="0.25">
      <c r="A17" s="54"/>
      <c r="B17" s="68"/>
      <c r="C17" s="74"/>
      <c r="D17" s="59"/>
      <c r="E17" s="56"/>
      <c r="F17" s="60" t="str">
        <f t="shared" si="0"/>
        <v/>
      </c>
      <c r="G17" s="61" t="str">
        <f t="shared" si="1"/>
        <v/>
      </c>
    </row>
    <row r="18" spans="1:7" ht="15.75" x14ac:dyDescent="0.25">
      <c r="A18" s="54"/>
      <c r="B18" s="68"/>
      <c r="C18" s="74"/>
      <c r="D18" s="59"/>
      <c r="E18" s="56"/>
      <c r="F18" s="60" t="str">
        <f t="shared" si="0"/>
        <v/>
      </c>
      <c r="G18" s="61" t="str">
        <f t="shared" si="1"/>
        <v/>
      </c>
    </row>
    <row r="19" spans="1:7" ht="15.75" x14ac:dyDescent="0.25">
      <c r="A19" s="54"/>
      <c r="B19" s="69"/>
      <c r="C19" s="74"/>
      <c r="D19" s="59"/>
      <c r="E19" s="56"/>
      <c r="F19" s="60" t="str">
        <f t="shared" si="0"/>
        <v/>
      </c>
      <c r="G19" s="61" t="str">
        <f t="shared" si="1"/>
        <v/>
      </c>
    </row>
    <row r="20" spans="1:7" ht="15.75" x14ac:dyDescent="0.25">
      <c r="A20" s="54"/>
      <c r="B20" s="69"/>
      <c r="C20" s="74"/>
      <c r="D20" s="59"/>
      <c r="E20" s="56"/>
      <c r="F20" s="60" t="str">
        <f t="shared" si="0"/>
        <v/>
      </c>
      <c r="G20" s="61" t="str">
        <f t="shared" si="1"/>
        <v/>
      </c>
    </row>
    <row r="21" spans="1:7" ht="15.75" x14ac:dyDescent="0.25">
      <c r="A21" s="54"/>
      <c r="B21" s="69"/>
      <c r="C21" s="74"/>
      <c r="D21" s="59"/>
      <c r="E21" s="56"/>
      <c r="F21" s="60" t="str">
        <f t="shared" si="0"/>
        <v/>
      </c>
      <c r="G21" s="61" t="str">
        <f t="shared" si="1"/>
        <v/>
      </c>
    </row>
    <row r="22" spans="1:7" ht="15.75" x14ac:dyDescent="0.25">
      <c r="A22" s="54"/>
      <c r="B22" s="69"/>
      <c r="C22" s="74"/>
      <c r="D22" s="59"/>
      <c r="E22" s="56"/>
      <c r="F22" s="60" t="str">
        <f t="shared" si="0"/>
        <v/>
      </c>
      <c r="G22" s="61" t="str">
        <f t="shared" si="1"/>
        <v/>
      </c>
    </row>
    <row r="23" spans="1:7" ht="15.75" x14ac:dyDescent="0.25">
      <c r="A23" s="54"/>
      <c r="B23" s="69"/>
      <c r="C23" s="74"/>
      <c r="D23" s="59"/>
      <c r="E23" s="56"/>
      <c r="F23" s="60" t="str">
        <f t="shared" si="0"/>
        <v/>
      </c>
      <c r="G23" s="61" t="str">
        <f t="shared" si="1"/>
        <v/>
      </c>
    </row>
    <row r="24" spans="1:7" ht="15.75" x14ac:dyDescent="0.25">
      <c r="A24" s="54"/>
      <c r="B24" s="69"/>
      <c r="C24" s="74"/>
      <c r="D24" s="59"/>
      <c r="E24" s="56"/>
      <c r="F24" s="60" t="str">
        <f t="shared" si="0"/>
        <v/>
      </c>
      <c r="G24" s="61" t="str">
        <f t="shared" si="1"/>
        <v/>
      </c>
    </row>
    <row r="25" spans="1:7" ht="15.75" x14ac:dyDescent="0.25">
      <c r="A25" s="54"/>
      <c r="B25" s="69"/>
      <c r="C25" s="74"/>
      <c r="D25" s="59"/>
      <c r="E25" s="56"/>
      <c r="F25" s="60" t="str">
        <f t="shared" si="0"/>
        <v/>
      </c>
      <c r="G25" s="61" t="str">
        <f t="shared" si="1"/>
        <v/>
      </c>
    </row>
    <row r="26" spans="1:7" ht="15.75" x14ac:dyDescent="0.25">
      <c r="A26" s="54"/>
      <c r="B26" s="69"/>
      <c r="C26" s="74"/>
      <c r="D26" s="59"/>
      <c r="E26" s="56"/>
      <c r="F26" s="60" t="str">
        <f t="shared" si="0"/>
        <v/>
      </c>
      <c r="G26" s="61" t="str">
        <f t="shared" si="1"/>
        <v/>
      </c>
    </row>
    <row r="27" spans="1:7" ht="15.75" x14ac:dyDescent="0.25">
      <c r="A27" s="62"/>
      <c r="B27" s="70"/>
      <c r="C27" s="75" t="s">
        <v>11</v>
      </c>
      <c r="D27" s="63">
        <f>SUM(D5:D26)</f>
        <v>0</v>
      </c>
      <c r="E27" s="78">
        <f>E5</f>
        <v>0</v>
      </c>
      <c r="F27" s="64">
        <f>SUM(F5:F26)</f>
        <v>0</v>
      </c>
      <c r="G27" s="65">
        <f>SUM(G5:G26)</f>
        <v>0</v>
      </c>
    </row>
  </sheetData>
  <mergeCells count="1">
    <mergeCell ref="D3:G3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300" verticalDpi="300" r:id="rId1"/>
  <ignoredErrors>
    <ignoredError sqref="E27" formula="1"/>
  </ignoredError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72F0EA-6B6B-4C9F-9AAE-C9C9DC01D838}">
  <sheetPr codeName="Feuil7"/>
  <dimension ref="A1:G27"/>
  <sheetViews>
    <sheetView topLeftCell="A10" workbookViewId="0">
      <selection activeCell="A15" sqref="A15:G26"/>
    </sheetView>
  </sheetViews>
  <sheetFormatPr defaultColWidth="11.42578125" defaultRowHeight="12.75" x14ac:dyDescent="0.2"/>
  <cols>
    <col min="3" max="3" width="13.85546875" customWidth="1"/>
    <col min="5" max="5" width="10" customWidth="1"/>
    <col min="6" max="6" width="15.140625" customWidth="1"/>
  </cols>
  <sheetData>
    <row r="1" spans="1:7" ht="26.1" customHeight="1" x14ac:dyDescent="0.4">
      <c r="A1" s="48"/>
      <c r="B1" s="48"/>
      <c r="C1" s="71"/>
      <c r="D1" s="77" t="s">
        <v>66</v>
      </c>
      <c r="E1" s="49"/>
      <c r="F1" s="76" t="str">
        <f>UPPER(TEXT(B5,"mmmm")) &amp; " " &amp; TEXT(B5,"aaaa")</f>
        <v>AVRIL 2022</v>
      </c>
      <c r="G1" s="49"/>
    </row>
    <row r="2" spans="1:7" ht="238.5" customHeight="1" x14ac:dyDescent="0.2">
      <c r="A2" s="48"/>
      <c r="B2" s="66"/>
      <c r="C2" s="72"/>
      <c r="D2" s="50"/>
      <c r="E2" s="50"/>
      <c r="F2" s="50"/>
      <c r="G2" s="50"/>
    </row>
    <row r="3" spans="1:7" ht="15.95" customHeight="1" x14ac:dyDescent="0.25">
      <c r="A3" s="48"/>
      <c r="B3" s="48"/>
      <c r="C3" s="48"/>
      <c r="D3" s="122" t="s">
        <v>53</v>
      </c>
      <c r="E3" s="123"/>
      <c r="F3" s="123"/>
      <c r="G3" s="124"/>
    </row>
    <row r="4" spans="1:7" ht="15.6" customHeight="1" x14ac:dyDescent="0.25">
      <c r="A4" s="51" t="s">
        <v>54</v>
      </c>
      <c r="B4" s="67" t="s">
        <v>55</v>
      </c>
      <c r="C4" s="73" t="s">
        <v>56</v>
      </c>
      <c r="D4" s="52" t="s">
        <v>57</v>
      </c>
      <c r="E4" s="52" t="s">
        <v>58</v>
      </c>
      <c r="F4" s="52" t="s">
        <v>59</v>
      </c>
      <c r="G4" s="53" t="s">
        <v>60</v>
      </c>
    </row>
    <row r="5" spans="1:7" ht="15.6" customHeight="1" x14ac:dyDescent="0.25">
      <c r="A5" s="54" t="s">
        <v>61</v>
      </c>
      <c r="B5" s="68">
        <v>44680</v>
      </c>
      <c r="C5" s="74" t="s">
        <v>12</v>
      </c>
      <c r="D5" s="55">
        <v>268.59500000000003</v>
      </c>
      <c r="E5" s="56">
        <v>0.21</v>
      </c>
      <c r="F5" s="57">
        <v>56.405000000000001</v>
      </c>
      <c r="G5" s="58">
        <v>325</v>
      </c>
    </row>
    <row r="6" spans="1:7" ht="15.6" customHeight="1" x14ac:dyDescent="0.25">
      <c r="A6" s="54" t="s">
        <v>62</v>
      </c>
      <c r="B6" s="68">
        <v>44680</v>
      </c>
      <c r="C6" s="74" t="s">
        <v>12</v>
      </c>
      <c r="D6" s="59">
        <v>123.96599999999999</v>
      </c>
      <c r="E6" s="56">
        <v>0.21</v>
      </c>
      <c r="F6" s="60">
        <v>26.032900000000001</v>
      </c>
      <c r="G6" s="61">
        <v>149.99889999999999</v>
      </c>
    </row>
    <row r="7" spans="1:7" ht="15.6" customHeight="1" x14ac:dyDescent="0.25">
      <c r="A7" s="54" t="s">
        <v>63</v>
      </c>
      <c r="B7" s="68">
        <v>44680</v>
      </c>
      <c r="C7" s="74" t="s">
        <v>12</v>
      </c>
      <c r="D7" s="59">
        <v>219.00800000000001</v>
      </c>
      <c r="E7" s="56">
        <v>0.21</v>
      </c>
      <c r="F7" s="60">
        <v>45.991700000000002</v>
      </c>
      <c r="G7" s="61">
        <v>264.99970000000002</v>
      </c>
    </row>
    <row r="8" spans="1:7" ht="15.6" customHeight="1" x14ac:dyDescent="0.25">
      <c r="A8" s="54" t="s">
        <v>63</v>
      </c>
      <c r="B8" s="68">
        <v>44680</v>
      </c>
      <c r="C8" s="74" t="s">
        <v>12</v>
      </c>
      <c r="D8" s="59">
        <v>268.59500000000003</v>
      </c>
      <c r="E8" s="56">
        <v>0.21</v>
      </c>
      <c r="F8" s="60">
        <v>56.405000000000001</v>
      </c>
      <c r="G8" s="61">
        <v>325</v>
      </c>
    </row>
    <row r="9" spans="1:7" ht="15.6" customHeight="1" x14ac:dyDescent="0.25">
      <c r="A9" s="54" t="s">
        <v>67</v>
      </c>
      <c r="B9" s="68">
        <v>44681</v>
      </c>
      <c r="C9" s="74" t="s">
        <v>12</v>
      </c>
      <c r="D9" s="59">
        <v>268.59500000000003</v>
      </c>
      <c r="E9" s="56">
        <v>0.21</v>
      </c>
      <c r="F9" s="60">
        <v>56.405000000000001</v>
      </c>
      <c r="G9" s="61">
        <v>325</v>
      </c>
    </row>
    <row r="10" spans="1:7" ht="15.6" customHeight="1" x14ac:dyDescent="0.25">
      <c r="A10" s="54" t="s">
        <v>67</v>
      </c>
      <c r="B10" s="68">
        <v>44681</v>
      </c>
      <c r="C10" s="74" t="s">
        <v>12</v>
      </c>
      <c r="D10" s="59">
        <v>268.59500000000003</v>
      </c>
      <c r="E10" s="56">
        <v>0.21</v>
      </c>
      <c r="F10" s="60">
        <v>56.405000000000001</v>
      </c>
      <c r="G10" s="61">
        <v>325</v>
      </c>
    </row>
    <row r="11" spans="1:7" ht="15.6" customHeight="1" x14ac:dyDescent="0.25">
      <c r="A11" s="54" t="s">
        <v>70</v>
      </c>
      <c r="B11" s="68">
        <v>44682</v>
      </c>
      <c r="C11" s="74" t="s">
        <v>12</v>
      </c>
      <c r="D11" s="59">
        <v>123.96599999999999</v>
      </c>
      <c r="E11" s="56">
        <v>0.21</v>
      </c>
      <c r="F11" s="60">
        <v>26.032900000000001</v>
      </c>
      <c r="G11" s="61">
        <v>149.99889999999999</v>
      </c>
    </row>
    <row r="12" spans="1:7" ht="15.6" customHeight="1" x14ac:dyDescent="0.25">
      <c r="A12" s="54" t="s">
        <v>71</v>
      </c>
      <c r="B12" s="68">
        <v>44682</v>
      </c>
      <c r="C12" s="74" t="s">
        <v>12</v>
      </c>
      <c r="D12" s="59">
        <v>268.59500000000003</v>
      </c>
      <c r="E12" s="56">
        <v>0.21</v>
      </c>
      <c r="F12" s="60">
        <v>56.405000000000001</v>
      </c>
      <c r="G12" s="61">
        <v>325</v>
      </c>
    </row>
    <row r="13" spans="1:7" ht="15.6" customHeight="1" x14ac:dyDescent="0.25">
      <c r="A13" s="54" t="s">
        <v>72</v>
      </c>
      <c r="B13" s="68">
        <v>44682</v>
      </c>
      <c r="C13" s="74" t="s">
        <v>12</v>
      </c>
      <c r="D13" s="59">
        <v>219.00800000000001</v>
      </c>
      <c r="E13" s="56">
        <v>0.21</v>
      </c>
      <c r="F13" s="60">
        <v>45.991700000000002</v>
      </c>
      <c r="G13" s="61">
        <v>264.99970000000002</v>
      </c>
    </row>
    <row r="14" spans="1:7" ht="15.6" customHeight="1" x14ac:dyDescent="0.25">
      <c r="A14" s="54" t="s">
        <v>76</v>
      </c>
      <c r="B14" s="68">
        <v>44683</v>
      </c>
      <c r="C14" s="74" t="s">
        <v>12</v>
      </c>
      <c r="D14" s="59">
        <v>220.00800000000001</v>
      </c>
      <c r="E14" s="56">
        <v>0.21</v>
      </c>
      <c r="F14" s="60">
        <v>45.991700000000002</v>
      </c>
      <c r="G14" s="61">
        <v>264.99970000000002</v>
      </c>
    </row>
    <row r="15" spans="1:7" ht="15.6" customHeight="1" x14ac:dyDescent="0.25">
      <c r="A15" s="54"/>
      <c r="B15" s="68"/>
      <c r="C15" s="74"/>
      <c r="D15" s="59"/>
      <c r="E15" s="56"/>
      <c r="F15" s="60"/>
      <c r="G15" s="61"/>
    </row>
    <row r="16" spans="1:7" ht="15.6" customHeight="1" x14ac:dyDescent="0.25">
      <c r="A16" s="54"/>
      <c r="B16" s="68"/>
      <c r="C16" s="74"/>
      <c r="D16" s="59"/>
      <c r="E16" s="56"/>
      <c r="F16" s="60"/>
      <c r="G16" s="61"/>
    </row>
    <row r="17" spans="1:7" ht="15.6" customHeight="1" x14ac:dyDescent="0.25">
      <c r="A17" s="54"/>
      <c r="B17" s="68"/>
      <c r="C17" s="74"/>
      <c r="D17" s="59"/>
      <c r="E17" s="56"/>
      <c r="F17" s="60"/>
      <c r="G17" s="61"/>
    </row>
    <row r="18" spans="1:7" ht="15.6" customHeight="1" x14ac:dyDescent="0.25">
      <c r="A18" s="54"/>
      <c r="B18" s="68"/>
      <c r="C18" s="74"/>
      <c r="D18" s="59"/>
      <c r="E18" s="56"/>
      <c r="F18" s="60"/>
      <c r="G18" s="61"/>
    </row>
    <row r="19" spans="1:7" ht="15.6" customHeight="1" x14ac:dyDescent="0.25">
      <c r="A19" s="54"/>
      <c r="B19" s="68"/>
      <c r="C19" s="74"/>
      <c r="D19" s="59"/>
      <c r="E19" s="56"/>
      <c r="F19" s="60"/>
      <c r="G19" s="61"/>
    </row>
    <row r="20" spans="1:7" ht="15.6" customHeight="1" x14ac:dyDescent="0.25">
      <c r="A20" s="54"/>
      <c r="B20" s="68"/>
      <c r="C20" s="74"/>
      <c r="D20" s="59"/>
      <c r="E20" s="56"/>
      <c r="F20" s="60"/>
      <c r="G20" s="61"/>
    </row>
    <row r="21" spans="1:7" ht="15.6" customHeight="1" x14ac:dyDescent="0.25">
      <c r="A21" s="54"/>
      <c r="B21" s="68"/>
      <c r="C21" s="74"/>
      <c r="D21" s="59"/>
      <c r="E21" s="56"/>
      <c r="F21" s="60"/>
      <c r="G21" s="61"/>
    </row>
    <row r="22" spans="1:7" ht="15.6" customHeight="1" x14ac:dyDescent="0.25">
      <c r="A22" s="54"/>
      <c r="B22" s="68"/>
      <c r="C22" s="74"/>
      <c r="D22" s="59"/>
      <c r="E22" s="56"/>
      <c r="F22" s="60"/>
      <c r="G22" s="61"/>
    </row>
    <row r="23" spans="1:7" ht="15.6" customHeight="1" x14ac:dyDescent="0.25">
      <c r="A23" s="54"/>
      <c r="B23" s="68"/>
      <c r="C23" s="74"/>
      <c r="D23" s="59"/>
      <c r="E23" s="56"/>
      <c r="F23" s="60"/>
      <c r="G23" s="61"/>
    </row>
    <row r="24" spans="1:7" ht="15.6" customHeight="1" x14ac:dyDescent="0.25">
      <c r="A24" s="54"/>
      <c r="B24" s="68"/>
      <c r="C24" s="74"/>
      <c r="D24" s="59"/>
      <c r="E24" s="56"/>
      <c r="F24" s="60"/>
      <c r="G24" s="61"/>
    </row>
    <row r="25" spans="1:7" ht="15.6" customHeight="1" x14ac:dyDescent="0.25">
      <c r="A25" s="54"/>
      <c r="B25" s="68"/>
      <c r="C25" s="74"/>
      <c r="D25" s="59"/>
      <c r="E25" s="56"/>
      <c r="F25" s="60"/>
      <c r="G25" s="61"/>
    </row>
    <row r="26" spans="1:7" ht="15.6" customHeight="1" x14ac:dyDescent="0.25">
      <c r="A26" s="54"/>
      <c r="B26" s="68"/>
      <c r="C26" s="74"/>
      <c r="D26" s="59"/>
      <c r="E26" s="56"/>
      <c r="F26" s="60"/>
      <c r="G26" s="61"/>
    </row>
    <row r="27" spans="1:7" ht="15.6" customHeight="1" x14ac:dyDescent="0.25">
      <c r="A27" s="62"/>
      <c r="B27" s="70"/>
      <c r="C27" s="75" t="s">
        <v>11</v>
      </c>
      <c r="D27" s="63">
        <f>SUM(D5:D26)</f>
        <v>2248.931</v>
      </c>
      <c r="E27" s="78">
        <f>E5</f>
        <v>0.21</v>
      </c>
      <c r="F27" s="64">
        <f>SUM(F5:F26)</f>
        <v>472.06589999999994</v>
      </c>
      <c r="G27" s="65">
        <f>SUM(G5:G26)</f>
        <v>2719.9968999999996</v>
      </c>
    </row>
  </sheetData>
  <mergeCells count="1">
    <mergeCell ref="D3:G3"/>
  </mergeCells>
  <phoneticPr fontId="36" type="noConversion"/>
  <pageMargins left="0.7" right="0.7" top="0.75" bottom="0.75" header="0.3" footer="0.3"/>
  <ignoredErrors>
    <ignoredError sqref="E27" formula="1"/>
  </ignoredErrors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700864-EF53-4C39-9E82-7FCBDB7925A4}">
  <sheetPr codeName="Feuil4"/>
  <dimension ref="A1:G27"/>
  <sheetViews>
    <sheetView topLeftCell="A3" workbookViewId="0">
      <selection activeCell="A8" sqref="A8:G25"/>
    </sheetView>
  </sheetViews>
  <sheetFormatPr defaultColWidth="11.42578125" defaultRowHeight="12.75" x14ac:dyDescent="0.2"/>
  <cols>
    <col min="3" max="3" width="13.85546875" customWidth="1"/>
    <col min="5" max="5" width="10" customWidth="1"/>
    <col min="6" max="6" width="15.140625" customWidth="1"/>
  </cols>
  <sheetData>
    <row r="1" spans="1:7" ht="26.1" customHeight="1" x14ac:dyDescent="0.4">
      <c r="A1" s="48"/>
      <c r="B1" s="48"/>
      <c r="C1" s="71"/>
      <c r="D1" s="77" t="s">
        <v>66</v>
      </c>
      <c r="E1" s="49"/>
      <c r="F1" s="76" t="str">
        <f>UPPER(TEXT(B5,"mmmm")) &amp; " " &amp; TEXT(B5,"aaaa")</f>
        <v>MAI 2022</v>
      </c>
      <c r="G1" s="49"/>
    </row>
    <row r="2" spans="1:7" ht="238.5" customHeight="1" x14ac:dyDescent="0.2">
      <c r="A2" s="48"/>
      <c r="B2" s="66"/>
      <c r="C2" s="72"/>
      <c r="D2" s="50"/>
      <c r="E2" s="50"/>
      <c r="F2" s="50"/>
      <c r="G2" s="50"/>
    </row>
    <row r="3" spans="1:7" ht="15.95" customHeight="1" x14ac:dyDescent="0.25">
      <c r="A3" s="48"/>
      <c r="B3" s="48"/>
      <c r="C3" s="48"/>
      <c r="D3" s="122" t="s">
        <v>53</v>
      </c>
      <c r="E3" s="123"/>
      <c r="F3" s="123"/>
      <c r="G3" s="124"/>
    </row>
    <row r="4" spans="1:7" ht="15.6" customHeight="1" x14ac:dyDescent="0.25">
      <c r="A4" s="51" t="s">
        <v>54</v>
      </c>
      <c r="B4" s="67" t="s">
        <v>55</v>
      </c>
      <c r="C4" s="73" t="s">
        <v>56</v>
      </c>
      <c r="D4" s="52" t="s">
        <v>57</v>
      </c>
      <c r="E4" s="52" t="s">
        <v>58</v>
      </c>
      <c r="F4" s="52" t="s">
        <v>59</v>
      </c>
      <c r="G4" s="53" t="s">
        <v>60</v>
      </c>
    </row>
    <row r="5" spans="1:7" ht="15.6" customHeight="1" x14ac:dyDescent="0.25">
      <c r="A5" s="54" t="s">
        <v>70</v>
      </c>
      <c r="B5" s="68">
        <v>44682</v>
      </c>
      <c r="C5" s="74" t="s">
        <v>12</v>
      </c>
      <c r="D5" s="55">
        <v>123.96599999999999</v>
      </c>
      <c r="E5" s="56">
        <v>0.21</v>
      </c>
      <c r="F5" s="57">
        <v>26.032900000000001</v>
      </c>
      <c r="G5" s="58">
        <v>149.99889999999999</v>
      </c>
    </row>
    <row r="6" spans="1:7" ht="15.6" customHeight="1" x14ac:dyDescent="0.25">
      <c r="A6" s="54" t="s">
        <v>71</v>
      </c>
      <c r="B6" s="68">
        <v>44682</v>
      </c>
      <c r="C6" s="74" t="s">
        <v>12</v>
      </c>
      <c r="D6" s="59">
        <v>268.59500000000003</v>
      </c>
      <c r="E6" s="56">
        <v>0.21</v>
      </c>
      <c r="F6" s="60">
        <v>56.405000000000001</v>
      </c>
      <c r="G6" s="61">
        <v>325</v>
      </c>
    </row>
    <row r="7" spans="1:7" ht="15.6" customHeight="1" x14ac:dyDescent="0.25">
      <c r="A7" s="54" t="s">
        <v>72</v>
      </c>
      <c r="B7" s="68">
        <v>44682</v>
      </c>
      <c r="C7" s="74" t="s">
        <v>12</v>
      </c>
      <c r="D7" s="59">
        <v>219.00800000000001</v>
      </c>
      <c r="E7" s="56">
        <v>0.21</v>
      </c>
      <c r="F7" s="60">
        <v>45.991700000000002</v>
      </c>
      <c r="G7" s="61">
        <v>264.99970000000002</v>
      </c>
    </row>
    <row r="8" spans="1:7" ht="15.6" customHeight="1" x14ac:dyDescent="0.25">
      <c r="A8" s="54" t="s">
        <v>76</v>
      </c>
      <c r="B8" s="68">
        <v>44683</v>
      </c>
      <c r="C8" s="74" t="s">
        <v>12</v>
      </c>
      <c r="D8" s="59">
        <v>220.00800000000001</v>
      </c>
      <c r="E8" s="56">
        <v>0.21</v>
      </c>
      <c r="F8" s="60">
        <v>45.991700000000002</v>
      </c>
      <c r="G8" s="61">
        <v>264.99970000000002</v>
      </c>
    </row>
    <row r="9" spans="1:7" ht="15.6" customHeight="1" x14ac:dyDescent="0.25">
      <c r="A9" s="54" t="s">
        <v>77</v>
      </c>
      <c r="B9" s="68">
        <v>44684</v>
      </c>
      <c r="C9" s="74" t="s">
        <v>12</v>
      </c>
      <c r="D9" s="59">
        <v>221.00800000000001</v>
      </c>
      <c r="E9" s="56">
        <v>1.21</v>
      </c>
      <c r="F9" s="60">
        <v>45.991700000000002</v>
      </c>
      <c r="G9" s="61">
        <v>264.99970000000002</v>
      </c>
    </row>
    <row r="10" spans="1:7" ht="15.6" customHeight="1" x14ac:dyDescent="0.25">
      <c r="A10" s="54" t="s">
        <v>78</v>
      </c>
      <c r="B10" s="68">
        <v>44685</v>
      </c>
      <c r="C10" s="74" t="s">
        <v>12</v>
      </c>
      <c r="D10" s="59">
        <v>222.00800000000001</v>
      </c>
      <c r="E10" s="56">
        <v>2.21</v>
      </c>
      <c r="F10" s="60">
        <v>45.991700000000002</v>
      </c>
      <c r="G10" s="61">
        <v>264.99970000000002</v>
      </c>
    </row>
    <row r="11" spans="1:7" ht="15.6" customHeight="1" x14ac:dyDescent="0.25">
      <c r="A11" s="54" t="s">
        <v>79</v>
      </c>
      <c r="B11" s="68">
        <v>44686</v>
      </c>
      <c r="C11" s="74" t="s">
        <v>12</v>
      </c>
      <c r="D11" s="59">
        <v>223.00800000000001</v>
      </c>
      <c r="E11" s="56">
        <v>3.21</v>
      </c>
      <c r="F11" s="60">
        <v>45.991700000000002</v>
      </c>
      <c r="G11" s="61">
        <v>264.99970000000002</v>
      </c>
    </row>
    <row r="12" spans="1:7" ht="15.6" customHeight="1" x14ac:dyDescent="0.25">
      <c r="A12" s="54" t="s">
        <v>80</v>
      </c>
      <c r="B12" s="68">
        <v>44687</v>
      </c>
      <c r="C12" s="74" t="s">
        <v>12</v>
      </c>
      <c r="D12" s="59">
        <v>224.00800000000001</v>
      </c>
      <c r="E12" s="56">
        <v>4.21</v>
      </c>
      <c r="F12" s="60">
        <v>45.991700000000002</v>
      </c>
      <c r="G12" s="61">
        <v>264.99970000000002</v>
      </c>
    </row>
    <row r="13" spans="1:7" ht="15.6" customHeight="1" x14ac:dyDescent="0.25">
      <c r="A13" s="54" t="s">
        <v>81</v>
      </c>
      <c r="B13" s="68">
        <v>44688</v>
      </c>
      <c r="C13" s="74" t="s">
        <v>12</v>
      </c>
      <c r="D13" s="59">
        <v>225.00800000000001</v>
      </c>
      <c r="E13" s="56">
        <v>5.21</v>
      </c>
      <c r="F13" s="60">
        <v>45.991700000000002</v>
      </c>
      <c r="G13" s="61">
        <v>264.99970000000002</v>
      </c>
    </row>
    <row r="14" spans="1:7" ht="15.6" customHeight="1" x14ac:dyDescent="0.25">
      <c r="A14" s="54" t="s">
        <v>83</v>
      </c>
      <c r="B14" s="68">
        <v>44689</v>
      </c>
      <c r="C14" s="74" t="s">
        <v>12</v>
      </c>
      <c r="D14" s="59">
        <v>226.00800000000001</v>
      </c>
      <c r="E14" s="56">
        <v>6.21</v>
      </c>
      <c r="F14" s="60">
        <v>45.991700000000002</v>
      </c>
      <c r="G14" s="61">
        <v>264.99970000000002</v>
      </c>
    </row>
    <row r="15" spans="1:7" ht="15.6" customHeight="1" x14ac:dyDescent="0.25">
      <c r="A15" s="54" t="s">
        <v>84</v>
      </c>
      <c r="B15" s="68">
        <v>44690</v>
      </c>
      <c r="C15" s="74" t="s">
        <v>12</v>
      </c>
      <c r="D15" s="59">
        <v>227.00800000000001</v>
      </c>
      <c r="E15" s="56">
        <v>7.21</v>
      </c>
      <c r="F15" s="60">
        <v>45.991700000000002</v>
      </c>
      <c r="G15" s="61">
        <v>264.99970000000002</v>
      </c>
    </row>
    <row r="16" spans="1:7" ht="15.6" customHeight="1" x14ac:dyDescent="0.25">
      <c r="A16" s="54" t="s">
        <v>85</v>
      </c>
      <c r="B16" s="68">
        <v>44691</v>
      </c>
      <c r="C16" s="74" t="s">
        <v>12</v>
      </c>
      <c r="D16" s="59">
        <v>228.00800000000001</v>
      </c>
      <c r="E16" s="56">
        <v>8.2100000000000009</v>
      </c>
      <c r="F16" s="60">
        <v>45.991700000000002</v>
      </c>
      <c r="G16" s="61">
        <v>264.99970000000002</v>
      </c>
    </row>
    <row r="17" spans="1:7" ht="15.6" customHeight="1" x14ac:dyDescent="0.25">
      <c r="A17" s="54" t="s">
        <v>86</v>
      </c>
      <c r="B17" s="68">
        <v>44692</v>
      </c>
      <c r="C17" s="74" t="s">
        <v>12</v>
      </c>
      <c r="D17" s="59">
        <v>229.00800000000001</v>
      </c>
      <c r="E17" s="56">
        <v>9.2100000000000009</v>
      </c>
      <c r="F17" s="60">
        <v>45.991700000000002</v>
      </c>
      <c r="G17" s="61">
        <v>264.99970000000002</v>
      </c>
    </row>
    <row r="18" spans="1:7" ht="15.6" customHeight="1" x14ac:dyDescent="0.25">
      <c r="A18" s="54" t="s">
        <v>87</v>
      </c>
      <c r="B18" s="68">
        <v>44693</v>
      </c>
      <c r="C18" s="74" t="s">
        <v>12</v>
      </c>
      <c r="D18" s="59">
        <v>230.00800000000001</v>
      </c>
      <c r="E18" s="56">
        <v>10.210000000000001</v>
      </c>
      <c r="F18" s="60">
        <v>45.991700000000002</v>
      </c>
      <c r="G18" s="61">
        <v>264.99970000000002</v>
      </c>
    </row>
    <row r="19" spans="1:7" ht="15.6" customHeight="1" x14ac:dyDescent="0.25">
      <c r="A19" s="54" t="s">
        <v>88</v>
      </c>
      <c r="B19" s="68">
        <v>44694</v>
      </c>
      <c r="C19" s="74" t="s">
        <v>12</v>
      </c>
      <c r="D19" s="59">
        <v>231.00800000000001</v>
      </c>
      <c r="E19" s="56">
        <v>11.21</v>
      </c>
      <c r="F19" s="60">
        <v>45.991700000000002</v>
      </c>
      <c r="G19" s="61">
        <v>264.99970000000002</v>
      </c>
    </row>
    <row r="20" spans="1:7" ht="15.6" customHeight="1" x14ac:dyDescent="0.25">
      <c r="A20" s="54" t="s">
        <v>89</v>
      </c>
      <c r="B20" s="68">
        <v>44695</v>
      </c>
      <c r="C20" s="74" t="s">
        <v>12</v>
      </c>
      <c r="D20" s="59">
        <v>232.00800000000001</v>
      </c>
      <c r="E20" s="56">
        <v>12.21</v>
      </c>
      <c r="F20" s="60">
        <v>45.991700000000002</v>
      </c>
      <c r="G20" s="61">
        <v>264.99970000000002</v>
      </c>
    </row>
    <row r="21" spans="1:7" ht="15.6" customHeight="1" x14ac:dyDescent="0.25">
      <c r="A21" s="54" t="s">
        <v>90</v>
      </c>
      <c r="B21" s="68">
        <v>44696</v>
      </c>
      <c r="C21" s="74" t="s">
        <v>12</v>
      </c>
      <c r="D21" s="59">
        <v>233.00800000000001</v>
      </c>
      <c r="E21" s="56">
        <v>13.21</v>
      </c>
      <c r="F21" s="60">
        <v>45.991700000000002</v>
      </c>
      <c r="G21" s="61">
        <v>264.99970000000002</v>
      </c>
    </row>
    <row r="22" spans="1:7" ht="15.6" customHeight="1" x14ac:dyDescent="0.25">
      <c r="A22" s="54" t="s">
        <v>91</v>
      </c>
      <c r="B22" s="68">
        <v>44697</v>
      </c>
      <c r="C22" s="74" t="s">
        <v>12</v>
      </c>
      <c r="D22" s="59">
        <v>234.00800000000001</v>
      </c>
      <c r="E22" s="56">
        <v>14.21</v>
      </c>
      <c r="F22" s="60">
        <v>45.991700000000002</v>
      </c>
      <c r="G22" s="61">
        <v>264.99970000000002</v>
      </c>
    </row>
    <row r="23" spans="1:7" ht="15.6" customHeight="1" x14ac:dyDescent="0.25">
      <c r="A23" s="54" t="s">
        <v>92</v>
      </c>
      <c r="B23" s="68">
        <v>44698</v>
      </c>
      <c r="C23" s="74" t="s">
        <v>12</v>
      </c>
      <c r="D23" s="59">
        <v>235.00800000000001</v>
      </c>
      <c r="E23" s="56">
        <v>15.21</v>
      </c>
      <c r="F23" s="60">
        <v>45.991700000000002</v>
      </c>
      <c r="G23" s="61">
        <v>264.99970000000002</v>
      </c>
    </row>
    <row r="24" spans="1:7" ht="15.6" customHeight="1" x14ac:dyDescent="0.25">
      <c r="A24" s="54" t="s">
        <v>93</v>
      </c>
      <c r="B24" s="68">
        <v>44699</v>
      </c>
      <c r="C24" s="74" t="s">
        <v>12</v>
      </c>
      <c r="D24" s="59">
        <v>236.00800000000001</v>
      </c>
      <c r="E24" s="56">
        <v>16.21</v>
      </c>
      <c r="F24" s="60">
        <v>45.991700000000002</v>
      </c>
      <c r="G24" s="61">
        <v>264.99970000000002</v>
      </c>
    </row>
    <row r="25" spans="1:7" ht="15.6" customHeight="1" x14ac:dyDescent="0.25">
      <c r="A25" s="54" t="s">
        <v>94</v>
      </c>
      <c r="B25" s="68">
        <v>44700</v>
      </c>
      <c r="C25" s="74" t="s">
        <v>12</v>
      </c>
      <c r="D25" s="59">
        <v>237.00800000000001</v>
      </c>
      <c r="E25" s="56">
        <v>17.21</v>
      </c>
      <c r="F25" s="60">
        <v>45.991700000000002</v>
      </c>
      <c r="G25" s="61">
        <v>264.99970000000002</v>
      </c>
    </row>
    <row r="26" spans="1:7" ht="15.6" customHeight="1" x14ac:dyDescent="0.25">
      <c r="A26" s="54"/>
      <c r="B26" s="69"/>
      <c r="C26" s="74"/>
      <c r="D26" s="59"/>
      <c r="E26" s="56"/>
      <c r="F26" s="60" t="str">
        <f t="shared" ref="F10:F26" si="0">IF(D26="","",D26*E26)</f>
        <v/>
      </c>
      <c r="G26" s="61" t="str">
        <f t="shared" ref="G10:G26" si="1">IF(D26="","",D26+F26)</f>
        <v/>
      </c>
    </row>
    <row r="27" spans="1:7" ht="15.6" customHeight="1" x14ac:dyDescent="0.25">
      <c r="A27" s="62"/>
      <c r="B27" s="70"/>
      <c r="C27" s="75" t="s">
        <v>11</v>
      </c>
      <c r="D27" s="63">
        <f>SUM(D5:D26)</f>
        <v>4724.7129999999979</v>
      </c>
      <c r="E27" s="78">
        <f>E5</f>
        <v>0.21</v>
      </c>
      <c r="F27" s="64">
        <f>SUM(F5:F26)</f>
        <v>956.28020000000026</v>
      </c>
      <c r="G27" s="65">
        <f>SUM(G5:G26)</f>
        <v>5509.9932000000008</v>
      </c>
    </row>
  </sheetData>
  <mergeCells count="1">
    <mergeCell ref="D3:G3"/>
  </mergeCells>
  <phoneticPr fontId="36" type="noConversion"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A539FC-9A8D-435C-84C4-825E33C46BDC}">
  <sheetPr codeName="Feuil6"/>
  <dimension ref="A1:G27"/>
  <sheetViews>
    <sheetView topLeftCell="A3" workbookViewId="0">
      <selection activeCell="A7" sqref="A7:G25"/>
    </sheetView>
  </sheetViews>
  <sheetFormatPr defaultColWidth="11.42578125" defaultRowHeight="12.75" x14ac:dyDescent="0.2"/>
  <cols>
    <col min="3" max="3" width="13.85546875" customWidth="1"/>
    <col min="5" max="5" width="10" customWidth="1"/>
    <col min="6" max="6" width="15.140625" customWidth="1"/>
  </cols>
  <sheetData>
    <row r="1" spans="1:7" ht="26.1" customHeight="1" x14ac:dyDescent="0.4">
      <c r="A1" s="48"/>
      <c r="B1" s="48"/>
      <c r="C1" s="71"/>
      <c r="D1" s="77" t="s">
        <v>66</v>
      </c>
      <c r="E1" s="49"/>
      <c r="F1" s="76" t="str">
        <f>UPPER(TEXT(B5,"mmmm")) &amp; " " &amp; TEXT(B5,"aaaa")</f>
        <v>JUIN 2022</v>
      </c>
      <c r="G1" s="49"/>
    </row>
    <row r="2" spans="1:7" ht="238.5" customHeight="1" x14ac:dyDescent="0.2">
      <c r="A2" s="48"/>
      <c r="B2" s="66"/>
      <c r="C2" s="72"/>
      <c r="D2" s="50"/>
      <c r="E2" s="50"/>
      <c r="F2" s="50"/>
      <c r="G2" s="50"/>
    </row>
    <row r="3" spans="1:7" ht="15.95" customHeight="1" x14ac:dyDescent="0.25">
      <c r="A3" s="48"/>
      <c r="B3" s="48"/>
      <c r="C3" s="48"/>
      <c r="D3" s="122" t="s">
        <v>53</v>
      </c>
      <c r="E3" s="123"/>
      <c r="F3" s="123"/>
      <c r="G3" s="124"/>
    </row>
    <row r="4" spans="1:7" ht="15.6" customHeight="1" x14ac:dyDescent="0.25">
      <c r="A4" s="51" t="s">
        <v>54</v>
      </c>
      <c r="B4" s="67" t="s">
        <v>55</v>
      </c>
      <c r="C4" s="73" t="s">
        <v>56</v>
      </c>
      <c r="D4" s="52" t="s">
        <v>57</v>
      </c>
      <c r="E4" s="52" t="s">
        <v>58</v>
      </c>
      <c r="F4" s="52" t="s">
        <v>59</v>
      </c>
      <c r="G4" s="53" t="s">
        <v>60</v>
      </c>
    </row>
    <row r="5" spans="1:7" ht="15.6" customHeight="1" x14ac:dyDescent="0.25">
      <c r="A5" s="54" t="s">
        <v>68</v>
      </c>
      <c r="B5" s="68">
        <v>44713</v>
      </c>
      <c r="C5" s="74" t="s">
        <v>12</v>
      </c>
      <c r="D5" s="55">
        <v>123.96599999999999</v>
      </c>
      <c r="E5" s="56">
        <v>0.21</v>
      </c>
      <c r="F5" s="57">
        <v>26.032900000000001</v>
      </c>
      <c r="G5" s="58">
        <v>149.99889999999999</v>
      </c>
    </row>
    <row r="6" spans="1:7" ht="15.6" customHeight="1" x14ac:dyDescent="0.25">
      <c r="A6" s="54" t="s">
        <v>69</v>
      </c>
      <c r="B6" s="68">
        <v>44713</v>
      </c>
      <c r="C6" s="74" t="s">
        <v>12</v>
      </c>
      <c r="D6" s="59">
        <v>123.96599999999999</v>
      </c>
      <c r="E6" s="56">
        <v>0.21</v>
      </c>
      <c r="F6" s="60">
        <v>26.032900000000001</v>
      </c>
      <c r="G6" s="61">
        <v>149.99889999999999</v>
      </c>
    </row>
    <row r="7" spans="1:7" ht="15.6" customHeight="1" x14ac:dyDescent="0.25">
      <c r="A7" s="54"/>
      <c r="B7" s="68"/>
      <c r="C7" s="74"/>
      <c r="D7" s="59"/>
      <c r="E7" s="56"/>
      <c r="F7" s="60"/>
      <c r="G7" s="61"/>
    </row>
    <row r="8" spans="1:7" ht="15.6" customHeight="1" x14ac:dyDescent="0.25">
      <c r="A8" s="54"/>
      <c r="B8" s="68"/>
      <c r="C8" s="74"/>
      <c r="D8" s="59"/>
      <c r="E8" s="56"/>
      <c r="F8" s="60"/>
      <c r="G8" s="61"/>
    </row>
    <row r="9" spans="1:7" ht="15.6" customHeight="1" x14ac:dyDescent="0.25">
      <c r="A9" s="54"/>
      <c r="B9" s="68"/>
      <c r="C9" s="74"/>
      <c r="D9" s="59"/>
      <c r="E9" s="56"/>
      <c r="F9" s="60"/>
      <c r="G9" s="61"/>
    </row>
    <row r="10" spans="1:7" ht="15.6" customHeight="1" x14ac:dyDescent="0.25">
      <c r="A10" s="54"/>
      <c r="B10" s="68"/>
      <c r="C10" s="74"/>
      <c r="D10" s="59"/>
      <c r="E10" s="56"/>
      <c r="F10" s="60"/>
      <c r="G10" s="61"/>
    </row>
    <row r="11" spans="1:7" ht="15.6" customHeight="1" x14ac:dyDescent="0.25">
      <c r="A11" s="54"/>
      <c r="B11" s="68"/>
      <c r="C11" s="74"/>
      <c r="D11" s="59"/>
      <c r="E11" s="56"/>
      <c r="F11" s="60"/>
      <c r="G11" s="61"/>
    </row>
    <row r="12" spans="1:7" ht="15.6" customHeight="1" x14ac:dyDescent="0.25">
      <c r="A12" s="54"/>
      <c r="B12" s="68"/>
      <c r="C12" s="74"/>
      <c r="D12" s="59"/>
      <c r="E12" s="56"/>
      <c r="F12" s="60"/>
      <c r="G12" s="61"/>
    </row>
    <row r="13" spans="1:7" ht="15.6" customHeight="1" x14ac:dyDescent="0.25">
      <c r="A13" s="54"/>
      <c r="B13" s="68"/>
      <c r="C13" s="74"/>
      <c r="D13" s="59"/>
      <c r="E13" s="56"/>
      <c r="F13" s="60"/>
      <c r="G13" s="61"/>
    </row>
    <row r="14" spans="1:7" ht="15.6" customHeight="1" x14ac:dyDescent="0.25">
      <c r="A14" s="54"/>
      <c r="B14" s="68"/>
      <c r="C14" s="74"/>
      <c r="D14" s="59"/>
      <c r="E14" s="56"/>
      <c r="F14" s="60"/>
      <c r="G14" s="61"/>
    </row>
    <row r="15" spans="1:7" ht="15.6" customHeight="1" x14ac:dyDescent="0.25">
      <c r="A15" s="54"/>
      <c r="B15" s="68"/>
      <c r="C15" s="74"/>
      <c r="D15" s="59"/>
      <c r="E15" s="56"/>
      <c r="F15" s="60"/>
      <c r="G15" s="61"/>
    </row>
    <row r="16" spans="1:7" ht="15.6" customHeight="1" x14ac:dyDescent="0.25">
      <c r="A16" s="54"/>
      <c r="B16" s="68"/>
      <c r="C16" s="74"/>
      <c r="D16" s="59"/>
      <c r="E16" s="56"/>
      <c r="F16" s="60"/>
      <c r="G16" s="61"/>
    </row>
    <row r="17" spans="1:7" ht="15.6" customHeight="1" x14ac:dyDescent="0.25">
      <c r="A17" s="54"/>
      <c r="B17" s="68"/>
      <c r="C17" s="74"/>
      <c r="D17" s="59"/>
      <c r="E17" s="56"/>
      <c r="F17" s="60"/>
      <c r="G17" s="61"/>
    </row>
    <row r="18" spans="1:7" ht="15.6" customHeight="1" x14ac:dyDescent="0.25">
      <c r="A18" s="54"/>
      <c r="B18" s="68"/>
      <c r="C18" s="74"/>
      <c r="D18" s="59"/>
      <c r="E18" s="56"/>
      <c r="F18" s="60"/>
      <c r="G18" s="61"/>
    </row>
    <row r="19" spans="1:7" ht="15.6" customHeight="1" x14ac:dyDescent="0.25">
      <c r="A19" s="54"/>
      <c r="B19" s="68"/>
      <c r="C19" s="74"/>
      <c r="D19" s="59"/>
      <c r="E19" s="56"/>
      <c r="F19" s="60"/>
      <c r="G19" s="61"/>
    </row>
    <row r="20" spans="1:7" ht="15.6" customHeight="1" x14ac:dyDescent="0.25">
      <c r="A20" s="54"/>
      <c r="B20" s="68"/>
      <c r="C20" s="74"/>
      <c r="D20" s="59"/>
      <c r="E20" s="56"/>
      <c r="F20" s="60"/>
      <c r="G20" s="61"/>
    </row>
    <row r="21" spans="1:7" ht="15.6" customHeight="1" x14ac:dyDescent="0.25">
      <c r="A21" s="54"/>
      <c r="B21" s="68"/>
      <c r="C21" s="74"/>
      <c r="D21" s="59"/>
      <c r="E21" s="56"/>
      <c r="F21" s="60"/>
      <c r="G21" s="61"/>
    </row>
    <row r="22" spans="1:7" ht="15.6" customHeight="1" x14ac:dyDescent="0.25">
      <c r="A22" s="54"/>
      <c r="B22" s="68"/>
      <c r="C22" s="74"/>
      <c r="D22" s="59"/>
      <c r="E22" s="56"/>
      <c r="F22" s="60"/>
      <c r="G22" s="61"/>
    </row>
    <row r="23" spans="1:7" ht="15.6" customHeight="1" x14ac:dyDescent="0.25">
      <c r="A23" s="54"/>
      <c r="B23" s="68"/>
      <c r="C23" s="74"/>
      <c r="D23" s="59"/>
      <c r="E23" s="56"/>
      <c r="F23" s="60"/>
      <c r="G23" s="61"/>
    </row>
    <row r="24" spans="1:7" ht="15.6" customHeight="1" x14ac:dyDescent="0.25">
      <c r="A24" s="54"/>
      <c r="B24" s="68"/>
      <c r="C24" s="74"/>
      <c r="D24" s="59"/>
      <c r="E24" s="56"/>
      <c r="F24" s="60"/>
      <c r="G24" s="61"/>
    </row>
    <row r="25" spans="1:7" ht="15.6" customHeight="1" x14ac:dyDescent="0.25">
      <c r="A25" s="54"/>
      <c r="B25" s="68"/>
      <c r="C25" s="74"/>
      <c r="D25" s="59"/>
      <c r="E25" s="56"/>
      <c r="F25" s="60"/>
      <c r="G25" s="61"/>
    </row>
    <row r="26" spans="1:7" ht="15.6" customHeight="1" x14ac:dyDescent="0.25">
      <c r="A26" s="54"/>
      <c r="B26" s="69"/>
      <c r="C26" s="74"/>
      <c r="D26" s="59"/>
      <c r="E26" s="56"/>
      <c r="F26" s="60" t="str">
        <f t="shared" ref="F9:F26" si="0">IF(D26="","",D26*E26)</f>
        <v/>
      </c>
      <c r="G26" s="61" t="str">
        <f t="shared" ref="G9:G26" si="1">IF(D26="","",D26+F26)</f>
        <v/>
      </c>
    </row>
    <row r="27" spans="1:7" ht="15.6" customHeight="1" x14ac:dyDescent="0.25">
      <c r="A27" s="62"/>
      <c r="B27" s="70"/>
      <c r="C27" s="75" t="s">
        <v>11</v>
      </c>
      <c r="D27" s="63">
        <f>SUM(D5:D26)</f>
        <v>247.93199999999999</v>
      </c>
      <c r="E27" s="78">
        <f>E5</f>
        <v>0.21</v>
      </c>
      <c r="F27" s="64">
        <f>SUM(F5:F26)</f>
        <v>52.065800000000003</v>
      </c>
      <c r="G27" s="65">
        <f>SUM(G5:G26)</f>
        <v>299.99779999999998</v>
      </c>
    </row>
  </sheetData>
  <mergeCells count="1">
    <mergeCell ref="D3:G3"/>
  </mergeCells>
  <phoneticPr fontId="36" type="noConversion"/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D14AE5-1CB3-4B6A-AA1E-AE668C40CCDE}">
  <sheetPr codeName="Feuil8">
    <pageSetUpPr fitToPage="1"/>
  </sheetPr>
  <dimension ref="A1:S176"/>
  <sheetViews>
    <sheetView tabSelected="1" zoomScaleNormal="100" workbookViewId="0">
      <selection activeCell="K88" sqref="K88"/>
    </sheetView>
  </sheetViews>
  <sheetFormatPr defaultColWidth="11.42578125" defaultRowHeight="12.75" x14ac:dyDescent="0.2"/>
  <cols>
    <col min="2" max="2" width="10.85546875" style="38"/>
    <col min="3" max="3" width="13.85546875" style="38" customWidth="1"/>
    <col min="4" max="4" width="13.42578125" bestFit="1" customWidth="1"/>
    <col min="5" max="5" width="10" customWidth="1"/>
    <col min="6" max="6" width="15.140625" customWidth="1"/>
    <col min="7" max="7" width="13.42578125" bestFit="1" customWidth="1"/>
    <col min="8" max="8" width="2" customWidth="1"/>
  </cols>
  <sheetData>
    <row r="1" spans="1:19" ht="26.25" x14ac:dyDescent="0.4">
      <c r="A1" s="48"/>
      <c r="B1" s="48"/>
      <c r="C1" s="71"/>
      <c r="D1" s="77" t="s">
        <v>66</v>
      </c>
      <c r="E1" s="49"/>
      <c r="F1" s="125" t="s">
        <v>75</v>
      </c>
      <c r="G1" s="126"/>
    </row>
    <row r="2" spans="1:19" ht="238.5" customHeight="1" x14ac:dyDescent="0.2">
      <c r="A2" s="48"/>
      <c r="B2" s="66"/>
      <c r="C2" s="72"/>
      <c r="D2" s="50"/>
      <c r="E2" s="50"/>
      <c r="F2" s="50"/>
      <c r="G2" s="50"/>
    </row>
    <row r="3" spans="1:19" ht="15.95" customHeight="1" x14ac:dyDescent="0.25">
      <c r="A3" s="48"/>
      <c r="B3" s="48"/>
      <c r="C3" s="48"/>
      <c r="D3" s="122" t="s">
        <v>53</v>
      </c>
      <c r="E3" s="123"/>
      <c r="F3" s="123"/>
      <c r="G3" s="124"/>
      <c r="J3" s="95" t="s">
        <v>73</v>
      </c>
      <c r="K3" s="95">
        <v>2022</v>
      </c>
      <c r="P3" s="91"/>
      <c r="Q3" s="91"/>
      <c r="R3" s="91"/>
      <c r="S3" s="91"/>
    </row>
    <row r="4" spans="1:19" ht="15.75" x14ac:dyDescent="0.25">
      <c r="A4" s="51" t="s">
        <v>54</v>
      </c>
      <c r="B4" s="67" t="s">
        <v>55</v>
      </c>
      <c r="C4" s="73" t="s">
        <v>56</v>
      </c>
      <c r="D4" s="52" t="s">
        <v>57</v>
      </c>
      <c r="E4" s="52" t="s">
        <v>58</v>
      </c>
      <c r="F4" s="52" t="s">
        <v>59</v>
      </c>
      <c r="G4" s="53" t="s">
        <v>60</v>
      </c>
      <c r="J4" s="94" t="s">
        <v>74</v>
      </c>
      <c r="K4" s="95">
        <v>2</v>
      </c>
      <c r="P4" s="93"/>
      <c r="Q4" s="93"/>
      <c r="R4" s="91"/>
      <c r="S4" s="91"/>
    </row>
    <row r="5" spans="1:19" ht="15.75" x14ac:dyDescent="0.25">
      <c r="A5" s="108" t="s">
        <v>61</v>
      </c>
      <c r="B5" s="96">
        <v>44680</v>
      </c>
      <c r="C5" s="97" t="s">
        <v>12</v>
      </c>
      <c r="D5" s="85">
        <v>268.59500000000003</v>
      </c>
      <c r="E5" s="56">
        <v>0.21</v>
      </c>
      <c r="F5" s="57">
        <v>56.405000000000001</v>
      </c>
      <c r="G5" s="58">
        <v>325</v>
      </c>
      <c r="P5" s="90"/>
      <c r="Q5" s="90"/>
      <c r="R5" s="91"/>
      <c r="S5" s="91"/>
    </row>
    <row r="6" spans="1:19" ht="15.75" x14ac:dyDescent="0.25">
      <c r="A6" s="109" t="s">
        <v>62</v>
      </c>
      <c r="B6" s="99">
        <v>44680</v>
      </c>
      <c r="C6" s="98" t="s">
        <v>12</v>
      </c>
      <c r="D6" s="86">
        <v>123.96599999999999</v>
      </c>
      <c r="E6" s="56">
        <v>0.21</v>
      </c>
      <c r="F6" s="60">
        <v>26.032900000000001</v>
      </c>
      <c r="G6" s="61">
        <v>149.99889999999999</v>
      </c>
      <c r="L6" s="87"/>
      <c r="P6" s="92"/>
      <c r="Q6" s="92"/>
      <c r="R6" s="91"/>
      <c r="S6" s="91"/>
    </row>
    <row r="7" spans="1:19" ht="15.75" x14ac:dyDescent="0.25">
      <c r="A7" s="104" t="s">
        <v>63</v>
      </c>
      <c r="B7" s="101">
        <v>44680</v>
      </c>
      <c r="C7" s="100" t="s">
        <v>12</v>
      </c>
      <c r="D7" s="86">
        <v>219.00800000000001</v>
      </c>
      <c r="E7" s="56">
        <v>0.21</v>
      </c>
      <c r="F7" s="60">
        <v>45.991700000000002</v>
      </c>
      <c r="G7" s="61">
        <v>264.99970000000002</v>
      </c>
      <c r="L7" s="88"/>
      <c r="P7" s="92"/>
      <c r="Q7" s="92"/>
      <c r="R7" s="91"/>
      <c r="S7" s="91"/>
    </row>
    <row r="8" spans="1:19" ht="16.5" thickBot="1" x14ac:dyDescent="0.3">
      <c r="A8" s="104" t="s">
        <v>63</v>
      </c>
      <c r="B8" s="101">
        <v>44680</v>
      </c>
      <c r="C8" s="100" t="s">
        <v>12</v>
      </c>
      <c r="D8" s="86">
        <v>268.59500000000003</v>
      </c>
      <c r="E8" s="56">
        <v>0.21</v>
      </c>
      <c r="F8" s="60">
        <v>56.405000000000001</v>
      </c>
      <c r="G8" s="61">
        <v>325</v>
      </c>
      <c r="P8" s="92"/>
      <c r="Q8" s="92"/>
      <c r="R8" s="91"/>
      <c r="S8" s="91"/>
    </row>
    <row r="9" spans="1:19" ht="16.5" thickBot="1" x14ac:dyDescent="0.3">
      <c r="A9" s="110" t="s">
        <v>67</v>
      </c>
      <c r="B9" s="102">
        <v>44681</v>
      </c>
      <c r="C9" s="103" t="s">
        <v>12</v>
      </c>
      <c r="D9" s="86">
        <v>268.59500000000003</v>
      </c>
      <c r="E9" s="56">
        <v>0.21</v>
      </c>
      <c r="F9" s="60">
        <v>56.405000000000001</v>
      </c>
      <c r="G9" s="61">
        <v>325</v>
      </c>
      <c r="L9" s="89"/>
      <c r="P9" s="91"/>
      <c r="Q9" s="91"/>
      <c r="R9" s="91"/>
      <c r="S9" s="91"/>
    </row>
    <row r="10" spans="1:19" ht="15.75" x14ac:dyDescent="0.25">
      <c r="A10" s="110" t="s">
        <v>67</v>
      </c>
      <c r="B10" s="102">
        <v>44681</v>
      </c>
      <c r="C10" s="103" t="s">
        <v>12</v>
      </c>
      <c r="D10" s="86">
        <v>268.59500000000003</v>
      </c>
      <c r="E10" s="56">
        <v>0.21</v>
      </c>
      <c r="F10" s="60">
        <v>56.405000000000001</v>
      </c>
      <c r="G10" s="61">
        <v>325</v>
      </c>
      <c r="P10" s="91"/>
      <c r="Q10" s="91"/>
      <c r="R10" s="91"/>
      <c r="S10" s="91"/>
    </row>
    <row r="11" spans="1:19" ht="15.75" x14ac:dyDescent="0.25">
      <c r="A11" s="109" t="s">
        <v>70</v>
      </c>
      <c r="B11" s="99">
        <v>44682</v>
      </c>
      <c r="C11" s="98" t="s">
        <v>12</v>
      </c>
      <c r="D11" s="86">
        <v>123.96599999999999</v>
      </c>
      <c r="E11" s="56">
        <v>0.21</v>
      </c>
      <c r="F11" s="60">
        <v>26.032900000000001</v>
      </c>
      <c r="G11" s="61">
        <v>149.99889999999999</v>
      </c>
    </row>
    <row r="12" spans="1:19" ht="15.75" x14ac:dyDescent="0.25">
      <c r="A12" s="104" t="s">
        <v>71</v>
      </c>
      <c r="B12" s="101">
        <v>44682</v>
      </c>
      <c r="C12" s="100" t="s">
        <v>12</v>
      </c>
      <c r="D12" s="86">
        <v>268.59500000000003</v>
      </c>
      <c r="E12" s="56">
        <v>0.21</v>
      </c>
      <c r="F12" s="60">
        <v>56.405000000000001</v>
      </c>
      <c r="G12" s="61">
        <v>325</v>
      </c>
    </row>
    <row r="13" spans="1:19" ht="15.75" x14ac:dyDescent="0.25">
      <c r="A13" s="104" t="s">
        <v>72</v>
      </c>
      <c r="B13" s="101">
        <v>44682</v>
      </c>
      <c r="C13" s="100" t="s">
        <v>12</v>
      </c>
      <c r="D13" s="86">
        <v>219.00800000000001</v>
      </c>
      <c r="E13" s="56">
        <v>0.21</v>
      </c>
      <c r="F13" s="60">
        <v>45.991700000000002</v>
      </c>
      <c r="G13" s="61">
        <v>264.99970000000002</v>
      </c>
    </row>
    <row r="14" spans="1:19" ht="15.75" x14ac:dyDescent="0.25">
      <c r="A14" s="110" t="s">
        <v>76</v>
      </c>
      <c r="B14" s="102">
        <v>44683</v>
      </c>
      <c r="C14" s="103" t="s">
        <v>12</v>
      </c>
      <c r="D14" s="86">
        <v>220.00800000000001</v>
      </c>
      <c r="E14" s="56">
        <v>0.21</v>
      </c>
      <c r="F14" s="60">
        <v>45.991700000000002</v>
      </c>
      <c r="G14" s="61">
        <v>264.99970000000002</v>
      </c>
    </row>
    <row r="15" spans="1:19" ht="15.75" x14ac:dyDescent="0.25">
      <c r="A15" s="104" t="s">
        <v>27</v>
      </c>
      <c r="B15" s="101"/>
      <c r="C15" s="100"/>
      <c r="D15" s="86"/>
      <c r="E15" s="56"/>
      <c r="F15" s="60"/>
      <c r="G15" s="61"/>
    </row>
    <row r="16" spans="1:19" ht="15.75" x14ac:dyDescent="0.25">
      <c r="A16" s="104" t="s">
        <v>70</v>
      </c>
      <c r="B16" s="105">
        <v>44682</v>
      </c>
      <c r="C16" s="100" t="s">
        <v>12</v>
      </c>
      <c r="D16" s="86">
        <v>123.96599999999999</v>
      </c>
      <c r="E16" s="56">
        <v>0.21</v>
      </c>
      <c r="F16" s="60">
        <v>26.032900000000001</v>
      </c>
      <c r="G16" s="61">
        <v>149.99889999999999</v>
      </c>
    </row>
    <row r="17" spans="1:7" ht="15.75" x14ac:dyDescent="0.25">
      <c r="A17" s="104" t="s">
        <v>71</v>
      </c>
      <c r="B17" s="105">
        <v>44682</v>
      </c>
      <c r="C17" s="106" t="s">
        <v>12</v>
      </c>
      <c r="D17" s="59">
        <v>268.59500000000003</v>
      </c>
      <c r="E17" s="56">
        <v>0.21</v>
      </c>
      <c r="F17" s="60">
        <v>56.405000000000001</v>
      </c>
      <c r="G17" s="61">
        <v>325</v>
      </c>
    </row>
    <row r="18" spans="1:7" ht="15.75" x14ac:dyDescent="0.25">
      <c r="A18" s="104" t="s">
        <v>72</v>
      </c>
      <c r="B18" s="105">
        <v>44682</v>
      </c>
      <c r="C18" s="106" t="s">
        <v>12</v>
      </c>
      <c r="D18" s="59">
        <v>219.00800000000001</v>
      </c>
      <c r="E18" s="56">
        <v>0.21</v>
      </c>
      <c r="F18" s="60">
        <v>45.991700000000002</v>
      </c>
      <c r="G18" s="61">
        <v>264.99970000000002</v>
      </c>
    </row>
    <row r="19" spans="1:7" ht="15.75" x14ac:dyDescent="0.25">
      <c r="A19" s="104" t="s">
        <v>76</v>
      </c>
      <c r="B19" s="107">
        <v>44683</v>
      </c>
      <c r="C19" s="106" t="s">
        <v>12</v>
      </c>
      <c r="D19" s="59">
        <v>220.00800000000001</v>
      </c>
      <c r="E19" s="56">
        <v>0.21</v>
      </c>
      <c r="F19" s="60">
        <v>45.991700000000002</v>
      </c>
      <c r="G19" s="61">
        <v>264.99970000000002</v>
      </c>
    </row>
    <row r="20" spans="1:7" ht="15.75" x14ac:dyDescent="0.25">
      <c r="A20" s="104" t="s">
        <v>77</v>
      </c>
      <c r="B20" s="107">
        <v>44684</v>
      </c>
      <c r="C20" s="106" t="s">
        <v>12</v>
      </c>
      <c r="D20" s="59">
        <v>221.00800000000001</v>
      </c>
      <c r="E20" s="56">
        <v>1.21</v>
      </c>
      <c r="F20" s="60">
        <v>45.991700000000002</v>
      </c>
      <c r="G20" s="61">
        <v>264.99970000000002</v>
      </c>
    </row>
    <row r="21" spans="1:7" ht="15.75" x14ac:dyDescent="0.25">
      <c r="A21" s="104" t="s">
        <v>78</v>
      </c>
      <c r="B21" s="107">
        <v>44685</v>
      </c>
      <c r="C21" s="106" t="s">
        <v>12</v>
      </c>
      <c r="D21" s="59">
        <v>222.00800000000001</v>
      </c>
      <c r="E21" s="56">
        <v>2.21</v>
      </c>
      <c r="F21" s="60">
        <v>45.991700000000002</v>
      </c>
      <c r="G21" s="61">
        <v>264.99970000000002</v>
      </c>
    </row>
    <row r="22" spans="1:7" ht="15.75" x14ac:dyDescent="0.25">
      <c r="A22" s="104" t="s">
        <v>79</v>
      </c>
      <c r="B22" s="107">
        <v>44686</v>
      </c>
      <c r="C22" s="106" t="s">
        <v>12</v>
      </c>
      <c r="D22" s="59">
        <v>223.00800000000001</v>
      </c>
      <c r="E22" s="56">
        <v>3.21</v>
      </c>
      <c r="F22" s="60">
        <v>45.991700000000002</v>
      </c>
      <c r="G22" s="61">
        <v>264.99970000000002</v>
      </c>
    </row>
    <row r="23" spans="1:7" ht="15.75" x14ac:dyDescent="0.25">
      <c r="A23" s="104" t="s">
        <v>80</v>
      </c>
      <c r="B23" s="107">
        <v>44687</v>
      </c>
      <c r="C23" s="106" t="s">
        <v>12</v>
      </c>
      <c r="D23" s="59">
        <v>224.00800000000001</v>
      </c>
      <c r="E23" s="56">
        <v>4.21</v>
      </c>
      <c r="F23" s="60">
        <v>45.991700000000002</v>
      </c>
      <c r="G23" s="61">
        <v>264.99970000000002</v>
      </c>
    </row>
    <row r="24" spans="1:7" ht="15.75" x14ac:dyDescent="0.25">
      <c r="A24" s="104" t="s">
        <v>81</v>
      </c>
      <c r="B24" s="107">
        <v>44688</v>
      </c>
      <c r="C24" s="106" t="s">
        <v>12</v>
      </c>
      <c r="D24" s="59">
        <v>225.00800000000001</v>
      </c>
      <c r="E24" s="56">
        <v>5.21</v>
      </c>
      <c r="F24" s="60">
        <v>45.991700000000002</v>
      </c>
      <c r="G24" s="61">
        <v>264.99970000000002</v>
      </c>
    </row>
    <row r="25" spans="1:7" ht="15.75" x14ac:dyDescent="0.25">
      <c r="A25" s="104" t="s">
        <v>83</v>
      </c>
      <c r="B25" s="107">
        <v>44689</v>
      </c>
      <c r="C25" s="106" t="s">
        <v>12</v>
      </c>
      <c r="D25" s="59">
        <v>226.00800000000001</v>
      </c>
      <c r="E25" s="56">
        <v>6.21</v>
      </c>
      <c r="F25" s="60">
        <v>45.991700000000002</v>
      </c>
      <c r="G25" s="61">
        <v>264.99970000000002</v>
      </c>
    </row>
    <row r="26" spans="1:7" ht="15.75" x14ac:dyDescent="0.25">
      <c r="A26" s="104" t="s">
        <v>84</v>
      </c>
      <c r="B26" s="107">
        <v>44690</v>
      </c>
      <c r="C26" s="106" t="s">
        <v>12</v>
      </c>
      <c r="D26" s="59">
        <v>227.00800000000001</v>
      </c>
      <c r="E26" s="56">
        <v>7.21</v>
      </c>
      <c r="F26" s="60">
        <v>45.991700000000002</v>
      </c>
      <c r="G26" s="61">
        <v>264.99970000000002</v>
      </c>
    </row>
    <row r="27" spans="1:7" ht="18.75" x14ac:dyDescent="0.3">
      <c r="A27" s="62"/>
      <c r="B27" s="70"/>
      <c r="C27" s="127" t="s">
        <v>82</v>
      </c>
      <c r="D27" s="128">
        <f>SUBTOTAL(9,D5:D26)</f>
        <v>4648.5639999999985</v>
      </c>
      <c r="E27" s="129"/>
      <c r="F27" s="130">
        <f t="shared" ref="F27:G27" si="0">SUBTOTAL(9,F5:F26)</f>
        <v>968.42910000000029</v>
      </c>
      <c r="G27" s="131">
        <f t="shared" si="0"/>
        <v>5579.9931000000006</v>
      </c>
    </row>
    <row r="28" spans="1:7" x14ac:dyDescent="0.2">
      <c r="A28" s="79"/>
      <c r="B28" s="80"/>
      <c r="C28" s="79"/>
      <c r="D28" s="84"/>
      <c r="E28" s="84"/>
      <c r="F28" s="84"/>
      <c r="G28" s="84"/>
    </row>
    <row r="29" spans="1:7" x14ac:dyDescent="0.2">
      <c r="A29" s="81"/>
      <c r="B29" s="82"/>
      <c r="C29" s="81"/>
      <c r="D29" s="83"/>
      <c r="E29" s="83"/>
      <c r="F29" s="83"/>
      <c r="G29" s="83"/>
    </row>
    <row r="30" spans="1:7" x14ac:dyDescent="0.2">
      <c r="A30" s="81"/>
      <c r="B30" s="82"/>
      <c r="C30" s="81"/>
      <c r="D30" s="83"/>
      <c r="E30" s="83"/>
      <c r="F30" s="83"/>
      <c r="G30" s="83"/>
    </row>
    <row r="31" spans="1:7" x14ac:dyDescent="0.2">
      <c r="A31" s="81"/>
      <c r="B31" s="82"/>
      <c r="C31" s="81"/>
      <c r="D31" s="83"/>
      <c r="E31" s="83"/>
      <c r="F31" s="83"/>
      <c r="G31" s="83"/>
    </row>
    <row r="32" spans="1:7" x14ac:dyDescent="0.2">
      <c r="A32" s="81"/>
      <c r="B32" s="82"/>
      <c r="C32" s="81"/>
      <c r="D32" s="83"/>
      <c r="E32" s="83"/>
      <c r="F32" s="83"/>
      <c r="G32" s="83"/>
    </row>
    <row r="33" spans="1:7" x14ac:dyDescent="0.2">
      <c r="A33" s="81"/>
      <c r="B33" s="82"/>
      <c r="C33" s="81"/>
      <c r="D33" s="83"/>
      <c r="E33" s="83"/>
      <c r="F33" s="83"/>
      <c r="G33" s="83"/>
    </row>
    <row r="34" spans="1:7" x14ac:dyDescent="0.2">
      <c r="A34" s="83"/>
      <c r="B34" s="81"/>
      <c r="C34" s="81"/>
    </row>
    <row r="35" spans="1:7" x14ac:dyDescent="0.2">
      <c r="A35" s="81"/>
      <c r="B35" s="82"/>
      <c r="C35" s="81"/>
    </row>
    <row r="37" spans="1:7" ht="15.75" x14ac:dyDescent="0.25">
      <c r="A37" s="48"/>
      <c r="B37" s="48"/>
      <c r="C37" s="48"/>
      <c r="D37" s="122" t="s">
        <v>53</v>
      </c>
      <c r="E37" s="123"/>
      <c r="F37" s="123"/>
      <c r="G37" s="124"/>
    </row>
    <row r="38" spans="1:7" ht="15.75" x14ac:dyDescent="0.25">
      <c r="A38" s="51" t="s">
        <v>54</v>
      </c>
      <c r="B38" s="67" t="s">
        <v>55</v>
      </c>
      <c r="C38" s="73" t="s">
        <v>56</v>
      </c>
      <c r="D38" s="52" t="s">
        <v>57</v>
      </c>
      <c r="E38" s="52" t="s">
        <v>58</v>
      </c>
      <c r="F38" s="52" t="s">
        <v>59</v>
      </c>
      <c r="G38" s="53" t="s">
        <v>60</v>
      </c>
    </row>
    <row r="39" spans="1:7" ht="15.75" x14ac:dyDescent="0.25">
      <c r="A39" s="108" t="s">
        <v>85</v>
      </c>
      <c r="B39" s="96">
        <v>44691</v>
      </c>
      <c r="C39" s="97" t="s">
        <v>12</v>
      </c>
      <c r="D39" s="85">
        <v>228.00800000000001</v>
      </c>
      <c r="E39" s="56">
        <v>8.2100000000000009</v>
      </c>
      <c r="F39" s="57">
        <v>45.991700000000002</v>
      </c>
      <c r="G39" s="58">
        <v>264.99970000000002</v>
      </c>
    </row>
    <row r="40" spans="1:7" ht="15.75" x14ac:dyDescent="0.25">
      <c r="A40" s="109" t="s">
        <v>86</v>
      </c>
      <c r="B40" s="99">
        <v>44692</v>
      </c>
      <c r="C40" s="98" t="s">
        <v>12</v>
      </c>
      <c r="D40" s="86">
        <v>229.00800000000001</v>
      </c>
      <c r="E40" s="56">
        <v>9.2100000000000009</v>
      </c>
      <c r="F40" s="60">
        <v>45.991700000000002</v>
      </c>
      <c r="G40" s="61">
        <v>264.99970000000002</v>
      </c>
    </row>
    <row r="41" spans="1:7" ht="15.75" x14ac:dyDescent="0.25">
      <c r="A41" s="104" t="s">
        <v>87</v>
      </c>
      <c r="B41" s="101">
        <v>44693</v>
      </c>
      <c r="C41" s="100" t="s">
        <v>12</v>
      </c>
      <c r="D41" s="86">
        <v>230.00800000000001</v>
      </c>
      <c r="E41" s="56">
        <v>10.210000000000001</v>
      </c>
      <c r="F41" s="60">
        <v>45.991700000000002</v>
      </c>
      <c r="G41" s="61">
        <v>264.99970000000002</v>
      </c>
    </row>
    <row r="42" spans="1:7" ht="15.75" x14ac:dyDescent="0.25">
      <c r="A42" s="104" t="s">
        <v>88</v>
      </c>
      <c r="B42" s="101">
        <v>44694</v>
      </c>
      <c r="C42" s="100" t="s">
        <v>12</v>
      </c>
      <c r="D42" s="86">
        <v>231.00800000000001</v>
      </c>
      <c r="E42" s="56">
        <v>11.21</v>
      </c>
      <c r="F42" s="60">
        <v>45.991700000000002</v>
      </c>
      <c r="G42" s="61">
        <v>264.99970000000002</v>
      </c>
    </row>
    <row r="43" spans="1:7" ht="15.75" x14ac:dyDescent="0.25">
      <c r="A43" s="110" t="s">
        <v>89</v>
      </c>
      <c r="B43" s="102">
        <v>44695</v>
      </c>
      <c r="C43" s="103" t="s">
        <v>12</v>
      </c>
      <c r="D43" s="86">
        <v>232.00800000000001</v>
      </c>
      <c r="E43" s="56">
        <v>12.21</v>
      </c>
      <c r="F43" s="60">
        <v>45.991700000000002</v>
      </c>
      <c r="G43" s="61">
        <v>264.99970000000002</v>
      </c>
    </row>
    <row r="44" spans="1:7" ht="15.75" x14ac:dyDescent="0.25">
      <c r="A44" s="110" t="s">
        <v>90</v>
      </c>
      <c r="B44" s="102">
        <v>44696</v>
      </c>
      <c r="C44" s="103" t="s">
        <v>12</v>
      </c>
      <c r="D44" s="86">
        <v>233.00800000000001</v>
      </c>
      <c r="E44" s="56">
        <v>13.21</v>
      </c>
      <c r="F44" s="60">
        <v>45.991700000000002</v>
      </c>
      <c r="G44" s="61">
        <v>264.99970000000002</v>
      </c>
    </row>
    <row r="45" spans="1:7" ht="15.75" x14ac:dyDescent="0.25">
      <c r="A45" s="110" t="s">
        <v>91</v>
      </c>
      <c r="B45" s="102">
        <v>44697</v>
      </c>
      <c r="C45" s="103" t="s">
        <v>12</v>
      </c>
      <c r="D45" s="86">
        <v>234.00800000000001</v>
      </c>
      <c r="E45" s="56">
        <v>14.21</v>
      </c>
      <c r="F45" s="60">
        <v>45.991700000000002</v>
      </c>
      <c r="G45" s="61">
        <v>264.99970000000002</v>
      </c>
    </row>
    <row r="46" spans="1:7" ht="15.75" x14ac:dyDescent="0.25">
      <c r="A46" s="110" t="s">
        <v>92</v>
      </c>
      <c r="B46" s="102">
        <v>44698</v>
      </c>
      <c r="C46" s="103" t="s">
        <v>12</v>
      </c>
      <c r="D46" s="86">
        <v>235.00800000000001</v>
      </c>
      <c r="E46" s="56">
        <v>15.21</v>
      </c>
      <c r="F46" s="60">
        <v>45.991700000000002</v>
      </c>
      <c r="G46" s="61">
        <v>264.99970000000002</v>
      </c>
    </row>
    <row r="47" spans="1:7" ht="15.75" x14ac:dyDescent="0.25">
      <c r="A47" s="110" t="s">
        <v>93</v>
      </c>
      <c r="B47" s="102">
        <v>44699</v>
      </c>
      <c r="C47" s="103" t="s">
        <v>12</v>
      </c>
      <c r="D47" s="86">
        <v>236.00800000000001</v>
      </c>
      <c r="E47" s="56">
        <v>16.21</v>
      </c>
      <c r="F47" s="60">
        <v>45.991700000000002</v>
      </c>
      <c r="G47" s="61">
        <v>264.99970000000002</v>
      </c>
    </row>
    <row r="48" spans="1:7" ht="15.75" x14ac:dyDescent="0.25">
      <c r="A48" s="110" t="s">
        <v>94</v>
      </c>
      <c r="B48" s="102">
        <v>44700</v>
      </c>
      <c r="C48" s="103" t="s">
        <v>12</v>
      </c>
      <c r="D48" s="86">
        <v>237.00800000000001</v>
      </c>
      <c r="E48" s="56">
        <v>17.21</v>
      </c>
      <c r="F48" s="60">
        <v>45.991700000000002</v>
      </c>
      <c r="G48" s="61">
        <v>264.99970000000002</v>
      </c>
    </row>
    <row r="49" spans="1:7" ht="15.75" x14ac:dyDescent="0.25">
      <c r="A49" s="110" t="s">
        <v>27</v>
      </c>
      <c r="B49" s="102"/>
      <c r="C49" s="103"/>
      <c r="D49" s="86"/>
      <c r="E49" s="56"/>
      <c r="F49" s="60"/>
      <c r="G49" s="61"/>
    </row>
    <row r="50" spans="1:7" ht="15.75" x14ac:dyDescent="0.25">
      <c r="A50" s="110" t="s">
        <v>68</v>
      </c>
      <c r="B50" s="102">
        <v>44713</v>
      </c>
      <c r="C50" s="103" t="s">
        <v>12</v>
      </c>
      <c r="D50" s="86">
        <v>123.96599999999999</v>
      </c>
      <c r="E50" s="56">
        <v>0.21</v>
      </c>
      <c r="F50" s="60">
        <v>26.032900000000001</v>
      </c>
      <c r="G50" s="61">
        <v>149.99889999999999</v>
      </c>
    </row>
    <row r="51" spans="1:7" ht="15.75" x14ac:dyDescent="0.25">
      <c r="A51" s="110" t="s">
        <v>69</v>
      </c>
      <c r="B51" s="102">
        <v>44713</v>
      </c>
      <c r="C51" s="103" t="s">
        <v>12</v>
      </c>
      <c r="D51" s="86">
        <v>123.96599999999999</v>
      </c>
      <c r="E51" s="56">
        <v>0.21</v>
      </c>
      <c r="F51" s="60">
        <v>26.032900000000001</v>
      </c>
      <c r="G51" s="61">
        <v>149.99889999999999</v>
      </c>
    </row>
    <row r="52" spans="1:7" ht="15.75" x14ac:dyDescent="0.25">
      <c r="A52" s="110" t="s">
        <v>27</v>
      </c>
      <c r="B52" s="102"/>
      <c r="C52" s="103"/>
      <c r="D52" s="86"/>
      <c r="E52" s="56"/>
      <c r="F52" s="60"/>
      <c r="G52" s="61"/>
    </row>
    <row r="53" spans="1:7" ht="15.75" x14ac:dyDescent="0.25">
      <c r="A53" s="110"/>
      <c r="B53" s="102"/>
      <c r="C53" s="103"/>
      <c r="D53" s="86"/>
      <c r="E53" s="56"/>
      <c r="F53" s="60"/>
      <c r="G53" s="61"/>
    </row>
    <row r="54" spans="1:7" ht="15.75" x14ac:dyDescent="0.25">
      <c r="A54" s="109"/>
      <c r="B54" s="99"/>
      <c r="C54" s="98"/>
      <c r="D54" s="86"/>
      <c r="E54" s="56"/>
      <c r="F54" s="60"/>
      <c r="G54" s="61"/>
    </row>
    <row r="55" spans="1:7" ht="15.75" x14ac:dyDescent="0.25">
      <c r="A55" s="104"/>
      <c r="B55" s="101"/>
      <c r="C55" s="100"/>
      <c r="D55" s="86"/>
      <c r="E55" s="56"/>
      <c r="F55" s="60"/>
      <c r="G55" s="61"/>
    </row>
    <row r="56" spans="1:7" ht="15.75" x14ac:dyDescent="0.25">
      <c r="A56" s="104"/>
      <c r="B56" s="101"/>
      <c r="C56" s="100"/>
      <c r="D56" s="86"/>
      <c r="E56" s="56"/>
      <c r="F56" s="60"/>
      <c r="G56" s="61"/>
    </row>
    <row r="57" spans="1:7" ht="15.75" x14ac:dyDescent="0.25">
      <c r="A57" s="110"/>
      <c r="B57" s="102"/>
      <c r="C57" s="103"/>
      <c r="D57" s="86"/>
      <c r="E57" s="56"/>
      <c r="F57" s="60"/>
      <c r="G57" s="61"/>
    </row>
    <row r="58" spans="1:7" ht="15.75" x14ac:dyDescent="0.25">
      <c r="A58" s="104"/>
      <c r="B58" s="101"/>
      <c r="C58" s="100"/>
      <c r="D58" s="86"/>
      <c r="E58" s="56"/>
      <c r="F58" s="60"/>
      <c r="G58" s="61"/>
    </row>
    <row r="59" spans="1:7" ht="15.75" x14ac:dyDescent="0.25">
      <c r="A59" s="104"/>
      <c r="B59" s="105"/>
      <c r="C59" s="100"/>
      <c r="D59" s="86"/>
      <c r="E59" s="56"/>
      <c r="F59" s="60"/>
      <c r="G59" s="61"/>
    </row>
    <row r="60" spans="1:7" ht="15.75" x14ac:dyDescent="0.25">
      <c r="A60" s="104"/>
      <c r="B60" s="105"/>
      <c r="C60" s="106"/>
      <c r="D60" s="59"/>
      <c r="E60" s="56"/>
      <c r="F60" s="60"/>
      <c r="G60" s="61"/>
    </row>
    <row r="61" spans="1:7" ht="15.75" x14ac:dyDescent="0.25">
      <c r="A61" s="104"/>
      <c r="B61" s="105"/>
      <c r="C61" s="106"/>
      <c r="D61" s="59"/>
      <c r="E61" s="56"/>
      <c r="F61" s="60"/>
      <c r="G61" s="61"/>
    </row>
    <row r="62" spans="1:7" ht="15.75" x14ac:dyDescent="0.25">
      <c r="A62" s="104"/>
      <c r="B62" s="107"/>
      <c r="C62" s="106"/>
      <c r="D62" s="59"/>
      <c r="E62" s="56"/>
      <c r="F62" s="60"/>
      <c r="G62" s="61"/>
    </row>
    <row r="63" spans="1:7" ht="15.75" x14ac:dyDescent="0.25">
      <c r="A63" s="104"/>
      <c r="B63" s="107"/>
      <c r="C63" s="106"/>
      <c r="D63" s="59"/>
      <c r="E63" s="56"/>
      <c r="F63" s="60"/>
      <c r="G63" s="61"/>
    </row>
    <row r="64" spans="1:7" ht="15.75" x14ac:dyDescent="0.25">
      <c r="A64" s="104"/>
      <c r="B64" s="107"/>
      <c r="C64" s="106"/>
      <c r="D64" s="59"/>
      <c r="E64" s="56"/>
      <c r="F64" s="60"/>
      <c r="G64" s="61"/>
    </row>
    <row r="65" spans="1:7" ht="15.75" x14ac:dyDescent="0.25">
      <c r="A65" s="104"/>
      <c r="B65" s="107"/>
      <c r="C65" s="106"/>
      <c r="D65" s="59"/>
      <c r="E65" s="56"/>
      <c r="F65" s="60"/>
      <c r="G65" s="61"/>
    </row>
    <row r="66" spans="1:7" ht="15.75" x14ac:dyDescent="0.25">
      <c r="A66" s="104"/>
      <c r="B66" s="107"/>
      <c r="C66" s="106"/>
      <c r="D66" s="59"/>
      <c r="E66" s="56"/>
      <c r="F66" s="60"/>
      <c r="G66" s="61"/>
    </row>
    <row r="67" spans="1:7" ht="15.75" x14ac:dyDescent="0.25">
      <c r="A67" s="104"/>
      <c r="B67" s="107"/>
      <c r="C67" s="106"/>
      <c r="D67" s="59"/>
      <c r="E67" s="56"/>
      <c r="F67" s="60"/>
      <c r="G67" s="61"/>
    </row>
    <row r="68" spans="1:7" ht="15.75" x14ac:dyDescent="0.25">
      <c r="A68" s="104"/>
      <c r="B68" s="107"/>
      <c r="C68" s="106"/>
      <c r="D68" s="59"/>
      <c r="E68" s="56"/>
      <c r="F68" s="60"/>
      <c r="G68" s="61"/>
    </row>
    <row r="69" spans="1:7" ht="15.75" x14ac:dyDescent="0.25">
      <c r="A69" s="104"/>
      <c r="B69" s="107"/>
      <c r="C69" s="106"/>
      <c r="D69" s="59"/>
      <c r="E69" s="56"/>
      <c r="F69" s="60"/>
      <c r="G69" s="61"/>
    </row>
    <row r="70" spans="1:7" ht="18.75" x14ac:dyDescent="0.3">
      <c r="A70" s="62"/>
      <c r="B70" s="70"/>
      <c r="C70" s="127" t="s">
        <v>82</v>
      </c>
      <c r="D70" s="128">
        <f>SUBTOTAL(9,D39:D69)</f>
        <v>2573.0119999999997</v>
      </c>
      <c r="E70" s="129"/>
      <c r="F70" s="130">
        <f t="shared" ref="F70" si="1">SUBTOTAL(9,F39:F69)</f>
        <v>511.98279999999988</v>
      </c>
      <c r="G70" s="131">
        <f t="shared" ref="G70" si="2">SUBTOTAL(9,G39:G69)</f>
        <v>2949.9947999999999</v>
      </c>
    </row>
    <row r="71" spans="1:7" x14ac:dyDescent="0.2">
      <c r="A71" s="79"/>
      <c r="B71" s="80"/>
      <c r="C71" s="79"/>
      <c r="D71" s="84"/>
      <c r="E71" s="84"/>
      <c r="F71" s="84"/>
      <c r="G71" s="84"/>
    </row>
    <row r="72" spans="1:7" x14ac:dyDescent="0.2">
      <c r="A72" s="81"/>
      <c r="B72" s="82"/>
      <c r="C72" s="81"/>
      <c r="D72" s="83"/>
      <c r="E72" s="83"/>
      <c r="F72" s="83"/>
      <c r="G72" s="83"/>
    </row>
    <row r="73" spans="1:7" x14ac:dyDescent="0.2">
      <c r="A73" s="81"/>
      <c r="B73" s="82"/>
      <c r="C73" s="81"/>
      <c r="D73" s="83"/>
      <c r="E73" s="83"/>
      <c r="F73" s="83"/>
      <c r="G73" s="83"/>
    </row>
    <row r="74" spans="1:7" x14ac:dyDescent="0.2">
      <c r="A74" s="81"/>
      <c r="B74" s="82"/>
      <c r="C74" s="81"/>
      <c r="D74" s="83"/>
      <c r="E74" s="83"/>
      <c r="F74" s="83"/>
      <c r="G74" s="83"/>
    </row>
    <row r="75" spans="1:7" x14ac:dyDescent="0.2">
      <c r="A75" s="81"/>
      <c r="B75" s="82"/>
      <c r="C75" s="81"/>
      <c r="D75" s="83"/>
      <c r="E75" s="83"/>
      <c r="F75" s="83"/>
      <c r="G75" s="83"/>
    </row>
    <row r="76" spans="1:7" x14ac:dyDescent="0.2">
      <c r="A76" s="81"/>
      <c r="B76" s="82"/>
      <c r="C76" s="81"/>
      <c r="D76" s="83"/>
      <c r="E76" s="83"/>
      <c r="F76" s="83"/>
      <c r="G76" s="83"/>
    </row>
    <row r="77" spans="1:7" x14ac:dyDescent="0.2">
      <c r="A77" s="81"/>
      <c r="B77" s="82"/>
      <c r="C77" s="81"/>
      <c r="D77" s="83"/>
      <c r="E77" s="83"/>
      <c r="F77" s="83"/>
      <c r="G77" s="83"/>
    </row>
    <row r="79" spans="1:7" ht="15.75" x14ac:dyDescent="0.25">
      <c r="A79" s="48"/>
      <c r="B79" s="48"/>
      <c r="C79" s="48"/>
      <c r="D79" s="122" t="s">
        <v>53</v>
      </c>
      <c r="E79" s="123"/>
      <c r="F79" s="123"/>
      <c r="G79" s="124"/>
    </row>
    <row r="80" spans="1:7" ht="15.75" x14ac:dyDescent="0.25">
      <c r="A80" s="51" t="s">
        <v>54</v>
      </c>
      <c r="B80" s="67" t="s">
        <v>55</v>
      </c>
      <c r="C80" s="73" t="s">
        <v>56</v>
      </c>
      <c r="D80" s="52" t="s">
        <v>57</v>
      </c>
      <c r="E80" s="52" t="s">
        <v>58</v>
      </c>
      <c r="F80" s="52" t="s">
        <v>59</v>
      </c>
      <c r="G80" s="53" t="s">
        <v>60</v>
      </c>
    </row>
    <row r="81" spans="1:7" ht="15.75" x14ac:dyDescent="0.25">
      <c r="A81" s="108"/>
      <c r="B81" s="96"/>
      <c r="C81" s="97"/>
      <c r="D81" s="85"/>
      <c r="E81" s="56"/>
      <c r="F81" s="57"/>
      <c r="G81" s="58"/>
    </row>
    <row r="82" spans="1:7" ht="15.75" x14ac:dyDescent="0.25">
      <c r="A82" s="109"/>
      <c r="B82" s="99"/>
      <c r="C82" s="98"/>
      <c r="D82" s="86"/>
      <c r="E82" s="56"/>
      <c r="F82" s="60"/>
      <c r="G82" s="61"/>
    </row>
    <row r="83" spans="1:7" ht="15.75" x14ac:dyDescent="0.25">
      <c r="A83" s="104"/>
      <c r="B83" s="101"/>
      <c r="C83" s="100"/>
      <c r="D83" s="86"/>
      <c r="E83" s="56"/>
      <c r="F83" s="60"/>
      <c r="G83" s="61"/>
    </row>
    <row r="84" spans="1:7" ht="15.75" x14ac:dyDescent="0.25">
      <c r="A84" s="104"/>
      <c r="B84" s="101"/>
      <c r="C84" s="100"/>
      <c r="D84" s="86"/>
      <c r="E84" s="56"/>
      <c r="F84" s="60"/>
      <c r="G84" s="61"/>
    </row>
    <row r="85" spans="1:7" ht="15.75" x14ac:dyDescent="0.25">
      <c r="A85" s="110"/>
      <c r="B85" s="102"/>
      <c r="C85" s="103"/>
      <c r="D85" s="86"/>
      <c r="E85" s="56"/>
      <c r="F85" s="60"/>
      <c r="G85" s="61"/>
    </row>
    <row r="86" spans="1:7" ht="15.75" x14ac:dyDescent="0.25">
      <c r="A86" s="110"/>
      <c r="B86" s="102"/>
      <c r="C86" s="103"/>
      <c r="D86" s="86"/>
      <c r="E86" s="56"/>
      <c r="F86" s="60"/>
      <c r="G86" s="61"/>
    </row>
    <row r="87" spans="1:7" ht="15.75" x14ac:dyDescent="0.25">
      <c r="A87" s="109"/>
      <c r="B87" s="99"/>
      <c r="C87" s="98"/>
      <c r="D87" s="86"/>
      <c r="E87" s="56"/>
      <c r="F87" s="60"/>
      <c r="G87" s="61"/>
    </row>
    <row r="88" spans="1:7" ht="15.75" x14ac:dyDescent="0.25">
      <c r="A88" s="104"/>
      <c r="B88" s="101"/>
      <c r="C88" s="100"/>
      <c r="D88" s="86"/>
      <c r="E88" s="56"/>
      <c r="F88" s="60"/>
      <c r="G88" s="61"/>
    </row>
    <row r="89" spans="1:7" ht="15.75" x14ac:dyDescent="0.25">
      <c r="A89" s="104"/>
      <c r="B89" s="101"/>
      <c r="C89" s="100"/>
      <c r="D89" s="86"/>
      <c r="E89" s="56"/>
      <c r="F89" s="60"/>
      <c r="G89" s="61"/>
    </row>
    <row r="90" spans="1:7" ht="15.75" x14ac:dyDescent="0.25">
      <c r="A90" s="110"/>
      <c r="B90" s="102"/>
      <c r="C90" s="103"/>
      <c r="D90" s="86"/>
      <c r="E90" s="56"/>
      <c r="F90" s="60"/>
      <c r="G90" s="61"/>
    </row>
    <row r="91" spans="1:7" ht="15.75" x14ac:dyDescent="0.25">
      <c r="A91" s="104"/>
      <c r="B91" s="101"/>
      <c r="C91" s="100"/>
      <c r="D91" s="86"/>
      <c r="E91" s="56"/>
      <c r="F91" s="60"/>
      <c r="G91" s="61"/>
    </row>
    <row r="92" spans="1:7" ht="15.75" x14ac:dyDescent="0.25">
      <c r="A92" s="104"/>
      <c r="B92" s="105"/>
      <c r="C92" s="100"/>
      <c r="D92" s="86"/>
      <c r="E92" s="56"/>
      <c r="F92" s="60"/>
      <c r="G92" s="61"/>
    </row>
    <row r="93" spans="1:7" ht="15.75" x14ac:dyDescent="0.25">
      <c r="A93" s="104"/>
      <c r="B93" s="105"/>
      <c r="C93" s="106"/>
      <c r="D93" s="59"/>
      <c r="E93" s="56"/>
      <c r="F93" s="60"/>
      <c r="G93" s="61"/>
    </row>
    <row r="94" spans="1:7" ht="15.75" x14ac:dyDescent="0.25">
      <c r="A94" s="104"/>
      <c r="B94" s="105"/>
      <c r="C94" s="106"/>
      <c r="D94" s="59"/>
      <c r="E94" s="56"/>
      <c r="F94" s="60"/>
      <c r="G94" s="61"/>
    </row>
    <row r="95" spans="1:7" ht="15.75" x14ac:dyDescent="0.25">
      <c r="A95" s="104"/>
      <c r="B95" s="107"/>
      <c r="C95" s="106"/>
      <c r="D95" s="59"/>
      <c r="E95" s="56"/>
      <c r="F95" s="60"/>
      <c r="G95" s="61"/>
    </row>
    <row r="96" spans="1:7" ht="15.75" x14ac:dyDescent="0.25">
      <c r="A96" s="104"/>
      <c r="B96" s="107"/>
      <c r="C96" s="106"/>
      <c r="D96" s="59"/>
      <c r="E96" s="56"/>
      <c r="F96" s="60"/>
      <c r="G96" s="61"/>
    </row>
    <row r="97" spans="1:7" ht="15.75" x14ac:dyDescent="0.25">
      <c r="A97" s="104"/>
      <c r="B97" s="107"/>
      <c r="C97" s="106"/>
      <c r="D97" s="59"/>
      <c r="E97" s="56"/>
      <c r="F97" s="60"/>
      <c r="G97" s="61"/>
    </row>
    <row r="98" spans="1:7" ht="15.75" x14ac:dyDescent="0.25">
      <c r="A98" s="104"/>
      <c r="B98" s="107"/>
      <c r="C98" s="106"/>
      <c r="D98" s="59"/>
      <c r="E98" s="56"/>
      <c r="F98" s="60"/>
      <c r="G98" s="61"/>
    </row>
    <row r="99" spans="1:7" ht="15.75" x14ac:dyDescent="0.25">
      <c r="A99" s="104"/>
      <c r="B99" s="107"/>
      <c r="C99" s="106"/>
      <c r="D99" s="59"/>
      <c r="E99" s="56"/>
      <c r="F99" s="60"/>
      <c r="G99" s="61"/>
    </row>
    <row r="100" spans="1:7" ht="15.75" x14ac:dyDescent="0.25">
      <c r="A100" s="104"/>
      <c r="B100" s="107"/>
      <c r="C100" s="106"/>
      <c r="D100" s="59"/>
      <c r="E100" s="56"/>
      <c r="F100" s="60"/>
      <c r="G100" s="61"/>
    </row>
    <row r="101" spans="1:7" ht="15.75" x14ac:dyDescent="0.25">
      <c r="A101" s="104"/>
      <c r="B101" s="107"/>
      <c r="C101" s="106"/>
      <c r="D101" s="59"/>
      <c r="E101" s="56"/>
      <c r="F101" s="60"/>
      <c r="G101" s="61"/>
    </row>
    <row r="102" spans="1:7" ht="15.75" x14ac:dyDescent="0.25">
      <c r="A102" s="104"/>
      <c r="B102" s="107"/>
      <c r="C102" s="106"/>
      <c r="D102" s="59"/>
      <c r="E102" s="56"/>
      <c r="F102" s="60"/>
      <c r="G102" s="61"/>
    </row>
    <row r="103" spans="1:7" ht="18.75" x14ac:dyDescent="0.3">
      <c r="A103" s="62"/>
      <c r="B103" s="70"/>
      <c r="C103" s="127" t="s">
        <v>82</v>
      </c>
      <c r="D103" s="128">
        <f>SUBTOTAL(9,D81:D102)</f>
        <v>0</v>
      </c>
      <c r="E103" s="129"/>
      <c r="F103" s="130">
        <f t="shared" ref="F103" si="3">SUBTOTAL(9,F81:F102)</f>
        <v>0</v>
      </c>
      <c r="G103" s="131">
        <f t="shared" ref="G103" si="4">SUBTOTAL(9,G81:G102)</f>
        <v>0</v>
      </c>
    </row>
    <row r="116" spans="1:7" ht="18.75" x14ac:dyDescent="0.3">
      <c r="A116" s="132"/>
      <c r="B116" s="133"/>
      <c r="C116" s="134" t="s">
        <v>11</v>
      </c>
      <c r="D116" s="135">
        <f>SUBTOTAL(9,D5:D103)</f>
        <v>7221.5759999999973</v>
      </c>
      <c r="E116" s="136"/>
      <c r="F116" s="137">
        <f>SUBTOTAL(9,F5:F103)</f>
        <v>1480.4119000000005</v>
      </c>
      <c r="G116" s="138">
        <f>SUBTOTAL(9,G5:G103)</f>
        <v>8529.9879000000037</v>
      </c>
    </row>
    <row r="123" spans="1:7" hidden="1" x14ac:dyDescent="0.2"/>
    <row r="124" spans="1:7" hidden="1" x14ac:dyDescent="0.2"/>
    <row r="125" spans="1:7" hidden="1" x14ac:dyDescent="0.2"/>
    <row r="126" spans="1:7" hidden="1" x14ac:dyDescent="0.2"/>
    <row r="127" spans="1:7" hidden="1" x14ac:dyDescent="0.2"/>
    <row r="128" spans="1:7" hidden="1" x14ac:dyDescent="0.2"/>
    <row r="129" hidden="1" x14ac:dyDescent="0.2"/>
    <row r="130" hidden="1" x14ac:dyDescent="0.2"/>
    <row r="131" hidden="1" x14ac:dyDescent="0.2"/>
    <row r="132" hidden="1" x14ac:dyDescent="0.2"/>
    <row r="133" hidden="1" x14ac:dyDescent="0.2"/>
    <row r="134" hidden="1" x14ac:dyDescent="0.2"/>
    <row r="135" hidden="1" x14ac:dyDescent="0.2"/>
    <row r="136" hidden="1" x14ac:dyDescent="0.2"/>
    <row r="137" hidden="1" x14ac:dyDescent="0.2"/>
    <row r="138" hidden="1" x14ac:dyDescent="0.2"/>
    <row r="139" hidden="1" x14ac:dyDescent="0.2"/>
    <row r="140" hidden="1" x14ac:dyDescent="0.2"/>
    <row r="141" hidden="1" x14ac:dyDescent="0.2"/>
    <row r="142" hidden="1" x14ac:dyDescent="0.2"/>
    <row r="143" hidden="1" x14ac:dyDescent="0.2"/>
    <row r="144" hidden="1" x14ac:dyDescent="0.2"/>
    <row r="145" hidden="1" x14ac:dyDescent="0.2"/>
    <row r="146" hidden="1" x14ac:dyDescent="0.2"/>
    <row r="147" hidden="1" x14ac:dyDescent="0.2"/>
    <row r="148" hidden="1" x14ac:dyDescent="0.2"/>
    <row r="149" hidden="1" x14ac:dyDescent="0.2"/>
    <row r="150" hidden="1" x14ac:dyDescent="0.2"/>
    <row r="151" hidden="1" x14ac:dyDescent="0.2"/>
    <row r="152" hidden="1" x14ac:dyDescent="0.2"/>
    <row r="153" hidden="1" x14ac:dyDescent="0.2"/>
    <row r="154" hidden="1" x14ac:dyDescent="0.2"/>
    <row r="155" hidden="1" x14ac:dyDescent="0.2"/>
    <row r="156" hidden="1" x14ac:dyDescent="0.2"/>
    <row r="157" hidden="1" x14ac:dyDescent="0.2"/>
    <row r="158" hidden="1" x14ac:dyDescent="0.2"/>
    <row r="159" hidden="1" x14ac:dyDescent="0.2"/>
    <row r="160" hidden="1" x14ac:dyDescent="0.2"/>
    <row r="161" hidden="1" x14ac:dyDescent="0.2"/>
    <row r="162" hidden="1" x14ac:dyDescent="0.2"/>
    <row r="163" hidden="1" x14ac:dyDescent="0.2"/>
    <row r="164" hidden="1" x14ac:dyDescent="0.2"/>
    <row r="165" hidden="1" x14ac:dyDescent="0.2"/>
    <row r="166" hidden="1" x14ac:dyDescent="0.2"/>
    <row r="167" hidden="1" x14ac:dyDescent="0.2"/>
    <row r="168" hidden="1" x14ac:dyDescent="0.2"/>
    <row r="169" hidden="1" x14ac:dyDescent="0.2"/>
    <row r="170" hidden="1" x14ac:dyDescent="0.2"/>
    <row r="171" hidden="1" x14ac:dyDescent="0.2"/>
    <row r="172" hidden="1" x14ac:dyDescent="0.2"/>
    <row r="173" hidden="1" x14ac:dyDescent="0.2"/>
    <row r="174" hidden="1" x14ac:dyDescent="0.2"/>
    <row r="175" hidden="1" x14ac:dyDescent="0.2"/>
    <row r="176" hidden="1" x14ac:dyDescent="0.2"/>
  </sheetData>
  <mergeCells count="4">
    <mergeCell ref="D3:G3"/>
    <mergeCell ref="D37:G37"/>
    <mergeCell ref="F1:G1"/>
    <mergeCell ref="D79:G79"/>
  </mergeCells>
  <dataValidations count="2">
    <dataValidation type="whole" allowBlank="1" showInputMessage="1" showErrorMessage="1" prompt="numero entre 1 et 4" sqref="K4" xr:uid="{6B2D6C13-B8D3-4188-BA7F-0DCC85F5AD5C}">
      <formula1>1</formula1>
      <formula2>4</formula2>
    </dataValidation>
    <dataValidation type="whole" allowBlank="1" showInputMessage="1" showErrorMessage="1" prompt="numero entre 2020 et 2030_x000a_" sqref="K3" xr:uid="{F845FF16-961C-45A7-9259-863739D4463D}">
      <formula1>2020</formula1>
      <formula2>2030</formula2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58" orientation="portrait" horizontalDpi="300" verticalDpi="300" r:id="rId1"/>
  <headerFooter>
    <oddFooter>&amp;L&amp;D &amp;T&amp;R&amp;P / &amp;N</oddFooter>
  </headerFooter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autoPict="0" r:id="rId5">
            <anchor moveWithCells="1">
              <from>
                <xdr:col>9</xdr:col>
                <xdr:colOff>333375</xdr:colOff>
                <xdr:row>5</xdr:row>
                <xdr:rowOff>28575</xdr:rowOff>
              </from>
              <to>
                <xdr:col>13</xdr:col>
                <xdr:colOff>85725</xdr:colOff>
                <xdr:row>7</xdr:row>
                <xdr:rowOff>104775</xdr:rowOff>
              </to>
            </anchor>
          </controlPr>
        </control>
      </mc:Choice>
      <mc:Fallback>
        <control shapeId="7169" r:id="rId4" name="CommandButton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BC77D5-BBA0-44FF-8061-FAD6470FB215}">
  <sheetPr codeName="Feuil9">
    <pageSetUpPr fitToPage="1"/>
  </sheetPr>
  <dimension ref="A1:S176"/>
  <sheetViews>
    <sheetView zoomScaleNormal="100" workbookViewId="0"/>
  </sheetViews>
  <sheetFormatPr defaultColWidth="11.42578125" defaultRowHeight="12.75" x14ac:dyDescent="0.2"/>
  <cols>
    <col min="2" max="2" width="11.42578125" style="38"/>
    <col min="3" max="3" width="13.85546875" style="38" customWidth="1"/>
    <col min="4" max="4" width="13.42578125" bestFit="1" customWidth="1"/>
    <col min="5" max="5" width="10" customWidth="1"/>
    <col min="6" max="6" width="15.140625" customWidth="1"/>
    <col min="7" max="7" width="13.42578125" bestFit="1" customWidth="1"/>
    <col min="8" max="8" width="2" customWidth="1"/>
  </cols>
  <sheetData>
    <row r="1" spans="1:19" ht="26.25" x14ac:dyDescent="0.4">
      <c r="A1" s="48"/>
      <c r="B1" s="48"/>
      <c r="C1" s="71"/>
      <c r="D1" s="77" t="s">
        <v>66</v>
      </c>
      <c r="E1" s="49"/>
      <c r="F1" s="125" t="s">
        <v>75</v>
      </c>
      <c r="G1" s="126"/>
    </row>
    <row r="2" spans="1:19" ht="238.5" customHeight="1" x14ac:dyDescent="0.2">
      <c r="A2" s="48"/>
      <c r="B2" s="66"/>
      <c r="C2" s="72"/>
      <c r="D2" s="50"/>
      <c r="E2" s="50"/>
      <c r="F2" s="50"/>
      <c r="G2" s="50"/>
    </row>
    <row r="3" spans="1:19" ht="15.95" customHeight="1" x14ac:dyDescent="0.25">
      <c r="A3" s="48"/>
      <c r="B3" s="48"/>
      <c r="C3" s="48"/>
      <c r="D3" s="122" t="s">
        <v>53</v>
      </c>
      <c r="E3" s="123"/>
      <c r="F3" s="123"/>
      <c r="G3" s="124"/>
      <c r="J3" s="95" t="s">
        <v>73</v>
      </c>
      <c r="K3" s="95">
        <v>2022</v>
      </c>
      <c r="P3" s="91"/>
      <c r="Q3" s="91"/>
      <c r="R3" s="91"/>
      <c r="S3" s="91"/>
    </row>
    <row r="4" spans="1:19" ht="15.75" x14ac:dyDescent="0.25">
      <c r="A4" s="51" t="s">
        <v>54</v>
      </c>
      <c r="B4" s="67" t="s">
        <v>55</v>
      </c>
      <c r="C4" s="73" t="s">
        <v>56</v>
      </c>
      <c r="D4" s="52" t="s">
        <v>57</v>
      </c>
      <c r="E4" s="52" t="s">
        <v>58</v>
      </c>
      <c r="F4" s="52" t="s">
        <v>59</v>
      </c>
      <c r="G4" s="53" t="s">
        <v>60</v>
      </c>
      <c r="J4" s="94" t="s">
        <v>74</v>
      </c>
      <c r="K4" s="95">
        <v>2</v>
      </c>
      <c r="P4" s="93"/>
      <c r="Q4" s="93"/>
      <c r="R4" s="91"/>
      <c r="S4" s="91"/>
    </row>
    <row r="5" spans="1:19" ht="15.75" x14ac:dyDescent="0.25">
      <c r="A5" s="108" t="s">
        <v>61</v>
      </c>
      <c r="B5" s="96">
        <v>44680</v>
      </c>
      <c r="C5" s="97" t="s">
        <v>12</v>
      </c>
      <c r="D5" s="85">
        <v>268.59500000000003</v>
      </c>
      <c r="E5" s="56">
        <v>0.21</v>
      </c>
      <c r="F5" s="57">
        <v>56.405000000000001</v>
      </c>
      <c r="G5" s="58">
        <v>325</v>
      </c>
      <c r="P5" s="90"/>
      <c r="Q5" s="90"/>
      <c r="R5" s="91"/>
      <c r="S5" s="91"/>
    </row>
    <row r="6" spans="1:19" ht="15.75" x14ac:dyDescent="0.25">
      <c r="A6" s="109" t="s">
        <v>62</v>
      </c>
      <c r="B6" s="99">
        <v>44680</v>
      </c>
      <c r="C6" s="98" t="s">
        <v>12</v>
      </c>
      <c r="D6" s="86">
        <v>123.96599999999999</v>
      </c>
      <c r="E6" s="56">
        <v>0.21</v>
      </c>
      <c r="F6" s="60">
        <v>26.032900000000001</v>
      </c>
      <c r="G6" s="61">
        <v>149.99889999999999</v>
      </c>
      <c r="L6" s="87"/>
      <c r="P6" s="92"/>
      <c r="Q6" s="92"/>
      <c r="R6" s="91"/>
      <c r="S6" s="91"/>
    </row>
    <row r="7" spans="1:19" ht="15.75" x14ac:dyDescent="0.25">
      <c r="A7" s="104" t="s">
        <v>63</v>
      </c>
      <c r="B7" s="101">
        <v>44680</v>
      </c>
      <c r="C7" s="100" t="s">
        <v>12</v>
      </c>
      <c r="D7" s="86">
        <v>219.00800000000001</v>
      </c>
      <c r="E7" s="56">
        <v>0.21</v>
      </c>
      <c r="F7" s="60">
        <v>45.991700000000002</v>
      </c>
      <c r="G7" s="61">
        <v>264.99970000000002</v>
      </c>
      <c r="L7" s="88"/>
      <c r="P7" s="92"/>
      <c r="Q7" s="92"/>
      <c r="R7" s="91"/>
      <c r="S7" s="91"/>
    </row>
    <row r="8" spans="1:19" ht="16.5" thickBot="1" x14ac:dyDescent="0.3">
      <c r="A8" s="104" t="s">
        <v>63</v>
      </c>
      <c r="B8" s="101">
        <v>44680</v>
      </c>
      <c r="C8" s="100" t="s">
        <v>12</v>
      </c>
      <c r="D8" s="86">
        <v>268.59500000000003</v>
      </c>
      <c r="E8" s="56">
        <v>0.21</v>
      </c>
      <c r="F8" s="60">
        <v>56.405000000000001</v>
      </c>
      <c r="G8" s="61">
        <v>325</v>
      </c>
      <c r="P8" s="92"/>
      <c r="Q8" s="92"/>
      <c r="R8" s="91"/>
      <c r="S8" s="91"/>
    </row>
    <row r="9" spans="1:19" ht="16.5" thickBot="1" x14ac:dyDescent="0.3">
      <c r="A9" s="110" t="s">
        <v>67</v>
      </c>
      <c r="B9" s="102">
        <v>44681</v>
      </c>
      <c r="C9" s="103" t="s">
        <v>12</v>
      </c>
      <c r="D9" s="86">
        <v>268.59500000000003</v>
      </c>
      <c r="E9" s="56">
        <v>0.21</v>
      </c>
      <c r="F9" s="60">
        <v>56.405000000000001</v>
      </c>
      <c r="G9" s="61">
        <v>325</v>
      </c>
      <c r="L9" s="89"/>
      <c r="P9" s="91"/>
      <c r="Q9" s="91"/>
      <c r="R9" s="91"/>
      <c r="S9" s="91"/>
    </row>
    <row r="10" spans="1:19" ht="15.75" x14ac:dyDescent="0.25">
      <c r="A10" s="110" t="s">
        <v>67</v>
      </c>
      <c r="B10" s="102">
        <v>44681</v>
      </c>
      <c r="C10" s="103" t="s">
        <v>12</v>
      </c>
      <c r="D10" s="86">
        <v>268.59500000000003</v>
      </c>
      <c r="E10" s="56">
        <v>0.21</v>
      </c>
      <c r="F10" s="60">
        <v>56.405000000000001</v>
      </c>
      <c r="G10" s="61">
        <v>325</v>
      </c>
      <c r="P10" s="91"/>
      <c r="Q10" s="91"/>
      <c r="R10" s="91"/>
      <c r="S10" s="91"/>
    </row>
    <row r="11" spans="1:19" ht="15.75" x14ac:dyDescent="0.25">
      <c r="A11" s="109" t="s">
        <v>70</v>
      </c>
      <c r="B11" s="99">
        <v>44682</v>
      </c>
      <c r="C11" s="98" t="s">
        <v>12</v>
      </c>
      <c r="D11" s="86">
        <v>123.96599999999999</v>
      </c>
      <c r="E11" s="56">
        <v>0.21</v>
      </c>
      <c r="F11" s="60">
        <v>26.032900000000001</v>
      </c>
      <c r="G11" s="61">
        <v>149.99889999999999</v>
      </c>
    </row>
    <row r="12" spans="1:19" ht="15.75" x14ac:dyDescent="0.25">
      <c r="A12" s="104" t="s">
        <v>71</v>
      </c>
      <c r="B12" s="101">
        <v>44682</v>
      </c>
      <c r="C12" s="100" t="s">
        <v>12</v>
      </c>
      <c r="D12" s="86">
        <v>268.59500000000003</v>
      </c>
      <c r="E12" s="56">
        <v>0.21</v>
      </c>
      <c r="F12" s="60">
        <v>56.405000000000001</v>
      </c>
      <c r="G12" s="61">
        <v>325</v>
      </c>
    </row>
    <row r="13" spans="1:19" ht="15.75" x14ac:dyDescent="0.25">
      <c r="A13" s="104" t="s">
        <v>72</v>
      </c>
      <c r="B13" s="101">
        <v>44682</v>
      </c>
      <c r="C13" s="100" t="s">
        <v>12</v>
      </c>
      <c r="D13" s="86">
        <v>219.00800000000001</v>
      </c>
      <c r="E13" s="56">
        <v>0.21</v>
      </c>
      <c r="F13" s="60">
        <v>45.991700000000002</v>
      </c>
      <c r="G13" s="61">
        <v>264.99970000000002</v>
      </c>
    </row>
    <row r="14" spans="1:19" ht="15.75" x14ac:dyDescent="0.25">
      <c r="A14" s="110" t="s">
        <v>76</v>
      </c>
      <c r="B14" s="102">
        <v>44683</v>
      </c>
      <c r="C14" s="103" t="s">
        <v>12</v>
      </c>
      <c r="D14" s="86">
        <v>220.00800000000001</v>
      </c>
      <c r="E14" s="56">
        <v>0.21</v>
      </c>
      <c r="F14" s="60">
        <v>45.991700000000002</v>
      </c>
      <c r="G14" s="61">
        <v>264.99970000000002</v>
      </c>
    </row>
    <row r="15" spans="1:19" ht="15.75" x14ac:dyDescent="0.25">
      <c r="A15" s="104" t="s">
        <v>27</v>
      </c>
      <c r="B15" s="101"/>
      <c r="C15" s="100"/>
      <c r="D15" s="86"/>
      <c r="E15" s="56"/>
      <c r="F15" s="60"/>
      <c r="G15" s="61"/>
    </row>
    <row r="16" spans="1:19" ht="15.75" x14ac:dyDescent="0.25">
      <c r="A16" s="104" t="s">
        <v>70</v>
      </c>
      <c r="B16" s="105">
        <v>44682</v>
      </c>
      <c r="C16" s="100" t="s">
        <v>12</v>
      </c>
      <c r="D16" s="86">
        <v>123.96599999999999</v>
      </c>
      <c r="E16" s="56">
        <v>0.21</v>
      </c>
      <c r="F16" s="60">
        <v>26.032900000000001</v>
      </c>
      <c r="G16" s="61">
        <v>149.99889999999999</v>
      </c>
    </row>
    <row r="17" spans="1:7" ht="15.75" x14ac:dyDescent="0.25">
      <c r="A17" s="104" t="s">
        <v>71</v>
      </c>
      <c r="B17" s="105">
        <v>44682</v>
      </c>
      <c r="C17" s="106" t="s">
        <v>12</v>
      </c>
      <c r="D17" s="59">
        <v>268.59500000000003</v>
      </c>
      <c r="E17" s="56">
        <v>0.21</v>
      </c>
      <c r="F17" s="60">
        <v>56.405000000000001</v>
      </c>
      <c r="G17" s="61">
        <v>325</v>
      </c>
    </row>
    <row r="18" spans="1:7" ht="15.75" x14ac:dyDescent="0.25">
      <c r="A18" s="104" t="s">
        <v>72</v>
      </c>
      <c r="B18" s="105">
        <v>44682</v>
      </c>
      <c r="C18" s="106" t="s">
        <v>12</v>
      </c>
      <c r="D18" s="59">
        <v>219.00800000000001</v>
      </c>
      <c r="E18" s="56">
        <v>0.21</v>
      </c>
      <c r="F18" s="60">
        <v>45.991700000000002</v>
      </c>
      <c r="G18" s="61">
        <v>264.99970000000002</v>
      </c>
    </row>
    <row r="19" spans="1:7" ht="15.75" x14ac:dyDescent="0.25">
      <c r="A19" s="104" t="s">
        <v>76</v>
      </c>
      <c r="B19" s="107">
        <v>44683</v>
      </c>
      <c r="C19" s="106" t="s">
        <v>12</v>
      </c>
      <c r="D19" s="59">
        <v>220.00800000000001</v>
      </c>
      <c r="E19" s="56">
        <v>0.21</v>
      </c>
      <c r="F19" s="60">
        <v>45.991700000000002</v>
      </c>
      <c r="G19" s="61">
        <v>264.99970000000002</v>
      </c>
    </row>
    <row r="20" spans="1:7" ht="15.75" x14ac:dyDescent="0.25">
      <c r="A20" s="104" t="s">
        <v>77</v>
      </c>
      <c r="B20" s="107">
        <v>44684</v>
      </c>
      <c r="C20" s="106" t="s">
        <v>12</v>
      </c>
      <c r="D20" s="59">
        <v>221.00800000000001</v>
      </c>
      <c r="E20" s="56">
        <v>1.21</v>
      </c>
      <c r="F20" s="60">
        <v>45.991700000000002</v>
      </c>
      <c r="G20" s="61">
        <v>264.99970000000002</v>
      </c>
    </row>
    <row r="21" spans="1:7" ht="15.75" x14ac:dyDescent="0.25">
      <c r="A21" s="104" t="s">
        <v>78</v>
      </c>
      <c r="B21" s="107">
        <v>44685</v>
      </c>
      <c r="C21" s="106" t="s">
        <v>12</v>
      </c>
      <c r="D21" s="59">
        <v>222.00800000000001</v>
      </c>
      <c r="E21" s="56">
        <v>2.21</v>
      </c>
      <c r="F21" s="60">
        <v>45.991700000000002</v>
      </c>
      <c r="G21" s="61">
        <v>264.99970000000002</v>
      </c>
    </row>
    <row r="22" spans="1:7" ht="15.75" x14ac:dyDescent="0.25">
      <c r="A22" s="104" t="s">
        <v>79</v>
      </c>
      <c r="B22" s="107">
        <v>44686</v>
      </c>
      <c r="C22" s="106" t="s">
        <v>12</v>
      </c>
      <c r="D22" s="59">
        <v>223.00800000000001</v>
      </c>
      <c r="E22" s="56">
        <v>3.21</v>
      </c>
      <c r="F22" s="60">
        <v>45.991700000000002</v>
      </c>
      <c r="G22" s="61">
        <v>264.99970000000002</v>
      </c>
    </row>
    <row r="23" spans="1:7" ht="15.75" x14ac:dyDescent="0.25">
      <c r="A23" s="104" t="s">
        <v>80</v>
      </c>
      <c r="B23" s="107">
        <v>44687</v>
      </c>
      <c r="C23" s="106" t="s">
        <v>12</v>
      </c>
      <c r="D23" s="59">
        <v>224.00800000000001</v>
      </c>
      <c r="E23" s="56">
        <v>4.21</v>
      </c>
      <c r="F23" s="60">
        <v>45.991700000000002</v>
      </c>
      <c r="G23" s="61">
        <v>264.99970000000002</v>
      </c>
    </row>
    <row r="24" spans="1:7" ht="15.75" x14ac:dyDescent="0.25">
      <c r="A24" s="104" t="s">
        <v>81</v>
      </c>
      <c r="B24" s="107">
        <v>44688</v>
      </c>
      <c r="C24" s="106" t="s">
        <v>12</v>
      </c>
      <c r="D24" s="59">
        <v>225.00800000000001</v>
      </c>
      <c r="E24" s="56">
        <v>5.21</v>
      </c>
      <c r="F24" s="60">
        <v>45.991700000000002</v>
      </c>
      <c r="G24" s="61">
        <v>264.99970000000002</v>
      </c>
    </row>
    <row r="25" spans="1:7" ht="15.75" x14ac:dyDescent="0.25">
      <c r="A25" s="104" t="s">
        <v>83</v>
      </c>
      <c r="B25" s="107">
        <v>44689</v>
      </c>
      <c r="C25" s="106" t="s">
        <v>12</v>
      </c>
      <c r="D25" s="59">
        <v>226.00800000000001</v>
      </c>
      <c r="E25" s="56">
        <v>6.21</v>
      </c>
      <c r="F25" s="60">
        <v>45.991700000000002</v>
      </c>
      <c r="G25" s="61">
        <v>264.99970000000002</v>
      </c>
    </row>
    <row r="26" spans="1:7" ht="15.75" x14ac:dyDescent="0.25">
      <c r="A26" s="104" t="s">
        <v>84</v>
      </c>
      <c r="B26" s="107">
        <v>44690</v>
      </c>
      <c r="C26" s="106" t="s">
        <v>12</v>
      </c>
      <c r="D26" s="59">
        <v>227.00800000000001</v>
      </c>
      <c r="E26" s="56">
        <v>7.21</v>
      </c>
      <c r="F26" s="60">
        <v>45.991700000000002</v>
      </c>
      <c r="G26" s="61">
        <v>264.99970000000002</v>
      </c>
    </row>
    <row r="27" spans="1:7" ht="18.75" x14ac:dyDescent="0.3">
      <c r="A27" s="62"/>
      <c r="B27" s="70"/>
      <c r="C27" s="127" t="s">
        <v>82</v>
      </c>
      <c r="D27" s="128">
        <f>SUBTOTAL(9,D5:D26)</f>
        <v>4648.5639999999985</v>
      </c>
      <c r="E27" s="129"/>
      <c r="F27" s="130">
        <f t="shared" ref="F27:G27" si="0">SUBTOTAL(9,F5:F26)</f>
        <v>968.42910000000029</v>
      </c>
      <c r="G27" s="131">
        <f t="shared" si="0"/>
        <v>5579.9931000000006</v>
      </c>
    </row>
    <row r="28" spans="1:7" x14ac:dyDescent="0.2">
      <c r="A28" s="79"/>
      <c r="B28" s="80"/>
      <c r="C28" s="79"/>
      <c r="D28" s="84"/>
      <c r="E28" s="84"/>
      <c r="F28" s="84"/>
      <c r="G28" s="84"/>
    </row>
    <row r="29" spans="1:7" x14ac:dyDescent="0.2">
      <c r="A29" s="81"/>
      <c r="B29" s="82"/>
      <c r="C29" s="81"/>
      <c r="D29" s="83"/>
      <c r="E29" s="83"/>
      <c r="F29" s="83"/>
      <c r="G29" s="83"/>
    </row>
    <row r="30" spans="1:7" x14ac:dyDescent="0.2">
      <c r="A30" s="81"/>
      <c r="B30" s="82"/>
      <c r="C30" s="81"/>
      <c r="D30" s="83"/>
      <c r="E30" s="83"/>
      <c r="F30" s="83"/>
      <c r="G30" s="83"/>
    </row>
    <row r="31" spans="1:7" x14ac:dyDescent="0.2">
      <c r="A31" s="81"/>
      <c r="B31" s="82"/>
      <c r="C31" s="81"/>
      <c r="D31" s="83"/>
      <c r="E31" s="83"/>
      <c r="F31" s="83"/>
      <c r="G31" s="83"/>
    </row>
    <row r="32" spans="1:7" x14ac:dyDescent="0.2">
      <c r="A32" s="81"/>
      <c r="B32" s="82"/>
      <c r="C32" s="81"/>
      <c r="D32" s="83"/>
      <c r="E32" s="83"/>
      <c r="F32" s="83"/>
      <c r="G32" s="83"/>
    </row>
    <row r="33" spans="1:7" x14ac:dyDescent="0.2">
      <c r="A33" s="81"/>
      <c r="B33" s="82"/>
      <c r="C33" s="81"/>
      <c r="D33" s="83"/>
      <c r="E33" s="83"/>
      <c r="F33" s="83"/>
      <c r="G33" s="83"/>
    </row>
    <row r="34" spans="1:7" x14ac:dyDescent="0.2">
      <c r="A34" s="83"/>
      <c r="B34" s="81"/>
      <c r="C34" s="81"/>
    </row>
    <row r="35" spans="1:7" x14ac:dyDescent="0.2">
      <c r="A35" s="81"/>
      <c r="B35" s="82"/>
      <c r="C35" s="81"/>
    </row>
    <row r="37" spans="1:7" ht="15.75" x14ac:dyDescent="0.25">
      <c r="A37" s="48"/>
      <c r="B37" s="48"/>
      <c r="C37" s="48"/>
      <c r="D37" s="122" t="s">
        <v>53</v>
      </c>
      <c r="E37" s="123"/>
      <c r="F37" s="123"/>
      <c r="G37" s="124"/>
    </row>
    <row r="38" spans="1:7" ht="15.75" x14ac:dyDescent="0.25">
      <c r="A38" s="51" t="s">
        <v>54</v>
      </c>
      <c r="B38" s="67" t="s">
        <v>55</v>
      </c>
      <c r="C38" s="73" t="s">
        <v>56</v>
      </c>
      <c r="D38" s="52" t="s">
        <v>57</v>
      </c>
      <c r="E38" s="52" t="s">
        <v>58</v>
      </c>
      <c r="F38" s="52" t="s">
        <v>59</v>
      </c>
      <c r="G38" s="53" t="s">
        <v>60</v>
      </c>
    </row>
    <row r="39" spans="1:7" ht="15.75" x14ac:dyDescent="0.25">
      <c r="A39" s="108" t="s">
        <v>85</v>
      </c>
      <c r="B39" s="96">
        <v>44691</v>
      </c>
      <c r="C39" s="97" t="s">
        <v>12</v>
      </c>
      <c r="D39" s="85">
        <v>228.00800000000001</v>
      </c>
      <c r="E39" s="56">
        <v>8.2100000000000009</v>
      </c>
      <c r="F39" s="57">
        <v>45.991700000000002</v>
      </c>
      <c r="G39" s="58">
        <v>264.99970000000002</v>
      </c>
    </row>
    <row r="40" spans="1:7" ht="15.75" x14ac:dyDescent="0.25">
      <c r="A40" s="109" t="s">
        <v>86</v>
      </c>
      <c r="B40" s="99">
        <v>44692</v>
      </c>
      <c r="C40" s="98" t="s">
        <v>12</v>
      </c>
      <c r="D40" s="86">
        <v>229.00800000000001</v>
      </c>
      <c r="E40" s="56">
        <v>9.2100000000000009</v>
      </c>
      <c r="F40" s="60">
        <v>45.991700000000002</v>
      </c>
      <c r="G40" s="61">
        <v>264.99970000000002</v>
      </c>
    </row>
    <row r="41" spans="1:7" ht="15.75" x14ac:dyDescent="0.25">
      <c r="A41" s="104" t="s">
        <v>87</v>
      </c>
      <c r="B41" s="101">
        <v>44693</v>
      </c>
      <c r="C41" s="100" t="s">
        <v>12</v>
      </c>
      <c r="D41" s="86">
        <v>230.00800000000001</v>
      </c>
      <c r="E41" s="56">
        <v>10.210000000000001</v>
      </c>
      <c r="F41" s="60">
        <v>45.991700000000002</v>
      </c>
      <c r="G41" s="61">
        <v>264.99970000000002</v>
      </c>
    </row>
    <row r="42" spans="1:7" ht="15.75" x14ac:dyDescent="0.25">
      <c r="A42" s="104" t="s">
        <v>88</v>
      </c>
      <c r="B42" s="101">
        <v>44694</v>
      </c>
      <c r="C42" s="100" t="s">
        <v>12</v>
      </c>
      <c r="D42" s="86">
        <v>231.00800000000001</v>
      </c>
      <c r="E42" s="56">
        <v>11.21</v>
      </c>
      <c r="F42" s="60">
        <v>45.991700000000002</v>
      </c>
      <c r="G42" s="61">
        <v>264.99970000000002</v>
      </c>
    </row>
    <row r="43" spans="1:7" ht="15.75" x14ac:dyDescent="0.25">
      <c r="A43" s="110" t="s">
        <v>89</v>
      </c>
      <c r="B43" s="102">
        <v>44695</v>
      </c>
      <c r="C43" s="103" t="s">
        <v>12</v>
      </c>
      <c r="D43" s="86">
        <v>232.00800000000001</v>
      </c>
      <c r="E43" s="56">
        <v>12.21</v>
      </c>
      <c r="F43" s="60">
        <v>45.991700000000002</v>
      </c>
      <c r="G43" s="61">
        <v>264.99970000000002</v>
      </c>
    </row>
    <row r="44" spans="1:7" ht="15.75" x14ac:dyDescent="0.25">
      <c r="A44" s="110" t="s">
        <v>90</v>
      </c>
      <c r="B44" s="102">
        <v>44696</v>
      </c>
      <c r="C44" s="103" t="s">
        <v>12</v>
      </c>
      <c r="D44" s="86">
        <v>233.00800000000001</v>
      </c>
      <c r="E44" s="56">
        <v>13.21</v>
      </c>
      <c r="F44" s="60">
        <v>45.991700000000002</v>
      </c>
      <c r="G44" s="61">
        <v>264.99970000000002</v>
      </c>
    </row>
    <row r="45" spans="1:7" ht="15.75" x14ac:dyDescent="0.25">
      <c r="A45" s="110" t="s">
        <v>91</v>
      </c>
      <c r="B45" s="102">
        <v>44697</v>
      </c>
      <c r="C45" s="103" t="s">
        <v>12</v>
      </c>
      <c r="D45" s="86">
        <v>234.00800000000001</v>
      </c>
      <c r="E45" s="56">
        <v>14.21</v>
      </c>
      <c r="F45" s="60">
        <v>45.991700000000002</v>
      </c>
      <c r="G45" s="61">
        <v>264.99970000000002</v>
      </c>
    </row>
    <row r="46" spans="1:7" ht="15.75" x14ac:dyDescent="0.25">
      <c r="A46" s="110" t="s">
        <v>92</v>
      </c>
      <c r="B46" s="102">
        <v>44698</v>
      </c>
      <c r="C46" s="103" t="s">
        <v>12</v>
      </c>
      <c r="D46" s="86">
        <v>235.00800000000001</v>
      </c>
      <c r="E46" s="56">
        <v>15.21</v>
      </c>
      <c r="F46" s="60">
        <v>45.991700000000002</v>
      </c>
      <c r="G46" s="61">
        <v>264.99970000000002</v>
      </c>
    </row>
    <row r="47" spans="1:7" ht="15.75" x14ac:dyDescent="0.25">
      <c r="A47" s="110" t="s">
        <v>93</v>
      </c>
      <c r="B47" s="102">
        <v>44699</v>
      </c>
      <c r="C47" s="103" t="s">
        <v>12</v>
      </c>
      <c r="D47" s="86">
        <v>236.00800000000001</v>
      </c>
      <c r="E47" s="56">
        <v>16.21</v>
      </c>
      <c r="F47" s="60">
        <v>45.991700000000002</v>
      </c>
      <c r="G47" s="61">
        <v>264.99970000000002</v>
      </c>
    </row>
    <row r="48" spans="1:7" ht="15.75" x14ac:dyDescent="0.25">
      <c r="A48" s="110" t="s">
        <v>94</v>
      </c>
      <c r="B48" s="102">
        <v>44700</v>
      </c>
      <c r="C48" s="103" t="s">
        <v>12</v>
      </c>
      <c r="D48" s="86">
        <v>237.00800000000001</v>
      </c>
      <c r="E48" s="56">
        <v>17.21</v>
      </c>
      <c r="F48" s="60">
        <v>45.991700000000002</v>
      </c>
      <c r="G48" s="61">
        <v>264.99970000000002</v>
      </c>
    </row>
    <row r="49" spans="1:7" ht="15.75" x14ac:dyDescent="0.25">
      <c r="A49" s="110" t="s">
        <v>27</v>
      </c>
      <c r="B49" s="102"/>
      <c r="C49" s="103"/>
      <c r="D49" s="86"/>
      <c r="E49" s="56"/>
      <c r="F49" s="60"/>
      <c r="G49" s="61"/>
    </row>
    <row r="50" spans="1:7" ht="15.75" x14ac:dyDescent="0.25">
      <c r="A50" s="110" t="s">
        <v>68</v>
      </c>
      <c r="B50" s="102">
        <v>44713</v>
      </c>
      <c r="C50" s="103" t="s">
        <v>12</v>
      </c>
      <c r="D50" s="86">
        <v>123.96599999999999</v>
      </c>
      <c r="E50" s="56">
        <v>0.21</v>
      </c>
      <c r="F50" s="60">
        <v>26.032900000000001</v>
      </c>
      <c r="G50" s="61">
        <v>149.99889999999999</v>
      </c>
    </row>
    <row r="51" spans="1:7" ht="15.75" x14ac:dyDescent="0.25">
      <c r="A51" s="110" t="s">
        <v>69</v>
      </c>
      <c r="B51" s="102">
        <v>44713</v>
      </c>
      <c r="C51" s="103" t="s">
        <v>12</v>
      </c>
      <c r="D51" s="86">
        <v>123.96599999999999</v>
      </c>
      <c r="E51" s="56">
        <v>0.21</v>
      </c>
      <c r="F51" s="60">
        <v>26.032900000000001</v>
      </c>
      <c r="G51" s="61">
        <v>149.99889999999999</v>
      </c>
    </row>
    <row r="52" spans="1:7" ht="15.75" x14ac:dyDescent="0.25">
      <c r="A52" s="110" t="s">
        <v>27</v>
      </c>
      <c r="B52" s="102"/>
      <c r="C52" s="103"/>
      <c r="D52" s="86"/>
      <c r="E52" s="56"/>
      <c r="F52" s="60"/>
      <c r="G52" s="61"/>
    </row>
    <row r="53" spans="1:7" ht="15.75" x14ac:dyDescent="0.25">
      <c r="A53" s="110"/>
      <c r="B53" s="102"/>
      <c r="C53" s="103"/>
      <c r="D53" s="86"/>
      <c r="E53" s="56"/>
      <c r="F53" s="60"/>
      <c r="G53" s="61"/>
    </row>
    <row r="54" spans="1:7" ht="15.75" x14ac:dyDescent="0.25">
      <c r="A54" s="109"/>
      <c r="B54" s="99"/>
      <c r="C54" s="98"/>
      <c r="D54" s="86"/>
      <c r="E54" s="56"/>
      <c r="F54" s="60"/>
      <c r="G54" s="61"/>
    </row>
    <row r="55" spans="1:7" ht="15.75" x14ac:dyDescent="0.25">
      <c r="A55" s="104"/>
      <c r="B55" s="101"/>
      <c r="C55" s="100"/>
      <c r="D55" s="86"/>
      <c r="E55" s="56"/>
      <c r="F55" s="60"/>
      <c r="G55" s="61"/>
    </row>
    <row r="56" spans="1:7" ht="15.75" x14ac:dyDescent="0.25">
      <c r="A56" s="104"/>
      <c r="B56" s="101"/>
      <c r="C56" s="100"/>
      <c r="D56" s="86"/>
      <c r="E56" s="56"/>
      <c r="F56" s="60"/>
      <c r="G56" s="61"/>
    </row>
    <row r="57" spans="1:7" ht="15.75" x14ac:dyDescent="0.25">
      <c r="A57" s="110"/>
      <c r="B57" s="102"/>
      <c r="C57" s="103"/>
      <c r="D57" s="86"/>
      <c r="E57" s="56"/>
      <c r="F57" s="60"/>
      <c r="G57" s="61"/>
    </row>
    <row r="58" spans="1:7" ht="15.75" x14ac:dyDescent="0.25">
      <c r="A58" s="104"/>
      <c r="B58" s="101"/>
      <c r="C58" s="100"/>
      <c r="D58" s="86"/>
      <c r="E58" s="56"/>
      <c r="F58" s="60"/>
      <c r="G58" s="61"/>
    </row>
    <row r="59" spans="1:7" ht="15.75" x14ac:dyDescent="0.25">
      <c r="A59" s="104"/>
      <c r="B59" s="105"/>
      <c r="C59" s="100"/>
      <c r="D59" s="86"/>
      <c r="E59" s="56"/>
      <c r="F59" s="60"/>
      <c r="G59" s="61"/>
    </row>
    <row r="60" spans="1:7" ht="15.75" x14ac:dyDescent="0.25">
      <c r="A60" s="104"/>
      <c r="B60" s="105"/>
      <c r="C60" s="106"/>
      <c r="D60" s="59"/>
      <c r="E60" s="56"/>
      <c r="F60" s="60"/>
      <c r="G60" s="61"/>
    </row>
    <row r="61" spans="1:7" ht="15.75" x14ac:dyDescent="0.25">
      <c r="A61" s="104"/>
      <c r="B61" s="105"/>
      <c r="C61" s="106"/>
      <c r="D61" s="59"/>
      <c r="E61" s="56"/>
      <c r="F61" s="60"/>
      <c r="G61" s="61"/>
    </row>
    <row r="62" spans="1:7" ht="15.75" x14ac:dyDescent="0.25">
      <c r="A62" s="104"/>
      <c r="B62" s="107"/>
      <c r="C62" s="106"/>
      <c r="D62" s="59"/>
      <c r="E62" s="56"/>
      <c r="F62" s="60"/>
      <c r="G62" s="61"/>
    </row>
    <row r="63" spans="1:7" ht="15.75" x14ac:dyDescent="0.25">
      <c r="A63" s="104"/>
      <c r="B63" s="107"/>
      <c r="C63" s="106"/>
      <c r="D63" s="59"/>
      <c r="E63" s="56"/>
      <c r="F63" s="60"/>
      <c r="G63" s="61"/>
    </row>
    <row r="64" spans="1:7" ht="15.75" x14ac:dyDescent="0.25">
      <c r="A64" s="104"/>
      <c r="B64" s="107"/>
      <c r="C64" s="106"/>
      <c r="D64" s="59"/>
      <c r="E64" s="56"/>
      <c r="F64" s="60"/>
      <c r="G64" s="61"/>
    </row>
    <row r="65" spans="1:7" ht="15.75" x14ac:dyDescent="0.25">
      <c r="A65" s="104"/>
      <c r="B65" s="107"/>
      <c r="C65" s="106"/>
      <c r="D65" s="59"/>
      <c r="E65" s="56"/>
      <c r="F65" s="60"/>
      <c r="G65" s="61"/>
    </row>
    <row r="66" spans="1:7" ht="15.75" x14ac:dyDescent="0.25">
      <c r="A66" s="104"/>
      <c r="B66" s="107"/>
      <c r="C66" s="106"/>
      <c r="D66" s="59"/>
      <c r="E66" s="56"/>
      <c r="F66" s="60"/>
      <c r="G66" s="61"/>
    </row>
    <row r="67" spans="1:7" ht="15.75" x14ac:dyDescent="0.25">
      <c r="A67" s="104"/>
      <c r="B67" s="107"/>
      <c r="C67" s="106"/>
      <c r="D67" s="59"/>
      <c r="E67" s="56"/>
      <c r="F67" s="60"/>
      <c r="G67" s="61"/>
    </row>
    <row r="68" spans="1:7" ht="15.75" x14ac:dyDescent="0.25">
      <c r="A68" s="104"/>
      <c r="B68" s="107"/>
      <c r="C68" s="106"/>
      <c r="D68" s="59"/>
      <c r="E68" s="56"/>
      <c r="F68" s="60"/>
      <c r="G68" s="61"/>
    </row>
    <row r="69" spans="1:7" ht="15.75" x14ac:dyDescent="0.25">
      <c r="A69" s="104"/>
      <c r="B69" s="107"/>
      <c r="C69" s="106"/>
      <c r="D69" s="59"/>
      <c r="E69" s="56"/>
      <c r="F69" s="60"/>
      <c r="G69" s="61"/>
    </row>
    <row r="70" spans="1:7" ht="18.75" x14ac:dyDescent="0.3">
      <c r="A70" s="62"/>
      <c r="B70" s="70"/>
      <c r="C70" s="127" t="s">
        <v>82</v>
      </c>
      <c r="D70" s="128">
        <f>SUBTOTAL(9,D39:D69)</f>
        <v>2573.0119999999997</v>
      </c>
      <c r="E70" s="129"/>
      <c r="F70" s="130">
        <f t="shared" ref="F70:G70" si="1">SUBTOTAL(9,F39:F69)</f>
        <v>511.98279999999988</v>
      </c>
      <c r="G70" s="131">
        <f t="shared" si="1"/>
        <v>2949.9947999999999</v>
      </c>
    </row>
    <row r="71" spans="1:7" x14ac:dyDescent="0.2">
      <c r="A71" s="79"/>
      <c r="B71" s="80"/>
      <c r="C71" s="79"/>
      <c r="D71" s="84"/>
      <c r="E71" s="84"/>
      <c r="F71" s="84"/>
      <c r="G71" s="84"/>
    </row>
    <row r="72" spans="1:7" x14ac:dyDescent="0.2">
      <c r="A72" s="81"/>
      <c r="B72" s="82"/>
      <c r="C72" s="81"/>
      <c r="D72" s="83"/>
      <c r="E72" s="83"/>
      <c r="F72" s="83"/>
      <c r="G72" s="83"/>
    </row>
    <row r="73" spans="1:7" x14ac:dyDescent="0.2">
      <c r="A73" s="81"/>
      <c r="B73" s="82"/>
      <c r="C73" s="81"/>
      <c r="D73" s="83"/>
      <c r="E73" s="83"/>
      <c r="F73" s="83"/>
      <c r="G73" s="83"/>
    </row>
    <row r="74" spans="1:7" x14ac:dyDescent="0.2">
      <c r="A74" s="81"/>
      <c r="B74" s="82"/>
      <c r="C74" s="81"/>
      <c r="D74" s="83"/>
      <c r="E74" s="83"/>
      <c r="F74" s="83"/>
      <c r="G74" s="83"/>
    </row>
    <row r="75" spans="1:7" x14ac:dyDescent="0.2">
      <c r="A75" s="81"/>
      <c r="B75" s="82"/>
      <c r="C75" s="81"/>
      <c r="D75" s="83"/>
      <c r="E75" s="83"/>
      <c r="F75" s="83"/>
      <c r="G75" s="83"/>
    </row>
    <row r="76" spans="1:7" x14ac:dyDescent="0.2">
      <c r="A76" s="81"/>
      <c r="B76" s="82"/>
      <c r="C76" s="81"/>
      <c r="D76" s="83"/>
      <c r="E76" s="83"/>
      <c r="F76" s="83"/>
      <c r="G76" s="83"/>
    </row>
    <row r="77" spans="1:7" hidden="1" x14ac:dyDescent="0.2">
      <c r="A77" s="81"/>
      <c r="B77" s="82"/>
      <c r="C77" s="81"/>
      <c r="D77" s="83"/>
      <c r="E77" s="83"/>
      <c r="F77" s="83"/>
      <c r="G77" s="83"/>
    </row>
    <row r="78" spans="1:7" hidden="1" x14ac:dyDescent="0.2"/>
    <row r="79" spans="1:7" ht="15.75" hidden="1" x14ac:dyDescent="0.25">
      <c r="A79" s="48"/>
      <c r="B79" s="48"/>
      <c r="C79" s="48"/>
      <c r="D79" s="122" t="s">
        <v>53</v>
      </c>
      <c r="E79" s="123"/>
      <c r="F79" s="123"/>
      <c r="G79" s="124"/>
    </row>
    <row r="80" spans="1:7" ht="15.75" hidden="1" x14ac:dyDescent="0.25">
      <c r="A80" s="51" t="s">
        <v>54</v>
      </c>
      <c r="B80" s="67" t="s">
        <v>55</v>
      </c>
      <c r="C80" s="73" t="s">
        <v>56</v>
      </c>
      <c r="D80" s="52" t="s">
        <v>57</v>
      </c>
      <c r="E80" s="52" t="s">
        <v>58</v>
      </c>
      <c r="F80" s="52" t="s">
        <v>59</v>
      </c>
      <c r="G80" s="53" t="s">
        <v>60</v>
      </c>
    </row>
    <row r="81" spans="1:7" ht="15.75" hidden="1" x14ac:dyDescent="0.25">
      <c r="A81" s="108"/>
      <c r="B81" s="96"/>
      <c r="C81" s="97"/>
      <c r="D81" s="85"/>
      <c r="E81" s="56"/>
      <c r="F81" s="57"/>
      <c r="G81" s="58"/>
    </row>
    <row r="82" spans="1:7" ht="15.75" hidden="1" x14ac:dyDescent="0.25">
      <c r="A82" s="109"/>
      <c r="B82" s="99"/>
      <c r="C82" s="98"/>
      <c r="D82" s="86"/>
      <c r="E82" s="56"/>
      <c r="F82" s="60"/>
      <c r="G82" s="61"/>
    </row>
    <row r="83" spans="1:7" ht="15.75" hidden="1" x14ac:dyDescent="0.25">
      <c r="A83" s="104"/>
      <c r="B83" s="101"/>
      <c r="C83" s="100"/>
      <c r="D83" s="86"/>
      <c r="E83" s="56"/>
      <c r="F83" s="60"/>
      <c r="G83" s="61"/>
    </row>
    <row r="84" spans="1:7" ht="15.75" hidden="1" x14ac:dyDescent="0.25">
      <c r="A84" s="104"/>
      <c r="B84" s="101"/>
      <c r="C84" s="100"/>
      <c r="D84" s="86"/>
      <c r="E84" s="56"/>
      <c r="F84" s="60"/>
      <c r="G84" s="61"/>
    </row>
    <row r="85" spans="1:7" ht="15.75" hidden="1" x14ac:dyDescent="0.25">
      <c r="A85" s="110"/>
      <c r="B85" s="102"/>
      <c r="C85" s="103"/>
      <c r="D85" s="86"/>
      <c r="E85" s="56"/>
      <c r="F85" s="60"/>
      <c r="G85" s="61"/>
    </row>
    <row r="86" spans="1:7" ht="15.75" hidden="1" x14ac:dyDescent="0.25">
      <c r="A86" s="110"/>
      <c r="B86" s="102"/>
      <c r="C86" s="103"/>
      <c r="D86" s="86"/>
      <c r="E86" s="56"/>
      <c r="F86" s="60"/>
      <c r="G86" s="61"/>
    </row>
    <row r="87" spans="1:7" ht="15.75" hidden="1" x14ac:dyDescent="0.25">
      <c r="A87" s="109"/>
      <c r="B87" s="99"/>
      <c r="C87" s="98"/>
      <c r="D87" s="86"/>
      <c r="E87" s="56"/>
      <c r="F87" s="60"/>
      <c r="G87" s="61"/>
    </row>
    <row r="88" spans="1:7" ht="15.75" hidden="1" x14ac:dyDescent="0.25">
      <c r="A88" s="104"/>
      <c r="B88" s="101"/>
      <c r="C88" s="100"/>
      <c r="D88" s="86"/>
      <c r="E88" s="56"/>
      <c r="F88" s="60"/>
      <c r="G88" s="61"/>
    </row>
    <row r="89" spans="1:7" ht="15.75" hidden="1" x14ac:dyDescent="0.25">
      <c r="A89" s="104"/>
      <c r="B89" s="101"/>
      <c r="C89" s="100"/>
      <c r="D89" s="86"/>
      <c r="E89" s="56"/>
      <c r="F89" s="60"/>
      <c r="G89" s="61"/>
    </row>
    <row r="90" spans="1:7" ht="15.75" hidden="1" x14ac:dyDescent="0.25">
      <c r="A90" s="110"/>
      <c r="B90" s="102"/>
      <c r="C90" s="103"/>
      <c r="D90" s="86"/>
      <c r="E90" s="56"/>
      <c r="F90" s="60"/>
      <c r="G90" s="61"/>
    </row>
    <row r="91" spans="1:7" ht="15.75" hidden="1" x14ac:dyDescent="0.25">
      <c r="A91" s="104"/>
      <c r="B91" s="101"/>
      <c r="C91" s="100"/>
      <c r="D91" s="86"/>
      <c r="E91" s="56"/>
      <c r="F91" s="60"/>
      <c r="G91" s="61"/>
    </row>
    <row r="92" spans="1:7" ht="15.75" hidden="1" x14ac:dyDescent="0.25">
      <c r="A92" s="104"/>
      <c r="B92" s="105"/>
      <c r="C92" s="100"/>
      <c r="D92" s="86"/>
      <c r="E92" s="56"/>
      <c r="F92" s="60"/>
      <c r="G92" s="61"/>
    </row>
    <row r="93" spans="1:7" ht="15.75" hidden="1" x14ac:dyDescent="0.25">
      <c r="A93" s="104"/>
      <c r="B93" s="105"/>
      <c r="C93" s="106"/>
      <c r="D93" s="59"/>
      <c r="E93" s="56"/>
      <c r="F93" s="60"/>
      <c r="G93" s="61"/>
    </row>
    <row r="94" spans="1:7" ht="15.75" hidden="1" x14ac:dyDescent="0.25">
      <c r="A94" s="104"/>
      <c r="B94" s="105"/>
      <c r="C94" s="106"/>
      <c r="D94" s="59"/>
      <c r="E94" s="56"/>
      <c r="F94" s="60"/>
      <c r="G94" s="61"/>
    </row>
    <row r="95" spans="1:7" ht="15.75" hidden="1" x14ac:dyDescent="0.25">
      <c r="A95" s="104"/>
      <c r="B95" s="107"/>
      <c r="C95" s="106"/>
      <c r="D95" s="59"/>
      <c r="E95" s="56"/>
      <c r="F95" s="60"/>
      <c r="G95" s="61"/>
    </row>
    <row r="96" spans="1:7" ht="15.75" hidden="1" x14ac:dyDescent="0.25">
      <c r="A96" s="104"/>
      <c r="B96" s="107"/>
      <c r="C96" s="106"/>
      <c r="D96" s="59"/>
      <c r="E96" s="56"/>
      <c r="F96" s="60"/>
      <c r="G96" s="61"/>
    </row>
    <row r="97" spans="1:7" ht="15.75" hidden="1" x14ac:dyDescent="0.25">
      <c r="A97" s="104"/>
      <c r="B97" s="107"/>
      <c r="C97" s="106"/>
      <c r="D97" s="59"/>
      <c r="E97" s="56"/>
      <c r="F97" s="60"/>
      <c r="G97" s="61"/>
    </row>
    <row r="98" spans="1:7" ht="15.75" hidden="1" x14ac:dyDescent="0.25">
      <c r="A98" s="104"/>
      <c r="B98" s="107"/>
      <c r="C98" s="106"/>
      <c r="D98" s="59"/>
      <c r="E98" s="56"/>
      <c r="F98" s="60"/>
      <c r="G98" s="61"/>
    </row>
    <row r="99" spans="1:7" ht="15.75" hidden="1" x14ac:dyDescent="0.25">
      <c r="A99" s="104"/>
      <c r="B99" s="107"/>
      <c r="C99" s="106"/>
      <c r="D99" s="59"/>
      <c r="E99" s="56"/>
      <c r="F99" s="60"/>
      <c r="G99" s="61"/>
    </row>
    <row r="100" spans="1:7" ht="15.75" hidden="1" x14ac:dyDescent="0.25">
      <c r="A100" s="104"/>
      <c r="B100" s="107"/>
      <c r="C100" s="106"/>
      <c r="D100" s="59"/>
      <c r="E100" s="56"/>
      <c r="F100" s="60"/>
      <c r="G100" s="61"/>
    </row>
    <row r="101" spans="1:7" ht="15.75" hidden="1" x14ac:dyDescent="0.25">
      <c r="A101" s="104"/>
      <c r="B101" s="107"/>
      <c r="C101" s="106"/>
      <c r="D101" s="59"/>
      <c r="E101" s="56"/>
      <c r="F101" s="60"/>
      <c r="G101" s="61"/>
    </row>
    <row r="102" spans="1:7" ht="15.75" hidden="1" x14ac:dyDescent="0.25">
      <c r="A102" s="104"/>
      <c r="B102" s="107"/>
      <c r="C102" s="106"/>
      <c r="D102" s="59"/>
      <c r="E102" s="56"/>
      <c r="F102" s="60"/>
      <c r="G102" s="61"/>
    </row>
    <row r="103" spans="1:7" ht="18.75" hidden="1" x14ac:dyDescent="0.3">
      <c r="A103" s="62"/>
      <c r="B103" s="70"/>
      <c r="C103" s="127" t="s">
        <v>82</v>
      </c>
      <c r="D103" s="128">
        <f>SUBTOTAL(9,D81:D102)</f>
        <v>0</v>
      </c>
      <c r="E103" s="129"/>
      <c r="F103" s="130">
        <f t="shared" ref="F103:G103" si="2">SUBTOTAL(9,F81:F102)</f>
        <v>0</v>
      </c>
      <c r="G103" s="131">
        <f t="shared" si="2"/>
        <v>0</v>
      </c>
    </row>
    <row r="104" spans="1:7" hidden="1" x14ac:dyDescent="0.2"/>
    <row r="105" spans="1:7" hidden="1" x14ac:dyDescent="0.2"/>
    <row r="106" spans="1:7" hidden="1" x14ac:dyDescent="0.2"/>
    <row r="107" spans="1:7" hidden="1" x14ac:dyDescent="0.2"/>
    <row r="108" spans="1:7" hidden="1" x14ac:dyDescent="0.2"/>
    <row r="109" spans="1:7" hidden="1" x14ac:dyDescent="0.2"/>
    <row r="110" spans="1:7" hidden="1" x14ac:dyDescent="0.2"/>
    <row r="111" spans="1:7" hidden="1" x14ac:dyDescent="0.2"/>
    <row r="112" spans="1:7" hidden="1" x14ac:dyDescent="0.2"/>
    <row r="113" spans="1:7" hidden="1" x14ac:dyDescent="0.2"/>
    <row r="114" spans="1:7" hidden="1" x14ac:dyDescent="0.2"/>
    <row r="115" spans="1:7" hidden="1" x14ac:dyDescent="0.2"/>
    <row r="116" spans="1:7" ht="18.75" x14ac:dyDescent="0.3">
      <c r="A116" s="132"/>
      <c r="B116" s="133"/>
      <c r="C116" s="134" t="s">
        <v>11</v>
      </c>
      <c r="D116" s="135">
        <f>SUBTOTAL(9,D5:D103)</f>
        <v>7221.5759999999973</v>
      </c>
      <c r="E116" s="136"/>
      <c r="F116" s="137">
        <f>SUBTOTAL(9,F5:F103)</f>
        <v>1480.4119000000005</v>
      </c>
      <c r="G116" s="138">
        <f>SUBTOTAL(9,G5:G103)</f>
        <v>8529.9879000000037</v>
      </c>
    </row>
    <row r="123" spans="1:7" hidden="1" x14ac:dyDescent="0.2"/>
    <row r="124" spans="1:7" hidden="1" x14ac:dyDescent="0.2"/>
    <row r="125" spans="1:7" hidden="1" x14ac:dyDescent="0.2"/>
    <row r="126" spans="1:7" hidden="1" x14ac:dyDescent="0.2"/>
    <row r="127" spans="1:7" hidden="1" x14ac:dyDescent="0.2"/>
    <row r="128" spans="1:7" hidden="1" x14ac:dyDescent="0.2"/>
    <row r="129" hidden="1" x14ac:dyDescent="0.2"/>
    <row r="130" hidden="1" x14ac:dyDescent="0.2"/>
    <row r="131" hidden="1" x14ac:dyDescent="0.2"/>
    <row r="132" hidden="1" x14ac:dyDescent="0.2"/>
    <row r="133" hidden="1" x14ac:dyDescent="0.2"/>
    <row r="134" hidden="1" x14ac:dyDescent="0.2"/>
    <row r="135" hidden="1" x14ac:dyDescent="0.2"/>
    <row r="136" hidden="1" x14ac:dyDescent="0.2"/>
    <row r="137" hidden="1" x14ac:dyDescent="0.2"/>
    <row r="138" hidden="1" x14ac:dyDescent="0.2"/>
    <row r="139" hidden="1" x14ac:dyDescent="0.2"/>
    <row r="140" hidden="1" x14ac:dyDescent="0.2"/>
    <row r="141" hidden="1" x14ac:dyDescent="0.2"/>
    <row r="142" hidden="1" x14ac:dyDescent="0.2"/>
    <row r="143" hidden="1" x14ac:dyDescent="0.2"/>
    <row r="144" hidden="1" x14ac:dyDescent="0.2"/>
    <row r="145" hidden="1" x14ac:dyDescent="0.2"/>
    <row r="146" hidden="1" x14ac:dyDescent="0.2"/>
    <row r="147" hidden="1" x14ac:dyDescent="0.2"/>
    <row r="148" hidden="1" x14ac:dyDescent="0.2"/>
    <row r="149" hidden="1" x14ac:dyDescent="0.2"/>
    <row r="150" hidden="1" x14ac:dyDescent="0.2"/>
    <row r="151" hidden="1" x14ac:dyDescent="0.2"/>
    <row r="152" hidden="1" x14ac:dyDescent="0.2"/>
    <row r="153" hidden="1" x14ac:dyDescent="0.2"/>
    <row r="154" hidden="1" x14ac:dyDescent="0.2"/>
    <row r="155" hidden="1" x14ac:dyDescent="0.2"/>
    <row r="156" hidden="1" x14ac:dyDescent="0.2"/>
    <row r="157" hidden="1" x14ac:dyDescent="0.2"/>
    <row r="158" hidden="1" x14ac:dyDescent="0.2"/>
    <row r="159" hidden="1" x14ac:dyDescent="0.2"/>
    <row r="160" hidden="1" x14ac:dyDescent="0.2"/>
    <row r="161" hidden="1" x14ac:dyDescent="0.2"/>
    <row r="162" hidden="1" x14ac:dyDescent="0.2"/>
    <row r="163" hidden="1" x14ac:dyDescent="0.2"/>
    <row r="164" hidden="1" x14ac:dyDescent="0.2"/>
    <row r="165" hidden="1" x14ac:dyDescent="0.2"/>
    <row r="166" hidden="1" x14ac:dyDescent="0.2"/>
    <row r="167" hidden="1" x14ac:dyDescent="0.2"/>
    <row r="168" hidden="1" x14ac:dyDescent="0.2"/>
    <row r="169" hidden="1" x14ac:dyDescent="0.2"/>
    <row r="170" hidden="1" x14ac:dyDescent="0.2"/>
    <row r="171" hidden="1" x14ac:dyDescent="0.2"/>
    <row r="172" hidden="1" x14ac:dyDescent="0.2"/>
    <row r="173" hidden="1" x14ac:dyDescent="0.2"/>
    <row r="174" hidden="1" x14ac:dyDescent="0.2"/>
    <row r="175" hidden="1" x14ac:dyDescent="0.2"/>
    <row r="176" hidden="1" x14ac:dyDescent="0.2"/>
  </sheetData>
  <mergeCells count="4">
    <mergeCell ref="F1:G1"/>
    <mergeCell ref="D3:G3"/>
    <mergeCell ref="D37:G37"/>
    <mergeCell ref="D79:G79"/>
  </mergeCells>
  <dataValidations count="2">
    <dataValidation type="whole" allowBlank="1" showInputMessage="1" showErrorMessage="1" prompt="numero entre 2020 et 2030_x000a_" sqref="K3" xr:uid="{F5528F1F-050D-4E38-A7F2-C37F1C759BC7}">
      <formula1>2020</formula1>
      <formula2>2030</formula2>
    </dataValidation>
    <dataValidation type="whole" allowBlank="1" showInputMessage="1" showErrorMessage="1" prompt="numero entre 1 et 4" sqref="K4" xr:uid="{51CEC856-BF46-41B1-87C5-1839BFE21C5C}">
      <formula1>1</formula1>
      <formula2>4</formula2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orientation="portrait" horizontalDpi="300" verticalDpi="300" r:id="rId1"/>
  <headerFooter>
    <oddFooter>&amp;L&amp;D &amp;T&amp;R&amp;P / &amp;N</oddFooter>
  </headerFooter>
  <drawing r:id="rId2"/>
  <legacyDrawing r:id="rId3"/>
  <controls>
    <mc:AlternateContent xmlns:mc="http://schemas.openxmlformats.org/markup-compatibility/2006">
      <mc:Choice Requires="x14">
        <control shapeId="56321" r:id="rId4" name="CommandButton1">
          <controlPr defaultSize="0" autoLine="0" r:id="rId5">
            <anchor moveWithCells="1">
              <from>
                <xdr:col>9</xdr:col>
                <xdr:colOff>333375</xdr:colOff>
                <xdr:row>5</xdr:row>
                <xdr:rowOff>28575</xdr:rowOff>
              </from>
              <to>
                <xdr:col>13</xdr:col>
                <xdr:colOff>85725</xdr:colOff>
                <xdr:row>7</xdr:row>
                <xdr:rowOff>104775</xdr:rowOff>
              </to>
            </anchor>
          </controlPr>
        </control>
      </mc:Choice>
      <mc:Fallback>
        <control shapeId="56321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9</vt:i4>
      </vt:variant>
      <vt:variant>
        <vt:lpstr>Benoemde bereiken</vt:lpstr>
      </vt:variant>
      <vt:variant>
        <vt:i4>11</vt:i4>
      </vt:variant>
    </vt:vector>
  </HeadingPairs>
  <TitlesOfParts>
    <vt:vector size="20" baseType="lpstr">
      <vt:lpstr>Facture</vt:lpstr>
      <vt:lpstr>Clients</vt:lpstr>
      <vt:lpstr>Parametre</vt:lpstr>
      <vt:lpstr>Recap_Formulaire</vt:lpstr>
      <vt:lpstr>avril 2022</vt:lpstr>
      <vt:lpstr>mai 2022</vt:lpstr>
      <vt:lpstr>juin 2022</vt:lpstr>
      <vt:lpstr>Trimestre_Formulaire</vt:lpstr>
      <vt:lpstr>trimestre 2_Résultat</vt:lpstr>
      <vt:lpstr>Facture!Afdrukbereik</vt:lpstr>
      <vt:lpstr>'trimestre 2_Résultat'!Afdrukbereik</vt:lpstr>
      <vt:lpstr>Trimestre_Formulaire!Afdrukbereik</vt:lpstr>
      <vt:lpstr>'trimestre 2_Résultat'!Ligne_total</vt:lpstr>
      <vt:lpstr>Ligne_total</vt:lpstr>
      <vt:lpstr>'trimestre 2_Résultat'!page_1</vt:lpstr>
      <vt:lpstr>page_1</vt:lpstr>
      <vt:lpstr>'trimestre 2_Résultat'!Page_2</vt:lpstr>
      <vt:lpstr>Page_2</vt:lpstr>
      <vt:lpstr>'trimestre 2_Résultat'!page_3</vt:lpstr>
      <vt:lpstr>page_3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Micheline</dc:creator>
  <cp:lastModifiedBy>BSA</cp:lastModifiedBy>
  <cp:lastPrinted>2022-05-05T14:23:39Z</cp:lastPrinted>
  <dcterms:created xsi:type="dcterms:W3CDTF">2000-07-27T22:20:36Z</dcterms:created>
  <dcterms:modified xsi:type="dcterms:W3CDTF">2022-05-05T14:32:51Z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TC010184691036</vt:lpwstr>
  </property>
</Properties>
</file>