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9C11D37-A5BE-45A7-B51D-826C46105181}" xr6:coauthVersionLast="47" xr6:coauthVersionMax="47" xr10:uidLastSave="{00000000-0000-0000-0000-000000000000}"/>
  <bookViews>
    <workbookView xWindow="-120" yWindow="-120" windowWidth="29040" windowHeight="16440" firstSheet="8" activeTab="9" xr2:uid="{00000000-000D-0000-FFFF-FFFF00000000}"/>
  </bookViews>
  <sheets>
    <sheet name="Facture" sheetId="1" r:id="rId1"/>
    <sheet name="Clients" sheetId="2" r:id="rId2"/>
    <sheet name="Parametre" sheetId="3" r:id="rId3"/>
    <sheet name="Recap_Formulaire" sheetId="5" r:id="rId4"/>
    <sheet name="avril 2022" sheetId="9" r:id="rId5"/>
    <sheet name="mai 2022" sheetId="12" r:id="rId6"/>
    <sheet name="juin 2022" sheetId="13" r:id="rId7"/>
    <sheet name="Trimestre_Formulaire (2)" sheetId="36" r:id="rId8"/>
    <sheet name="Trimestre_Formulaire" sheetId="11" r:id="rId9"/>
    <sheet name="trimestre 2_Résultat" sheetId="41" r:id="rId10"/>
  </sheets>
  <definedNames>
    <definedName name="_xlnm.Print_Area" localSheetId="0">Facture!$A$1:$E$42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7" i="41" l="1"/>
  <c r="F27" i="41"/>
  <c r="E27" i="41"/>
  <c r="D27" i="41"/>
  <c r="G27" i="36"/>
  <c r="F27" i="36"/>
  <c r="E27" i="36"/>
  <c r="D27" i="36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E27" i="13"/>
  <c r="D27" i="13"/>
  <c r="F1" i="13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E27" i="12"/>
  <c r="D27" i="12"/>
  <c r="F1" i="12"/>
  <c r="G27" i="11"/>
  <c r="F27" i="11"/>
  <c r="E27" i="11"/>
  <c r="D27" i="11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E27" i="9"/>
  <c r="D27" i="9"/>
  <c r="F1" i="9"/>
  <c r="E27" i="5"/>
  <c r="F1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D27" i="5"/>
  <c r="E9" i="1"/>
  <c r="B14" i="1"/>
  <c r="B16" i="1"/>
  <c r="E14" i="1"/>
  <c r="B12" i="1"/>
  <c r="E10" i="1"/>
  <c r="E30" i="1"/>
  <c r="D14" i="1"/>
  <c r="E8" i="1"/>
  <c r="E32" i="1"/>
  <c r="E34" i="1"/>
</calcChain>
</file>

<file path=xl/sharedStrings.xml><?xml version="1.0" encoding="utf-8"?>
<sst xmlns="http://schemas.openxmlformats.org/spreadsheetml/2006/main" count="326" uniqueCount="78">
  <si>
    <t>FACTURE</t>
  </si>
  <si>
    <t>DATE :</t>
  </si>
  <si>
    <t>POUR :</t>
  </si>
  <si>
    <t>CLIENT :</t>
  </si>
  <si>
    <t>DESCRIPTION</t>
  </si>
  <si>
    <t>T</t>
  </si>
  <si>
    <t>MONTANT</t>
  </si>
  <si>
    <t>SOUS-TOTAL</t>
  </si>
  <si>
    <t>TAUX DE T.V.A.</t>
  </si>
  <si>
    <t>T.V.A.</t>
  </si>
  <si>
    <t>AUTRE</t>
  </si>
  <si>
    <t>TOTAL</t>
  </si>
  <si>
    <t>Pension</t>
  </si>
  <si>
    <t>Pension pour votre Cheval</t>
  </si>
  <si>
    <t>N° FACTURE :</t>
  </si>
  <si>
    <t>Nom &amp; Prénom</t>
  </si>
  <si>
    <t>Adresse</t>
  </si>
  <si>
    <t>Code Postal &amp; Localité</t>
  </si>
  <si>
    <t>Montant Htva</t>
  </si>
  <si>
    <t>BTW</t>
  </si>
  <si>
    <t/>
  </si>
  <si>
    <t>Pension pour votre Poney</t>
  </si>
  <si>
    <t>Payable au comptant</t>
  </si>
  <si>
    <t>Mode de paiement</t>
  </si>
  <si>
    <t>TVA:</t>
  </si>
  <si>
    <t>Par jour</t>
  </si>
  <si>
    <t>Au mois</t>
  </si>
  <si>
    <t xml:space="preserve"> </t>
  </si>
  <si>
    <t>Type Pension</t>
  </si>
  <si>
    <t>1/2 Pension pour B</t>
  </si>
  <si>
    <t>1/2 Pension pour Al</t>
  </si>
  <si>
    <t>1/2 Pension pour Fa</t>
  </si>
  <si>
    <t>1/2 Pension pour CO</t>
  </si>
  <si>
    <t>1/2 Pension pour PI</t>
  </si>
  <si>
    <t>bbbbb</t>
  </si>
  <si>
    <t>Dddddd</t>
  </si>
  <si>
    <t>DEL</t>
  </si>
  <si>
    <t>DELG</t>
  </si>
  <si>
    <t>GO</t>
  </si>
  <si>
    <t>HER</t>
  </si>
  <si>
    <t>JON</t>
  </si>
  <si>
    <t>KOP</t>
  </si>
  <si>
    <t>LAU</t>
  </si>
  <si>
    <t>MOT</t>
  </si>
  <si>
    <t>Mr et Mme ME</t>
  </si>
  <si>
    <t>PIE</t>
  </si>
  <si>
    <t>PIER</t>
  </si>
  <si>
    <t>SOM</t>
  </si>
  <si>
    <t>zzzzzz</t>
  </si>
  <si>
    <t>1/2 Pension pour Co</t>
  </si>
  <si>
    <t>jjjjjjjjj</t>
  </si>
  <si>
    <t>DEC</t>
  </si>
  <si>
    <t>DECO</t>
  </si>
  <si>
    <t xml:space="preserve">Recettes </t>
  </si>
  <si>
    <t>Ref</t>
  </si>
  <si>
    <t>Date</t>
  </si>
  <si>
    <t>Transaction</t>
  </si>
  <si>
    <t>HT</t>
  </si>
  <si>
    <t>Taux TVA</t>
  </si>
  <si>
    <t>Montant TVA</t>
  </si>
  <si>
    <t>TTC</t>
  </si>
  <si>
    <t>2022/2022</t>
  </si>
  <si>
    <t>2023/2022</t>
  </si>
  <si>
    <t>2024/2022</t>
  </si>
  <si>
    <t>Pension pour votre Poney - 1 Jours</t>
  </si>
  <si>
    <t>Pension pour votre Cheval - 1 Jours</t>
  </si>
  <si>
    <r>
      <rPr>
        <b/>
        <sz val="12"/>
        <color theme="1"/>
        <rFont val="Calibri"/>
        <family val="2"/>
        <scheme val="minor"/>
      </rPr>
      <t>Période concernée :</t>
    </r>
    <r>
      <rPr>
        <sz val="12"/>
        <rFont val="Arial"/>
        <family val="2"/>
      </rPr>
      <t xml:space="preserve"> </t>
    </r>
  </si>
  <si>
    <t>2025/2022</t>
  </si>
  <si>
    <t>2222/2022</t>
  </si>
  <si>
    <t>2223/2022</t>
  </si>
  <si>
    <t>2225/2022</t>
  </si>
  <si>
    <t>2226/2022</t>
  </si>
  <si>
    <t>3030/2022</t>
  </si>
  <si>
    <t>3031/2022</t>
  </si>
  <si>
    <t>3032/2022</t>
  </si>
  <si>
    <t>Année</t>
  </si>
  <si>
    <t>Trimestre</t>
  </si>
  <si>
    <t>avril mai juin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</si>
</sst>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@\ \ "/>
    <numFmt numFmtId="165" formatCode="_(* #,##0.00_);_(* \(#,##0.00\);_(* &quot;-&quot;??_);_(@_)"/>
    <numFmt numFmtId="166" formatCode="_(&quot;€&quot;* #,##0.00_);_(&quot;€&quot;* \(#,##0.00\);_(&quot;€&quot;* &quot;-&quot;??_);_(@_)"/>
    <numFmt numFmtId="167" formatCode="[$-80C]d\ mmmm\ yyyy;@"/>
    <numFmt numFmtId="168" formatCode="#,##0.00\ [$€-1]"/>
    <numFmt numFmtId="169" formatCode="0.0%"/>
    <numFmt numFmtId="170" formatCode="yyyy/mm/dd;@"/>
    <numFmt numFmtId="172" formatCode="yyyy\-mm\-dd;@"/>
  </numFmts>
  <fonts count="36" x14ac:knownFonts="1">
    <font>
      <sz val="10"/>
      <name val="Arial"/>
    </font>
    <font>
      <b/>
      <sz val="18"/>
      <name val="Arial"/>
      <family val="2"/>
    </font>
    <font>
      <sz val="27"/>
      <color indexed="22"/>
      <name val="Arial Black"/>
      <family val="2"/>
    </font>
    <font>
      <b/>
      <sz val="20"/>
      <name val="Arial"/>
      <family val="2"/>
    </font>
    <font>
      <b/>
      <i/>
      <sz val="9"/>
      <color indexed="55"/>
      <name val="Arial"/>
      <family val="2"/>
    </font>
    <font>
      <sz val="9"/>
      <color indexed="63"/>
      <name val="Arial"/>
      <family val="2"/>
    </font>
    <font>
      <b/>
      <i/>
      <sz val="11"/>
      <name val="Arial"/>
      <family val="2"/>
    </font>
    <font>
      <b/>
      <i/>
      <sz val="10"/>
      <name val="Arial"/>
      <family val="2"/>
    </font>
    <font>
      <b/>
      <i/>
      <sz val="9"/>
      <name val="Arial"/>
      <family val="2"/>
    </font>
    <font>
      <i/>
      <sz val="10"/>
      <name val="Arial"/>
      <family val="2"/>
    </font>
    <font>
      <sz val="10"/>
      <color indexed="63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9"/>
      <color indexed="63"/>
      <name val="Arial"/>
      <family val="2"/>
    </font>
    <font>
      <sz val="9"/>
      <name val="Arial"/>
      <family val="2"/>
    </font>
    <font>
      <b/>
      <i/>
      <sz val="9"/>
      <color indexed="55"/>
      <name val="Arial"/>
      <family val="2"/>
    </font>
    <font>
      <b/>
      <i/>
      <sz val="9"/>
      <name val="Arial"/>
      <family val="2"/>
    </font>
    <font>
      <sz val="10"/>
      <color theme="3" tint="0.79998168889431442"/>
      <name val="Arial"/>
      <family val="2"/>
    </font>
    <font>
      <sz val="10"/>
      <name val="Arial"/>
      <family val="2"/>
    </font>
    <font>
      <sz val="7"/>
      <color rgb="FF333333"/>
      <name val="Courier New"/>
      <family val="3"/>
    </font>
    <font>
      <sz val="9"/>
      <color theme="0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0"/>
      <name val="Calibri"/>
      <family val="2"/>
      <scheme val="minor"/>
    </font>
    <font>
      <sz val="12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9"/>
      <color rgb="FF000000"/>
      <name val="Consolas"/>
      <family val="3"/>
    </font>
    <font>
      <b/>
      <sz val="12"/>
      <color rgb="FFFF0000"/>
      <name val="Calibri"/>
      <family val="2"/>
      <scheme val="minor"/>
    </font>
    <font>
      <b/>
      <sz val="1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4C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22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22"/>
      </left>
      <right/>
      <top style="thin">
        <color indexed="22"/>
      </top>
      <bottom style="thin">
        <color indexed="55"/>
      </bottom>
      <diagonal/>
    </border>
    <border>
      <left/>
      <right style="thin">
        <color indexed="55"/>
      </right>
      <top style="thin">
        <color indexed="22"/>
      </top>
      <bottom style="thin">
        <color indexed="55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55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22"/>
      </bottom>
      <diagonal/>
    </border>
    <border>
      <left style="thin">
        <color indexed="22"/>
      </left>
      <right/>
      <top style="thin">
        <color indexed="55"/>
      </top>
      <bottom style="thin">
        <color indexed="2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3">
    <xf numFmtId="0" fontId="0" fillId="0" borderId="0"/>
    <xf numFmtId="9" fontId="21" fillId="0" borderId="0" applyFont="0" applyFill="0" applyBorder="0" applyAlignment="0" applyProtection="0"/>
    <xf numFmtId="0" fontId="24" fillId="0" borderId="0" applyNumberFormat="0" applyFill="0" applyBorder="0" applyAlignment="0" applyProtection="0"/>
  </cellStyleXfs>
  <cellXfs count="124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3" fillId="0" borderId="0" xfId="0" applyFont="1"/>
    <xf numFmtId="0" fontId="4" fillId="0" borderId="0" xfId="0" applyFont="1" applyAlignment="1">
      <alignment horizontal="left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5" fillId="0" borderId="0" xfId="0" applyFont="1" applyAlignment="1">
      <alignment horizontal="left"/>
    </xf>
    <xf numFmtId="0" fontId="8" fillId="0" borderId="0" xfId="0" applyFont="1"/>
    <xf numFmtId="0" fontId="9" fillId="0" borderId="0" xfId="0" applyFont="1"/>
    <xf numFmtId="0" fontId="10" fillId="0" borderId="0" xfId="0" applyFont="1" applyAlignment="1">
      <alignment horizontal="left"/>
    </xf>
    <xf numFmtId="0" fontId="4" fillId="0" borderId="0" xfId="0" applyFont="1"/>
    <xf numFmtId="0" fontId="12" fillId="0" borderId="0" xfId="0" applyFont="1"/>
    <xf numFmtId="0" fontId="13" fillId="2" borderId="1" xfId="0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4" fillId="0" borderId="0" xfId="0" applyFont="1" applyAlignment="1">
      <alignment horizontal="left" vertical="center"/>
    </xf>
    <xf numFmtId="0" fontId="14" fillId="0" borderId="2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164" fontId="15" fillId="0" borderId="0" xfId="0" applyNumberFormat="1" applyFont="1" applyAlignment="1">
      <alignment horizontal="right" vertical="center"/>
    </xf>
    <xf numFmtId="10" fontId="14" fillId="0" borderId="4" xfId="0" applyNumberFormat="1" applyFont="1" applyBorder="1" applyAlignment="1">
      <alignment horizontal="right" vertical="center"/>
    </xf>
    <xf numFmtId="165" fontId="14" fillId="0" borderId="4" xfId="0" applyNumberFormat="1" applyFont="1" applyBorder="1" applyAlignment="1">
      <alignment horizontal="right" vertical="center"/>
    </xf>
    <xf numFmtId="164" fontId="16" fillId="0" borderId="0" xfId="0" applyNumberFormat="1" applyFont="1" applyAlignment="1">
      <alignment horizontal="right" vertical="center"/>
    </xf>
    <xf numFmtId="166" fontId="11" fillId="3" borderId="5" xfId="0" applyNumberFormat="1" applyFont="1" applyFill="1" applyBorder="1" applyAlignment="1">
      <alignment horizontal="center" vertical="center"/>
    </xf>
    <xf numFmtId="166" fontId="14" fillId="3" borderId="4" xfId="0" applyNumberFormat="1" applyFont="1" applyFill="1" applyBorder="1" applyAlignment="1">
      <alignment horizontal="center" vertical="center"/>
    </xf>
    <xf numFmtId="166" fontId="14" fillId="0" borderId="4" xfId="0" applyNumberFormat="1" applyFont="1" applyBorder="1" applyAlignment="1">
      <alignment horizontal="center" vertical="center"/>
    </xf>
    <xf numFmtId="166" fontId="14" fillId="0" borderId="5" xfId="0" applyNumberFormat="1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7" fillId="0" borderId="0" xfId="0" applyFont="1" applyBorder="1"/>
    <xf numFmtId="0" fontId="0" fillId="4" borderId="0" xfId="0" applyFill="1"/>
    <xf numFmtId="0" fontId="18" fillId="0" borderId="0" xfId="0" applyFont="1"/>
    <xf numFmtId="14" fontId="0" fillId="0" borderId="0" xfId="0" applyNumberFormat="1"/>
    <xf numFmtId="2" fontId="0" fillId="4" borderId="0" xfId="0" applyNumberFormat="1" applyFill="1"/>
    <xf numFmtId="2" fontId="0" fillId="0" borderId="0" xfId="0" applyNumberFormat="1"/>
    <xf numFmtId="2" fontId="0" fillId="4" borderId="0" xfId="0" applyNumberFormat="1" applyFont="1" applyFill="1"/>
    <xf numFmtId="0" fontId="19" fillId="0" borderId="0" xfId="0" applyFont="1" applyBorder="1" applyAlignment="1">
      <alignment horizontal="left" vertical="center" readingOrder="1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18" fillId="0" borderId="0" xfId="0" applyFont="1" applyAlignment="1">
      <alignment horizontal="center"/>
    </xf>
    <xf numFmtId="0" fontId="5" fillId="0" borderId="0" xfId="0" applyFont="1" applyAlignment="1" applyProtection="1">
      <alignment horizontal="left"/>
      <protection hidden="1"/>
    </xf>
    <xf numFmtId="0" fontId="14" fillId="0" borderId="2" xfId="0" applyFont="1" applyBorder="1" applyAlignment="1" applyProtection="1">
      <alignment horizontal="center" vertical="center"/>
      <protection hidden="1"/>
    </xf>
    <xf numFmtId="166" fontId="14" fillId="0" borderId="4" xfId="0" applyNumberFormat="1" applyFont="1" applyBorder="1" applyAlignment="1" applyProtection="1">
      <alignment horizontal="center" vertical="center"/>
      <protection hidden="1"/>
    </xf>
    <xf numFmtId="0" fontId="18" fillId="4" borderId="0" xfId="0" applyFont="1" applyFill="1"/>
    <xf numFmtId="1" fontId="20" fillId="0" borderId="0" xfId="0" applyNumberFormat="1" applyFont="1"/>
    <xf numFmtId="167" fontId="5" fillId="0" borderId="0" xfId="0" applyNumberFormat="1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 hidden="1"/>
    </xf>
    <xf numFmtId="0" fontId="0" fillId="5" borderId="0" xfId="0" applyFill="1" applyAlignment="1">
      <alignment horizontal="center"/>
    </xf>
    <xf numFmtId="0" fontId="0" fillId="5" borderId="0" xfId="0" applyFill="1"/>
    <xf numFmtId="0" fontId="26" fillId="5" borderId="0" xfId="0" applyFont="1" applyFill="1" applyAlignment="1">
      <alignment vertical="center"/>
    </xf>
    <xf numFmtId="0" fontId="23" fillId="0" borderId="14" xfId="0" applyFont="1" applyBorder="1" applyAlignment="1">
      <alignment horizontal="center"/>
    </xf>
    <xf numFmtId="0" fontId="23" fillId="0" borderId="17" xfId="0" applyFont="1" applyBorder="1" applyAlignment="1">
      <alignment horizontal="center"/>
    </xf>
    <xf numFmtId="0" fontId="23" fillId="0" borderId="18" xfId="0" applyFont="1" applyBorder="1" applyAlignment="1">
      <alignment horizontal="center"/>
    </xf>
    <xf numFmtId="0" fontId="0" fillId="0" borderId="19" xfId="0" applyBorder="1" applyAlignment="1">
      <alignment horizontal="center"/>
    </xf>
    <xf numFmtId="168" fontId="0" fillId="0" borderId="21" xfId="0" applyNumberFormat="1" applyBorder="1" applyAlignment="1">
      <alignment horizontal="center"/>
    </xf>
    <xf numFmtId="169" fontId="28" fillId="0" borderId="0" xfId="1" applyNumberFormat="1" applyFont="1" applyFill="1" applyBorder="1" applyAlignment="1">
      <alignment horizontal="center"/>
    </xf>
    <xf numFmtId="168" fontId="0" fillId="7" borderId="21" xfId="0" applyNumberFormat="1" applyFill="1" applyBorder="1" applyAlignment="1">
      <alignment horizontal="center"/>
    </xf>
    <xf numFmtId="168" fontId="0" fillId="7" borderId="22" xfId="0" applyNumberFormat="1" applyFill="1" applyBorder="1" applyAlignment="1">
      <alignment horizontal="center"/>
    </xf>
    <xf numFmtId="168" fontId="0" fillId="0" borderId="0" xfId="0" applyNumberFormat="1" applyAlignment="1">
      <alignment horizontal="center"/>
    </xf>
    <xf numFmtId="168" fontId="0" fillId="7" borderId="0" xfId="0" applyNumberFormat="1" applyFill="1" applyAlignment="1">
      <alignment horizontal="center"/>
    </xf>
    <xf numFmtId="168" fontId="0" fillId="7" borderId="20" xfId="0" applyNumberFormat="1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168" fontId="23" fillId="7" borderId="14" xfId="0" applyNumberFormat="1" applyFont="1" applyFill="1" applyBorder="1" applyAlignment="1">
      <alignment horizontal="center"/>
    </xf>
    <xf numFmtId="168" fontId="23" fillId="7" borderId="15" xfId="0" applyNumberFormat="1" applyFont="1" applyFill="1" applyBorder="1" applyAlignment="1">
      <alignment horizontal="center"/>
    </xf>
    <xf numFmtId="168" fontId="23" fillId="7" borderId="16" xfId="0" applyNumberFormat="1" applyFont="1" applyFill="1" applyBorder="1" applyAlignment="1">
      <alignment horizontal="center"/>
    </xf>
    <xf numFmtId="0" fontId="25" fillId="5" borderId="0" xfId="0" applyFont="1" applyFill="1" applyAlignment="1">
      <alignment horizontal="center" vertical="center"/>
    </xf>
    <xf numFmtId="0" fontId="23" fillId="0" borderId="15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170" fontId="0" fillId="5" borderId="15" xfId="0" applyNumberFormat="1" applyFill="1" applyBorder="1" applyAlignment="1">
      <alignment horizontal="center"/>
    </xf>
    <xf numFmtId="0" fontId="22" fillId="5" borderId="0" xfId="0" applyFont="1" applyFill="1" applyAlignment="1">
      <alignment horizontal="center" wrapText="1"/>
    </xf>
    <xf numFmtId="0" fontId="26" fillId="5" borderId="0" xfId="0" applyFont="1" applyFill="1" applyAlignment="1">
      <alignment horizontal="center" vertical="center"/>
    </xf>
    <xf numFmtId="0" fontId="23" fillId="0" borderId="16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23" fillId="5" borderId="16" xfId="0" applyFont="1" applyFill="1" applyBorder="1" applyAlignment="1">
      <alignment horizontal="center"/>
    </xf>
    <xf numFmtId="0" fontId="29" fillId="5" borderId="0" xfId="2" applyFont="1" applyFill="1"/>
    <xf numFmtId="0" fontId="30" fillId="5" borderId="0" xfId="0" applyFont="1" applyFill="1" applyAlignment="1">
      <alignment vertical="center"/>
    </xf>
    <xf numFmtId="10" fontId="23" fillId="7" borderId="15" xfId="0" applyNumberFormat="1" applyFont="1" applyFill="1" applyBorder="1" applyAlignment="1">
      <alignment horizontal="center"/>
    </xf>
    <xf numFmtId="0" fontId="0" fillId="0" borderId="21" xfId="0" applyBorder="1" applyAlignment="1">
      <alignment horizontal="center"/>
    </xf>
    <xf numFmtId="14" fontId="0" fillId="0" borderId="2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21" xfId="0" applyBorder="1"/>
    <xf numFmtId="168" fontId="0" fillId="0" borderId="23" xfId="0" applyNumberFormat="1" applyBorder="1" applyAlignment="1">
      <alignment horizontal="center"/>
    </xf>
    <xf numFmtId="168" fontId="0" fillId="0" borderId="19" xfId="0" applyNumberFormat="1" applyBorder="1" applyAlignment="1">
      <alignment horizontal="center"/>
    </xf>
    <xf numFmtId="0" fontId="14" fillId="0" borderId="6" xfId="0" applyFont="1" applyBorder="1" applyAlignment="1" applyProtection="1">
      <alignment horizontal="left" vertical="center"/>
      <protection locked="0"/>
    </xf>
    <xf numFmtId="0" fontId="14" fillId="0" borderId="7" xfId="0" applyFont="1" applyBorder="1" applyAlignment="1" applyProtection="1">
      <alignment horizontal="left" vertical="center"/>
      <protection locked="0"/>
    </xf>
    <xf numFmtId="0" fontId="14" fillId="0" borderId="8" xfId="0" applyFont="1" applyBorder="1" applyAlignment="1" applyProtection="1">
      <alignment horizontal="left" vertical="center"/>
      <protection locked="0"/>
    </xf>
    <xf numFmtId="0" fontId="14" fillId="0" borderId="9" xfId="0" applyFont="1" applyBorder="1" applyAlignment="1" applyProtection="1">
      <alignment horizontal="left" vertical="center"/>
      <protection locked="0"/>
    </xf>
    <xf numFmtId="0" fontId="12" fillId="0" borderId="8" xfId="0" applyFont="1" applyBorder="1" applyAlignment="1" applyProtection="1">
      <alignment horizontal="left" vertical="center"/>
      <protection locked="0"/>
    </xf>
    <xf numFmtId="0" fontId="13" fillId="2" borderId="10" xfId="0" applyFont="1" applyFill="1" applyBorder="1" applyAlignment="1">
      <alignment horizontal="left" vertical="center"/>
    </xf>
    <xf numFmtId="0" fontId="13" fillId="2" borderId="11" xfId="0" applyFont="1" applyFill="1" applyBorder="1" applyAlignment="1">
      <alignment horizontal="left" vertical="center"/>
    </xf>
    <xf numFmtId="0" fontId="12" fillId="0" borderId="13" xfId="0" applyFont="1" applyBorder="1" applyAlignment="1" applyProtection="1">
      <alignment horizontal="left" vertical="center"/>
      <protection hidden="1"/>
    </xf>
    <xf numFmtId="0" fontId="14" fillId="0" borderId="12" xfId="0" applyFont="1" applyBorder="1" applyAlignment="1" applyProtection="1">
      <alignment horizontal="left" vertical="center"/>
      <protection hidden="1"/>
    </xf>
    <xf numFmtId="0" fontId="12" fillId="0" borderId="8" xfId="0" applyFont="1" applyBorder="1" applyAlignment="1" applyProtection="1">
      <alignment horizontal="left" vertical="center"/>
    </xf>
    <xf numFmtId="0" fontId="14" fillId="0" borderId="9" xfId="0" applyFont="1" applyBorder="1" applyAlignment="1" applyProtection="1">
      <alignment horizontal="left" vertical="center"/>
    </xf>
    <xf numFmtId="0" fontId="27" fillId="6" borderId="14" xfId="0" applyFont="1" applyFill="1" applyBorder="1" applyAlignment="1">
      <alignment horizontal="center"/>
    </xf>
    <xf numFmtId="0" fontId="27" fillId="6" borderId="15" xfId="0" applyFont="1" applyFill="1" applyBorder="1" applyAlignment="1">
      <alignment horizontal="center"/>
    </xf>
    <xf numFmtId="0" fontId="27" fillId="6" borderId="16" xfId="0" applyFont="1" applyFill="1" applyBorder="1" applyAlignment="1">
      <alignment horizontal="center"/>
    </xf>
    <xf numFmtId="16" fontId="0" fillId="0" borderId="0" xfId="0" applyNumberFormat="1"/>
    <xf numFmtId="172" fontId="0" fillId="0" borderId="0" xfId="0" applyNumberFormat="1"/>
    <xf numFmtId="0" fontId="33" fillId="0" borderId="26" xfId="0" applyFont="1" applyBorder="1" applyAlignment="1">
      <alignment vertical="center"/>
    </xf>
    <xf numFmtId="0" fontId="23" fillId="0" borderId="0" xfId="0" applyFont="1" applyFill="1" applyBorder="1" applyAlignment="1">
      <alignment horizontal="center"/>
    </xf>
    <xf numFmtId="0" fontId="0" fillId="0" borderId="0" xfId="0" applyFill="1" applyBorder="1"/>
    <xf numFmtId="168" fontId="0" fillId="0" borderId="0" xfId="0" applyNumberFormat="1" applyFill="1" applyBorder="1" applyAlignment="1">
      <alignment horizontal="center"/>
    </xf>
    <xf numFmtId="0" fontId="27" fillId="0" borderId="0" xfId="0" applyFont="1" applyFill="1" applyBorder="1" applyAlignment="1">
      <alignment horizontal="center"/>
    </xf>
    <xf numFmtId="0" fontId="34" fillId="8" borderId="0" xfId="0" applyFont="1" applyFill="1" applyBorder="1" applyAlignment="1">
      <alignment horizontal="center"/>
    </xf>
    <xf numFmtId="0" fontId="35" fillId="8" borderId="0" xfId="0" applyFont="1" applyFill="1"/>
    <xf numFmtId="0" fontId="31" fillId="0" borderId="24" xfId="0" applyFont="1" applyBorder="1" applyAlignment="1"/>
    <xf numFmtId="14" fontId="32" fillId="0" borderId="25" xfId="0" applyNumberFormat="1" applyFont="1" applyBorder="1" applyAlignment="1"/>
    <xf numFmtId="0" fontId="32" fillId="0" borderId="25" xfId="0" applyFont="1" applyBorder="1" applyAlignment="1"/>
    <xf numFmtId="0" fontId="32" fillId="0" borderId="0" xfId="0" applyFont="1" applyFill="1" applyBorder="1" applyAlignment="1"/>
    <xf numFmtId="14" fontId="32" fillId="0" borderId="0" xfId="0" applyNumberFormat="1" applyFont="1" applyFill="1" applyBorder="1" applyAlignment="1"/>
    <xf numFmtId="0" fontId="0" fillId="0" borderId="0" xfId="0" applyBorder="1" applyAlignment="1"/>
    <xf numFmtId="14" fontId="0" fillId="0" borderId="0" xfId="0" applyNumberFormat="1" applyBorder="1" applyAlignment="1"/>
    <xf numFmtId="0" fontId="31" fillId="0" borderId="0" xfId="0" applyFont="1" applyBorder="1" applyAlignment="1"/>
    <xf numFmtId="14" fontId="32" fillId="0" borderId="0" xfId="0" applyNumberFormat="1" applyFont="1" applyBorder="1" applyAlignment="1"/>
    <xf numFmtId="0" fontId="32" fillId="0" borderId="0" xfId="0" applyFont="1" applyBorder="1" applyAlignment="1"/>
    <xf numFmtId="0" fontId="0" fillId="0" borderId="19" xfId="0" applyBorder="1" applyAlignment="1"/>
    <xf numFmtId="14" fontId="0" fillId="0" borderId="0" xfId="0" applyNumberFormat="1" applyAlignment="1"/>
    <xf numFmtId="0" fontId="0" fillId="0" borderId="20" xfId="0" applyBorder="1" applyAlignment="1"/>
    <xf numFmtId="170" fontId="0" fillId="0" borderId="0" xfId="0" applyNumberFormat="1" applyAlignment="1"/>
  </cellXfs>
  <cellStyles count="3">
    <cellStyle name="Hyperlink" xfId="2" builtinId="8"/>
    <cellStyle name="Procent" xfId="1" builtinId="5"/>
    <cellStyle name="Standaard" xfId="0" builtinId="0"/>
  </cellStyles>
  <dxfs count="5"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numFmt numFmtId="2" formatCode="0.00"/>
    </dxf>
    <dxf>
      <numFmt numFmtId="2" formatCode="0.0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CDCDC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BCBCB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609600</xdr:colOff>
      <xdr:row>0</xdr:row>
      <xdr:rowOff>826770</xdr:rowOff>
    </xdr:from>
    <xdr:to>
      <xdr:col>9</xdr:col>
      <xdr:colOff>250190</xdr:colOff>
      <xdr:row>4</xdr:row>
      <xdr:rowOff>105410</xdr:rowOff>
    </xdr:to>
    <xdr:pic macro="[0]!suppr">
      <xdr:nvPicPr>
        <xdr:cNvPr id="7" name="Image 6" descr="Résultat de recherche d'images pour &quot;effacer données clipart&quot;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4750" y="826770"/>
          <a:ext cx="923290" cy="8978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9</xdr:col>
      <xdr:colOff>393700</xdr:colOff>
      <xdr:row>1</xdr:row>
      <xdr:rowOff>171450</xdr:rowOff>
    </xdr:from>
    <xdr:to>
      <xdr:col>12</xdr:col>
      <xdr:colOff>355600</xdr:colOff>
      <xdr:row>3</xdr:row>
      <xdr:rowOff>107950</xdr:rowOff>
    </xdr:to>
    <xdr:sp macro="[0]!rec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B7E28E3-67A9-4594-9B94-1C599D644A1F}"/>
            </a:ext>
          </a:extLst>
        </xdr:cNvPr>
        <xdr:cNvSpPr/>
      </xdr:nvSpPr>
      <xdr:spPr bwMode="auto">
        <a:xfrm>
          <a:off x="9861550" y="1066800"/>
          <a:ext cx="1885950" cy="501650"/>
        </a:xfrm>
        <a:prstGeom prst="round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Envoyé vers le recap mensuel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89E84AB1-139A-4722-9F02-B2701733AD3E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Recette mensuelle des pensions pour chevaux et poneys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2DAE2C8E-4EB0-410A-8E9A-293BC2E47DC9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Recette mensuelle des pensions pour chevaux et poneys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C8FCDD7-28D0-415B-9F4B-0B785565C9FF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Recette mensuelle des pensions pour chevaux et poneys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550638B-D1FA-4A29-AF1E-BAAB9F2CFDEB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Recette mensuelle des pensions pour chevaux et poneys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2" name="ZoneTexte 3">
          <a:extLst>
            <a:ext uri="{FF2B5EF4-FFF2-40B4-BE49-F238E27FC236}">
              <a16:creationId xmlns:a16="http://schemas.microsoft.com/office/drawing/2014/main" id="{745DB196-1258-449E-836E-EDE434D3D203}"/>
            </a:ext>
          </a:extLst>
        </xdr:cNvPr>
        <xdr:cNvSpPr txBox="1"/>
      </xdr:nvSpPr>
      <xdr:spPr>
        <a:xfrm>
          <a:off x="25400" y="2632075"/>
          <a:ext cx="5527675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RESULTATS TRIMESTRE 1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99E060F-BEB0-4F6F-8910-BB5B32DE5FAA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RESULTATS TRIMESTRE 1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2" name="ZoneTexte 3">
          <a:extLst>
            <a:ext uri="{FF2B5EF4-FFF2-40B4-BE49-F238E27FC236}">
              <a16:creationId xmlns:a16="http://schemas.microsoft.com/office/drawing/2014/main" id="{DD2E283F-016C-481C-84B5-F733FB699DD5}"/>
            </a:ext>
          </a:extLst>
        </xdr:cNvPr>
        <xdr:cNvSpPr txBox="1"/>
      </xdr:nvSpPr>
      <xdr:spPr>
        <a:xfrm>
          <a:off x="25400" y="2632075"/>
          <a:ext cx="5527675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RESULTATS TRIMESTRE 1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31267E-D0A0-4568-843C-538BEC91589A}" name="Tableau1" displayName="Tableau1" ref="A1:H17" totalsRowShown="0">
  <autoFilter ref="A1:H17" xr:uid="{BC31267E-D0A0-4568-843C-538BEC91589A}"/>
  <tableColumns count="8">
    <tableColumn id="1" xr3:uid="{0AF97FA1-BDBC-4B7B-AD61-30E36ED49B89}" name="Nom &amp; Prénom"/>
    <tableColumn id="2" xr3:uid="{D4A13753-23FC-4B4A-ADE7-82E6EEE13B76}" name="Adresse"/>
    <tableColumn id="3" xr3:uid="{E2553364-BBCA-4D1F-B630-4E7C48235534}" name="Code Postal &amp; Localité"/>
    <tableColumn id="4" xr3:uid="{C1ACE1EC-DF00-48AE-B100-4708F4020F5D}" name="Type Pension"/>
    <tableColumn id="5" xr3:uid="{C0C2D886-964E-416A-A8B2-F83BD8CDC0BD}" name="T" dataDxfId="4"/>
    <tableColumn id="6" xr3:uid="{292A8D44-D01D-4024-915F-9D2CED29065C}" name="Montant Htva" dataDxfId="3"/>
    <tableColumn id="7" xr3:uid="{97D06AF7-AE10-4549-A26E-AF32AC579BB5}" name="BTW" dataDxfId="2"/>
    <tableColumn id="8" xr3:uid="{19FB5E64-8A43-4130-94D8-C5C48B069407}" name="Mode de paiemen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indexed="55"/>
    <pageSetUpPr fitToPage="1"/>
  </sheetPr>
  <dimension ref="B1:J42"/>
  <sheetViews>
    <sheetView showGridLines="0" workbookViewId="0">
      <selection activeCell="B15" sqref="B15:C15"/>
    </sheetView>
  </sheetViews>
  <sheetFormatPr defaultColWidth="9.140625" defaultRowHeight="12.75" x14ac:dyDescent="0.2"/>
  <cols>
    <col min="1" max="1" width="2.42578125" customWidth="1"/>
    <col min="2" max="2" width="34.85546875" customWidth="1"/>
    <col min="3" max="3" width="24.5703125" customWidth="1"/>
    <col min="4" max="4" width="12.140625" customWidth="1"/>
    <col min="5" max="5" width="24.85546875" customWidth="1"/>
  </cols>
  <sheetData>
    <row r="1" spans="2:10" s="1" customFormat="1" ht="70.5" customHeight="1" x14ac:dyDescent="0.2">
      <c r="B1" s="2"/>
      <c r="C1" s="2"/>
      <c r="E1" s="3" t="s">
        <v>0</v>
      </c>
    </row>
    <row r="2" spans="2:10" ht="30.75" customHeight="1" x14ac:dyDescent="0.4">
      <c r="B2" s="4"/>
      <c r="C2" s="4"/>
      <c r="D2" s="5" t="s">
        <v>1</v>
      </c>
      <c r="E2" s="45"/>
    </row>
    <row r="3" spans="2:10" ht="14.25" x14ac:dyDescent="0.2">
      <c r="B3" s="7"/>
      <c r="C3" s="8"/>
      <c r="D3" s="5" t="s">
        <v>14</v>
      </c>
      <c r="E3" s="46"/>
    </row>
    <row r="4" spans="2:10" ht="12.75" customHeight="1" x14ac:dyDescent="0.2">
      <c r="B4" s="10"/>
      <c r="C4" s="10"/>
      <c r="D4" s="11"/>
      <c r="E4" s="12"/>
    </row>
    <row r="5" spans="2:10" x14ac:dyDescent="0.2">
      <c r="B5" s="32"/>
      <c r="D5" s="5" t="s">
        <v>2</v>
      </c>
      <c r="E5" s="9" t="s">
        <v>12</v>
      </c>
    </row>
    <row r="6" spans="2:10" x14ac:dyDescent="0.2">
      <c r="B6" s="6"/>
      <c r="D6" s="11"/>
      <c r="E6" s="12"/>
    </row>
    <row r="7" spans="2:10" x14ac:dyDescent="0.2">
      <c r="B7" s="6"/>
      <c r="D7" s="13" t="s">
        <v>3</v>
      </c>
      <c r="E7" s="47"/>
    </row>
    <row r="8" spans="2:10" x14ac:dyDescent="0.2">
      <c r="B8" s="6"/>
      <c r="D8" s="11"/>
      <c r="E8" s="47" t="str">
        <f>IF(E7&lt;&gt;"",VLOOKUP(E7,Clients!A:F,2,FALSE),"")</f>
        <v/>
      </c>
    </row>
    <row r="9" spans="2:10" x14ac:dyDescent="0.2">
      <c r="B9" s="6"/>
      <c r="D9" s="11"/>
      <c r="E9" s="47" t="str">
        <f>IF(E7&lt;&gt;"",VLOOKUP(E7,Clients!A:F,3,FALSE),"")</f>
        <v/>
      </c>
    </row>
    <row r="10" spans="2:10" x14ac:dyDescent="0.2">
      <c r="D10" s="5" t="s">
        <v>24</v>
      </c>
      <c r="E10" s="40" t="str">
        <f>IF(E7&lt;&gt;"",VLOOKUP(E7,Clients!A:G,7,FALSE),"")</f>
        <v/>
      </c>
    </row>
    <row r="11" spans="2:10" x14ac:dyDescent="0.2">
      <c r="C11" s="14"/>
      <c r="D11" s="14"/>
      <c r="E11" s="9"/>
    </row>
    <row r="12" spans="2:10" ht="12.75" customHeight="1" x14ac:dyDescent="0.2">
      <c r="B12" s="44" t="str">
        <f>IF(E7&lt;&gt;"",VLOOKUP(E7,Clients!A:G,8,FALSE),"")</f>
        <v/>
      </c>
      <c r="C12" s="14"/>
      <c r="D12" s="14"/>
      <c r="E12" s="14"/>
    </row>
    <row r="13" spans="2:10" s="1" customFormat="1" ht="20.100000000000001" customHeight="1" x14ac:dyDescent="0.2">
      <c r="B13" s="92" t="s">
        <v>4</v>
      </c>
      <c r="C13" s="93"/>
      <c r="D13" s="15" t="s">
        <v>5</v>
      </c>
      <c r="E13" s="15" t="s">
        <v>6</v>
      </c>
    </row>
    <row r="14" spans="2:10" s="1" customFormat="1" ht="20.100000000000001" customHeight="1" x14ac:dyDescent="0.2">
      <c r="B14" s="94" t="str">
        <f>IF(E7&lt;&gt;"",VLOOKUP(E7,Clients!A:H,4,FALSE),"")</f>
        <v/>
      </c>
      <c r="C14" s="95"/>
      <c r="D14" s="41" t="str">
        <f>IF(E7&lt;&gt;"",VLOOKUP(E7,Clients!A:F,5,FALSE),"")</f>
        <v/>
      </c>
      <c r="E14" s="42" t="str">
        <f>IF(E7&lt;&gt;"",VLOOKUP(E7,Clients!A:H,6,FALSE),"")</f>
        <v/>
      </c>
    </row>
    <row r="15" spans="2:10" s="1" customFormat="1" ht="20.100000000000001" customHeight="1" x14ac:dyDescent="0.2">
      <c r="B15" s="91"/>
      <c r="C15" s="90"/>
      <c r="D15" s="28"/>
      <c r="E15" s="26"/>
    </row>
    <row r="16" spans="2:10" s="1" customFormat="1" ht="20.100000000000001" customHeight="1" x14ac:dyDescent="0.2">
      <c r="B16" s="96" t="str">
        <f>IF(E7&lt;&gt;"",VLOOKUP(E7,Clients!A:H,8,FALSE),"")</f>
        <v/>
      </c>
      <c r="C16" s="97"/>
      <c r="D16" s="18"/>
      <c r="E16" s="26"/>
      <c r="J16"/>
    </row>
    <row r="17" spans="2:5" s="1" customFormat="1" ht="20.100000000000001" customHeight="1" x14ac:dyDescent="0.2">
      <c r="B17" s="91"/>
      <c r="C17" s="90"/>
      <c r="D17" s="18"/>
      <c r="E17" s="26"/>
    </row>
    <row r="18" spans="2:5" s="1" customFormat="1" ht="20.100000000000001" customHeight="1" x14ac:dyDescent="0.2">
      <c r="B18" s="91"/>
      <c r="C18" s="90"/>
      <c r="D18" s="18"/>
      <c r="E18" s="26"/>
    </row>
    <row r="19" spans="2:5" s="1" customFormat="1" ht="20.100000000000001" customHeight="1" x14ac:dyDescent="0.2">
      <c r="B19" s="91"/>
      <c r="C19" s="90"/>
      <c r="D19" s="18"/>
      <c r="E19" s="26"/>
    </row>
    <row r="20" spans="2:5" s="1" customFormat="1" ht="20.100000000000001" customHeight="1" x14ac:dyDescent="0.2">
      <c r="B20" s="91"/>
      <c r="C20" s="90"/>
      <c r="D20" s="18"/>
      <c r="E20" s="26"/>
    </row>
    <row r="21" spans="2:5" s="1" customFormat="1" ht="20.100000000000001" customHeight="1" x14ac:dyDescent="0.2">
      <c r="B21" s="91"/>
      <c r="C21" s="90"/>
      <c r="D21" s="18"/>
      <c r="E21" s="26"/>
    </row>
    <row r="22" spans="2:5" s="1" customFormat="1" ht="20.100000000000001" customHeight="1" x14ac:dyDescent="0.2">
      <c r="B22" s="89"/>
      <c r="C22" s="90"/>
      <c r="D22" s="18"/>
      <c r="E22" s="26"/>
    </row>
    <row r="23" spans="2:5" s="1" customFormat="1" ht="20.100000000000001" customHeight="1" x14ac:dyDescent="0.2">
      <c r="B23" s="91"/>
      <c r="C23" s="90"/>
      <c r="D23" s="18"/>
      <c r="E23" s="26"/>
    </row>
    <row r="24" spans="2:5" s="1" customFormat="1" ht="20.100000000000001" customHeight="1" x14ac:dyDescent="0.2">
      <c r="B24" s="91"/>
      <c r="C24" s="90"/>
      <c r="D24" s="18"/>
      <c r="E24" s="26"/>
    </row>
    <row r="25" spans="2:5" s="1" customFormat="1" ht="20.100000000000001" customHeight="1" x14ac:dyDescent="0.2">
      <c r="B25" s="89"/>
      <c r="C25" s="90"/>
      <c r="D25" s="18"/>
      <c r="E25" s="26"/>
    </row>
    <row r="26" spans="2:5" s="1" customFormat="1" ht="20.100000000000001" customHeight="1" x14ac:dyDescent="0.2">
      <c r="B26" s="91"/>
      <c r="C26" s="90"/>
      <c r="D26" s="18"/>
      <c r="E26" s="26"/>
    </row>
    <row r="27" spans="2:5" s="1" customFormat="1" ht="20.100000000000001" customHeight="1" x14ac:dyDescent="0.2">
      <c r="B27" s="89"/>
      <c r="C27" s="90"/>
      <c r="D27" s="18"/>
      <c r="E27" s="26"/>
    </row>
    <row r="28" spans="2:5" s="1" customFormat="1" ht="20.100000000000001" customHeight="1" x14ac:dyDescent="0.2">
      <c r="B28" s="89"/>
      <c r="C28" s="90"/>
      <c r="D28" s="18"/>
      <c r="E28" s="26"/>
    </row>
    <row r="29" spans="2:5" s="1" customFormat="1" ht="20.100000000000001" customHeight="1" x14ac:dyDescent="0.2">
      <c r="B29" s="87"/>
      <c r="C29" s="88"/>
      <c r="D29" s="19"/>
      <c r="E29" s="27"/>
    </row>
    <row r="30" spans="2:5" s="1" customFormat="1" ht="20.100000000000001" customHeight="1" x14ac:dyDescent="0.2">
      <c r="B30" s="17"/>
      <c r="C30" s="16"/>
      <c r="D30" s="20" t="s">
        <v>7</v>
      </c>
      <c r="E30" s="25">
        <f>SUM(E14:E29)</f>
        <v>0</v>
      </c>
    </row>
    <row r="31" spans="2:5" s="1" customFormat="1" ht="20.100000000000001" customHeight="1" x14ac:dyDescent="0.2">
      <c r="B31" s="17"/>
      <c r="C31" s="16"/>
      <c r="D31" s="20" t="s">
        <v>8</v>
      </c>
      <c r="E31" s="21">
        <v>0.21</v>
      </c>
    </row>
    <row r="32" spans="2:5" s="1" customFormat="1" ht="20.100000000000001" customHeight="1" x14ac:dyDescent="0.2">
      <c r="B32" s="17"/>
      <c r="C32" s="16"/>
      <c r="D32" s="20" t="s">
        <v>9</v>
      </c>
      <c r="E32" s="25">
        <f>E31*SUMIF(D14:D29,"T",E14:E29)</f>
        <v>0</v>
      </c>
    </row>
    <row r="33" spans="2:5" s="1" customFormat="1" ht="20.100000000000001" customHeight="1" x14ac:dyDescent="0.2">
      <c r="B33" s="17"/>
      <c r="C33" s="16"/>
      <c r="D33" s="20" t="s">
        <v>10</v>
      </c>
      <c r="E33" s="22">
        <v>0</v>
      </c>
    </row>
    <row r="34" spans="2:5" s="1" customFormat="1" ht="20.100000000000001" customHeight="1" x14ac:dyDescent="0.2">
      <c r="B34" s="16"/>
      <c r="C34" s="16"/>
      <c r="D34" s="23" t="s">
        <v>11</v>
      </c>
      <c r="E34" s="24">
        <f>E30+E32+E33</f>
        <v>0</v>
      </c>
    </row>
    <row r="36" spans="2:5" x14ac:dyDescent="0.2">
      <c r="B36" s="29"/>
      <c r="C36" s="29"/>
      <c r="D36" s="29"/>
      <c r="E36" s="29"/>
    </row>
    <row r="37" spans="2:5" x14ac:dyDescent="0.2">
      <c r="B37" s="29"/>
      <c r="C37" s="29"/>
      <c r="D37" s="29"/>
      <c r="E37" s="29"/>
    </row>
    <row r="38" spans="2:5" x14ac:dyDescent="0.2">
      <c r="B38" s="29"/>
      <c r="C38" s="29"/>
      <c r="D38" s="29"/>
      <c r="E38" s="29"/>
    </row>
    <row r="39" spans="2:5" x14ac:dyDescent="0.2">
      <c r="B39" s="29"/>
      <c r="C39" s="29"/>
      <c r="D39" s="29"/>
      <c r="E39" s="29"/>
    </row>
    <row r="40" spans="2:5" x14ac:dyDescent="0.2">
      <c r="B40" s="29"/>
      <c r="C40" s="29"/>
      <c r="D40" s="29"/>
      <c r="E40" s="29"/>
    </row>
    <row r="41" spans="2:5" x14ac:dyDescent="0.2">
      <c r="B41" s="29"/>
      <c r="C41" s="29"/>
      <c r="D41" s="29"/>
      <c r="E41" s="29"/>
    </row>
    <row r="42" spans="2:5" x14ac:dyDescent="0.2">
      <c r="B42" s="29"/>
      <c r="C42" s="29"/>
      <c r="D42" s="29"/>
      <c r="E42" s="29"/>
    </row>
  </sheetData>
  <sheetProtection algorithmName="SHA-512" hashValue="8VRmhXG059L/x8RDNNXK+Qp9IB5XDrFfQhBWHyOP5ORrTyb99kH8yFAeD4KRsE3ct45a2gRxW9GFOH+h2B6LUA==" saltValue="XaQQZk8JqWuvReRqPGAuWA==" spinCount="100000" sheet="1" objects="1" scenarios="1" selectLockedCells="1"/>
  <protectedRanges>
    <protectedRange sqref="E7" name="Clients"/>
    <protectedRange sqref="E2:E3" name="Date_facture"/>
  </protectedRanges>
  <mergeCells count="17">
    <mergeCell ref="B13:C13"/>
    <mergeCell ref="B14:C14"/>
    <mergeCell ref="B15:C15"/>
    <mergeCell ref="B16:C16"/>
    <mergeCell ref="B21:C21"/>
    <mergeCell ref="B22:C22"/>
    <mergeCell ref="B23:C23"/>
    <mergeCell ref="B24:C24"/>
    <mergeCell ref="B17:C17"/>
    <mergeCell ref="B18:C18"/>
    <mergeCell ref="B19:C19"/>
    <mergeCell ref="B20:C20"/>
    <mergeCell ref="B29:C29"/>
    <mergeCell ref="B25:C25"/>
    <mergeCell ref="B26:C26"/>
    <mergeCell ref="B27:C27"/>
    <mergeCell ref="B28:C28"/>
  </mergeCells>
  <phoneticPr fontId="0" type="noConversion"/>
  <conditionalFormatting sqref="E10">
    <cfRule type="cellIs" dxfId="0" priority="1" operator="equal">
      <formula>0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95" orientation="portrait" r:id="rId1"/>
  <headerFooter alignWithMargins="0"/>
  <ignoredErrors>
    <ignoredError sqref="B12" evalError="1"/>
    <ignoredError sqref="E8:E9" unlocked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Sélection" prompt="Choisissez une personne" xr:uid="{5A649445-D7C7-4B26-B1CF-3FE3CFAA2AF0}">
          <x14:formula1>
            <xm:f>Clients!$A$2:$A$17</xm:f>
          </x14:formula1>
          <xm:sqref>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30"/>
  <sheetViews>
    <sheetView workbookViewId="0">
      <selection activeCell="F2" sqref="F2"/>
    </sheetView>
  </sheetViews>
  <sheetFormatPr defaultColWidth="11.42578125" defaultRowHeight="12.75" x14ac:dyDescent="0.2"/>
  <cols>
    <col min="1" max="1" width="20" bestFit="1" customWidth="1"/>
    <col min="2" max="2" width="18.5703125" bestFit="1" customWidth="1"/>
    <col min="3" max="3" width="27.42578125" bestFit="1" customWidth="1"/>
    <col min="4" max="4" width="36.5703125" customWidth="1"/>
    <col min="5" max="5" width="4.28515625" style="38" customWidth="1"/>
    <col min="6" max="6" width="14.42578125" style="34" customWidth="1"/>
    <col min="7" max="7" width="15.28515625" style="34" bestFit="1" customWidth="1"/>
    <col min="8" max="8" width="18.7109375" customWidth="1"/>
  </cols>
  <sheetData>
    <row r="1" spans="1:8" x14ac:dyDescent="0.2">
      <c r="A1" s="30" t="s">
        <v>15</v>
      </c>
      <c r="B1" s="30" t="s">
        <v>16</v>
      </c>
      <c r="C1" s="30" t="s">
        <v>17</v>
      </c>
      <c r="D1" s="30" t="s">
        <v>28</v>
      </c>
      <c r="E1" s="37" t="s">
        <v>5</v>
      </c>
      <c r="F1" s="33" t="s">
        <v>18</v>
      </c>
      <c r="G1" s="35" t="s">
        <v>19</v>
      </c>
      <c r="H1" s="43" t="s">
        <v>23</v>
      </c>
    </row>
    <row r="2" spans="1:8" x14ac:dyDescent="0.2">
      <c r="A2" t="s">
        <v>34</v>
      </c>
      <c r="B2" t="s">
        <v>48</v>
      </c>
      <c r="C2">
        <v>1000</v>
      </c>
      <c r="D2" s="31" t="s">
        <v>29</v>
      </c>
      <c r="E2" s="38" t="s">
        <v>5</v>
      </c>
      <c r="F2" s="34">
        <v>123.96599999999999</v>
      </c>
      <c r="G2" s="34" t="s">
        <v>20</v>
      </c>
      <c r="H2" t="s">
        <v>22</v>
      </c>
    </row>
    <row r="3" spans="1:8" x14ac:dyDescent="0.2">
      <c r="A3" t="s">
        <v>35</v>
      </c>
      <c r="B3" t="s">
        <v>48</v>
      </c>
      <c r="C3">
        <v>1000</v>
      </c>
      <c r="D3" t="s">
        <v>13</v>
      </c>
      <c r="E3" s="38" t="s">
        <v>5</v>
      </c>
      <c r="F3" s="34">
        <v>268.59500000000003</v>
      </c>
      <c r="G3" s="34" t="s">
        <v>20</v>
      </c>
      <c r="H3" t="s">
        <v>22</v>
      </c>
    </row>
    <row r="4" spans="1:8" x14ac:dyDescent="0.2">
      <c r="A4" s="31" t="s">
        <v>51</v>
      </c>
      <c r="B4" t="s">
        <v>50</v>
      </c>
      <c r="C4">
        <v>1000</v>
      </c>
      <c r="D4" s="31" t="s">
        <v>13</v>
      </c>
      <c r="E4" s="39" t="s">
        <v>5</v>
      </c>
      <c r="F4" s="34">
        <v>268.59500000000003</v>
      </c>
      <c r="H4" s="31" t="s">
        <v>22</v>
      </c>
    </row>
    <row r="5" spans="1:8" x14ac:dyDescent="0.2">
      <c r="A5" s="31" t="s">
        <v>52</v>
      </c>
      <c r="B5" t="s">
        <v>50</v>
      </c>
      <c r="C5">
        <v>1000</v>
      </c>
      <c r="D5" s="31" t="s">
        <v>49</v>
      </c>
      <c r="E5" s="39" t="s">
        <v>5</v>
      </c>
      <c r="F5" s="34">
        <v>123.96599999999999</v>
      </c>
      <c r="H5" s="31" t="s">
        <v>22</v>
      </c>
    </row>
    <row r="6" spans="1:8" x14ac:dyDescent="0.2">
      <c r="A6" t="s">
        <v>36</v>
      </c>
      <c r="B6" t="s">
        <v>48</v>
      </c>
      <c r="C6">
        <v>1000</v>
      </c>
      <c r="D6" t="s">
        <v>30</v>
      </c>
      <c r="E6" s="38" t="s">
        <v>5</v>
      </c>
      <c r="F6" s="34">
        <v>123.96599999999999</v>
      </c>
      <c r="G6" s="34" t="s">
        <v>20</v>
      </c>
      <c r="H6" t="s">
        <v>22</v>
      </c>
    </row>
    <row r="7" spans="1:8" x14ac:dyDescent="0.2">
      <c r="A7" t="s">
        <v>37</v>
      </c>
      <c r="B7" t="s">
        <v>48</v>
      </c>
      <c r="C7">
        <v>1000</v>
      </c>
      <c r="D7" t="s">
        <v>31</v>
      </c>
      <c r="E7" s="38" t="s">
        <v>5</v>
      </c>
      <c r="F7" s="34">
        <v>123.96599999999999</v>
      </c>
      <c r="G7" s="34" t="s">
        <v>20</v>
      </c>
      <c r="H7" t="s">
        <v>22</v>
      </c>
    </row>
    <row r="8" spans="1:8" x14ac:dyDescent="0.2">
      <c r="A8" t="s">
        <v>38</v>
      </c>
      <c r="B8" t="s">
        <v>48</v>
      </c>
      <c r="C8">
        <v>1000</v>
      </c>
      <c r="D8" t="s">
        <v>13</v>
      </c>
      <c r="E8" s="38" t="s">
        <v>5</v>
      </c>
      <c r="F8" s="34">
        <v>268.59500000000003</v>
      </c>
      <c r="H8" s="31" t="s">
        <v>22</v>
      </c>
    </row>
    <row r="9" spans="1:8" x14ac:dyDescent="0.2">
      <c r="A9" t="s">
        <v>39</v>
      </c>
      <c r="B9" t="s">
        <v>48</v>
      </c>
      <c r="C9">
        <v>1000</v>
      </c>
      <c r="D9" t="s">
        <v>32</v>
      </c>
      <c r="E9" s="38" t="s">
        <v>5</v>
      </c>
      <c r="F9" s="34">
        <v>123.96599999999999</v>
      </c>
      <c r="G9" s="34" t="s">
        <v>20</v>
      </c>
      <c r="H9" t="s">
        <v>22</v>
      </c>
    </row>
    <row r="10" spans="1:8" x14ac:dyDescent="0.2">
      <c r="A10" t="s">
        <v>40</v>
      </c>
      <c r="B10" t="s">
        <v>48</v>
      </c>
      <c r="C10">
        <v>1000</v>
      </c>
      <c r="D10" s="31" t="s">
        <v>33</v>
      </c>
      <c r="E10" s="38" t="s">
        <v>5</v>
      </c>
      <c r="F10" s="34">
        <v>123.96599999999999</v>
      </c>
      <c r="G10" s="34" t="s">
        <v>20</v>
      </c>
      <c r="H10" t="s">
        <v>22</v>
      </c>
    </row>
    <row r="11" spans="1:8" x14ac:dyDescent="0.2">
      <c r="A11" t="s">
        <v>41</v>
      </c>
      <c r="B11" t="s">
        <v>48</v>
      </c>
      <c r="C11">
        <v>1000</v>
      </c>
      <c r="D11" t="s">
        <v>13</v>
      </c>
      <c r="E11" s="38" t="s">
        <v>5</v>
      </c>
      <c r="F11" s="34">
        <v>268.59500000000003</v>
      </c>
      <c r="H11" s="31" t="s">
        <v>22</v>
      </c>
    </row>
    <row r="12" spans="1:8" x14ac:dyDescent="0.2">
      <c r="A12" t="s">
        <v>42</v>
      </c>
      <c r="B12" t="s">
        <v>48</v>
      </c>
      <c r="C12">
        <v>1000</v>
      </c>
      <c r="D12" t="s">
        <v>13</v>
      </c>
      <c r="E12" s="38" t="s">
        <v>5</v>
      </c>
      <c r="F12" s="34">
        <v>268.59500000000003</v>
      </c>
      <c r="G12" s="34" t="s">
        <v>20</v>
      </c>
      <c r="H12" s="31" t="s">
        <v>22</v>
      </c>
    </row>
    <row r="13" spans="1:8" x14ac:dyDescent="0.2">
      <c r="A13" t="s">
        <v>43</v>
      </c>
      <c r="B13" t="s">
        <v>48</v>
      </c>
      <c r="C13">
        <v>1000</v>
      </c>
      <c r="D13" t="s">
        <v>29</v>
      </c>
      <c r="E13" s="38" t="s">
        <v>5</v>
      </c>
      <c r="F13" s="34">
        <v>123.96599999999999</v>
      </c>
      <c r="G13" s="34" t="s">
        <v>20</v>
      </c>
      <c r="H13" t="s">
        <v>22</v>
      </c>
    </row>
    <row r="14" spans="1:8" x14ac:dyDescent="0.2">
      <c r="A14" t="s">
        <v>44</v>
      </c>
      <c r="B14" t="s">
        <v>48</v>
      </c>
      <c r="C14">
        <v>1000</v>
      </c>
      <c r="D14" t="s">
        <v>13</v>
      </c>
      <c r="E14" s="38" t="s">
        <v>5</v>
      </c>
      <c r="F14" s="34">
        <v>268.59500000000003</v>
      </c>
      <c r="H14" s="31" t="s">
        <v>22</v>
      </c>
    </row>
    <row r="15" spans="1:8" x14ac:dyDescent="0.2">
      <c r="A15" t="s">
        <v>45</v>
      </c>
      <c r="B15" t="s">
        <v>48</v>
      </c>
      <c r="C15">
        <v>1000</v>
      </c>
      <c r="D15" t="s">
        <v>13</v>
      </c>
      <c r="E15" s="38" t="s">
        <v>5</v>
      </c>
      <c r="F15" s="34">
        <v>268.59500000000003</v>
      </c>
      <c r="H15" s="31" t="s">
        <v>22</v>
      </c>
    </row>
    <row r="16" spans="1:8" x14ac:dyDescent="0.2">
      <c r="A16" t="s">
        <v>46</v>
      </c>
      <c r="B16" t="s">
        <v>48</v>
      </c>
      <c r="C16">
        <v>1000</v>
      </c>
      <c r="D16" s="31" t="s">
        <v>21</v>
      </c>
      <c r="E16" s="38" t="s">
        <v>5</v>
      </c>
      <c r="F16" s="34">
        <v>219.00800000000001</v>
      </c>
      <c r="H16" s="31" t="s">
        <v>22</v>
      </c>
    </row>
    <row r="17" spans="1:10" x14ac:dyDescent="0.2">
      <c r="A17" t="s">
        <v>47</v>
      </c>
      <c r="B17" t="s">
        <v>48</v>
      </c>
      <c r="C17">
        <v>1000</v>
      </c>
      <c r="D17" t="s">
        <v>13</v>
      </c>
      <c r="E17" s="38" t="s">
        <v>5</v>
      </c>
      <c r="F17" s="34">
        <v>268.59500000000003</v>
      </c>
      <c r="G17" s="34" t="s">
        <v>20</v>
      </c>
      <c r="H17" t="s">
        <v>22</v>
      </c>
    </row>
    <row r="30" spans="1:10" x14ac:dyDescent="0.2">
      <c r="J30" s="36"/>
    </row>
  </sheetData>
  <sortState xmlns:xlrd2="http://schemas.microsoft.com/office/spreadsheetml/2017/richdata2" ref="A2:H17">
    <sortCondition ref="A1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2"/>
  <sheetViews>
    <sheetView workbookViewId="0">
      <selection activeCell="C38" sqref="C38"/>
    </sheetView>
  </sheetViews>
  <sheetFormatPr defaultColWidth="11.42578125" defaultRowHeight="12.75" x14ac:dyDescent="0.2"/>
  <cols>
    <col min="1" max="1" width="42.42578125" customWidth="1"/>
    <col min="4" max="4" width="29" bestFit="1" customWidth="1"/>
  </cols>
  <sheetData>
    <row r="1" spans="1:5" x14ac:dyDescent="0.2">
      <c r="A1" t="s">
        <v>21</v>
      </c>
      <c r="B1" t="s">
        <v>25</v>
      </c>
      <c r="D1" t="s">
        <v>64</v>
      </c>
      <c r="E1" t="s">
        <v>27</v>
      </c>
    </row>
    <row r="2" spans="1:5" x14ac:dyDescent="0.2">
      <c r="A2" t="s">
        <v>13</v>
      </c>
      <c r="B2" t="s">
        <v>26</v>
      </c>
      <c r="D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72C6E6-48A7-42F9-96D0-54A149A04AD8}">
  <sheetPr codeName="Feuil5"/>
  <dimension ref="A1:G27"/>
  <sheetViews>
    <sheetView workbookViewId="0">
      <selection activeCell="J39" sqref="J39"/>
    </sheetView>
  </sheetViews>
  <sheetFormatPr defaultColWidth="11.42578125" defaultRowHeight="12.75" x14ac:dyDescent="0.2"/>
  <cols>
    <col min="2" max="2" width="10.85546875" style="38"/>
    <col min="3" max="3" width="13.85546875" style="38" customWidth="1"/>
    <col min="5" max="5" width="10" customWidth="1"/>
    <col min="6" max="6" width="15.140625" customWidth="1"/>
  </cols>
  <sheetData>
    <row r="1" spans="1:7" ht="26.25" x14ac:dyDescent="0.4">
      <c r="A1" s="48"/>
      <c r="B1" s="48"/>
      <c r="C1" s="71"/>
      <c r="D1" s="77" t="s">
        <v>66</v>
      </c>
      <c r="E1" s="49"/>
      <c r="F1" s="76" t="str">
        <f>UPPER(TEXT(B5,"mmmm")) &amp; " " &amp; TEXT(B5,"aaaa")</f>
        <v>JANVIER 1900</v>
      </c>
      <c r="G1" s="49"/>
    </row>
    <row r="2" spans="1:7" ht="238.5" customHeight="1" x14ac:dyDescent="0.2">
      <c r="A2" s="48"/>
      <c r="B2" s="66"/>
      <c r="C2" s="72"/>
      <c r="D2" s="50"/>
      <c r="E2" s="50"/>
      <c r="F2" s="50"/>
      <c r="G2" s="50"/>
    </row>
    <row r="3" spans="1:7" ht="15.95" customHeight="1" x14ac:dyDescent="0.25">
      <c r="A3" s="48"/>
      <c r="B3" s="48"/>
      <c r="C3" s="48"/>
      <c r="D3" s="98" t="s">
        <v>53</v>
      </c>
      <c r="E3" s="99"/>
      <c r="F3" s="99"/>
      <c r="G3" s="100"/>
    </row>
    <row r="4" spans="1:7" ht="15.75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</row>
    <row r="5" spans="1:7" ht="15.75" x14ac:dyDescent="0.25">
      <c r="A5" s="54"/>
      <c r="B5" s="68"/>
      <c r="C5" s="74"/>
      <c r="D5" s="55"/>
      <c r="E5" s="56"/>
      <c r="F5" s="57"/>
      <c r="G5" s="58"/>
    </row>
    <row r="6" spans="1:7" ht="15.75" x14ac:dyDescent="0.25">
      <c r="A6" s="54"/>
      <c r="B6" s="68"/>
      <c r="C6" s="74"/>
      <c r="D6" s="59"/>
      <c r="E6" s="56"/>
      <c r="F6" s="60"/>
      <c r="G6" s="61"/>
    </row>
    <row r="7" spans="1:7" ht="15.75" x14ac:dyDescent="0.25">
      <c r="A7" s="54"/>
      <c r="B7" s="68"/>
      <c r="C7" s="74"/>
      <c r="D7" s="59"/>
      <c r="E7" s="56"/>
      <c r="F7" s="60"/>
      <c r="G7" s="61"/>
    </row>
    <row r="8" spans="1:7" ht="15.75" x14ac:dyDescent="0.25">
      <c r="A8" s="54"/>
      <c r="B8" s="68"/>
      <c r="C8" s="74"/>
      <c r="D8" s="59"/>
      <c r="E8" s="56"/>
      <c r="F8" s="60" t="str">
        <f t="shared" ref="F8:F26" si="0">IF(D8="","",D8*E8)</f>
        <v/>
      </c>
      <c r="G8" s="61" t="str">
        <f t="shared" ref="G8:G26" si="1">IF(D8="","",D8+F8)</f>
        <v/>
      </c>
    </row>
    <row r="9" spans="1:7" ht="15.75" x14ac:dyDescent="0.25">
      <c r="A9" s="54"/>
      <c r="B9" s="68"/>
      <c r="C9" s="74"/>
      <c r="D9" s="59"/>
      <c r="E9" s="56"/>
      <c r="F9" s="60" t="str">
        <f t="shared" si="0"/>
        <v/>
      </c>
      <c r="G9" s="61" t="str">
        <f t="shared" si="1"/>
        <v/>
      </c>
    </row>
    <row r="10" spans="1:7" ht="15.75" x14ac:dyDescent="0.25">
      <c r="A10" s="54"/>
      <c r="B10" s="68"/>
      <c r="C10" s="74"/>
      <c r="D10" s="59"/>
      <c r="E10" s="56"/>
      <c r="F10" s="60" t="str">
        <f t="shared" si="0"/>
        <v/>
      </c>
      <c r="G10" s="61" t="str">
        <f t="shared" si="1"/>
        <v/>
      </c>
    </row>
    <row r="11" spans="1:7" ht="15.75" x14ac:dyDescent="0.25">
      <c r="A11" s="54"/>
      <c r="B11" s="68"/>
      <c r="C11" s="74"/>
      <c r="D11" s="59"/>
      <c r="E11" s="56"/>
      <c r="F11" s="60" t="str">
        <f t="shared" si="0"/>
        <v/>
      </c>
      <c r="G11" s="61" t="str">
        <f t="shared" si="1"/>
        <v/>
      </c>
    </row>
    <row r="12" spans="1:7" ht="15.75" x14ac:dyDescent="0.25">
      <c r="A12" s="54"/>
      <c r="B12" s="68"/>
      <c r="C12" s="74"/>
      <c r="D12" s="59"/>
      <c r="E12" s="56"/>
      <c r="F12" s="60" t="str">
        <f t="shared" si="0"/>
        <v/>
      </c>
      <c r="G12" s="61" t="str">
        <f t="shared" si="1"/>
        <v/>
      </c>
    </row>
    <row r="13" spans="1:7" ht="15.75" x14ac:dyDescent="0.25">
      <c r="A13" s="54"/>
      <c r="B13" s="68"/>
      <c r="C13" s="74"/>
      <c r="D13" s="59"/>
      <c r="E13" s="56"/>
      <c r="F13" s="60" t="str">
        <f t="shared" si="0"/>
        <v/>
      </c>
      <c r="G13" s="61" t="str">
        <f t="shared" si="1"/>
        <v/>
      </c>
    </row>
    <row r="14" spans="1:7" ht="15.75" x14ac:dyDescent="0.25">
      <c r="A14" s="54"/>
      <c r="B14" s="68"/>
      <c r="C14" s="74"/>
      <c r="D14" s="59"/>
      <c r="E14" s="56"/>
      <c r="F14" s="60" t="str">
        <f t="shared" si="0"/>
        <v/>
      </c>
      <c r="G14" s="61" t="str">
        <f t="shared" si="1"/>
        <v/>
      </c>
    </row>
    <row r="15" spans="1:7" ht="15.75" x14ac:dyDescent="0.25">
      <c r="A15" s="54"/>
      <c r="B15" s="68"/>
      <c r="C15" s="74"/>
      <c r="D15" s="59"/>
      <c r="E15" s="56"/>
      <c r="F15" s="60" t="str">
        <f t="shared" si="0"/>
        <v/>
      </c>
      <c r="G15" s="61" t="str">
        <f t="shared" si="1"/>
        <v/>
      </c>
    </row>
    <row r="16" spans="1:7" ht="15.75" x14ac:dyDescent="0.25">
      <c r="A16" s="54"/>
      <c r="B16" s="68"/>
      <c r="C16" s="74"/>
      <c r="D16" s="59"/>
      <c r="E16" s="56"/>
      <c r="F16" s="60" t="str">
        <f t="shared" si="0"/>
        <v/>
      </c>
      <c r="G16" s="61" t="str">
        <f t="shared" si="1"/>
        <v/>
      </c>
    </row>
    <row r="17" spans="1:7" ht="15.75" x14ac:dyDescent="0.25">
      <c r="A17" s="54"/>
      <c r="B17" s="68"/>
      <c r="C17" s="74"/>
      <c r="D17" s="59"/>
      <c r="E17" s="56"/>
      <c r="F17" s="60" t="str">
        <f t="shared" si="0"/>
        <v/>
      </c>
      <c r="G17" s="61" t="str">
        <f t="shared" si="1"/>
        <v/>
      </c>
    </row>
    <row r="18" spans="1:7" ht="15.75" x14ac:dyDescent="0.25">
      <c r="A18" s="54"/>
      <c r="B18" s="68"/>
      <c r="C18" s="74"/>
      <c r="D18" s="59"/>
      <c r="E18" s="56"/>
      <c r="F18" s="60" t="str">
        <f t="shared" si="0"/>
        <v/>
      </c>
      <c r="G18" s="61" t="str">
        <f t="shared" si="1"/>
        <v/>
      </c>
    </row>
    <row r="19" spans="1:7" ht="15.75" x14ac:dyDescent="0.25">
      <c r="A19" s="54"/>
      <c r="B19" s="69"/>
      <c r="C19" s="74"/>
      <c r="D19" s="59"/>
      <c r="E19" s="56"/>
      <c r="F19" s="60" t="str">
        <f t="shared" si="0"/>
        <v/>
      </c>
      <c r="G19" s="61" t="str">
        <f t="shared" si="1"/>
        <v/>
      </c>
    </row>
    <row r="20" spans="1:7" ht="15.75" x14ac:dyDescent="0.25">
      <c r="A20" s="54"/>
      <c r="B20" s="69"/>
      <c r="C20" s="74"/>
      <c r="D20" s="59"/>
      <c r="E20" s="56"/>
      <c r="F20" s="60" t="str">
        <f t="shared" si="0"/>
        <v/>
      </c>
      <c r="G20" s="61" t="str">
        <f t="shared" si="1"/>
        <v/>
      </c>
    </row>
    <row r="21" spans="1:7" ht="15.75" x14ac:dyDescent="0.25">
      <c r="A21" s="54"/>
      <c r="B21" s="69"/>
      <c r="C21" s="74"/>
      <c r="D21" s="59"/>
      <c r="E21" s="56"/>
      <c r="F21" s="60" t="str">
        <f t="shared" si="0"/>
        <v/>
      </c>
      <c r="G21" s="61" t="str">
        <f t="shared" si="1"/>
        <v/>
      </c>
    </row>
    <row r="22" spans="1:7" ht="15.75" x14ac:dyDescent="0.25">
      <c r="A22" s="54"/>
      <c r="B22" s="69"/>
      <c r="C22" s="74"/>
      <c r="D22" s="59"/>
      <c r="E22" s="56"/>
      <c r="F22" s="60" t="str">
        <f t="shared" si="0"/>
        <v/>
      </c>
      <c r="G22" s="61" t="str">
        <f t="shared" si="1"/>
        <v/>
      </c>
    </row>
    <row r="23" spans="1:7" ht="15.75" x14ac:dyDescent="0.25">
      <c r="A23" s="54"/>
      <c r="B23" s="69"/>
      <c r="C23" s="74"/>
      <c r="D23" s="59"/>
      <c r="E23" s="56"/>
      <c r="F23" s="60" t="str">
        <f t="shared" si="0"/>
        <v/>
      </c>
      <c r="G23" s="61" t="str">
        <f t="shared" si="1"/>
        <v/>
      </c>
    </row>
    <row r="24" spans="1:7" ht="15.75" x14ac:dyDescent="0.25">
      <c r="A24" s="54"/>
      <c r="B24" s="69"/>
      <c r="C24" s="74"/>
      <c r="D24" s="59"/>
      <c r="E24" s="56"/>
      <c r="F24" s="60" t="str">
        <f t="shared" si="0"/>
        <v/>
      </c>
      <c r="G24" s="61" t="str">
        <f t="shared" si="1"/>
        <v/>
      </c>
    </row>
    <row r="25" spans="1:7" ht="15.75" x14ac:dyDescent="0.25">
      <c r="A25" s="54"/>
      <c r="B25" s="69"/>
      <c r="C25" s="74"/>
      <c r="D25" s="59"/>
      <c r="E25" s="56"/>
      <c r="F25" s="60" t="str">
        <f t="shared" si="0"/>
        <v/>
      </c>
      <c r="G25" s="61" t="str">
        <f t="shared" si="1"/>
        <v/>
      </c>
    </row>
    <row r="26" spans="1:7" ht="15.75" x14ac:dyDescent="0.25">
      <c r="A26" s="54"/>
      <c r="B26" s="69"/>
      <c r="C26" s="74"/>
      <c r="D26" s="59"/>
      <c r="E26" s="56"/>
      <c r="F26" s="60" t="str">
        <f t="shared" si="0"/>
        <v/>
      </c>
      <c r="G26" s="61" t="str">
        <f t="shared" si="1"/>
        <v/>
      </c>
    </row>
    <row r="27" spans="1:7" ht="15.75" x14ac:dyDescent="0.25">
      <c r="A27" s="62"/>
      <c r="B27" s="70"/>
      <c r="C27" s="75" t="s">
        <v>11</v>
      </c>
      <c r="D27" s="63">
        <f>SUM(D5:D26)</f>
        <v>0</v>
      </c>
      <c r="E27" s="78">
        <f>E5</f>
        <v>0</v>
      </c>
      <c r="F27" s="64">
        <f>SUM(F5:F26)</f>
        <v>0</v>
      </c>
      <c r="G27" s="65">
        <f>SUM(G5:G26)</f>
        <v>0</v>
      </c>
    </row>
  </sheetData>
  <mergeCells count="1">
    <mergeCell ref="D3:G3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300" verticalDpi="300" r:id="rId1"/>
  <ignoredErrors>
    <ignoredError sqref="E27" formula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72F0EA-6B6B-4C9F-9AAE-C9C9DC01D838}">
  <sheetPr codeName="Feuil7"/>
  <dimension ref="A1:G27"/>
  <sheetViews>
    <sheetView workbookViewId="0">
      <selection activeCell="H20" sqref="H20"/>
    </sheetView>
  </sheetViews>
  <sheetFormatPr defaultColWidth="11.42578125" defaultRowHeight="12.75" x14ac:dyDescent="0.2"/>
  <cols>
    <col min="3" max="3" width="13.85546875" customWidth="1"/>
    <col min="5" max="5" width="10" customWidth="1"/>
    <col min="6" max="6" width="15.140625" customWidth="1"/>
  </cols>
  <sheetData>
    <row r="1" spans="1:7" ht="26.1" customHeight="1" x14ac:dyDescent="0.4">
      <c r="A1" s="48"/>
      <c r="B1" s="48"/>
      <c r="C1" s="71"/>
      <c r="D1" s="77" t="s">
        <v>66</v>
      </c>
      <c r="E1" s="49"/>
      <c r="F1" s="76" t="str">
        <f>UPPER(TEXT(B5,"mmmm")) &amp; " " &amp; TEXT(B5,"aaaa")</f>
        <v>AVRIL 2022</v>
      </c>
      <c r="G1" s="49"/>
    </row>
    <row r="2" spans="1:7" ht="238.5" customHeight="1" x14ac:dyDescent="0.2">
      <c r="A2" s="48"/>
      <c r="B2" s="66"/>
      <c r="C2" s="72"/>
      <c r="D2" s="50"/>
      <c r="E2" s="50"/>
      <c r="F2" s="50"/>
      <c r="G2" s="50"/>
    </row>
    <row r="3" spans="1:7" ht="15.95" customHeight="1" x14ac:dyDescent="0.25">
      <c r="A3" s="48"/>
      <c r="B3" s="48"/>
      <c r="C3" s="48"/>
      <c r="D3" s="98" t="s">
        <v>53</v>
      </c>
      <c r="E3" s="99"/>
      <c r="F3" s="99"/>
      <c r="G3" s="100"/>
    </row>
    <row r="4" spans="1:7" ht="15.6" customHeight="1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</row>
    <row r="5" spans="1:7" ht="15.6" customHeight="1" x14ac:dyDescent="0.25">
      <c r="A5" s="54" t="s">
        <v>61</v>
      </c>
      <c r="B5" s="68">
        <v>44680</v>
      </c>
      <c r="C5" s="74" t="s">
        <v>12</v>
      </c>
      <c r="D5" s="55">
        <v>268.59500000000003</v>
      </c>
      <c r="E5" s="56">
        <v>0.21</v>
      </c>
      <c r="F5" s="57">
        <v>56.405000000000001</v>
      </c>
      <c r="G5" s="58">
        <v>325</v>
      </c>
    </row>
    <row r="6" spans="1:7" ht="15.6" customHeight="1" x14ac:dyDescent="0.25">
      <c r="A6" s="54" t="s">
        <v>62</v>
      </c>
      <c r="B6" s="68">
        <v>44680</v>
      </c>
      <c r="C6" s="74" t="s">
        <v>12</v>
      </c>
      <c r="D6" s="59">
        <v>123.96599999999999</v>
      </c>
      <c r="E6" s="56">
        <v>0.21</v>
      </c>
      <c r="F6" s="60">
        <v>26.032900000000001</v>
      </c>
      <c r="G6" s="61">
        <v>149.99889999999999</v>
      </c>
    </row>
    <row r="7" spans="1:7" ht="15.6" customHeight="1" x14ac:dyDescent="0.25">
      <c r="A7" s="54" t="s">
        <v>63</v>
      </c>
      <c r="B7" s="68">
        <v>44680</v>
      </c>
      <c r="C7" s="74" t="s">
        <v>12</v>
      </c>
      <c r="D7" s="59">
        <v>219.00800000000001</v>
      </c>
      <c r="E7" s="56">
        <v>0.21</v>
      </c>
      <c r="F7" s="60">
        <v>45.991700000000002</v>
      </c>
      <c r="G7" s="61">
        <v>264.99970000000002</v>
      </c>
    </row>
    <row r="8" spans="1:7" ht="15.6" customHeight="1" x14ac:dyDescent="0.25">
      <c r="A8" s="54" t="s">
        <v>63</v>
      </c>
      <c r="B8" s="68">
        <v>44680</v>
      </c>
      <c r="C8" s="74" t="s">
        <v>12</v>
      </c>
      <c r="D8" s="59">
        <v>268.59500000000003</v>
      </c>
      <c r="E8" s="56">
        <v>0.21</v>
      </c>
      <c r="F8" s="60">
        <v>56.405000000000001</v>
      </c>
      <c r="G8" s="61">
        <v>325</v>
      </c>
    </row>
    <row r="9" spans="1:7" ht="15.6" customHeight="1" x14ac:dyDescent="0.25">
      <c r="A9" s="54" t="s">
        <v>67</v>
      </c>
      <c r="B9" s="68">
        <v>44681</v>
      </c>
      <c r="C9" s="74" t="s">
        <v>12</v>
      </c>
      <c r="D9" s="59">
        <v>268.59500000000003</v>
      </c>
      <c r="E9" s="56">
        <v>0.21</v>
      </c>
      <c r="F9" s="60">
        <v>56.405000000000001</v>
      </c>
      <c r="G9" s="61">
        <v>325</v>
      </c>
    </row>
    <row r="10" spans="1:7" ht="15.6" customHeight="1" x14ac:dyDescent="0.25">
      <c r="A10" s="54" t="s">
        <v>67</v>
      </c>
      <c r="B10" s="68">
        <v>44681</v>
      </c>
      <c r="C10" s="74" t="s">
        <v>12</v>
      </c>
      <c r="D10" s="59">
        <v>268.59500000000003</v>
      </c>
      <c r="E10" s="56">
        <v>0.21</v>
      </c>
      <c r="F10" s="60">
        <v>56.405000000000001</v>
      </c>
      <c r="G10" s="61">
        <v>325</v>
      </c>
    </row>
    <row r="11" spans="1:7" ht="15.6" customHeight="1" x14ac:dyDescent="0.25">
      <c r="A11" s="54" t="s">
        <v>72</v>
      </c>
      <c r="B11" s="68">
        <v>44682</v>
      </c>
      <c r="C11" s="74" t="s">
        <v>12</v>
      </c>
      <c r="D11" s="59">
        <v>123.96599999999999</v>
      </c>
      <c r="E11" s="56">
        <v>0.21</v>
      </c>
      <c r="F11" s="60">
        <v>26.032900000000001</v>
      </c>
      <c r="G11" s="61">
        <v>149.99889999999999</v>
      </c>
    </row>
    <row r="12" spans="1:7" ht="15.6" customHeight="1" x14ac:dyDescent="0.25">
      <c r="A12" s="54" t="s">
        <v>73</v>
      </c>
      <c r="B12" s="68">
        <v>44682</v>
      </c>
      <c r="C12" s="74" t="s">
        <v>12</v>
      </c>
      <c r="D12" s="59">
        <v>268.59500000000003</v>
      </c>
      <c r="E12" s="56">
        <v>0.21</v>
      </c>
      <c r="F12" s="60">
        <v>56.405000000000001</v>
      </c>
      <c r="G12" s="61">
        <v>325</v>
      </c>
    </row>
    <row r="13" spans="1:7" ht="15.6" customHeight="1" x14ac:dyDescent="0.25">
      <c r="A13" s="54" t="s">
        <v>74</v>
      </c>
      <c r="B13" s="68">
        <v>44682</v>
      </c>
      <c r="C13" s="74" t="s">
        <v>12</v>
      </c>
      <c r="D13" s="59">
        <v>219.00800000000001</v>
      </c>
      <c r="E13" s="56">
        <v>0.21</v>
      </c>
      <c r="F13" s="60">
        <v>45.991700000000002</v>
      </c>
      <c r="G13" s="61">
        <v>264.99970000000002</v>
      </c>
    </row>
    <row r="14" spans="1:7" ht="15.6" customHeight="1" x14ac:dyDescent="0.25">
      <c r="A14" s="54"/>
      <c r="B14" s="68"/>
      <c r="C14" s="74"/>
      <c r="D14" s="59"/>
      <c r="E14" s="56"/>
      <c r="F14" s="60"/>
      <c r="G14" s="61"/>
    </row>
    <row r="15" spans="1:7" ht="15.6" customHeight="1" x14ac:dyDescent="0.25">
      <c r="A15" s="54"/>
      <c r="B15" s="68"/>
      <c r="C15" s="74"/>
      <c r="D15" s="59"/>
      <c r="E15" s="56"/>
      <c r="F15" s="60" t="str">
        <f t="shared" ref="F15:F26" si="0">IF(D15="","",D15*E15)</f>
        <v/>
      </c>
      <c r="G15" s="61" t="str">
        <f t="shared" ref="G15:G26" si="1">IF(D15="","",D15+F15)</f>
        <v/>
      </c>
    </row>
    <row r="16" spans="1:7" ht="15.6" customHeight="1" x14ac:dyDescent="0.25">
      <c r="A16" s="54"/>
      <c r="B16" s="68"/>
      <c r="C16" s="74"/>
      <c r="D16" s="59"/>
      <c r="E16" s="56"/>
      <c r="F16" s="60" t="str">
        <f t="shared" si="0"/>
        <v/>
      </c>
      <c r="G16" s="61" t="str">
        <f t="shared" si="1"/>
        <v/>
      </c>
    </row>
    <row r="17" spans="1:7" ht="15.6" customHeight="1" x14ac:dyDescent="0.25">
      <c r="A17" s="54"/>
      <c r="B17" s="68"/>
      <c r="C17" s="74"/>
      <c r="D17" s="59"/>
      <c r="E17" s="56"/>
      <c r="F17" s="60" t="str">
        <f t="shared" si="0"/>
        <v/>
      </c>
      <c r="G17" s="61" t="str">
        <f t="shared" si="1"/>
        <v/>
      </c>
    </row>
    <row r="18" spans="1:7" ht="15.6" customHeight="1" x14ac:dyDescent="0.25">
      <c r="A18" s="54"/>
      <c r="B18" s="68"/>
      <c r="C18" s="74"/>
      <c r="D18" s="59"/>
      <c r="E18" s="56"/>
      <c r="F18" s="60" t="str">
        <f t="shared" si="0"/>
        <v/>
      </c>
      <c r="G18" s="61" t="str">
        <f t="shared" si="1"/>
        <v/>
      </c>
    </row>
    <row r="19" spans="1:7" ht="15.6" customHeight="1" x14ac:dyDescent="0.25">
      <c r="A19" s="54"/>
      <c r="B19" s="69"/>
      <c r="C19" s="74"/>
      <c r="D19" s="59"/>
      <c r="E19" s="56"/>
      <c r="F19" s="60" t="str">
        <f t="shared" si="0"/>
        <v/>
      </c>
      <c r="G19" s="61" t="str">
        <f t="shared" si="1"/>
        <v/>
      </c>
    </row>
    <row r="20" spans="1:7" ht="15.6" customHeight="1" x14ac:dyDescent="0.25">
      <c r="A20" s="54"/>
      <c r="B20" s="69"/>
      <c r="C20" s="74"/>
      <c r="D20" s="59"/>
      <c r="E20" s="56"/>
      <c r="F20" s="60" t="str">
        <f t="shared" si="0"/>
        <v/>
      </c>
      <c r="G20" s="61" t="str">
        <f t="shared" si="1"/>
        <v/>
      </c>
    </row>
    <row r="21" spans="1:7" ht="15.6" customHeight="1" x14ac:dyDescent="0.25">
      <c r="A21" s="54"/>
      <c r="B21" s="69"/>
      <c r="C21" s="74"/>
      <c r="D21" s="59"/>
      <c r="E21" s="56"/>
      <c r="F21" s="60" t="str">
        <f t="shared" si="0"/>
        <v/>
      </c>
      <c r="G21" s="61" t="str">
        <f t="shared" si="1"/>
        <v/>
      </c>
    </row>
    <row r="22" spans="1:7" ht="15.6" customHeight="1" x14ac:dyDescent="0.25">
      <c r="A22" s="54"/>
      <c r="B22" s="69"/>
      <c r="C22" s="74"/>
      <c r="D22" s="59"/>
      <c r="E22" s="56"/>
      <c r="F22" s="60" t="str">
        <f t="shared" si="0"/>
        <v/>
      </c>
      <c r="G22" s="61" t="str">
        <f t="shared" si="1"/>
        <v/>
      </c>
    </row>
    <row r="23" spans="1:7" ht="15.6" customHeight="1" x14ac:dyDescent="0.25">
      <c r="A23" s="54"/>
      <c r="B23" s="69"/>
      <c r="C23" s="74"/>
      <c r="D23" s="59"/>
      <c r="E23" s="56"/>
      <c r="F23" s="60" t="str">
        <f t="shared" si="0"/>
        <v/>
      </c>
      <c r="G23" s="61" t="str">
        <f t="shared" si="1"/>
        <v/>
      </c>
    </row>
    <row r="24" spans="1:7" ht="15.6" customHeight="1" x14ac:dyDescent="0.25">
      <c r="A24" s="54"/>
      <c r="B24" s="69"/>
      <c r="C24" s="74"/>
      <c r="D24" s="59"/>
      <c r="E24" s="56"/>
      <c r="F24" s="60" t="str">
        <f t="shared" si="0"/>
        <v/>
      </c>
      <c r="G24" s="61" t="str">
        <f t="shared" si="1"/>
        <v/>
      </c>
    </row>
    <row r="25" spans="1:7" ht="15.6" customHeight="1" x14ac:dyDescent="0.25">
      <c r="A25" s="54"/>
      <c r="B25" s="69"/>
      <c r="C25" s="74"/>
      <c r="D25" s="59"/>
      <c r="E25" s="56"/>
      <c r="F25" s="60" t="str">
        <f t="shared" si="0"/>
        <v/>
      </c>
      <c r="G25" s="61" t="str">
        <f t="shared" si="1"/>
        <v/>
      </c>
    </row>
    <row r="26" spans="1:7" ht="15.6" customHeight="1" x14ac:dyDescent="0.25">
      <c r="A26" s="54"/>
      <c r="B26" s="69"/>
      <c r="C26" s="74"/>
      <c r="D26" s="59"/>
      <c r="E26" s="56"/>
      <c r="F26" s="60" t="str">
        <f t="shared" si="0"/>
        <v/>
      </c>
      <c r="G26" s="61" t="str">
        <f t="shared" si="1"/>
        <v/>
      </c>
    </row>
    <row r="27" spans="1:7" ht="15.6" customHeight="1" x14ac:dyDescent="0.25">
      <c r="A27" s="62"/>
      <c r="B27" s="70"/>
      <c r="C27" s="75" t="s">
        <v>11</v>
      </c>
      <c r="D27" s="63">
        <f>SUM(D5:D26)</f>
        <v>2028.923</v>
      </c>
      <c r="E27" s="78">
        <f>E5</f>
        <v>0.21</v>
      </c>
      <c r="F27" s="64">
        <f>SUM(F5:F26)</f>
        <v>426.07419999999996</v>
      </c>
      <c r="G27" s="65">
        <f>SUM(G5:G26)</f>
        <v>2454.9971999999998</v>
      </c>
    </row>
  </sheetData>
  <mergeCells count="1">
    <mergeCell ref="D3:G3"/>
  </mergeCells>
  <pageMargins left="0.7" right="0.7" top="0.75" bottom="0.75" header="0.3" footer="0.3"/>
  <ignoredErrors>
    <ignoredError sqref="E27" formula="1"/>
  </ignoredErrors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00864-EF53-4C39-9E82-7FCBDB7925A4}">
  <sheetPr codeName="Feuil4"/>
  <dimension ref="A1:G27"/>
  <sheetViews>
    <sheetView topLeftCell="A7" workbookViewId="0">
      <selection activeCell="D27" sqref="D27:G27"/>
    </sheetView>
  </sheetViews>
  <sheetFormatPr defaultColWidth="11.42578125" defaultRowHeight="12.75" x14ac:dyDescent="0.2"/>
  <cols>
    <col min="3" max="3" width="13.85546875" customWidth="1"/>
    <col min="5" max="5" width="10" customWidth="1"/>
    <col min="6" max="6" width="15.140625" customWidth="1"/>
  </cols>
  <sheetData>
    <row r="1" spans="1:7" ht="26.1" customHeight="1" x14ac:dyDescent="0.4">
      <c r="A1" s="48"/>
      <c r="B1" s="48"/>
      <c r="C1" s="71"/>
      <c r="D1" s="77" t="s">
        <v>66</v>
      </c>
      <c r="E1" s="49"/>
      <c r="F1" s="76" t="str">
        <f>UPPER(TEXT(B5,"mmmm")) &amp; " " &amp; TEXT(B5,"aaaa")</f>
        <v>MAI 2022</v>
      </c>
      <c r="G1" s="49"/>
    </row>
    <row r="2" spans="1:7" ht="238.5" customHeight="1" x14ac:dyDescent="0.2">
      <c r="A2" s="48"/>
      <c r="B2" s="66"/>
      <c r="C2" s="72"/>
      <c r="D2" s="50"/>
      <c r="E2" s="50"/>
      <c r="F2" s="50"/>
      <c r="G2" s="50"/>
    </row>
    <row r="3" spans="1:7" ht="15.95" customHeight="1" x14ac:dyDescent="0.25">
      <c r="A3" s="48"/>
      <c r="B3" s="48"/>
      <c r="C3" s="48"/>
      <c r="D3" s="98" t="s">
        <v>53</v>
      </c>
      <c r="E3" s="99"/>
      <c r="F3" s="99"/>
      <c r="G3" s="100"/>
    </row>
    <row r="4" spans="1:7" ht="15.6" customHeight="1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</row>
    <row r="5" spans="1:7" ht="15.6" customHeight="1" x14ac:dyDescent="0.25">
      <c r="A5" s="54" t="s">
        <v>72</v>
      </c>
      <c r="B5" s="68">
        <v>44682</v>
      </c>
      <c r="C5" s="74" t="s">
        <v>12</v>
      </c>
      <c r="D5" s="55">
        <v>123.96599999999999</v>
      </c>
      <c r="E5" s="56">
        <v>0.21</v>
      </c>
      <c r="F5" s="57">
        <v>26.032900000000001</v>
      </c>
      <c r="G5" s="58">
        <v>149.99889999999999</v>
      </c>
    </row>
    <row r="6" spans="1:7" ht="15.6" customHeight="1" x14ac:dyDescent="0.25">
      <c r="A6" s="54" t="s">
        <v>73</v>
      </c>
      <c r="B6" s="68">
        <v>44682</v>
      </c>
      <c r="C6" s="74" t="s">
        <v>12</v>
      </c>
      <c r="D6" s="59">
        <v>268.59500000000003</v>
      </c>
      <c r="E6" s="56">
        <v>0.21</v>
      </c>
      <c r="F6" s="60">
        <v>56.405000000000001</v>
      </c>
      <c r="G6" s="61">
        <v>325</v>
      </c>
    </row>
    <row r="7" spans="1:7" ht="15.6" customHeight="1" x14ac:dyDescent="0.25">
      <c r="A7" s="54" t="s">
        <v>74</v>
      </c>
      <c r="B7" s="68">
        <v>44682</v>
      </c>
      <c r="C7" s="74" t="s">
        <v>12</v>
      </c>
      <c r="D7" s="59">
        <v>219.00800000000001</v>
      </c>
      <c r="E7" s="56">
        <v>0.21</v>
      </c>
      <c r="F7" s="60">
        <v>45.991700000000002</v>
      </c>
      <c r="G7" s="61">
        <v>264.99970000000002</v>
      </c>
    </row>
    <row r="8" spans="1:7" ht="15.6" customHeight="1" x14ac:dyDescent="0.25">
      <c r="A8" s="54"/>
      <c r="B8" s="68"/>
      <c r="C8" s="74"/>
      <c r="D8" s="59"/>
      <c r="E8" s="56"/>
      <c r="F8" s="60" t="str">
        <f t="shared" ref="F8:F26" si="0">IF(D8="","",D8*E8)</f>
        <v/>
      </c>
      <c r="G8" s="61" t="str">
        <f t="shared" ref="G8:G26" si="1">IF(D8="","",D8+F8)</f>
        <v/>
      </c>
    </row>
    <row r="9" spans="1:7" ht="15.6" customHeight="1" x14ac:dyDescent="0.25">
      <c r="A9" s="54"/>
      <c r="B9" s="68"/>
      <c r="C9" s="74"/>
      <c r="D9" s="59"/>
      <c r="E9" s="56"/>
      <c r="F9" s="60" t="str">
        <f t="shared" si="0"/>
        <v/>
      </c>
      <c r="G9" s="61" t="str">
        <f t="shared" si="1"/>
        <v/>
      </c>
    </row>
    <row r="10" spans="1:7" ht="15.6" customHeight="1" x14ac:dyDescent="0.25">
      <c r="A10" s="54"/>
      <c r="B10" s="68"/>
      <c r="C10" s="74"/>
      <c r="D10" s="59"/>
      <c r="E10" s="56"/>
      <c r="F10" s="60" t="str">
        <f t="shared" si="0"/>
        <v/>
      </c>
      <c r="G10" s="61" t="str">
        <f t="shared" si="1"/>
        <v/>
      </c>
    </row>
    <row r="11" spans="1:7" ht="15.6" customHeight="1" x14ac:dyDescent="0.25">
      <c r="A11" s="54"/>
      <c r="B11" s="68"/>
      <c r="C11" s="74"/>
      <c r="D11" s="59"/>
      <c r="E11" s="56"/>
      <c r="F11" s="60" t="str">
        <f t="shared" si="0"/>
        <v/>
      </c>
      <c r="G11" s="61" t="str">
        <f t="shared" si="1"/>
        <v/>
      </c>
    </row>
    <row r="12" spans="1:7" ht="15.6" customHeight="1" x14ac:dyDescent="0.25">
      <c r="A12" s="54"/>
      <c r="B12" s="68"/>
      <c r="C12" s="74"/>
      <c r="D12" s="59"/>
      <c r="E12" s="56"/>
      <c r="F12" s="60" t="str">
        <f t="shared" si="0"/>
        <v/>
      </c>
      <c r="G12" s="61" t="str">
        <f t="shared" si="1"/>
        <v/>
      </c>
    </row>
    <row r="13" spans="1:7" ht="15.6" customHeight="1" x14ac:dyDescent="0.25">
      <c r="A13" s="54"/>
      <c r="B13" s="68"/>
      <c r="C13" s="74"/>
      <c r="D13" s="59"/>
      <c r="E13" s="56"/>
      <c r="F13" s="60" t="str">
        <f t="shared" si="0"/>
        <v/>
      </c>
      <c r="G13" s="61" t="str">
        <f t="shared" si="1"/>
        <v/>
      </c>
    </row>
    <row r="14" spans="1:7" ht="15.6" customHeight="1" x14ac:dyDescent="0.25">
      <c r="A14" s="54"/>
      <c r="B14" s="68"/>
      <c r="C14" s="74"/>
      <c r="D14" s="59"/>
      <c r="E14" s="56"/>
      <c r="F14" s="60" t="str">
        <f t="shared" si="0"/>
        <v/>
      </c>
      <c r="G14" s="61" t="str">
        <f t="shared" si="1"/>
        <v/>
      </c>
    </row>
    <row r="15" spans="1:7" ht="15.6" customHeight="1" x14ac:dyDescent="0.25">
      <c r="A15" s="54"/>
      <c r="B15" s="68"/>
      <c r="C15" s="74"/>
      <c r="D15" s="59"/>
      <c r="E15" s="56"/>
      <c r="F15" s="60" t="str">
        <f t="shared" si="0"/>
        <v/>
      </c>
      <c r="G15" s="61" t="str">
        <f t="shared" si="1"/>
        <v/>
      </c>
    </row>
    <row r="16" spans="1:7" ht="15.6" customHeight="1" x14ac:dyDescent="0.25">
      <c r="A16" s="54"/>
      <c r="B16" s="68"/>
      <c r="C16" s="74"/>
      <c r="D16" s="59"/>
      <c r="E16" s="56"/>
      <c r="F16" s="60" t="str">
        <f t="shared" si="0"/>
        <v/>
      </c>
      <c r="G16" s="61" t="str">
        <f t="shared" si="1"/>
        <v/>
      </c>
    </row>
    <row r="17" spans="1:7" ht="15.6" customHeight="1" x14ac:dyDescent="0.25">
      <c r="A17" s="54"/>
      <c r="B17" s="68"/>
      <c r="C17" s="74"/>
      <c r="D17" s="59"/>
      <c r="E17" s="56"/>
      <c r="F17" s="60" t="str">
        <f t="shared" si="0"/>
        <v/>
      </c>
      <c r="G17" s="61" t="str">
        <f t="shared" si="1"/>
        <v/>
      </c>
    </row>
    <row r="18" spans="1:7" ht="15.6" customHeight="1" x14ac:dyDescent="0.25">
      <c r="A18" s="54"/>
      <c r="B18" s="68"/>
      <c r="C18" s="74"/>
      <c r="D18" s="59"/>
      <c r="E18" s="56"/>
      <c r="F18" s="60" t="str">
        <f t="shared" si="0"/>
        <v/>
      </c>
      <c r="G18" s="61" t="str">
        <f t="shared" si="1"/>
        <v/>
      </c>
    </row>
    <row r="19" spans="1:7" ht="15.6" customHeight="1" x14ac:dyDescent="0.25">
      <c r="A19" s="54"/>
      <c r="B19" s="69"/>
      <c r="C19" s="74"/>
      <c r="D19" s="59"/>
      <c r="E19" s="56"/>
      <c r="F19" s="60" t="str">
        <f t="shared" si="0"/>
        <v/>
      </c>
      <c r="G19" s="61" t="str">
        <f t="shared" si="1"/>
        <v/>
      </c>
    </row>
    <row r="20" spans="1:7" ht="15.6" customHeight="1" x14ac:dyDescent="0.25">
      <c r="A20" s="54"/>
      <c r="B20" s="69"/>
      <c r="C20" s="74"/>
      <c r="D20" s="59"/>
      <c r="E20" s="56"/>
      <c r="F20" s="60" t="str">
        <f t="shared" si="0"/>
        <v/>
      </c>
      <c r="G20" s="61" t="str">
        <f t="shared" si="1"/>
        <v/>
      </c>
    </row>
    <row r="21" spans="1:7" ht="15.6" customHeight="1" x14ac:dyDescent="0.25">
      <c r="A21" s="54"/>
      <c r="B21" s="69"/>
      <c r="C21" s="74"/>
      <c r="D21" s="59"/>
      <c r="E21" s="56"/>
      <c r="F21" s="60" t="str">
        <f t="shared" si="0"/>
        <v/>
      </c>
      <c r="G21" s="61" t="str">
        <f t="shared" si="1"/>
        <v/>
      </c>
    </row>
    <row r="22" spans="1:7" ht="15.6" customHeight="1" x14ac:dyDescent="0.25">
      <c r="A22" s="54"/>
      <c r="B22" s="69"/>
      <c r="C22" s="74"/>
      <c r="D22" s="59"/>
      <c r="E22" s="56"/>
      <c r="F22" s="60" t="str">
        <f t="shared" si="0"/>
        <v/>
      </c>
      <c r="G22" s="61" t="str">
        <f t="shared" si="1"/>
        <v/>
      </c>
    </row>
    <row r="23" spans="1:7" ht="15.6" customHeight="1" x14ac:dyDescent="0.25">
      <c r="A23" s="54"/>
      <c r="B23" s="69"/>
      <c r="C23" s="74"/>
      <c r="D23" s="59"/>
      <c r="E23" s="56"/>
      <c r="F23" s="60" t="str">
        <f t="shared" si="0"/>
        <v/>
      </c>
      <c r="G23" s="61" t="str">
        <f t="shared" si="1"/>
        <v/>
      </c>
    </row>
    <row r="24" spans="1:7" ht="15.6" customHeight="1" x14ac:dyDescent="0.25">
      <c r="A24" s="54"/>
      <c r="B24" s="69"/>
      <c r="C24" s="74"/>
      <c r="D24" s="59"/>
      <c r="E24" s="56"/>
      <c r="F24" s="60" t="str">
        <f t="shared" si="0"/>
        <v/>
      </c>
      <c r="G24" s="61" t="str">
        <f t="shared" si="1"/>
        <v/>
      </c>
    </row>
    <row r="25" spans="1:7" ht="15.6" customHeight="1" x14ac:dyDescent="0.25">
      <c r="A25" s="54"/>
      <c r="B25" s="69"/>
      <c r="C25" s="74"/>
      <c r="D25" s="59"/>
      <c r="E25" s="56"/>
      <c r="F25" s="60" t="str">
        <f t="shared" si="0"/>
        <v/>
      </c>
      <c r="G25" s="61" t="str">
        <f t="shared" si="1"/>
        <v/>
      </c>
    </row>
    <row r="26" spans="1:7" ht="15.6" customHeight="1" x14ac:dyDescent="0.25">
      <c r="A26" s="54"/>
      <c r="B26" s="69"/>
      <c r="C26" s="74"/>
      <c r="D26" s="59"/>
      <c r="E26" s="56"/>
      <c r="F26" s="60" t="str">
        <f t="shared" si="0"/>
        <v/>
      </c>
      <c r="G26" s="61" t="str">
        <f t="shared" si="1"/>
        <v/>
      </c>
    </row>
    <row r="27" spans="1:7" ht="15.6" customHeight="1" x14ac:dyDescent="0.25">
      <c r="A27" s="62"/>
      <c r="B27" s="70"/>
      <c r="C27" s="75" t="s">
        <v>11</v>
      </c>
      <c r="D27" s="63">
        <f>SUM(D5:D26)</f>
        <v>611.56900000000007</v>
      </c>
      <c r="E27" s="78">
        <f>E5</f>
        <v>0.21</v>
      </c>
      <c r="F27" s="64">
        <f>SUM(F5:F26)</f>
        <v>128.42959999999999</v>
      </c>
      <c r="G27" s="65">
        <f>SUM(G5:G26)</f>
        <v>739.99860000000001</v>
      </c>
    </row>
  </sheetData>
  <mergeCells count="1">
    <mergeCell ref="D3:G3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A539FC-9A8D-435C-84C4-825E33C46BDC}">
  <sheetPr codeName="Feuil6"/>
  <dimension ref="A1:G27"/>
  <sheetViews>
    <sheetView topLeftCell="A7" workbookViewId="0">
      <selection activeCell="D27" sqref="D27:G27"/>
    </sheetView>
  </sheetViews>
  <sheetFormatPr defaultColWidth="11.42578125" defaultRowHeight="12.75" x14ac:dyDescent="0.2"/>
  <cols>
    <col min="3" max="3" width="13.85546875" customWidth="1"/>
    <col min="5" max="5" width="10" customWidth="1"/>
    <col min="6" max="6" width="15.140625" customWidth="1"/>
  </cols>
  <sheetData>
    <row r="1" spans="1:7" ht="26.1" customHeight="1" x14ac:dyDescent="0.4">
      <c r="A1" s="48"/>
      <c r="B1" s="48"/>
      <c r="C1" s="71"/>
      <c r="D1" s="77" t="s">
        <v>66</v>
      </c>
      <c r="E1" s="49"/>
      <c r="F1" s="76" t="str">
        <f>UPPER(TEXT(B5,"mmmm")) &amp; " " &amp; TEXT(B5,"aaaa")</f>
        <v>JUIN 2022</v>
      </c>
      <c r="G1" s="49"/>
    </row>
    <row r="2" spans="1:7" ht="238.5" customHeight="1" x14ac:dyDescent="0.2">
      <c r="A2" s="48"/>
      <c r="B2" s="66"/>
      <c r="C2" s="72"/>
      <c r="D2" s="50"/>
      <c r="E2" s="50"/>
      <c r="F2" s="50"/>
      <c r="G2" s="50"/>
    </row>
    <row r="3" spans="1:7" ht="15.95" customHeight="1" x14ac:dyDescent="0.25">
      <c r="A3" s="48"/>
      <c r="B3" s="48"/>
      <c r="C3" s="48"/>
      <c r="D3" s="98" t="s">
        <v>53</v>
      </c>
      <c r="E3" s="99"/>
      <c r="F3" s="99"/>
      <c r="G3" s="100"/>
    </row>
    <row r="4" spans="1:7" ht="15.6" customHeight="1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</row>
    <row r="5" spans="1:7" ht="15.6" customHeight="1" x14ac:dyDescent="0.25">
      <c r="A5" s="54" t="s">
        <v>68</v>
      </c>
      <c r="B5" s="68">
        <v>44713</v>
      </c>
      <c r="C5" s="74" t="s">
        <v>12</v>
      </c>
      <c r="D5" s="55">
        <v>123.96599999999999</v>
      </c>
      <c r="E5" s="56">
        <v>0.21</v>
      </c>
      <c r="F5" s="57">
        <v>26.032900000000001</v>
      </c>
      <c r="G5" s="58">
        <v>149.99889999999999</v>
      </c>
    </row>
    <row r="6" spans="1:7" ht="15.6" customHeight="1" x14ac:dyDescent="0.25">
      <c r="A6" s="54" t="s">
        <v>69</v>
      </c>
      <c r="B6" s="68">
        <v>44713</v>
      </c>
      <c r="C6" s="74" t="s">
        <v>12</v>
      </c>
      <c r="D6" s="59">
        <v>123.96599999999999</v>
      </c>
      <c r="E6" s="56">
        <v>0.21</v>
      </c>
      <c r="F6" s="60">
        <v>26.032900000000001</v>
      </c>
      <c r="G6" s="61">
        <v>149.99889999999999</v>
      </c>
    </row>
    <row r="7" spans="1:7" ht="15.6" customHeight="1" x14ac:dyDescent="0.25">
      <c r="A7" s="54" t="s">
        <v>70</v>
      </c>
      <c r="B7" s="68">
        <v>44713</v>
      </c>
      <c r="C7" s="74" t="s">
        <v>12</v>
      </c>
      <c r="D7" s="59">
        <v>123.96599999999999</v>
      </c>
      <c r="E7" s="56">
        <v>0.21</v>
      </c>
      <c r="F7" s="60">
        <v>26.032900000000001</v>
      </c>
      <c r="G7" s="61">
        <v>149.99889999999999</v>
      </c>
    </row>
    <row r="8" spans="1:7" ht="15.6" customHeight="1" x14ac:dyDescent="0.25">
      <c r="A8" s="54" t="s">
        <v>71</v>
      </c>
      <c r="B8" s="68">
        <v>44713</v>
      </c>
      <c r="C8" s="74" t="s">
        <v>12</v>
      </c>
      <c r="D8" s="59">
        <v>123.96599999999999</v>
      </c>
      <c r="E8" s="56">
        <v>0.21</v>
      </c>
      <c r="F8" s="60">
        <v>26.032900000000001</v>
      </c>
      <c r="G8" s="61">
        <v>149.99889999999999</v>
      </c>
    </row>
    <row r="9" spans="1:7" ht="15.6" customHeight="1" x14ac:dyDescent="0.25">
      <c r="A9" s="54"/>
      <c r="B9" s="68"/>
      <c r="C9" s="74"/>
      <c r="D9" s="59"/>
      <c r="E9" s="56"/>
      <c r="F9" s="60" t="str">
        <f t="shared" ref="F9:F26" si="0">IF(D9="","",D9*E9)</f>
        <v/>
      </c>
      <c r="G9" s="61" t="str">
        <f t="shared" ref="G9:G26" si="1">IF(D9="","",D9+F9)</f>
        <v/>
      </c>
    </row>
    <row r="10" spans="1:7" ht="15.6" customHeight="1" x14ac:dyDescent="0.25">
      <c r="A10" s="54"/>
      <c r="B10" s="68"/>
      <c r="C10" s="74"/>
      <c r="D10" s="59"/>
      <c r="E10" s="56"/>
      <c r="F10" s="60" t="str">
        <f t="shared" si="0"/>
        <v/>
      </c>
      <c r="G10" s="61" t="str">
        <f t="shared" si="1"/>
        <v/>
      </c>
    </row>
    <row r="11" spans="1:7" ht="15.6" customHeight="1" x14ac:dyDescent="0.25">
      <c r="A11" s="54"/>
      <c r="B11" s="68"/>
      <c r="C11" s="74"/>
      <c r="D11" s="59"/>
      <c r="E11" s="56"/>
      <c r="F11" s="60" t="str">
        <f t="shared" si="0"/>
        <v/>
      </c>
      <c r="G11" s="61" t="str">
        <f t="shared" si="1"/>
        <v/>
      </c>
    </row>
    <row r="12" spans="1:7" ht="15.6" customHeight="1" x14ac:dyDescent="0.25">
      <c r="A12" s="54"/>
      <c r="B12" s="68"/>
      <c r="C12" s="74"/>
      <c r="D12" s="59"/>
      <c r="E12" s="56"/>
      <c r="F12" s="60" t="str">
        <f t="shared" si="0"/>
        <v/>
      </c>
      <c r="G12" s="61" t="str">
        <f t="shared" si="1"/>
        <v/>
      </c>
    </row>
    <row r="13" spans="1:7" ht="15.6" customHeight="1" x14ac:dyDescent="0.25">
      <c r="A13" s="54"/>
      <c r="B13" s="68"/>
      <c r="C13" s="74"/>
      <c r="D13" s="59"/>
      <c r="E13" s="56"/>
      <c r="F13" s="60" t="str">
        <f t="shared" si="0"/>
        <v/>
      </c>
      <c r="G13" s="61" t="str">
        <f t="shared" si="1"/>
        <v/>
      </c>
    </row>
    <row r="14" spans="1:7" ht="15.6" customHeight="1" x14ac:dyDescent="0.25">
      <c r="A14" s="54"/>
      <c r="B14" s="68"/>
      <c r="C14" s="74"/>
      <c r="D14" s="59"/>
      <c r="E14" s="56"/>
      <c r="F14" s="60" t="str">
        <f t="shared" si="0"/>
        <v/>
      </c>
      <c r="G14" s="61" t="str">
        <f t="shared" si="1"/>
        <v/>
      </c>
    </row>
    <row r="15" spans="1:7" ht="15.6" customHeight="1" x14ac:dyDescent="0.25">
      <c r="A15" s="54"/>
      <c r="B15" s="68"/>
      <c r="C15" s="74"/>
      <c r="D15" s="59"/>
      <c r="E15" s="56"/>
      <c r="F15" s="60" t="str">
        <f t="shared" si="0"/>
        <v/>
      </c>
      <c r="G15" s="61" t="str">
        <f t="shared" si="1"/>
        <v/>
      </c>
    </row>
    <row r="16" spans="1:7" ht="15.6" customHeight="1" x14ac:dyDescent="0.25">
      <c r="A16" s="54"/>
      <c r="B16" s="68"/>
      <c r="C16" s="74"/>
      <c r="D16" s="59"/>
      <c r="E16" s="56"/>
      <c r="F16" s="60" t="str">
        <f t="shared" si="0"/>
        <v/>
      </c>
      <c r="G16" s="61" t="str">
        <f t="shared" si="1"/>
        <v/>
      </c>
    </row>
    <row r="17" spans="1:7" ht="15.6" customHeight="1" x14ac:dyDescent="0.25">
      <c r="A17" s="54"/>
      <c r="B17" s="68"/>
      <c r="C17" s="74"/>
      <c r="D17" s="59"/>
      <c r="E17" s="56"/>
      <c r="F17" s="60" t="str">
        <f t="shared" si="0"/>
        <v/>
      </c>
      <c r="G17" s="61" t="str">
        <f t="shared" si="1"/>
        <v/>
      </c>
    </row>
    <row r="18" spans="1:7" ht="15.6" customHeight="1" x14ac:dyDescent="0.25">
      <c r="A18" s="54"/>
      <c r="B18" s="68"/>
      <c r="C18" s="74"/>
      <c r="D18" s="59"/>
      <c r="E18" s="56"/>
      <c r="F18" s="60" t="str">
        <f t="shared" si="0"/>
        <v/>
      </c>
      <c r="G18" s="61" t="str">
        <f t="shared" si="1"/>
        <v/>
      </c>
    </row>
    <row r="19" spans="1:7" ht="15.6" customHeight="1" x14ac:dyDescent="0.25">
      <c r="A19" s="54"/>
      <c r="B19" s="69"/>
      <c r="C19" s="74"/>
      <c r="D19" s="59"/>
      <c r="E19" s="56"/>
      <c r="F19" s="60" t="str">
        <f t="shared" si="0"/>
        <v/>
      </c>
      <c r="G19" s="61" t="str">
        <f t="shared" si="1"/>
        <v/>
      </c>
    </row>
    <row r="20" spans="1:7" ht="15.6" customHeight="1" x14ac:dyDescent="0.25">
      <c r="A20" s="54"/>
      <c r="B20" s="69"/>
      <c r="C20" s="74"/>
      <c r="D20" s="59"/>
      <c r="E20" s="56"/>
      <c r="F20" s="60" t="str">
        <f t="shared" si="0"/>
        <v/>
      </c>
      <c r="G20" s="61" t="str">
        <f t="shared" si="1"/>
        <v/>
      </c>
    </row>
    <row r="21" spans="1:7" ht="15.6" customHeight="1" x14ac:dyDescent="0.25">
      <c r="A21" s="54"/>
      <c r="B21" s="69"/>
      <c r="C21" s="74"/>
      <c r="D21" s="59"/>
      <c r="E21" s="56"/>
      <c r="F21" s="60" t="str">
        <f t="shared" si="0"/>
        <v/>
      </c>
      <c r="G21" s="61" t="str">
        <f t="shared" si="1"/>
        <v/>
      </c>
    </row>
    <row r="22" spans="1:7" ht="15.6" customHeight="1" x14ac:dyDescent="0.25">
      <c r="A22" s="54"/>
      <c r="B22" s="69"/>
      <c r="C22" s="74"/>
      <c r="D22" s="59"/>
      <c r="E22" s="56"/>
      <c r="F22" s="60" t="str">
        <f t="shared" si="0"/>
        <v/>
      </c>
      <c r="G22" s="61" t="str">
        <f t="shared" si="1"/>
        <v/>
      </c>
    </row>
    <row r="23" spans="1:7" ht="15.6" customHeight="1" x14ac:dyDescent="0.25">
      <c r="A23" s="54"/>
      <c r="B23" s="69"/>
      <c r="C23" s="74"/>
      <c r="D23" s="59"/>
      <c r="E23" s="56"/>
      <c r="F23" s="60" t="str">
        <f t="shared" si="0"/>
        <v/>
      </c>
      <c r="G23" s="61" t="str">
        <f t="shared" si="1"/>
        <v/>
      </c>
    </row>
    <row r="24" spans="1:7" ht="15.6" customHeight="1" x14ac:dyDescent="0.25">
      <c r="A24" s="54"/>
      <c r="B24" s="69"/>
      <c r="C24" s="74"/>
      <c r="D24" s="59"/>
      <c r="E24" s="56"/>
      <c r="F24" s="60" t="str">
        <f t="shared" si="0"/>
        <v/>
      </c>
      <c r="G24" s="61" t="str">
        <f t="shared" si="1"/>
        <v/>
      </c>
    </row>
    <row r="25" spans="1:7" ht="15.6" customHeight="1" x14ac:dyDescent="0.25">
      <c r="A25" s="54"/>
      <c r="B25" s="69"/>
      <c r="C25" s="74"/>
      <c r="D25" s="59"/>
      <c r="E25" s="56"/>
      <c r="F25" s="60" t="str">
        <f t="shared" si="0"/>
        <v/>
      </c>
      <c r="G25" s="61" t="str">
        <f t="shared" si="1"/>
        <v/>
      </c>
    </row>
    <row r="26" spans="1:7" ht="15.6" customHeight="1" x14ac:dyDescent="0.25">
      <c r="A26" s="54"/>
      <c r="B26" s="69"/>
      <c r="C26" s="74"/>
      <c r="D26" s="59"/>
      <c r="E26" s="56"/>
      <c r="F26" s="60" t="str">
        <f t="shared" si="0"/>
        <v/>
      </c>
      <c r="G26" s="61" t="str">
        <f t="shared" si="1"/>
        <v/>
      </c>
    </row>
    <row r="27" spans="1:7" ht="15.6" customHeight="1" x14ac:dyDescent="0.25">
      <c r="A27" s="62"/>
      <c r="B27" s="70"/>
      <c r="C27" s="75" t="s">
        <v>11</v>
      </c>
      <c r="D27" s="63">
        <f>SUM(D5:D26)</f>
        <v>495.86399999999998</v>
      </c>
      <c r="E27" s="78">
        <f>E5</f>
        <v>0.21</v>
      </c>
      <c r="F27" s="64">
        <f>SUM(F5:F26)</f>
        <v>104.13160000000001</v>
      </c>
      <c r="G27" s="65">
        <f>SUM(G5:G26)</f>
        <v>599.99559999999997</v>
      </c>
    </row>
  </sheetData>
  <mergeCells count="1">
    <mergeCell ref="D3:G3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42D2B-AA03-441B-B0B7-90B2B6686D1A}">
  <sheetPr codeName="Feuil10"/>
  <dimension ref="A1:S32"/>
  <sheetViews>
    <sheetView workbookViewId="0">
      <selection activeCell="H28" sqref="H28"/>
    </sheetView>
  </sheetViews>
  <sheetFormatPr defaultColWidth="11.42578125" defaultRowHeight="12.75" x14ac:dyDescent="0.2"/>
  <cols>
    <col min="2" max="2" width="11.42578125" style="38"/>
    <col min="3" max="3" width="13.85546875" style="38" customWidth="1"/>
    <col min="5" max="5" width="10" customWidth="1"/>
    <col min="6" max="6" width="15.140625" customWidth="1"/>
  </cols>
  <sheetData>
    <row r="1" spans="1:19" ht="26.25" x14ac:dyDescent="0.4">
      <c r="A1" s="48"/>
      <c r="B1" s="48"/>
      <c r="C1" s="71"/>
      <c r="D1" s="77" t="s">
        <v>66</v>
      </c>
      <c r="E1" s="49"/>
      <c r="F1" s="76" t="s">
        <v>77</v>
      </c>
      <c r="G1" s="49"/>
    </row>
    <row r="2" spans="1:19" ht="238.5" customHeight="1" x14ac:dyDescent="0.2">
      <c r="A2" s="48"/>
      <c r="B2" s="66"/>
      <c r="C2" s="72"/>
      <c r="D2" s="50"/>
      <c r="E2" s="50"/>
      <c r="F2" s="50"/>
      <c r="G2" s="50"/>
    </row>
    <row r="3" spans="1:19" ht="15.95" customHeight="1" x14ac:dyDescent="0.25">
      <c r="A3" s="48"/>
      <c r="B3" s="48"/>
      <c r="C3" s="48"/>
      <c r="D3" s="98" t="s">
        <v>53</v>
      </c>
      <c r="E3" s="99"/>
      <c r="F3" s="99"/>
      <c r="G3" s="100"/>
      <c r="J3" s="109" t="s">
        <v>75</v>
      </c>
      <c r="K3" s="109">
        <v>2022</v>
      </c>
      <c r="P3" s="105"/>
      <c r="Q3" s="105"/>
      <c r="R3" s="105"/>
      <c r="S3" s="105"/>
    </row>
    <row r="4" spans="1:19" ht="15.75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  <c r="J4" s="108" t="s">
        <v>76</v>
      </c>
      <c r="K4" s="109">
        <v>2</v>
      </c>
      <c r="P4" s="107"/>
      <c r="Q4" s="107"/>
      <c r="R4" s="105"/>
      <c r="S4" s="105"/>
    </row>
    <row r="5" spans="1:19" ht="15.75" x14ac:dyDescent="0.25">
      <c r="A5" s="110" t="s">
        <v>61</v>
      </c>
      <c r="B5" s="111">
        <v>44680</v>
      </c>
      <c r="C5" s="112" t="s">
        <v>12</v>
      </c>
      <c r="D5" s="85">
        <v>268.59500000000003</v>
      </c>
      <c r="E5" s="56">
        <v>0.21</v>
      </c>
      <c r="F5" s="57">
        <v>56.405000000000001</v>
      </c>
      <c r="G5" s="58">
        <v>325</v>
      </c>
      <c r="P5" s="104"/>
      <c r="Q5" s="104"/>
      <c r="R5" s="105"/>
      <c r="S5" s="105"/>
    </row>
    <row r="6" spans="1:19" ht="15.75" x14ac:dyDescent="0.25">
      <c r="A6" s="113" t="s">
        <v>62</v>
      </c>
      <c r="B6" s="114">
        <v>44680</v>
      </c>
      <c r="C6" s="113" t="s">
        <v>12</v>
      </c>
      <c r="D6" s="86">
        <v>123.96599999999999</v>
      </c>
      <c r="E6" s="56">
        <v>0.21</v>
      </c>
      <c r="F6" s="60">
        <v>26.032900000000001</v>
      </c>
      <c r="G6" s="61">
        <v>149.99889999999999</v>
      </c>
      <c r="L6" s="101"/>
      <c r="P6" s="106"/>
      <c r="Q6" s="106"/>
      <c r="R6" s="105"/>
      <c r="S6" s="105"/>
    </row>
    <row r="7" spans="1:19" ht="15.75" x14ac:dyDescent="0.25">
      <c r="A7" s="115" t="s">
        <v>63</v>
      </c>
      <c r="B7" s="116">
        <v>44680</v>
      </c>
      <c r="C7" s="115" t="s">
        <v>12</v>
      </c>
      <c r="D7" s="86">
        <v>219.00800000000001</v>
      </c>
      <c r="E7" s="56">
        <v>0.21</v>
      </c>
      <c r="F7" s="60">
        <v>45.991700000000002</v>
      </c>
      <c r="G7" s="61">
        <v>264.99970000000002</v>
      </c>
      <c r="L7" s="102"/>
      <c r="P7" s="106"/>
      <c r="Q7" s="106"/>
      <c r="R7" s="105"/>
      <c r="S7" s="105"/>
    </row>
    <row r="8" spans="1:19" ht="16.5" thickBot="1" x14ac:dyDescent="0.3">
      <c r="A8" s="115" t="s">
        <v>63</v>
      </c>
      <c r="B8" s="116">
        <v>44680</v>
      </c>
      <c r="C8" s="115" t="s">
        <v>12</v>
      </c>
      <c r="D8" s="86">
        <v>268.59500000000003</v>
      </c>
      <c r="E8" s="56">
        <v>0.21</v>
      </c>
      <c r="F8" s="60">
        <v>56.405000000000001</v>
      </c>
      <c r="G8" s="61">
        <v>325</v>
      </c>
      <c r="P8" s="106"/>
      <c r="Q8" s="106"/>
      <c r="R8" s="105"/>
      <c r="S8" s="105"/>
    </row>
    <row r="9" spans="1:19" ht="16.5" thickBot="1" x14ac:dyDescent="0.3">
      <c r="A9" s="117" t="s">
        <v>67</v>
      </c>
      <c r="B9" s="118">
        <v>44681</v>
      </c>
      <c r="C9" s="119" t="s">
        <v>12</v>
      </c>
      <c r="D9" s="86">
        <v>268.59500000000003</v>
      </c>
      <c r="E9" s="56">
        <v>0.21</v>
      </c>
      <c r="F9" s="60">
        <v>56.405000000000001</v>
      </c>
      <c r="G9" s="61">
        <v>325</v>
      </c>
      <c r="L9" s="103"/>
      <c r="P9" s="105"/>
      <c r="Q9" s="105"/>
      <c r="R9" s="105"/>
      <c r="S9" s="105"/>
    </row>
    <row r="10" spans="1:19" ht="15.75" x14ac:dyDescent="0.25">
      <c r="A10" s="117" t="s">
        <v>67</v>
      </c>
      <c r="B10" s="118">
        <v>44681</v>
      </c>
      <c r="C10" s="119" t="s">
        <v>12</v>
      </c>
      <c r="D10" s="86">
        <v>268.59500000000003</v>
      </c>
      <c r="E10" s="56">
        <v>0.21</v>
      </c>
      <c r="F10" s="60">
        <v>56.405000000000001</v>
      </c>
      <c r="G10" s="61">
        <v>325</v>
      </c>
      <c r="P10" s="105"/>
      <c r="Q10" s="105"/>
      <c r="R10" s="105"/>
      <c r="S10" s="105"/>
    </row>
    <row r="11" spans="1:19" ht="15.75" x14ac:dyDescent="0.25">
      <c r="A11" s="113" t="s">
        <v>72</v>
      </c>
      <c r="B11" s="114">
        <v>44682</v>
      </c>
      <c r="C11" s="113" t="s">
        <v>12</v>
      </c>
      <c r="D11" s="86">
        <v>123.96599999999999</v>
      </c>
      <c r="E11" s="56">
        <v>0.21</v>
      </c>
      <c r="F11" s="60">
        <v>26.032900000000001</v>
      </c>
      <c r="G11" s="61">
        <v>149.99889999999999</v>
      </c>
    </row>
    <row r="12" spans="1:19" ht="15.75" x14ac:dyDescent="0.25">
      <c r="A12" s="115" t="s">
        <v>73</v>
      </c>
      <c r="B12" s="116">
        <v>44682</v>
      </c>
      <c r="C12" s="115" t="s">
        <v>12</v>
      </c>
      <c r="D12" s="86">
        <v>268.59500000000003</v>
      </c>
      <c r="E12" s="56">
        <v>0.21</v>
      </c>
      <c r="F12" s="60">
        <v>56.405000000000001</v>
      </c>
      <c r="G12" s="61">
        <v>325</v>
      </c>
    </row>
    <row r="13" spans="1:19" ht="15.75" x14ac:dyDescent="0.25">
      <c r="A13" s="115" t="s">
        <v>74</v>
      </c>
      <c r="B13" s="116">
        <v>44682</v>
      </c>
      <c r="C13" s="115" t="s">
        <v>12</v>
      </c>
      <c r="D13" s="86">
        <v>219.00800000000001</v>
      </c>
      <c r="E13" s="56">
        <v>0.21</v>
      </c>
      <c r="F13" s="60">
        <v>45.991700000000002</v>
      </c>
      <c r="G13" s="61">
        <v>264.99970000000002</v>
      </c>
    </row>
    <row r="14" spans="1:19" ht="15.75" x14ac:dyDescent="0.25">
      <c r="A14" s="117"/>
      <c r="B14" s="118"/>
      <c r="C14" s="119"/>
      <c r="D14" s="86"/>
      <c r="E14" s="56"/>
      <c r="F14" s="60"/>
      <c r="G14" s="61"/>
    </row>
    <row r="15" spans="1:19" ht="15.75" x14ac:dyDescent="0.25">
      <c r="A15" s="115" t="s">
        <v>72</v>
      </c>
      <c r="B15" s="116">
        <v>44682</v>
      </c>
      <c r="C15" s="115" t="s">
        <v>12</v>
      </c>
      <c r="D15" s="86">
        <v>123.96599999999999</v>
      </c>
      <c r="E15" s="56">
        <v>0.21</v>
      </c>
      <c r="F15" s="60">
        <v>26.032900000000001</v>
      </c>
      <c r="G15" s="61">
        <v>149.99889999999999</v>
      </c>
    </row>
    <row r="16" spans="1:19" ht="15.75" x14ac:dyDescent="0.25">
      <c r="A16" s="120" t="s">
        <v>73</v>
      </c>
      <c r="B16" s="121">
        <v>44682</v>
      </c>
      <c r="C16" s="115" t="s">
        <v>12</v>
      </c>
      <c r="D16" s="86">
        <v>268.59500000000003</v>
      </c>
      <c r="E16" s="56">
        <v>0.21</v>
      </c>
      <c r="F16" s="60">
        <v>56.405000000000001</v>
      </c>
      <c r="G16" s="61">
        <v>325</v>
      </c>
    </row>
    <row r="17" spans="1:7" ht="15.75" x14ac:dyDescent="0.25">
      <c r="A17" s="120" t="s">
        <v>74</v>
      </c>
      <c r="B17" s="121">
        <v>44682</v>
      </c>
      <c r="C17" s="122" t="s">
        <v>12</v>
      </c>
      <c r="D17" s="59">
        <v>219.00800000000001</v>
      </c>
      <c r="E17" s="56">
        <v>0.21</v>
      </c>
      <c r="F17" s="60">
        <v>45.991700000000002</v>
      </c>
      <c r="G17" s="61">
        <v>264.99970000000002</v>
      </c>
    </row>
    <row r="18" spans="1:7" ht="15.75" x14ac:dyDescent="0.25">
      <c r="A18" s="120"/>
      <c r="B18" s="121"/>
      <c r="C18" s="122"/>
      <c r="D18" s="59"/>
      <c r="E18" s="56"/>
      <c r="F18" s="60"/>
      <c r="G18" s="61"/>
    </row>
    <row r="19" spans="1:7" ht="15.75" x14ac:dyDescent="0.25">
      <c r="A19" s="120" t="s">
        <v>68</v>
      </c>
      <c r="B19" s="123">
        <v>44713</v>
      </c>
      <c r="C19" s="122" t="s">
        <v>12</v>
      </c>
      <c r="D19" s="59">
        <v>123.96599999999999</v>
      </c>
      <c r="E19" s="56">
        <v>0.21</v>
      </c>
      <c r="F19" s="60">
        <v>26.032900000000001</v>
      </c>
      <c r="G19" s="61">
        <v>149.99889999999999</v>
      </c>
    </row>
    <row r="20" spans="1:7" ht="15.75" x14ac:dyDescent="0.25">
      <c r="A20" s="120" t="s">
        <v>69</v>
      </c>
      <c r="B20" s="123">
        <v>44713</v>
      </c>
      <c r="C20" s="122" t="s">
        <v>12</v>
      </c>
      <c r="D20" s="59">
        <v>123.96599999999999</v>
      </c>
      <c r="E20" s="56">
        <v>0.21</v>
      </c>
      <c r="F20" s="60">
        <v>26.032900000000001</v>
      </c>
      <c r="G20" s="61">
        <v>149.99889999999999</v>
      </c>
    </row>
    <row r="21" spans="1:7" ht="15.75" x14ac:dyDescent="0.25">
      <c r="A21" s="120" t="s">
        <v>70</v>
      </c>
      <c r="B21" s="123">
        <v>44713</v>
      </c>
      <c r="C21" s="122" t="s">
        <v>12</v>
      </c>
      <c r="D21" s="59">
        <v>123.96599999999999</v>
      </c>
      <c r="E21" s="56">
        <v>0.21</v>
      </c>
      <c r="F21" s="60">
        <v>26.032900000000001</v>
      </c>
      <c r="G21" s="61">
        <v>149.99889999999999</v>
      </c>
    </row>
    <row r="22" spans="1:7" ht="15.75" x14ac:dyDescent="0.25">
      <c r="A22" s="120" t="s">
        <v>71</v>
      </c>
      <c r="B22" s="123">
        <v>44713</v>
      </c>
      <c r="C22" s="122" t="s">
        <v>12</v>
      </c>
      <c r="D22" s="59">
        <v>123.96599999999999</v>
      </c>
      <c r="E22" s="56">
        <v>0.21</v>
      </c>
      <c r="F22" s="60">
        <v>26.032900000000001</v>
      </c>
      <c r="G22" s="61">
        <v>149.99889999999999</v>
      </c>
    </row>
    <row r="23" spans="1:7" ht="15.75" x14ac:dyDescent="0.25">
      <c r="A23" s="120"/>
      <c r="B23" s="123"/>
      <c r="C23" s="122"/>
      <c r="D23" s="59"/>
      <c r="E23" s="56"/>
      <c r="F23" s="60"/>
      <c r="G23" s="61"/>
    </row>
    <row r="24" spans="1:7" ht="15.75" x14ac:dyDescent="0.25">
      <c r="A24" s="120"/>
      <c r="B24" s="123"/>
      <c r="C24" s="122"/>
      <c r="D24" s="59"/>
      <c r="E24" s="56"/>
      <c r="F24" s="60"/>
      <c r="G24" s="61"/>
    </row>
    <row r="25" spans="1:7" ht="15.75" x14ac:dyDescent="0.25">
      <c r="A25" s="120"/>
      <c r="B25" s="123"/>
      <c r="C25" s="122"/>
      <c r="D25" s="59"/>
      <c r="E25" s="56"/>
      <c r="F25" s="60"/>
      <c r="G25" s="61"/>
    </row>
    <row r="26" spans="1:7" ht="15.75" x14ac:dyDescent="0.25">
      <c r="A26" s="120"/>
      <c r="B26" s="123"/>
      <c r="C26" s="122"/>
      <c r="D26" s="59"/>
      <c r="E26" s="56"/>
      <c r="F26" s="60"/>
      <c r="G26" s="61"/>
    </row>
    <row r="27" spans="1:7" ht="15.75" x14ac:dyDescent="0.25">
      <c r="A27" s="62"/>
      <c r="B27" s="70"/>
      <c r="C27" s="75" t="s">
        <v>11</v>
      </c>
      <c r="D27" s="63">
        <f>SUM(D5:D26)</f>
        <v>3136.3559999999998</v>
      </c>
      <c r="E27" s="78">
        <f>E5</f>
        <v>0.21</v>
      </c>
      <c r="F27" s="64">
        <f>SUM(F5:F26)</f>
        <v>658.63540000000012</v>
      </c>
      <c r="G27" s="65">
        <f>SUM(G5:G26)</f>
        <v>3794.9913999999999</v>
      </c>
    </row>
    <row r="28" spans="1:7" x14ac:dyDescent="0.2">
      <c r="A28" s="79"/>
      <c r="B28" s="80"/>
      <c r="C28" s="79"/>
      <c r="D28" s="84"/>
      <c r="E28" s="84"/>
      <c r="F28" s="84"/>
      <c r="G28" s="84"/>
    </row>
    <row r="29" spans="1:7" x14ac:dyDescent="0.2">
      <c r="A29" s="81"/>
      <c r="B29" s="82"/>
      <c r="C29" s="81"/>
      <c r="D29" s="83"/>
      <c r="E29" s="83"/>
      <c r="F29" s="83"/>
      <c r="G29" s="83"/>
    </row>
    <row r="30" spans="1:7" x14ac:dyDescent="0.2">
      <c r="A30" s="81"/>
      <c r="B30" s="82"/>
      <c r="C30" s="81"/>
      <c r="D30" s="83"/>
      <c r="E30" s="83"/>
      <c r="F30" s="83"/>
      <c r="G30" s="83"/>
    </row>
    <row r="31" spans="1:7" x14ac:dyDescent="0.2">
      <c r="A31" s="83"/>
      <c r="B31" s="81"/>
      <c r="C31" s="81"/>
    </row>
    <row r="32" spans="1:7" x14ac:dyDescent="0.2">
      <c r="A32" s="81"/>
      <c r="B32" s="82"/>
      <c r="C32" s="81"/>
    </row>
  </sheetData>
  <mergeCells count="1">
    <mergeCell ref="D3:G3"/>
  </mergeCells>
  <dataValidations count="2">
    <dataValidation type="whole" allowBlank="1" showInputMessage="1" showErrorMessage="1" prompt="numero entre 2020 et 2030_x000a_" sqref="K3" xr:uid="{AAD23E3E-CAD7-4FD1-983D-D392B14CEBA6}">
      <formula1>2020</formula1>
      <formula2>2030</formula2>
    </dataValidation>
    <dataValidation type="whole" allowBlank="1" showInputMessage="1" showErrorMessage="1" prompt="numero entre 1 et 4" sqref="K4" xr:uid="{34BD648A-91FA-44D0-BEDC-B65DE555CCAF}">
      <formula1>1</formula1>
      <formula2>4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300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D14AE5-1CB3-4B6A-AA1E-AE668C40CCDE}">
  <sheetPr codeName="Feuil8"/>
  <dimension ref="A1:S32"/>
  <sheetViews>
    <sheetView workbookViewId="0">
      <selection activeCell="D2" sqref="D2"/>
    </sheetView>
  </sheetViews>
  <sheetFormatPr defaultColWidth="11.42578125" defaultRowHeight="12.75" x14ac:dyDescent="0.2"/>
  <cols>
    <col min="2" max="2" width="10.85546875" style="38"/>
    <col min="3" max="3" width="13.85546875" style="38" customWidth="1"/>
    <col min="5" max="5" width="10" customWidth="1"/>
    <col min="6" max="6" width="15.140625" customWidth="1"/>
  </cols>
  <sheetData>
    <row r="1" spans="1:19" ht="26.25" x14ac:dyDescent="0.4">
      <c r="A1" s="48"/>
      <c r="B1" s="48"/>
      <c r="C1" s="71"/>
      <c r="D1" s="77" t="s">
        <v>66</v>
      </c>
      <c r="E1" s="49"/>
      <c r="F1" s="76" t="s">
        <v>77</v>
      </c>
      <c r="G1" s="49"/>
    </row>
    <row r="2" spans="1:19" ht="238.5" customHeight="1" x14ac:dyDescent="0.2">
      <c r="A2" s="48"/>
      <c r="B2" s="66"/>
      <c r="C2" s="72"/>
      <c r="D2" s="50"/>
      <c r="E2" s="50"/>
      <c r="F2" s="50"/>
      <c r="G2" s="50"/>
    </row>
    <row r="3" spans="1:19" ht="15.95" customHeight="1" x14ac:dyDescent="0.25">
      <c r="A3" s="48"/>
      <c r="B3" s="48"/>
      <c r="C3" s="48"/>
      <c r="D3" s="98" t="s">
        <v>53</v>
      </c>
      <c r="E3" s="99"/>
      <c r="F3" s="99"/>
      <c r="G3" s="100"/>
      <c r="J3" s="109" t="s">
        <v>75</v>
      </c>
      <c r="K3" s="109">
        <v>2022</v>
      </c>
      <c r="P3" s="105"/>
      <c r="Q3" s="105"/>
      <c r="R3" s="105"/>
      <c r="S3" s="105"/>
    </row>
    <row r="4" spans="1:19" ht="15.75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  <c r="J4" s="108" t="s">
        <v>76</v>
      </c>
      <c r="K4" s="109">
        <v>2</v>
      </c>
      <c r="P4" s="107"/>
      <c r="Q4" s="107"/>
      <c r="R4" s="105"/>
      <c r="S4" s="105"/>
    </row>
    <row r="5" spans="1:19" ht="15.75" x14ac:dyDescent="0.25">
      <c r="A5" s="110" t="s">
        <v>61</v>
      </c>
      <c r="B5" s="111">
        <v>44680</v>
      </c>
      <c r="C5" s="112" t="s">
        <v>12</v>
      </c>
      <c r="D5" s="85">
        <v>268.59500000000003</v>
      </c>
      <c r="E5" s="56">
        <v>0.21</v>
      </c>
      <c r="F5" s="57">
        <v>56.405000000000001</v>
      </c>
      <c r="G5" s="58">
        <v>325</v>
      </c>
      <c r="P5" s="104"/>
      <c r="Q5" s="104"/>
      <c r="R5" s="105"/>
      <c r="S5" s="105"/>
    </row>
    <row r="6" spans="1:19" ht="15.75" x14ac:dyDescent="0.25">
      <c r="A6" s="113" t="s">
        <v>62</v>
      </c>
      <c r="B6" s="114">
        <v>44680</v>
      </c>
      <c r="C6" s="113" t="s">
        <v>12</v>
      </c>
      <c r="D6" s="86">
        <v>123.96599999999999</v>
      </c>
      <c r="E6" s="56">
        <v>0.21</v>
      </c>
      <c r="F6" s="60">
        <v>26.032900000000001</v>
      </c>
      <c r="G6" s="61">
        <v>149.99889999999999</v>
      </c>
      <c r="L6" s="101"/>
      <c r="P6" s="106"/>
      <c r="Q6" s="106"/>
      <c r="R6" s="105"/>
      <c r="S6" s="105"/>
    </row>
    <row r="7" spans="1:19" ht="15.75" x14ac:dyDescent="0.25">
      <c r="A7" s="115" t="s">
        <v>63</v>
      </c>
      <c r="B7" s="116">
        <v>44680</v>
      </c>
      <c r="C7" s="115" t="s">
        <v>12</v>
      </c>
      <c r="D7" s="86">
        <v>219.00800000000001</v>
      </c>
      <c r="E7" s="56">
        <v>0.21</v>
      </c>
      <c r="F7" s="60">
        <v>45.991700000000002</v>
      </c>
      <c r="G7" s="61">
        <v>264.99970000000002</v>
      </c>
      <c r="L7" s="102"/>
      <c r="P7" s="106"/>
      <c r="Q7" s="106"/>
      <c r="R7" s="105"/>
      <c r="S7" s="105"/>
    </row>
    <row r="8" spans="1:19" ht="16.5" thickBot="1" x14ac:dyDescent="0.3">
      <c r="A8" s="115" t="s">
        <v>63</v>
      </c>
      <c r="B8" s="116">
        <v>44680</v>
      </c>
      <c r="C8" s="115" t="s">
        <v>12</v>
      </c>
      <c r="D8" s="86">
        <v>268.59500000000003</v>
      </c>
      <c r="E8" s="56">
        <v>0.21</v>
      </c>
      <c r="F8" s="60">
        <v>56.405000000000001</v>
      </c>
      <c r="G8" s="61">
        <v>325</v>
      </c>
      <c r="P8" s="106"/>
      <c r="Q8" s="106"/>
      <c r="R8" s="105"/>
      <c r="S8" s="105"/>
    </row>
    <row r="9" spans="1:19" ht="16.5" thickBot="1" x14ac:dyDescent="0.3">
      <c r="A9" s="117" t="s">
        <v>67</v>
      </c>
      <c r="B9" s="118">
        <v>44681</v>
      </c>
      <c r="C9" s="119" t="s">
        <v>12</v>
      </c>
      <c r="D9" s="86">
        <v>268.59500000000003</v>
      </c>
      <c r="E9" s="56">
        <v>0.21</v>
      </c>
      <c r="F9" s="60">
        <v>56.405000000000001</v>
      </c>
      <c r="G9" s="61">
        <v>325</v>
      </c>
      <c r="L9" s="103"/>
      <c r="P9" s="105"/>
      <c r="Q9" s="105"/>
      <c r="R9" s="105"/>
      <c r="S9" s="105"/>
    </row>
    <row r="10" spans="1:19" ht="15.75" x14ac:dyDescent="0.25">
      <c r="A10" s="117" t="s">
        <v>67</v>
      </c>
      <c r="B10" s="118">
        <v>44681</v>
      </c>
      <c r="C10" s="119" t="s">
        <v>12</v>
      </c>
      <c r="D10" s="86">
        <v>268.59500000000003</v>
      </c>
      <c r="E10" s="56">
        <v>0.21</v>
      </c>
      <c r="F10" s="60">
        <v>56.405000000000001</v>
      </c>
      <c r="G10" s="61">
        <v>325</v>
      </c>
      <c r="P10" s="105"/>
      <c r="Q10" s="105"/>
      <c r="R10" s="105"/>
      <c r="S10" s="105"/>
    </row>
    <row r="11" spans="1:19" ht="15.75" x14ac:dyDescent="0.25">
      <c r="A11" s="113" t="s">
        <v>72</v>
      </c>
      <c r="B11" s="114">
        <v>44682</v>
      </c>
      <c r="C11" s="113" t="s">
        <v>12</v>
      </c>
      <c r="D11" s="86">
        <v>123.96599999999999</v>
      </c>
      <c r="E11" s="56">
        <v>0.21</v>
      </c>
      <c r="F11" s="60">
        <v>26.032900000000001</v>
      </c>
      <c r="G11" s="61">
        <v>149.99889999999999</v>
      </c>
    </row>
    <row r="12" spans="1:19" ht="15.75" x14ac:dyDescent="0.25">
      <c r="A12" s="115" t="s">
        <v>73</v>
      </c>
      <c r="B12" s="116">
        <v>44682</v>
      </c>
      <c r="C12" s="115" t="s">
        <v>12</v>
      </c>
      <c r="D12" s="86">
        <v>268.59500000000003</v>
      </c>
      <c r="E12" s="56">
        <v>0.21</v>
      </c>
      <c r="F12" s="60">
        <v>56.405000000000001</v>
      </c>
      <c r="G12" s="61">
        <v>325</v>
      </c>
    </row>
    <row r="13" spans="1:19" ht="15.75" x14ac:dyDescent="0.25">
      <c r="A13" s="115" t="s">
        <v>74</v>
      </c>
      <c r="B13" s="116">
        <v>44682</v>
      </c>
      <c r="C13" s="115" t="s">
        <v>12</v>
      </c>
      <c r="D13" s="86">
        <v>219.00800000000001</v>
      </c>
      <c r="E13" s="56">
        <v>0.21</v>
      </c>
      <c r="F13" s="60">
        <v>45.991700000000002</v>
      </c>
      <c r="G13" s="61">
        <v>264.99970000000002</v>
      </c>
    </row>
    <row r="14" spans="1:19" ht="15.75" x14ac:dyDescent="0.25">
      <c r="A14" s="117"/>
      <c r="B14" s="118"/>
      <c r="C14" s="119"/>
      <c r="D14" s="86"/>
      <c r="E14" s="56"/>
      <c r="F14" s="60"/>
      <c r="G14" s="61"/>
    </row>
    <row r="15" spans="1:19" ht="15.75" x14ac:dyDescent="0.25">
      <c r="A15" s="115" t="s">
        <v>72</v>
      </c>
      <c r="B15" s="116">
        <v>44682</v>
      </c>
      <c r="C15" s="115" t="s">
        <v>12</v>
      </c>
      <c r="D15" s="86">
        <v>123.96599999999999</v>
      </c>
      <c r="E15" s="56">
        <v>0.21</v>
      </c>
      <c r="F15" s="60">
        <v>26.032900000000001</v>
      </c>
      <c r="G15" s="61">
        <v>149.99889999999999</v>
      </c>
    </row>
    <row r="16" spans="1:19" ht="15.75" x14ac:dyDescent="0.25">
      <c r="A16" s="120" t="s">
        <v>73</v>
      </c>
      <c r="B16" s="121">
        <v>44682</v>
      </c>
      <c r="C16" s="115" t="s">
        <v>12</v>
      </c>
      <c r="D16" s="86">
        <v>268.59500000000003</v>
      </c>
      <c r="E16" s="56">
        <v>0.21</v>
      </c>
      <c r="F16" s="60">
        <v>56.405000000000001</v>
      </c>
      <c r="G16" s="61">
        <v>325</v>
      </c>
    </row>
    <row r="17" spans="1:7" ht="15.75" x14ac:dyDescent="0.25">
      <c r="A17" s="120" t="s">
        <v>74</v>
      </c>
      <c r="B17" s="121">
        <v>44682</v>
      </c>
      <c r="C17" s="122" t="s">
        <v>12</v>
      </c>
      <c r="D17" s="59">
        <v>219.00800000000001</v>
      </c>
      <c r="E17" s="56">
        <v>0.21</v>
      </c>
      <c r="F17" s="60">
        <v>45.991700000000002</v>
      </c>
      <c r="G17" s="61">
        <v>264.99970000000002</v>
      </c>
    </row>
    <row r="18" spans="1:7" ht="15.75" x14ac:dyDescent="0.25">
      <c r="A18" s="120"/>
      <c r="B18" s="121"/>
      <c r="C18" s="122"/>
      <c r="D18" s="59"/>
      <c r="E18" s="56"/>
      <c r="F18" s="60"/>
      <c r="G18" s="61"/>
    </row>
    <row r="19" spans="1:7" ht="15.75" x14ac:dyDescent="0.25">
      <c r="A19" s="120" t="s">
        <v>68</v>
      </c>
      <c r="B19" s="123">
        <v>44713</v>
      </c>
      <c r="C19" s="122" t="s">
        <v>12</v>
      </c>
      <c r="D19" s="59">
        <v>123.96599999999999</v>
      </c>
      <c r="E19" s="56">
        <v>0.21</v>
      </c>
      <c r="F19" s="60">
        <v>26.032900000000001</v>
      </c>
      <c r="G19" s="61">
        <v>149.99889999999999</v>
      </c>
    </row>
    <row r="20" spans="1:7" ht="15.75" x14ac:dyDescent="0.25">
      <c r="A20" s="120" t="s">
        <v>69</v>
      </c>
      <c r="B20" s="123">
        <v>44713</v>
      </c>
      <c r="C20" s="122" t="s">
        <v>12</v>
      </c>
      <c r="D20" s="59">
        <v>123.96599999999999</v>
      </c>
      <c r="E20" s="56">
        <v>0.21</v>
      </c>
      <c r="F20" s="60">
        <v>26.032900000000001</v>
      </c>
      <c r="G20" s="61">
        <v>149.99889999999999</v>
      </c>
    </row>
    <row r="21" spans="1:7" ht="15.75" x14ac:dyDescent="0.25">
      <c r="A21" s="120" t="s">
        <v>70</v>
      </c>
      <c r="B21" s="123">
        <v>44713</v>
      </c>
      <c r="C21" s="122" t="s">
        <v>12</v>
      </c>
      <c r="D21" s="59">
        <v>123.96599999999999</v>
      </c>
      <c r="E21" s="56">
        <v>0.21</v>
      </c>
      <c r="F21" s="60">
        <v>26.032900000000001</v>
      </c>
      <c r="G21" s="61">
        <v>149.99889999999999</v>
      </c>
    </row>
    <row r="22" spans="1:7" ht="15.75" x14ac:dyDescent="0.25">
      <c r="A22" s="120" t="s">
        <v>71</v>
      </c>
      <c r="B22" s="123">
        <v>44713</v>
      </c>
      <c r="C22" s="122" t="s">
        <v>12</v>
      </c>
      <c r="D22" s="59">
        <v>123.96599999999999</v>
      </c>
      <c r="E22" s="56">
        <v>0.21</v>
      </c>
      <c r="F22" s="60">
        <v>26.032900000000001</v>
      </c>
      <c r="G22" s="61">
        <v>149.99889999999999</v>
      </c>
    </row>
    <row r="23" spans="1:7" ht="15.75" x14ac:dyDescent="0.25">
      <c r="A23" s="120"/>
      <c r="B23" s="123"/>
      <c r="C23" s="122"/>
      <c r="D23" s="59"/>
      <c r="E23" s="56"/>
      <c r="F23" s="60"/>
      <c r="G23" s="61"/>
    </row>
    <row r="24" spans="1:7" ht="15.75" x14ac:dyDescent="0.25">
      <c r="A24" s="120"/>
      <c r="B24" s="123"/>
      <c r="C24" s="122"/>
      <c r="D24" s="59"/>
      <c r="E24" s="56"/>
      <c r="F24" s="60"/>
      <c r="G24" s="61"/>
    </row>
    <row r="25" spans="1:7" ht="15.75" x14ac:dyDescent="0.25">
      <c r="A25" s="120"/>
      <c r="B25" s="123"/>
      <c r="C25" s="122"/>
      <c r="D25" s="59"/>
      <c r="E25" s="56"/>
      <c r="F25" s="60"/>
      <c r="G25" s="61"/>
    </row>
    <row r="26" spans="1:7" ht="15.75" x14ac:dyDescent="0.25">
      <c r="A26" s="120"/>
      <c r="B26" s="123"/>
      <c r="C26" s="122"/>
      <c r="D26" s="59"/>
      <c r="E26" s="56"/>
      <c r="F26" s="60"/>
      <c r="G26" s="61"/>
    </row>
    <row r="27" spans="1:7" ht="15.75" x14ac:dyDescent="0.25">
      <c r="A27" s="62"/>
      <c r="B27" s="70"/>
      <c r="C27" s="75" t="s">
        <v>11</v>
      </c>
      <c r="D27" s="63">
        <f>SUM(D5:D26)</f>
        <v>3136.3559999999998</v>
      </c>
      <c r="E27" s="78">
        <f>E5</f>
        <v>0.21</v>
      </c>
      <c r="F27" s="64">
        <f>SUM(F5:F26)</f>
        <v>658.63540000000012</v>
      </c>
      <c r="G27" s="65">
        <f>SUM(G5:G26)</f>
        <v>3794.9913999999999</v>
      </c>
    </row>
    <row r="28" spans="1:7" x14ac:dyDescent="0.2">
      <c r="A28" s="79"/>
      <c r="B28" s="80"/>
      <c r="C28" s="79"/>
      <c r="D28" s="84"/>
      <c r="E28" s="84"/>
      <c r="F28" s="84"/>
      <c r="G28" s="84"/>
    </row>
    <row r="29" spans="1:7" x14ac:dyDescent="0.2">
      <c r="A29" s="81"/>
      <c r="B29" s="82"/>
      <c r="C29" s="81"/>
      <c r="D29" s="83"/>
      <c r="E29" s="83"/>
      <c r="F29" s="83"/>
      <c r="G29" s="83"/>
    </row>
    <row r="30" spans="1:7" x14ac:dyDescent="0.2">
      <c r="A30" s="81"/>
      <c r="B30" s="82"/>
      <c r="C30" s="81"/>
      <c r="D30" s="83"/>
      <c r="E30" s="83"/>
      <c r="F30" s="83"/>
      <c r="G30" s="83"/>
    </row>
    <row r="31" spans="1:7" x14ac:dyDescent="0.2">
      <c r="A31" s="83"/>
      <c r="B31" s="81"/>
      <c r="C31" s="81"/>
    </row>
    <row r="32" spans="1:7" x14ac:dyDescent="0.2">
      <c r="A32" s="81"/>
      <c r="B32" s="82"/>
      <c r="C32" s="81"/>
    </row>
  </sheetData>
  <mergeCells count="1">
    <mergeCell ref="D3:G3"/>
  </mergeCells>
  <dataValidations count="2">
    <dataValidation type="whole" allowBlank="1" showInputMessage="1" showErrorMessage="1" prompt="numero entre 1 et 4" sqref="K4" xr:uid="{6B2D6C13-B8D3-4188-BA7F-0DCC85F5AD5C}">
      <formula1>1</formula1>
      <formula2>4</formula2>
    </dataValidation>
    <dataValidation type="whole" allowBlank="1" showInputMessage="1" showErrorMessage="1" prompt="numero entre 2020 et 2030_x000a_" sqref="K3" xr:uid="{F845FF16-961C-45A7-9259-863739D4463D}">
      <formula1>2020</formula1>
      <formula2>2030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300" verticalDpi="300" r:id="rId1"/>
  <ignoredErrors>
    <ignoredError sqref="E27" formula="1"/>
  </ignoredErrors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FB953-7201-4B5D-8480-478A2DACA817}">
  <sheetPr codeName="Feuil9"/>
  <dimension ref="A1:S32"/>
  <sheetViews>
    <sheetView tabSelected="1" topLeftCell="A4" workbookViewId="0">
      <selection activeCell="I19" sqref="I19"/>
    </sheetView>
  </sheetViews>
  <sheetFormatPr defaultColWidth="11.42578125" defaultRowHeight="12.75" x14ac:dyDescent="0.2"/>
  <cols>
    <col min="2" max="2" width="11.42578125" style="38"/>
    <col min="3" max="3" width="13.85546875" style="38" customWidth="1"/>
    <col min="5" max="5" width="10" customWidth="1"/>
    <col min="6" max="6" width="15.140625" customWidth="1"/>
  </cols>
  <sheetData>
    <row r="1" spans="1:19" ht="26.25" x14ac:dyDescent="0.4">
      <c r="A1" s="48"/>
      <c r="B1" s="48"/>
      <c r="C1" s="71"/>
      <c r="D1" s="77" t="s">
        <v>66</v>
      </c>
      <c r="E1" s="49"/>
      <c r="F1" s="76" t="s">
        <v>77</v>
      </c>
      <c r="G1" s="49"/>
    </row>
    <row r="2" spans="1:19" ht="238.5" customHeight="1" x14ac:dyDescent="0.2">
      <c r="A2" s="48"/>
      <c r="B2" s="66"/>
      <c r="C2" s="72"/>
      <c r="D2" s="50"/>
      <c r="E2" s="50"/>
      <c r="F2" s="50"/>
      <c r="G2" s="50"/>
    </row>
    <row r="3" spans="1:19" ht="15.95" customHeight="1" x14ac:dyDescent="0.25">
      <c r="A3" s="48"/>
      <c r="B3" s="48"/>
      <c r="C3" s="48"/>
      <c r="D3" s="98" t="s">
        <v>53</v>
      </c>
      <c r="E3" s="99"/>
      <c r="F3" s="99"/>
      <c r="G3" s="100"/>
      <c r="J3" s="109" t="s">
        <v>75</v>
      </c>
      <c r="K3" s="109">
        <v>2022</v>
      </c>
      <c r="P3" s="105"/>
      <c r="Q3" s="105"/>
      <c r="R3" s="105"/>
      <c r="S3" s="105"/>
    </row>
    <row r="4" spans="1:19" ht="15.75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  <c r="J4" s="108" t="s">
        <v>76</v>
      </c>
      <c r="K4" s="109">
        <v>2</v>
      </c>
      <c r="P4" s="107"/>
      <c r="Q4" s="107"/>
      <c r="R4" s="105"/>
      <c r="S4" s="105"/>
    </row>
    <row r="5" spans="1:19" ht="15.75" x14ac:dyDescent="0.25">
      <c r="A5" s="110" t="s">
        <v>61</v>
      </c>
      <c r="B5" s="111">
        <v>44680</v>
      </c>
      <c r="C5" s="112" t="s">
        <v>12</v>
      </c>
      <c r="D5" s="85">
        <v>268.59500000000003</v>
      </c>
      <c r="E5" s="56">
        <v>0.21</v>
      </c>
      <c r="F5" s="57">
        <v>56.405000000000001</v>
      </c>
      <c r="G5" s="58">
        <v>325</v>
      </c>
      <c r="P5" s="104"/>
      <c r="Q5" s="104"/>
      <c r="R5" s="105"/>
      <c r="S5" s="105"/>
    </row>
    <row r="6" spans="1:19" ht="15.75" x14ac:dyDescent="0.25">
      <c r="A6" s="113" t="s">
        <v>62</v>
      </c>
      <c r="B6" s="114">
        <v>44680</v>
      </c>
      <c r="C6" s="113" t="s">
        <v>12</v>
      </c>
      <c r="D6" s="86">
        <v>123.96599999999999</v>
      </c>
      <c r="E6" s="56">
        <v>0.21</v>
      </c>
      <c r="F6" s="60">
        <v>26.032900000000001</v>
      </c>
      <c r="G6" s="61">
        <v>149.99889999999999</v>
      </c>
      <c r="L6" s="101"/>
      <c r="P6" s="106"/>
      <c r="Q6" s="106"/>
      <c r="R6" s="105"/>
      <c r="S6" s="105"/>
    </row>
    <row r="7" spans="1:19" ht="15.75" x14ac:dyDescent="0.25">
      <c r="A7" s="115" t="s">
        <v>63</v>
      </c>
      <c r="B7" s="116">
        <v>44680</v>
      </c>
      <c r="C7" s="115" t="s">
        <v>12</v>
      </c>
      <c r="D7" s="86">
        <v>219.00800000000001</v>
      </c>
      <c r="E7" s="56">
        <v>0.21</v>
      </c>
      <c r="F7" s="60">
        <v>45.991700000000002</v>
      </c>
      <c r="G7" s="61">
        <v>264.99970000000002</v>
      </c>
      <c r="L7" s="102"/>
      <c r="P7" s="106"/>
      <c r="Q7" s="106"/>
      <c r="R7" s="105"/>
      <c r="S7" s="105"/>
    </row>
    <row r="8" spans="1:19" ht="16.5" thickBot="1" x14ac:dyDescent="0.3">
      <c r="A8" s="115" t="s">
        <v>63</v>
      </c>
      <c r="B8" s="116">
        <v>44680</v>
      </c>
      <c r="C8" s="115" t="s">
        <v>12</v>
      </c>
      <c r="D8" s="86">
        <v>268.59500000000003</v>
      </c>
      <c r="E8" s="56">
        <v>0.21</v>
      </c>
      <c r="F8" s="60">
        <v>56.405000000000001</v>
      </c>
      <c r="G8" s="61">
        <v>325</v>
      </c>
      <c r="P8" s="106"/>
      <c r="Q8" s="106"/>
      <c r="R8" s="105"/>
      <c r="S8" s="105"/>
    </row>
    <row r="9" spans="1:19" ht="16.5" thickBot="1" x14ac:dyDescent="0.3">
      <c r="A9" s="117" t="s">
        <v>67</v>
      </c>
      <c r="B9" s="118">
        <v>44681</v>
      </c>
      <c r="C9" s="119" t="s">
        <v>12</v>
      </c>
      <c r="D9" s="86">
        <v>268.59500000000003</v>
      </c>
      <c r="E9" s="56">
        <v>0.21</v>
      </c>
      <c r="F9" s="60">
        <v>56.405000000000001</v>
      </c>
      <c r="G9" s="61">
        <v>325</v>
      </c>
      <c r="L9" s="103"/>
      <c r="P9" s="105"/>
      <c r="Q9" s="105"/>
      <c r="R9" s="105"/>
      <c r="S9" s="105"/>
    </row>
    <row r="10" spans="1:19" ht="15.75" x14ac:dyDescent="0.25">
      <c r="A10" s="117" t="s">
        <v>67</v>
      </c>
      <c r="B10" s="118">
        <v>44681</v>
      </c>
      <c r="C10" s="119" t="s">
        <v>12</v>
      </c>
      <c r="D10" s="86">
        <v>268.59500000000003</v>
      </c>
      <c r="E10" s="56">
        <v>0.21</v>
      </c>
      <c r="F10" s="60">
        <v>56.405000000000001</v>
      </c>
      <c r="G10" s="61">
        <v>325</v>
      </c>
      <c r="P10" s="105"/>
      <c r="Q10" s="105"/>
      <c r="R10" s="105"/>
      <c r="S10" s="105"/>
    </row>
    <row r="11" spans="1:19" ht="15.75" x14ac:dyDescent="0.25">
      <c r="A11" s="113" t="s">
        <v>72</v>
      </c>
      <c r="B11" s="114">
        <v>44682</v>
      </c>
      <c r="C11" s="113" t="s">
        <v>12</v>
      </c>
      <c r="D11" s="86">
        <v>123.96599999999999</v>
      </c>
      <c r="E11" s="56">
        <v>0.21</v>
      </c>
      <c r="F11" s="60">
        <v>26.032900000000001</v>
      </c>
      <c r="G11" s="61">
        <v>149.99889999999999</v>
      </c>
    </row>
    <row r="12" spans="1:19" ht="15.75" x14ac:dyDescent="0.25">
      <c r="A12" s="115" t="s">
        <v>73</v>
      </c>
      <c r="B12" s="116">
        <v>44682</v>
      </c>
      <c r="C12" s="115" t="s">
        <v>12</v>
      </c>
      <c r="D12" s="86">
        <v>268.59500000000003</v>
      </c>
      <c r="E12" s="56">
        <v>0.21</v>
      </c>
      <c r="F12" s="60">
        <v>56.405000000000001</v>
      </c>
      <c r="G12" s="61">
        <v>325</v>
      </c>
    </row>
    <row r="13" spans="1:19" ht="15.75" x14ac:dyDescent="0.25">
      <c r="A13" s="115" t="s">
        <v>74</v>
      </c>
      <c r="B13" s="116">
        <v>44682</v>
      </c>
      <c r="C13" s="115" t="s">
        <v>12</v>
      </c>
      <c r="D13" s="86">
        <v>219.00800000000001</v>
      </c>
      <c r="E13" s="56">
        <v>0.21</v>
      </c>
      <c r="F13" s="60">
        <v>45.991700000000002</v>
      </c>
      <c r="G13" s="61">
        <v>264.99970000000002</v>
      </c>
    </row>
    <row r="14" spans="1:19" ht="15.75" x14ac:dyDescent="0.25">
      <c r="A14" s="117"/>
      <c r="B14" s="118"/>
      <c r="C14" s="119"/>
      <c r="D14" s="86"/>
      <c r="E14" s="56"/>
      <c r="F14" s="60"/>
      <c r="G14" s="61"/>
    </row>
    <row r="15" spans="1:19" ht="15.75" x14ac:dyDescent="0.25">
      <c r="A15" s="115" t="s">
        <v>72</v>
      </c>
      <c r="B15" s="116">
        <v>44682</v>
      </c>
      <c r="C15" s="115" t="s">
        <v>12</v>
      </c>
      <c r="D15" s="86">
        <v>123.96599999999999</v>
      </c>
      <c r="E15" s="56">
        <v>0.21</v>
      </c>
      <c r="F15" s="60">
        <v>26.032900000000001</v>
      </c>
      <c r="G15" s="61">
        <v>149.99889999999999</v>
      </c>
    </row>
    <row r="16" spans="1:19" ht="15.75" x14ac:dyDescent="0.25">
      <c r="A16" s="120" t="s">
        <v>73</v>
      </c>
      <c r="B16" s="121">
        <v>44682</v>
      </c>
      <c r="C16" s="115" t="s">
        <v>12</v>
      </c>
      <c r="D16" s="86">
        <v>268.59500000000003</v>
      </c>
      <c r="E16" s="56">
        <v>0.21</v>
      </c>
      <c r="F16" s="60">
        <v>56.405000000000001</v>
      </c>
      <c r="G16" s="61">
        <v>325</v>
      </c>
    </row>
    <row r="17" spans="1:7" ht="15.75" x14ac:dyDescent="0.25">
      <c r="A17" s="120" t="s">
        <v>74</v>
      </c>
      <c r="B17" s="121">
        <v>44682</v>
      </c>
      <c r="C17" s="122" t="s">
        <v>12</v>
      </c>
      <c r="D17" s="59">
        <v>219.00800000000001</v>
      </c>
      <c r="E17" s="56">
        <v>0.21</v>
      </c>
      <c r="F17" s="60">
        <v>45.991700000000002</v>
      </c>
      <c r="G17" s="61">
        <v>264.99970000000002</v>
      </c>
    </row>
    <row r="18" spans="1:7" ht="15.75" x14ac:dyDescent="0.25">
      <c r="A18" s="120"/>
      <c r="B18" s="121"/>
      <c r="C18" s="122"/>
      <c r="D18" s="59"/>
      <c r="E18" s="56"/>
      <c r="F18" s="60"/>
      <c r="G18" s="61"/>
    </row>
    <row r="19" spans="1:7" ht="15.75" x14ac:dyDescent="0.25">
      <c r="A19" s="120" t="s">
        <v>68</v>
      </c>
      <c r="B19" s="123">
        <v>44713</v>
      </c>
      <c r="C19" s="122" t="s">
        <v>12</v>
      </c>
      <c r="D19" s="59">
        <v>123.96599999999999</v>
      </c>
      <c r="E19" s="56">
        <v>0.21</v>
      </c>
      <c r="F19" s="60">
        <v>26.032900000000001</v>
      </c>
      <c r="G19" s="61">
        <v>149.99889999999999</v>
      </c>
    </row>
    <row r="20" spans="1:7" ht="15.75" x14ac:dyDescent="0.25">
      <c r="A20" s="120" t="s">
        <v>69</v>
      </c>
      <c r="B20" s="123">
        <v>44713</v>
      </c>
      <c r="C20" s="122" t="s">
        <v>12</v>
      </c>
      <c r="D20" s="59">
        <v>123.96599999999999</v>
      </c>
      <c r="E20" s="56">
        <v>0.21</v>
      </c>
      <c r="F20" s="60">
        <v>26.032900000000001</v>
      </c>
      <c r="G20" s="61">
        <v>149.99889999999999</v>
      </c>
    </row>
    <row r="21" spans="1:7" ht="15.75" x14ac:dyDescent="0.25">
      <c r="A21" s="120" t="s">
        <v>70</v>
      </c>
      <c r="B21" s="123">
        <v>44713</v>
      </c>
      <c r="C21" s="122" t="s">
        <v>12</v>
      </c>
      <c r="D21" s="59">
        <v>123.96599999999999</v>
      </c>
      <c r="E21" s="56">
        <v>0.21</v>
      </c>
      <c r="F21" s="60">
        <v>26.032900000000001</v>
      </c>
      <c r="G21" s="61">
        <v>149.99889999999999</v>
      </c>
    </row>
    <row r="22" spans="1:7" ht="15.75" x14ac:dyDescent="0.25">
      <c r="A22" s="120" t="s">
        <v>71</v>
      </c>
      <c r="B22" s="123">
        <v>44713</v>
      </c>
      <c r="C22" s="122" t="s">
        <v>12</v>
      </c>
      <c r="D22" s="59">
        <v>123.96599999999999</v>
      </c>
      <c r="E22" s="56">
        <v>0.21</v>
      </c>
      <c r="F22" s="60">
        <v>26.032900000000001</v>
      </c>
      <c r="G22" s="61">
        <v>149.99889999999999</v>
      </c>
    </row>
    <row r="23" spans="1:7" ht="15.75" x14ac:dyDescent="0.25">
      <c r="A23" s="120"/>
      <c r="B23" s="123"/>
      <c r="C23" s="122"/>
      <c r="D23" s="59"/>
      <c r="E23" s="56"/>
      <c r="F23" s="60"/>
      <c r="G23" s="61"/>
    </row>
    <row r="24" spans="1:7" ht="15.75" x14ac:dyDescent="0.25">
      <c r="A24" s="120"/>
      <c r="B24" s="123"/>
      <c r="C24" s="122"/>
      <c r="D24" s="59"/>
      <c r="E24" s="56"/>
      <c r="F24" s="60"/>
      <c r="G24" s="61"/>
    </row>
    <row r="25" spans="1:7" ht="15.75" x14ac:dyDescent="0.25">
      <c r="A25" s="120"/>
      <c r="B25" s="123"/>
      <c r="C25" s="122"/>
      <c r="D25" s="59"/>
      <c r="E25" s="56"/>
      <c r="F25" s="60"/>
      <c r="G25" s="61"/>
    </row>
    <row r="26" spans="1:7" ht="15.75" x14ac:dyDescent="0.25">
      <c r="A26" s="120"/>
      <c r="B26" s="123"/>
      <c r="C26" s="122"/>
      <c r="D26" s="59"/>
      <c r="E26" s="56"/>
      <c r="F26" s="60"/>
      <c r="G26" s="61"/>
    </row>
    <row r="27" spans="1:7" ht="15.75" x14ac:dyDescent="0.25">
      <c r="A27" s="62"/>
      <c r="B27" s="70"/>
      <c r="C27" s="75" t="s">
        <v>11</v>
      </c>
      <c r="D27" s="63">
        <f>SUM(D5:D26)</f>
        <v>3136.3559999999998</v>
      </c>
      <c r="E27" s="78">
        <f>E5</f>
        <v>0.21</v>
      </c>
      <c r="F27" s="64">
        <f>SUM(F5:F26)</f>
        <v>658.63540000000012</v>
      </c>
      <c r="G27" s="65">
        <f>SUM(G5:G26)</f>
        <v>3794.9913999999999</v>
      </c>
    </row>
    <row r="28" spans="1:7" x14ac:dyDescent="0.2">
      <c r="A28" s="79"/>
      <c r="B28" s="80"/>
      <c r="C28" s="79"/>
      <c r="D28" s="84"/>
      <c r="E28" s="84"/>
      <c r="F28" s="84"/>
      <c r="G28" s="84"/>
    </row>
    <row r="29" spans="1:7" x14ac:dyDescent="0.2">
      <c r="A29" s="81"/>
      <c r="B29" s="82"/>
      <c r="C29" s="81"/>
      <c r="D29" s="83"/>
      <c r="E29" s="83"/>
      <c r="F29" s="83"/>
      <c r="G29" s="83"/>
    </row>
    <row r="30" spans="1:7" x14ac:dyDescent="0.2">
      <c r="A30" s="81"/>
      <c r="B30" s="82"/>
      <c r="C30" s="81"/>
      <c r="D30" s="83"/>
      <c r="E30" s="83"/>
      <c r="F30" s="83"/>
      <c r="G30" s="83"/>
    </row>
    <row r="31" spans="1:7" x14ac:dyDescent="0.2">
      <c r="A31" s="83"/>
      <c r="B31" s="81"/>
      <c r="C31" s="81"/>
    </row>
    <row r="32" spans="1:7" x14ac:dyDescent="0.2">
      <c r="A32" s="81"/>
      <c r="B32" s="82"/>
      <c r="C32" s="81"/>
    </row>
  </sheetData>
  <mergeCells count="1">
    <mergeCell ref="D3:G3"/>
  </mergeCells>
  <dataValidations count="2">
    <dataValidation type="whole" allowBlank="1" showInputMessage="1" showErrorMessage="1" prompt="numero entre 2020 et 2030_x000a_" sqref="K3" xr:uid="{A75666E9-C1DE-4163-BE6A-2B034FA5F658}">
      <formula1>2020</formula1>
      <formula2>2030</formula2>
    </dataValidation>
    <dataValidation type="whole" allowBlank="1" showInputMessage="1" showErrorMessage="1" prompt="numero entre 1 et 4" sqref="K4" xr:uid="{6218CC2B-920A-47C2-99A8-681BBAAA3A11}">
      <formula1>1</formula1>
      <formula2>4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10</vt:i4>
      </vt:variant>
      <vt:variant>
        <vt:lpstr>Benoemde bereiken</vt:lpstr>
      </vt:variant>
      <vt:variant>
        <vt:i4>1</vt:i4>
      </vt:variant>
    </vt:vector>
  </HeadingPairs>
  <TitlesOfParts>
    <vt:vector size="11" baseType="lpstr">
      <vt:lpstr>Facture</vt:lpstr>
      <vt:lpstr>Clients</vt:lpstr>
      <vt:lpstr>Parametre</vt:lpstr>
      <vt:lpstr>Recap_Formulaire</vt:lpstr>
      <vt:lpstr>avril 2022</vt:lpstr>
      <vt:lpstr>mai 2022</vt:lpstr>
      <vt:lpstr>juin 2022</vt:lpstr>
      <vt:lpstr>Trimestre_Formulaire (2)</vt:lpstr>
      <vt:lpstr>Trimestre_Formulaire</vt:lpstr>
      <vt:lpstr>trimestre 2_Résultat</vt:lpstr>
      <vt:lpstr>Facture!Afdrukbereik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Micheline</dc:creator>
  <cp:lastModifiedBy>BSA</cp:lastModifiedBy>
  <cp:lastPrinted>2022-04-30T18:13:31Z</cp:lastPrinted>
  <dcterms:created xsi:type="dcterms:W3CDTF">2000-07-27T22:20:36Z</dcterms:created>
  <dcterms:modified xsi:type="dcterms:W3CDTF">2022-05-04T08:00:26Z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TC010184691036</vt:lpwstr>
  </property>
</Properties>
</file>