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ede\Documents\"/>
    </mc:Choice>
  </mc:AlternateContent>
  <xr:revisionPtr revIDLastSave="0" documentId="13_ncr:1_{C729D1D5-F784-4867-B7F7-A31DEC5C261E}" xr6:coauthVersionLast="47" xr6:coauthVersionMax="47" xr10:uidLastSave="{00000000-0000-0000-0000-000000000000}"/>
  <bookViews>
    <workbookView xWindow="-108" yWindow="-108" windowWidth="23256" windowHeight="12576" activeTab="2" xr2:uid="{0DA9594D-41CA-416F-8D9D-457B3BF1E39F}"/>
  </bookViews>
  <sheets>
    <sheet name="Source" sheetId="2" r:id="rId1"/>
    <sheet name="Employé" sheetId="3" r:id="rId2"/>
    <sheet name="Affectation Chantier" sheetId="1" r:id="rId3"/>
  </sheets>
  <definedNames>
    <definedName name="Chantiers">T_C[Chantiers]</definedName>
    <definedName name="EnCours">'Affectation Chantier'!$C$7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" i="2" l="1"/>
  <c r="K12" i="2" s="1"/>
  <c r="G5" i="1"/>
  <c r="I5" i="1" s="1"/>
  <c r="G2" i="1"/>
  <c r="K8" i="2" l="1"/>
  <c r="K15" i="2"/>
  <c r="K16" i="2"/>
  <c r="K14" i="2"/>
  <c r="K4" i="2"/>
  <c r="K7" i="2"/>
  <c r="K11" i="2" s="1"/>
  <c r="K5" i="2"/>
  <c r="K13" i="2"/>
  <c r="G4" i="1"/>
  <c r="I4" i="1"/>
  <c r="K10" i="2" l="1"/>
  <c r="K6" i="2"/>
  <c r="K9" i="2"/>
  <c r="K5" i="1"/>
  <c r="M5" i="1" s="1"/>
  <c r="O5" i="1" s="1"/>
  <c r="Q5" i="1" s="1"/>
  <c r="S5" i="1" s="1"/>
  <c r="K4" i="1" l="1"/>
  <c r="M4" i="1"/>
  <c r="O4" i="1" l="1"/>
  <c r="Q4" i="1" l="1"/>
  <c r="S4" i="1" l="1"/>
  <c r="U5" i="1"/>
  <c r="U4" i="1" l="1"/>
  <c r="W5" i="1"/>
  <c r="W4" i="1" l="1"/>
  <c r="Y5" i="1"/>
  <c r="AA5" i="1" l="1"/>
  <c r="Y4" i="1"/>
  <c r="AA4" i="1" l="1"/>
  <c r="AC5" i="1"/>
  <c r="AE5" i="1" l="1"/>
  <c r="AC4" i="1"/>
  <c r="AE4" i="1" l="1"/>
  <c r="AG5" i="1"/>
  <c r="AI5" i="1" l="1"/>
  <c r="AG4" i="1"/>
  <c r="AK5" i="1" l="1"/>
  <c r="AI4" i="1"/>
  <c r="AM5" i="1" l="1"/>
  <c r="AK4" i="1"/>
  <c r="AM4" i="1" l="1"/>
  <c r="AO5" i="1"/>
  <c r="AO4" i="1" l="1"/>
  <c r="AQ5" i="1"/>
  <c r="AQ4" i="1" l="1"/>
  <c r="AS5" i="1"/>
  <c r="AU5" i="1" l="1"/>
  <c r="AS4" i="1"/>
  <c r="AU4" i="1" l="1"/>
  <c r="AW5" i="1"/>
  <c r="AY5" i="1" l="1"/>
  <c r="AW4" i="1"/>
  <c r="AY4" i="1" l="1"/>
  <c r="BA5" i="1"/>
  <c r="BC5" i="1" l="1"/>
  <c r="BA4" i="1"/>
  <c r="BC4" i="1" l="1"/>
  <c r="BE5" i="1"/>
  <c r="BE4" i="1" l="1"/>
  <c r="BG5" i="1"/>
  <c r="BG4" i="1" l="1"/>
  <c r="BI5" i="1"/>
  <c r="BK5" i="1" s="1"/>
  <c r="BM5" i="1" s="1"/>
  <c r="BO5" i="1" s="1"/>
  <c r="BI4" i="1" l="1"/>
  <c r="BK4" i="1" l="1"/>
  <c r="BO4" i="1" l="1"/>
  <c r="BM4" i="1"/>
</calcChain>
</file>

<file path=xl/sharedStrings.xml><?xml version="1.0" encoding="utf-8"?>
<sst xmlns="http://schemas.openxmlformats.org/spreadsheetml/2006/main" count="138" uniqueCount="71">
  <si>
    <t>Chantiers</t>
  </si>
  <si>
    <t>Horaires</t>
  </si>
  <si>
    <t>Mois</t>
  </si>
  <si>
    <t>Num</t>
  </si>
  <si>
    <t>Annee</t>
  </si>
  <si>
    <t>jour férié</t>
  </si>
  <si>
    <t>Jour</t>
  </si>
  <si>
    <t>Janvier</t>
  </si>
  <si>
    <t>Année</t>
  </si>
  <si>
    <t>Nuit</t>
  </si>
  <si>
    <t>Fevrier</t>
  </si>
  <si>
    <t>1 er janvier</t>
  </si>
  <si>
    <t>=DATE(O3;1;1)'</t>
  </si>
  <si>
    <t>Mars</t>
  </si>
  <si>
    <t>Pâques</t>
  </si>
  <si>
    <t>=ARRONDI(DATE($O$3;4;MOD(234-11*MOD($O$3;19);30))/7;)*7-6'</t>
  </si>
  <si>
    <t xml:space="preserve">Avril </t>
  </si>
  <si>
    <t>Lundi de Pâques</t>
  </si>
  <si>
    <t>=O5+1'</t>
  </si>
  <si>
    <t>Mai</t>
  </si>
  <si>
    <t>1er mai</t>
  </si>
  <si>
    <t>=DATE($O$3;5;1)'</t>
  </si>
  <si>
    <t>Juin</t>
  </si>
  <si>
    <t>=DATE($O$3;5;8)'</t>
  </si>
  <si>
    <t>Juillet</t>
  </si>
  <si>
    <t>Ascencion</t>
  </si>
  <si>
    <t>=O5+39'</t>
  </si>
  <si>
    <t>Aout</t>
  </si>
  <si>
    <t>Pentecote</t>
  </si>
  <si>
    <t>=O5+49'</t>
  </si>
  <si>
    <t>Septembre</t>
  </si>
  <si>
    <t>Octobre</t>
  </si>
  <si>
    <t>Novembre</t>
  </si>
  <si>
    <t>Decembre</t>
  </si>
  <si>
    <t>Julien</t>
  </si>
  <si>
    <t>Eric</t>
  </si>
  <si>
    <t>Greg</t>
  </si>
  <si>
    <t>Remi</t>
  </si>
  <si>
    <t>Angeline</t>
  </si>
  <si>
    <t>Vincent</t>
  </si>
  <si>
    <t>Franck</t>
  </si>
  <si>
    <t>Fred</t>
  </si>
  <si>
    <t>Employés</t>
  </si>
  <si>
    <t>J</t>
  </si>
  <si>
    <t>N</t>
  </si>
  <si>
    <t>Horaire</t>
  </si>
  <si>
    <t>Marco</t>
  </si>
  <si>
    <t>Regis</t>
  </si>
  <si>
    <t>Stephane</t>
  </si>
  <si>
    <t>Lundi de pentecote</t>
  </si>
  <si>
    <t>=O5+50'</t>
  </si>
  <si>
    <t>15 Aout</t>
  </si>
  <si>
    <t>1er novembre</t>
  </si>
  <si>
    <t>Noel</t>
  </si>
  <si>
    <t>Apt</t>
  </si>
  <si>
    <t>Chantier</t>
  </si>
  <si>
    <t>Valerie</t>
  </si>
  <si>
    <t>Serr</t>
  </si>
  <si>
    <t>Cha E</t>
  </si>
  <si>
    <t>Can</t>
  </si>
  <si>
    <t>Od</t>
  </si>
  <si>
    <t>Mand</t>
  </si>
  <si>
    <t>Pri</t>
  </si>
  <si>
    <t>D</t>
  </si>
  <si>
    <t>Cœ</t>
  </si>
  <si>
    <t>Thia</t>
  </si>
  <si>
    <t>Chatil</t>
  </si>
  <si>
    <t>grand</t>
  </si>
  <si>
    <t>ec</t>
  </si>
  <si>
    <t>avig</t>
  </si>
  <si>
    <t>Msll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</si>
</sst>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\ yyyy"/>
    <numFmt numFmtId="165" formatCode="d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patternFill patternType="solid">
        <fgColor theme="0" tint="-0.34998626667073579"/>
        <bgColor auto="1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3" borderId="2" xfId="0" applyFont="1" applyFill="1" applyBorder="1"/>
    <xf numFmtId="0" fontId="1" fillId="4" borderId="3" xfId="0" applyFont="1" applyFill="1" applyBorder="1"/>
    <xf numFmtId="0" fontId="1" fillId="4" borderId="4" xfId="0" applyFont="1" applyFill="1" applyBorder="1"/>
    <xf numFmtId="0" fontId="1" fillId="5" borderId="3" xfId="0" applyFont="1" applyFill="1" applyBorder="1"/>
    <xf numFmtId="0" fontId="1" fillId="5" borderId="4" xfId="0" applyFont="1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4" fontId="0" fillId="0" borderId="0" xfId="0" applyNumberFormat="1"/>
    <xf numFmtId="49" fontId="0" fillId="0" borderId="0" xfId="0" quotePrefix="1" applyNumberFormat="1"/>
    <xf numFmtId="0" fontId="0" fillId="0" borderId="0" xfId="0" quotePrefix="1"/>
    <xf numFmtId="16" fontId="0" fillId="0" borderId="0" xfId="0" applyNumberFormat="1"/>
    <xf numFmtId="0" fontId="0" fillId="0" borderId="10" xfId="0" applyBorder="1"/>
    <xf numFmtId="0" fontId="0" fillId="0" borderId="11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22" xfId="0" applyBorder="1"/>
    <xf numFmtId="0" fontId="0" fillId="0" borderId="23" xfId="0" applyBorder="1"/>
    <xf numFmtId="0" fontId="0" fillId="0" borderId="19" xfId="0" applyBorder="1"/>
    <xf numFmtId="0" fontId="0" fillId="0" borderId="21" xfId="0" applyBorder="1"/>
    <xf numFmtId="0" fontId="0" fillId="0" borderId="20" xfId="0" applyBorder="1"/>
    <xf numFmtId="0" fontId="0" fillId="0" borderId="24" xfId="0" applyBorder="1"/>
    <xf numFmtId="0" fontId="5" fillId="8" borderId="2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9" borderId="24" xfId="0" applyFont="1" applyFill="1" applyBorder="1" applyAlignment="1">
      <alignment horizontal="center" vertical="center"/>
    </xf>
    <xf numFmtId="0" fontId="5" fillId="10" borderId="24" xfId="0" applyFont="1" applyFill="1" applyBorder="1" applyAlignment="1">
      <alignment horizontal="center" vertical="center"/>
    </xf>
    <xf numFmtId="0" fontId="5" fillId="7" borderId="24" xfId="0" applyFont="1" applyFill="1" applyBorder="1" applyAlignment="1">
      <alignment horizontal="center" vertical="center"/>
    </xf>
    <xf numFmtId="0" fontId="5" fillId="11" borderId="24" xfId="0" applyFont="1" applyFill="1" applyBorder="1" applyAlignment="1">
      <alignment horizontal="center" vertical="center"/>
    </xf>
    <xf numFmtId="0" fontId="5" fillId="12" borderId="24" xfId="0" applyFont="1" applyFill="1" applyBorder="1" applyAlignment="1">
      <alignment horizontal="center" vertical="center"/>
    </xf>
    <xf numFmtId="0" fontId="5" fillId="13" borderId="24" xfId="0" applyFont="1" applyFill="1" applyBorder="1" applyAlignment="1">
      <alignment horizontal="center" vertical="center"/>
    </xf>
    <xf numFmtId="0" fontId="5" fillId="14" borderId="24" xfId="0" applyFont="1" applyFill="1" applyBorder="1" applyAlignment="1">
      <alignment horizontal="center" vertical="center"/>
    </xf>
    <xf numFmtId="0" fontId="5" fillId="15" borderId="24" xfId="0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16" borderId="2" xfId="0" applyFont="1" applyFill="1" applyBorder="1" applyAlignment="1">
      <alignment horizontal="center" vertical="center"/>
    </xf>
    <xf numFmtId="0" fontId="6" fillId="7" borderId="0" xfId="0" applyFont="1" applyFill="1" applyAlignment="1">
      <alignment horizontal="left" vertical="center"/>
    </xf>
    <xf numFmtId="0" fontId="6" fillId="7" borderId="0" xfId="0" applyFont="1" applyFill="1"/>
    <xf numFmtId="0" fontId="6" fillId="17" borderId="0" xfId="0" applyFont="1" applyFill="1"/>
    <xf numFmtId="164" fontId="3" fillId="6" borderId="12" xfId="0" applyNumberFormat="1" applyFont="1" applyFill="1" applyBorder="1" applyAlignment="1">
      <alignment horizontal="center" vertical="center"/>
    </xf>
    <xf numFmtId="164" fontId="3" fillId="6" borderId="13" xfId="0" applyNumberFormat="1" applyFont="1" applyFill="1" applyBorder="1" applyAlignment="1">
      <alignment horizontal="center" vertical="center"/>
    </xf>
    <xf numFmtId="164" fontId="3" fillId="6" borderId="14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165" fontId="0" fillId="0" borderId="18" xfId="0" applyNumberFormat="1" applyBorder="1" applyAlignment="1">
      <alignment horizontal="center" vertical="center"/>
    </xf>
  </cellXfs>
  <cellStyles count="1">
    <cellStyle name="Normal" xfId="0" builtinId="0"/>
  </cellStyles>
  <dxfs count="136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0070C0"/>
        </patternFill>
      </fill>
    </dxf>
    <dxf>
      <font>
        <b/>
        <i val="0"/>
        <strike val="0"/>
        <color auto="1"/>
      </font>
      <fill>
        <patternFill>
          <bgColor theme="7" tint="-0.24994659260841701"/>
        </patternFill>
      </fill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thin">
          <color auto="1"/>
        </left>
        <right/>
        <top/>
        <bottom style="thin">
          <color auto="1"/>
        </bottom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medium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thin">
          <color auto="1"/>
        </left>
        <right style="medium">
          <color auto="1"/>
        </right>
        <top/>
        <bottom style="thin">
          <color auto="1"/>
        </bottom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medium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thin">
          <color auto="1"/>
        </left>
        <right style="medium">
          <color auto="1"/>
        </right>
        <top/>
        <bottom style="thin">
          <color auto="1"/>
        </bottom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medium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thin">
          <color auto="1"/>
        </left>
        <right/>
        <top/>
        <bottom style="thin">
          <color auto="1"/>
        </bottom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medium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thin">
          <color auto="1"/>
        </left>
        <right style="medium">
          <color auto="1"/>
        </right>
        <top/>
        <bottom style="thin">
          <color auto="1"/>
        </bottom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medium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thin">
          <color auto="1"/>
        </left>
        <right style="medium">
          <color auto="1"/>
        </right>
        <top/>
        <bottom style="thin">
          <color auto="1"/>
        </bottom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medium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thin">
          <color auto="1"/>
        </left>
        <right style="medium">
          <color auto="1"/>
        </right>
        <top/>
        <bottom style="thin">
          <color auto="1"/>
        </bottom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medium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thin">
          <color auto="1"/>
        </left>
        <right style="medium">
          <color auto="1"/>
        </right>
        <top/>
        <bottom style="thin">
          <color auto="1"/>
        </bottom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medium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thin">
          <color auto="1"/>
        </left>
        <right style="medium">
          <color auto="1"/>
        </right>
        <top/>
        <bottom style="thin">
          <color auto="1"/>
        </bottom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medium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thin">
          <color auto="1"/>
        </left>
        <right style="medium">
          <color auto="1"/>
        </right>
        <top/>
        <bottom style="thin">
          <color auto="1"/>
        </bottom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medium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thin">
          <color auto="1"/>
        </left>
        <right style="medium">
          <color auto="1"/>
        </right>
        <top/>
        <bottom style="thin">
          <color auto="1"/>
        </bottom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medium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thin">
          <color auto="1"/>
        </left>
        <right style="medium">
          <color auto="1"/>
        </right>
        <top/>
        <bottom style="thin">
          <color auto="1"/>
        </bottom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medium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thin">
          <color auto="1"/>
        </left>
        <right style="medium">
          <color auto="1"/>
        </right>
        <top/>
        <bottom style="thin">
          <color auto="1"/>
        </bottom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medium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thin">
          <color auto="1"/>
        </left>
        <right style="medium">
          <color auto="1"/>
        </right>
        <top/>
        <bottom style="thin">
          <color auto="1"/>
        </bottom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medium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thin">
          <color auto="1"/>
        </left>
        <right style="medium">
          <color auto="1"/>
        </right>
        <top/>
        <bottom style="thin">
          <color auto="1"/>
        </bottom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medium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thin">
          <color auto="1"/>
        </left>
        <right style="medium">
          <color auto="1"/>
        </right>
        <top/>
        <bottom style="thin">
          <color auto="1"/>
        </bottom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medium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thin">
          <color auto="1"/>
        </left>
        <right style="medium">
          <color auto="1"/>
        </right>
        <top/>
        <bottom style="thin">
          <color auto="1"/>
        </bottom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medium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thin">
          <color auto="1"/>
        </left>
        <right style="medium">
          <color auto="1"/>
        </right>
        <top/>
        <bottom style="thin">
          <color auto="1"/>
        </bottom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medium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thin">
          <color auto="1"/>
        </left>
        <right style="medium">
          <color auto="1"/>
        </right>
        <top/>
        <bottom style="thin">
          <color auto="1"/>
        </bottom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medium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thin">
          <color auto="1"/>
        </left>
        <right style="medium">
          <color auto="1"/>
        </right>
        <top/>
        <bottom style="thin">
          <color auto="1"/>
        </bottom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medium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thin">
          <color auto="1"/>
        </left>
        <right style="medium">
          <color auto="1"/>
        </right>
        <top/>
        <bottom style="thin">
          <color auto="1"/>
        </bottom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medium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thin">
          <color auto="1"/>
        </left>
        <right style="medium">
          <color auto="1"/>
        </right>
        <top/>
        <bottom style="thin">
          <color auto="1"/>
        </bottom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medium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thin">
          <color auto="1"/>
        </left>
        <right/>
        <top/>
        <bottom style="thin">
          <color auto="1"/>
        </bottom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medium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thin">
          <color auto="1"/>
        </left>
        <right style="medium">
          <color auto="1"/>
        </right>
        <top/>
        <bottom style="thin">
          <color auto="1"/>
        </bottom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medium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thin">
          <color auto="1"/>
        </left>
        <right style="medium">
          <color auto="1"/>
        </right>
        <top/>
        <bottom style="thin">
          <color auto="1"/>
        </bottom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medium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thin">
          <color auto="1"/>
        </left>
        <right style="medium">
          <color auto="1"/>
        </right>
        <top/>
        <bottom style="thin">
          <color auto="1"/>
        </bottom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medium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thin">
          <color auto="1"/>
        </left>
        <right style="medium">
          <color auto="1"/>
        </right>
        <top/>
        <bottom style="thin">
          <color auto="1"/>
        </bottom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medium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thin">
          <color auto="1"/>
        </left>
        <right style="medium">
          <color auto="1"/>
        </right>
        <top/>
        <bottom style="thin">
          <color auto="1"/>
        </bottom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medium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thin">
          <color auto="1"/>
        </left>
        <right style="medium">
          <color auto="1"/>
        </right>
        <top/>
        <bottom style="thin">
          <color auto="1"/>
        </bottom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medium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thin">
          <color auto="1"/>
        </left>
        <right style="medium">
          <color auto="1"/>
        </right>
        <top/>
        <bottom style="thin">
          <color auto="1"/>
        </bottom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medium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thin">
          <color auto="1"/>
        </left>
        <right/>
        <top/>
        <bottom style="thin">
          <color auto="1"/>
        </bottom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medium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/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</dxf>
    <dxf>
      <border diagonalUp="0" diagonalDown="0" outline="0">
        <left/>
        <right style="medium">
          <color auto="1"/>
        </right>
        <top/>
        <bottom style="medium">
          <color auto="1"/>
        </bottom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6" fmlaLink="Source!$I$3" fmlaRange="Source!$G$3:$H$14" noThreeD="1" sel="1" val="0"/>
</file>

<file path=xl/ctrlProps/ctrlProp2.xml><?xml version="1.0" encoding="utf-8"?>
<formControlPr xmlns="http://schemas.microsoft.com/office/spreadsheetml/2009/9/main" objectType="Drop" dropStyle="combo" dx="26" fmlaLink="Source!$F$3" fmlaRange="Source!$D$3:$E$14" noThreeD="1" sel="4" val="3"/>
</file>

<file path=xl/ctrlProps/ctrlProp3.xml><?xml version="1.0" encoding="utf-8"?>
<formControlPr xmlns="http://schemas.microsoft.com/office/spreadsheetml/2009/9/main" objectType="Drop" dropStyle="combo" dx="26" fmlaLink="Source!$C$3" fmlaRange="Source!$B$3:$B$4" noThreeD="1" sel="1" val="0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632460</xdr:colOff>
          <xdr:row>2</xdr:row>
          <xdr:rowOff>0</xdr:rowOff>
        </xdr:from>
        <xdr:to>
          <xdr:col>2</xdr:col>
          <xdr:colOff>777240</xdr:colOff>
          <xdr:row>3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</xdr:row>
          <xdr:rowOff>175260</xdr:rowOff>
        </xdr:from>
        <xdr:to>
          <xdr:col>2</xdr:col>
          <xdr:colOff>777240</xdr:colOff>
          <xdr:row>4</xdr:row>
          <xdr:rowOff>7620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</xdr:row>
          <xdr:rowOff>0</xdr:rowOff>
        </xdr:from>
        <xdr:to>
          <xdr:col>2</xdr:col>
          <xdr:colOff>777240</xdr:colOff>
          <xdr:row>4</xdr:row>
          <xdr:rowOff>182880</xdr:rowOff>
        </xdr:to>
        <xdr:sp macro="" textlink="">
          <xdr:nvSpPr>
            <xdr:cNvPr id="3076" name="Drop Dow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121920</xdr:colOff>
          <xdr:row>13</xdr:row>
          <xdr:rowOff>0</xdr:rowOff>
        </xdr:from>
        <xdr:to>
          <xdr:col>2</xdr:col>
          <xdr:colOff>914400</xdr:colOff>
          <xdr:row>15</xdr:row>
          <xdr:rowOff>0</xdr:rowOff>
        </xdr:to>
        <xdr:sp macro="" textlink="">
          <xdr:nvSpPr>
            <xdr:cNvPr id="3083" name="Button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2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223472</xdr:colOff>
      <xdr:row>1</xdr:row>
      <xdr:rowOff>23445</xdr:rowOff>
    </xdr:from>
    <xdr:to>
      <xdr:col>2</xdr:col>
      <xdr:colOff>543658</xdr:colOff>
      <xdr:row>1</xdr:row>
      <xdr:rowOff>343631</xdr:rowOff>
    </xdr:to>
    <xdr:pic macro="[0]!Feuil1.retourAujourd">
      <xdr:nvPicPr>
        <xdr:cNvPr id="3" name="Graphique 2" descr="Répéter avec un remplissage uni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932718" y="216876"/>
          <a:ext cx="320186" cy="320186"/>
        </a:xfrm>
        <a:prstGeom prst="rect">
          <a:avLst/>
        </a:prstGeom>
      </xdr:spPr>
    </xdr:pic>
    <xdr:clientData/>
  </xdr:twoCellAnchor>
  <xdr:twoCellAnchor editAs="oneCell">
    <xdr:from>
      <xdr:col>19</xdr:col>
      <xdr:colOff>908</xdr:colOff>
      <xdr:row>1</xdr:row>
      <xdr:rowOff>2269</xdr:rowOff>
    </xdr:from>
    <xdr:to>
      <xdr:col>20</xdr:col>
      <xdr:colOff>162730</xdr:colOff>
      <xdr:row>2</xdr:row>
      <xdr:rowOff>17269</xdr:rowOff>
    </xdr:to>
    <xdr:pic macro="[0]!Feuil1.MoisP">
      <xdr:nvPicPr>
        <xdr:cNvPr id="5" name="Graphique 4" descr="Retour avec un remplissage uni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5857422" y="198212"/>
          <a:ext cx="390422" cy="396000"/>
        </a:xfrm>
        <a:prstGeom prst="rect">
          <a:avLst/>
        </a:prstGeom>
      </xdr:spPr>
    </xdr:pic>
    <xdr:clientData/>
  </xdr:twoCellAnchor>
  <xdr:twoCellAnchor editAs="oneCell">
    <xdr:from>
      <xdr:col>53</xdr:col>
      <xdr:colOff>32657</xdr:colOff>
      <xdr:row>0</xdr:row>
      <xdr:rowOff>195942</xdr:rowOff>
    </xdr:from>
    <xdr:to>
      <xdr:col>54</xdr:col>
      <xdr:colOff>200057</xdr:colOff>
      <xdr:row>2</xdr:row>
      <xdr:rowOff>14999</xdr:rowOff>
    </xdr:to>
    <xdr:pic macro="[0]!Feuil1.MoisS">
      <xdr:nvPicPr>
        <xdr:cNvPr id="7" name="Graphique 6" descr="Retour avec un remplissage uni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3661571" y="195942"/>
          <a:ext cx="396000" cy="396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8626BCE-37AF-469E-BE14-5D5F1D29F6DA}" name="Tableau3" displayName="Tableau3" ref="B1:B13" totalsRowShown="0">
  <autoFilter ref="B1:B13" xr:uid="{1CBFD290-27B8-4FB3-AAA6-848626B3E6C6}"/>
  <tableColumns count="1">
    <tableColumn id="1" xr3:uid="{EEBC0198-16A4-4F55-A9D6-5A599B0F2B9C}" name="Employés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F3BA624-7D37-4CAC-87A4-0E456C1DD0BE}" name="T_C" displayName="T_C" ref="D1:D16" totalsRowShown="0" headerRowDxfId="135" dataDxfId="133" headerRowBorderDxfId="134" tableBorderDxfId="132">
  <autoFilter ref="D1:D16" xr:uid="{3F3BA624-7D37-4CAC-87A4-0E456C1DD0BE}"/>
  <tableColumns count="1">
    <tableColumn id="1" xr3:uid="{C74497DA-0876-49E7-8F0C-DA8DDE938A11}" name="Chantiers" dataDxfId="131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434EC26-B949-419C-B094-2496CD9EFF1E}" name="Tableau5" displayName="Tableau5" ref="F7:BP9" headerRowCount="0" totalsRowShown="0" tableBorderDxfId="130">
  <tableColumns count="63">
    <tableColumn id="1" xr3:uid="{1024627F-16A1-4BC9-B1AE-6814203E5822}" name="Colonne1" headerRowDxfId="129" dataDxfId="128"/>
    <tableColumn id="2" xr3:uid="{9AECDD1F-DD17-410B-9940-D8A232103926}" name="Colonne2" headerRowDxfId="127" dataDxfId="126"/>
    <tableColumn id="3" xr3:uid="{8BAA8672-BD72-470C-9BA0-20DDE28FFD9D}" name="Colonne3" headerRowDxfId="125" dataDxfId="124"/>
    <tableColumn id="4" xr3:uid="{85815CEF-64AB-424A-89CA-C356507856E0}" name="Colonne4" headerRowDxfId="123" dataDxfId="122"/>
    <tableColumn id="5" xr3:uid="{4902E397-3540-4E00-B5A4-67D80466F054}" name="Colonne5" headerRowDxfId="121" dataDxfId="120"/>
    <tableColumn id="6" xr3:uid="{79A93EDD-2561-4571-B1E3-8BCE4BAF0B87}" name="Colonne6" headerRowDxfId="119" dataDxfId="118"/>
    <tableColumn id="7" xr3:uid="{23FFD5A8-22E6-4CEB-B285-2FCDC79F8808}" name="Colonne7" headerRowDxfId="117" dataDxfId="116"/>
    <tableColumn id="8" xr3:uid="{875BC1D4-29A7-4080-9239-E7579DABDB7D}" name="Colonne8" headerRowDxfId="115" dataDxfId="114"/>
    <tableColumn id="9" xr3:uid="{EC1CA987-F974-436F-BCAA-0558847E8DA6}" name="Colonne9" headerRowDxfId="113" dataDxfId="112"/>
    <tableColumn id="10" xr3:uid="{2E67AE4D-C4A7-4E7B-91E2-8083677978C5}" name="Colonne10" headerRowDxfId="111" dataDxfId="110"/>
    <tableColumn id="11" xr3:uid="{DF3ACA6E-8417-4066-8867-184BA0EB61B4}" name="Colonne11" headerRowDxfId="109" dataDxfId="108"/>
    <tableColumn id="12" xr3:uid="{B5CC32EF-AA09-4F2D-856F-A83D4610E09D}" name="Colonne12" headerRowDxfId="107" dataDxfId="106"/>
    <tableColumn id="13" xr3:uid="{6BFB9003-FF43-4939-98F1-4B2395C18BFC}" name="Colonne13" headerRowDxfId="105" dataDxfId="104"/>
    <tableColumn id="14" xr3:uid="{6E94F39F-11A5-4982-B66E-1BFA71858638}" name="Colonne14" headerRowDxfId="103" dataDxfId="102"/>
    <tableColumn id="15" xr3:uid="{C720B2C2-2A46-45A8-92E1-3F075562BFCE}" name="Colonne15" headerRowDxfId="101" dataDxfId="100"/>
    <tableColumn id="16" xr3:uid="{E3D201A4-8CF2-4DC5-B779-E365DCA9CE17}" name="Colonne16" headerRowDxfId="99" dataDxfId="98"/>
    <tableColumn id="17" xr3:uid="{83DE4955-D129-44C0-A065-1B82C583D1BF}" name="Colonne17" headerRowDxfId="97" dataDxfId="96"/>
    <tableColumn id="18" xr3:uid="{75081AC3-9FF1-4D10-B957-AABBFDD5FB6D}" name="Colonne18" headerRowDxfId="95" dataDxfId="94"/>
    <tableColumn id="19" xr3:uid="{FC0FE965-C170-4F6E-A39D-227E585872B3}" name="Colonne19" headerRowDxfId="93" dataDxfId="92"/>
    <tableColumn id="20" xr3:uid="{822BE24C-21A1-4E20-98D7-1BB8FE2D04B3}" name="Colonne20" headerRowDxfId="91" dataDxfId="90"/>
    <tableColumn id="21" xr3:uid="{7193B895-5E94-4332-AF07-64212200FF8C}" name="Colonne21" headerRowDxfId="89" dataDxfId="88"/>
    <tableColumn id="22" xr3:uid="{39014128-FFC0-4E51-B3C6-76F78C1BF8A7}" name="Colonne22" headerRowDxfId="87" dataDxfId="86"/>
    <tableColumn id="23" xr3:uid="{2A221159-F9F3-42DA-B979-FC09DB7D292A}" name="Colonne23" headerRowDxfId="85" dataDxfId="84"/>
    <tableColumn id="24" xr3:uid="{3E0BC551-9BD8-4FFE-98B8-33FC81CB2B84}" name="Colonne24" headerRowDxfId="83" dataDxfId="82"/>
    <tableColumn id="25" xr3:uid="{19827A35-6FE6-4269-8698-D0E212BDB9BE}" name="Colonne25" headerRowDxfId="81" dataDxfId="80"/>
    <tableColumn id="26" xr3:uid="{C6B0EAC1-E653-4F4B-BEA2-1DAFEE7C25E8}" name="Colonne26" headerRowDxfId="79" dataDxfId="78"/>
    <tableColumn id="27" xr3:uid="{D536035C-F0B7-4EAE-9A5D-B39E4A0E8BC2}" name="Colonne27" headerRowDxfId="77" dataDxfId="76"/>
    <tableColumn id="28" xr3:uid="{982510EA-5DA7-4674-A785-0B8DFF3689F5}" name="Colonne28" headerRowDxfId="75" dataDxfId="74"/>
    <tableColumn id="29" xr3:uid="{62B3AEF4-A51E-4289-BC50-DE4D010FD23D}" name="Colonne29" headerRowDxfId="73" dataDxfId="72"/>
    <tableColumn id="30" xr3:uid="{92A771A2-D967-40EC-B2EB-BC8BFB914961}" name="Colonne30" headerRowDxfId="71" dataDxfId="70"/>
    <tableColumn id="31" xr3:uid="{D5BE1180-5CB6-4539-9507-96F11F4D05E6}" name="Colonne31" headerRowDxfId="69" dataDxfId="68"/>
    <tableColumn id="32" xr3:uid="{0CEA7883-2DCF-4868-A20B-5415CDB90682}" name="Colonne32" headerRowDxfId="67" dataDxfId="66"/>
    <tableColumn id="33" xr3:uid="{34E783A8-4716-40B8-9E52-CE0D1C45B408}" name="Colonne33" headerRowDxfId="65" dataDxfId="64"/>
    <tableColumn id="34" xr3:uid="{280AF52C-D798-43AE-993C-D8715CC7901A}" name="Colonne34" headerRowDxfId="63" dataDxfId="62"/>
    <tableColumn id="35" xr3:uid="{7EF2A2E4-A626-43D6-AE47-6988FD23E056}" name="Colonne35" headerRowDxfId="61" dataDxfId="60"/>
    <tableColumn id="36" xr3:uid="{C8C68C34-44DD-4025-8653-EEC7F17A6376}" name="Colonne36" headerRowDxfId="59" dataDxfId="58"/>
    <tableColumn id="37" xr3:uid="{3A619DE4-FE24-4F13-A69C-77076BF00FB9}" name="Colonne37" headerRowDxfId="57" dataDxfId="56"/>
    <tableColumn id="38" xr3:uid="{57A34B55-C231-4629-864F-23CA24B2A6CA}" name="Colonne38" headerRowDxfId="55" dataDxfId="54"/>
    <tableColumn id="39" xr3:uid="{37F4A61E-BFB0-47CD-A666-ABB41DA4B06F}" name="Colonne39" headerRowDxfId="53" dataDxfId="52"/>
    <tableColumn id="40" xr3:uid="{39D0005C-C376-4C78-B131-E63D70A5BB44}" name="Colonne40" headerRowDxfId="51" dataDxfId="50"/>
    <tableColumn id="41" xr3:uid="{C2516770-DEAB-4756-8D3F-8C2CB3A18CAF}" name="Colonne41" headerRowDxfId="49" dataDxfId="48"/>
    <tableColumn id="42" xr3:uid="{7B05791B-91C3-4F34-A544-4A5203412916}" name="Colonne42" headerRowDxfId="47" dataDxfId="46"/>
    <tableColumn id="43" xr3:uid="{B61207EC-22C7-4B9D-955E-BDA44C12AF8A}" name="Colonne43" headerRowDxfId="45" dataDxfId="44"/>
    <tableColumn id="44" xr3:uid="{FF665A5E-7DA2-424D-B488-E0F42F574E88}" name="Colonne44" headerRowDxfId="43" dataDxfId="42"/>
    <tableColumn id="45" xr3:uid="{3C5278D3-FCE2-44C6-BB9A-28D68ADB86F7}" name="Colonne45" headerRowDxfId="41" dataDxfId="40"/>
    <tableColumn id="46" xr3:uid="{2C3E977F-BFFF-416E-A177-119B20A4FD7F}" name="Colonne46" headerRowDxfId="39" dataDxfId="38"/>
    <tableColumn id="47" xr3:uid="{32119D4D-90BC-48C5-81A7-9BE57D671F6E}" name="Colonne47" headerRowDxfId="37" dataDxfId="36"/>
    <tableColumn id="48" xr3:uid="{0D0FD69C-FC20-4717-9867-607A88663DBA}" name="Colonne48" headerRowDxfId="35" dataDxfId="34"/>
    <tableColumn id="49" xr3:uid="{8088E90B-7CE3-4499-ADA8-351E675A1DDC}" name="Colonne49" headerRowDxfId="33" dataDxfId="32"/>
    <tableColumn id="50" xr3:uid="{4DF18D69-998E-4FBA-AF91-21DC4813E8A0}" name="Colonne50" headerRowDxfId="31" dataDxfId="30"/>
    <tableColumn id="51" xr3:uid="{31009773-10F9-484C-B628-BD2307199040}" name="Colonne51" headerRowDxfId="29" dataDxfId="28"/>
    <tableColumn id="52" xr3:uid="{95243F1D-80C1-4951-A61F-A308B0D6B34C}" name="Colonne52" headerRowDxfId="27" dataDxfId="26"/>
    <tableColumn id="53" xr3:uid="{2D7C093D-5C13-4586-8300-7863DBD7BC99}" name="Colonne53" headerRowDxfId="25" dataDxfId="24"/>
    <tableColumn id="54" xr3:uid="{5D87634D-4196-4A19-8C45-EF9FD3689B3C}" name="Colonne54" headerRowDxfId="23" dataDxfId="22"/>
    <tableColumn id="55" xr3:uid="{132C142D-603A-400F-82CC-95821545FA77}" name="Colonne55" headerRowDxfId="21" dataDxfId="20"/>
    <tableColumn id="56" xr3:uid="{4AFCB19C-F597-4A6C-B518-35F795BDE867}" name="Colonne56" headerRowDxfId="19" dataDxfId="18"/>
    <tableColumn id="57" xr3:uid="{9E42D32F-4C45-49C5-AB0B-EB88681D4BD8}" name="Colonne57" headerRowDxfId="17" dataDxfId="16"/>
    <tableColumn id="58" xr3:uid="{2F25522F-90D5-4F5F-A3BE-73C13E8A6536}" name="Colonne58" headerRowDxfId="15" dataDxfId="14"/>
    <tableColumn id="59" xr3:uid="{037968FA-C37E-47C8-91CE-31A7A871AC78}" name="Colonne59" headerRowDxfId="13" dataDxfId="12"/>
    <tableColumn id="60" xr3:uid="{68683CD4-A9C6-42FD-A91A-76BDCA1BEC69}" name="Colonne60" headerRowDxfId="11" dataDxfId="10"/>
    <tableColumn id="61" xr3:uid="{AB2AA86B-7C96-443F-A381-E9DBB11F1DE6}" name="Colonne61" headerRowDxfId="9" dataDxfId="8"/>
    <tableColumn id="62" xr3:uid="{BD304A3A-2ACE-458B-9C32-42FCCB4A4BC9}" name="Colonne62" headerRowDxfId="7" dataDxfId="6"/>
    <tableColumn id="63" xr3:uid="{24D719E4-BB06-49D2-A9D4-ADF679A1E6EA}" name="Colonne63" headerRowDxfId="5" dataDxfId="4"/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C17C7-264D-4571-95E3-28783058C8D8}">
  <sheetPr codeName="Feuil2"/>
  <dimension ref="B1:L22"/>
  <sheetViews>
    <sheetView workbookViewId="0">
      <selection activeCell="K4" sqref="K4"/>
    </sheetView>
  </sheetViews>
  <sheetFormatPr baseColWidth="10" defaultRowHeight="14.4" x14ac:dyDescent="0.3"/>
  <cols>
    <col min="1" max="1" width="11.33203125" bestFit="1" customWidth="1"/>
    <col min="3" max="3" width="4.6640625" customWidth="1"/>
    <col min="4" max="4" width="9.77734375" bestFit="1" customWidth="1"/>
    <col min="5" max="5" width="5.109375" bestFit="1" customWidth="1"/>
    <col min="6" max="6" width="5" customWidth="1"/>
    <col min="7" max="7" width="6.44140625" bestFit="1" customWidth="1"/>
    <col min="8" max="8" width="5.109375" bestFit="1" customWidth="1"/>
    <col min="9" max="9" width="7.21875" customWidth="1"/>
    <col min="10" max="10" width="16.6640625" bestFit="1" customWidth="1"/>
    <col min="11" max="11" width="10.5546875" bestFit="1" customWidth="1"/>
    <col min="12" max="12" width="13.33203125" bestFit="1" customWidth="1"/>
  </cols>
  <sheetData>
    <row r="1" spans="2:12" ht="15" thickBot="1" x14ac:dyDescent="0.35"/>
    <row r="2" spans="2:12" ht="15" thickBot="1" x14ac:dyDescent="0.35">
      <c r="B2" s="1" t="s">
        <v>1</v>
      </c>
      <c r="D2" s="2" t="s">
        <v>2</v>
      </c>
      <c r="E2" s="3" t="s">
        <v>3</v>
      </c>
      <c r="G2" s="4" t="s">
        <v>4</v>
      </c>
      <c r="H2" s="5" t="s">
        <v>3</v>
      </c>
      <c r="J2" t="s">
        <v>5</v>
      </c>
    </row>
    <row r="3" spans="2:12" ht="15" thickBot="1" x14ac:dyDescent="0.35">
      <c r="B3" s="31" t="s">
        <v>6</v>
      </c>
      <c r="C3" s="17">
        <v>1</v>
      </c>
      <c r="D3" s="6" t="s">
        <v>7</v>
      </c>
      <c r="E3" s="7">
        <v>1</v>
      </c>
      <c r="F3" s="17">
        <v>4</v>
      </c>
      <c r="G3" s="6">
        <v>2022</v>
      </c>
      <c r="H3" s="7">
        <v>1</v>
      </c>
      <c r="I3" s="17">
        <v>1</v>
      </c>
      <c r="J3" t="s">
        <v>8</v>
      </c>
      <c r="K3">
        <f>I3+2021</f>
        <v>2022</v>
      </c>
    </row>
    <row r="4" spans="2:12" ht="15" thickBot="1" x14ac:dyDescent="0.35">
      <c r="B4" s="8" t="s">
        <v>9</v>
      </c>
      <c r="D4" s="9" t="s">
        <v>10</v>
      </c>
      <c r="E4" s="10">
        <v>2</v>
      </c>
      <c r="G4" s="9">
        <v>2023</v>
      </c>
      <c r="H4" s="10">
        <v>2</v>
      </c>
      <c r="J4" t="s">
        <v>11</v>
      </c>
      <c r="K4" s="11">
        <f>DATE(K3,1,1)</f>
        <v>44562</v>
      </c>
      <c r="L4" s="12" t="s">
        <v>12</v>
      </c>
    </row>
    <row r="5" spans="2:12" x14ac:dyDescent="0.3">
      <c r="D5" s="9" t="s">
        <v>13</v>
      </c>
      <c r="E5" s="10">
        <v>3</v>
      </c>
      <c r="G5" s="9">
        <v>2024</v>
      </c>
      <c r="H5" s="10">
        <v>3</v>
      </c>
      <c r="J5" t="s">
        <v>14</v>
      </c>
      <c r="K5" s="11">
        <f>ROUND(DATE($K$3,4,MOD(234-11*MOD($K$3,19),30))/7,)*7-6</f>
        <v>44668</v>
      </c>
      <c r="L5" s="13" t="s">
        <v>15</v>
      </c>
    </row>
    <row r="6" spans="2:12" x14ac:dyDescent="0.3">
      <c r="D6" s="9" t="s">
        <v>16</v>
      </c>
      <c r="E6" s="10">
        <v>4</v>
      </c>
      <c r="G6" s="9">
        <v>2025</v>
      </c>
      <c r="H6" s="10">
        <v>4</v>
      </c>
      <c r="J6" t="s">
        <v>17</v>
      </c>
      <c r="K6" s="11">
        <f>K5+1</f>
        <v>44669</v>
      </c>
      <c r="L6" s="13" t="s">
        <v>18</v>
      </c>
    </row>
    <row r="7" spans="2:12" x14ac:dyDescent="0.3">
      <c r="D7" s="9" t="s">
        <v>19</v>
      </c>
      <c r="E7" s="10">
        <v>5</v>
      </c>
      <c r="G7" s="9">
        <v>2026</v>
      </c>
      <c r="H7" s="10">
        <v>5</v>
      </c>
      <c r="J7" t="s">
        <v>20</v>
      </c>
      <c r="K7" s="11">
        <f>DATE($K$3,5,1)</f>
        <v>44682</v>
      </c>
      <c r="L7" s="13" t="s">
        <v>21</v>
      </c>
    </row>
    <row r="8" spans="2:12" x14ac:dyDescent="0.3">
      <c r="D8" s="9" t="s">
        <v>22</v>
      </c>
      <c r="E8" s="10">
        <v>6</v>
      </c>
      <c r="G8" s="9">
        <v>2027</v>
      </c>
      <c r="H8" s="10">
        <v>6</v>
      </c>
      <c r="J8" s="14">
        <v>44689</v>
      </c>
      <c r="K8" s="11">
        <f>DATE($K$3,5,8)</f>
        <v>44689</v>
      </c>
      <c r="L8" s="13" t="s">
        <v>23</v>
      </c>
    </row>
    <row r="9" spans="2:12" x14ac:dyDescent="0.3">
      <c r="D9" s="9" t="s">
        <v>24</v>
      </c>
      <c r="E9" s="10">
        <v>7</v>
      </c>
      <c r="G9" s="9">
        <v>2028</v>
      </c>
      <c r="H9" s="10">
        <v>7</v>
      </c>
      <c r="J9" t="s">
        <v>25</v>
      </c>
      <c r="K9" s="11">
        <f>K5+39</f>
        <v>44707</v>
      </c>
      <c r="L9" s="13" t="s">
        <v>26</v>
      </c>
    </row>
    <row r="10" spans="2:12" x14ac:dyDescent="0.3">
      <c r="D10" s="9" t="s">
        <v>27</v>
      </c>
      <c r="E10" s="10">
        <v>8</v>
      </c>
      <c r="G10" s="9">
        <v>2029</v>
      </c>
      <c r="H10" s="10">
        <v>8</v>
      </c>
      <c r="J10" t="s">
        <v>28</v>
      </c>
      <c r="K10" s="11">
        <f>K5+49</f>
        <v>44717</v>
      </c>
      <c r="L10" s="13" t="s">
        <v>29</v>
      </c>
    </row>
    <row r="11" spans="2:12" x14ac:dyDescent="0.3">
      <c r="D11" s="9" t="s">
        <v>30</v>
      </c>
      <c r="E11" s="10">
        <v>9</v>
      </c>
      <c r="G11" s="9">
        <v>2030</v>
      </c>
      <c r="H11" s="10">
        <v>9</v>
      </c>
      <c r="J11" t="s">
        <v>49</v>
      </c>
      <c r="K11" s="11">
        <f>K7+50</f>
        <v>44732</v>
      </c>
      <c r="L11" s="13" t="s">
        <v>50</v>
      </c>
    </row>
    <row r="12" spans="2:12" x14ac:dyDescent="0.3">
      <c r="D12" s="9" t="s">
        <v>31</v>
      </c>
      <c r="E12" s="10">
        <v>10</v>
      </c>
      <c r="G12" s="9">
        <v>2031</v>
      </c>
      <c r="H12" s="10">
        <v>10</v>
      </c>
      <c r="J12" s="14">
        <v>44756</v>
      </c>
      <c r="K12" s="11">
        <f>DATE($K$3,7,14)</f>
        <v>44756</v>
      </c>
    </row>
    <row r="13" spans="2:12" x14ac:dyDescent="0.3">
      <c r="D13" s="9" t="s">
        <v>32</v>
      </c>
      <c r="E13" s="10">
        <v>11</v>
      </c>
      <c r="G13" s="9">
        <v>2032</v>
      </c>
      <c r="H13" s="10">
        <v>11</v>
      </c>
      <c r="J13" t="s">
        <v>51</v>
      </c>
      <c r="K13" s="11">
        <f>DATE($K$3,8,15)</f>
        <v>44788</v>
      </c>
    </row>
    <row r="14" spans="2:12" ht="15" thickBot="1" x14ac:dyDescent="0.35">
      <c r="D14" s="15" t="s">
        <v>33</v>
      </c>
      <c r="E14" s="16">
        <v>12</v>
      </c>
      <c r="G14" s="9">
        <v>2033</v>
      </c>
      <c r="H14" s="10">
        <v>12</v>
      </c>
      <c r="J14" t="s">
        <v>52</v>
      </c>
      <c r="K14" s="11">
        <f>DATE($K$3,11,1)</f>
        <v>44866</v>
      </c>
    </row>
    <row r="15" spans="2:12" x14ac:dyDescent="0.3">
      <c r="G15" s="9">
        <v>2034</v>
      </c>
      <c r="H15" s="10">
        <v>13</v>
      </c>
      <c r="J15" s="14">
        <v>44876</v>
      </c>
      <c r="K15" s="11">
        <f>DATE($K$3,11,11)</f>
        <v>44876</v>
      </c>
    </row>
    <row r="16" spans="2:12" x14ac:dyDescent="0.3">
      <c r="G16" s="9">
        <v>2035</v>
      </c>
      <c r="H16" s="10">
        <v>14</v>
      </c>
      <c r="J16" t="s">
        <v>53</v>
      </c>
      <c r="K16" s="11">
        <f>DATE($K$3,12,25)</f>
        <v>44920</v>
      </c>
    </row>
    <row r="17" spans="7:8" x14ac:dyDescent="0.3">
      <c r="G17" s="9">
        <v>2036</v>
      </c>
      <c r="H17" s="10">
        <v>15</v>
      </c>
    </row>
    <row r="18" spans="7:8" x14ac:dyDescent="0.3">
      <c r="G18" s="9">
        <v>2037</v>
      </c>
      <c r="H18" s="10">
        <v>16</v>
      </c>
    </row>
    <row r="19" spans="7:8" x14ac:dyDescent="0.3">
      <c r="G19" s="9">
        <v>2038</v>
      </c>
      <c r="H19" s="10">
        <v>17</v>
      </c>
    </row>
    <row r="20" spans="7:8" x14ac:dyDescent="0.3">
      <c r="G20" s="9">
        <v>2039</v>
      </c>
      <c r="H20" s="10">
        <v>18</v>
      </c>
    </row>
    <row r="21" spans="7:8" x14ac:dyDescent="0.3">
      <c r="G21" s="9">
        <v>2040</v>
      </c>
      <c r="H21" s="10">
        <v>19</v>
      </c>
    </row>
    <row r="22" spans="7:8" x14ac:dyDescent="0.3">
      <c r="G22" s="9">
        <v>2041</v>
      </c>
      <c r="H22" s="10">
        <v>20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BC43B-3896-402F-A6EE-1E788FE365CD}">
  <sheetPr codeName="Feuil3"/>
  <dimension ref="B1:E16"/>
  <sheetViews>
    <sheetView workbookViewId="0">
      <selection activeCell="D21" sqref="D21"/>
    </sheetView>
  </sheetViews>
  <sheetFormatPr baseColWidth="10" defaultRowHeight="14.4" x14ac:dyDescent="0.3"/>
  <cols>
    <col min="4" max="4" width="16.21875" style="18" bestFit="1" customWidth="1"/>
    <col min="5" max="5" width="6.109375" customWidth="1"/>
  </cols>
  <sheetData>
    <row r="1" spans="2:5" ht="15" thickBot="1" x14ac:dyDescent="0.35">
      <c r="B1" t="s">
        <v>42</v>
      </c>
      <c r="D1" s="33" t="s">
        <v>0</v>
      </c>
    </row>
    <row r="2" spans="2:5" ht="16.2" thickBot="1" x14ac:dyDescent="0.35">
      <c r="B2" t="s">
        <v>41</v>
      </c>
      <c r="D2" s="32" t="s">
        <v>57</v>
      </c>
      <c r="E2" s="17">
        <v>1</v>
      </c>
    </row>
    <row r="3" spans="2:5" ht="16.2" thickBot="1" x14ac:dyDescent="0.35">
      <c r="B3" t="s">
        <v>40</v>
      </c>
      <c r="D3" s="34" t="s">
        <v>58</v>
      </c>
    </row>
    <row r="4" spans="2:5" ht="16.2" thickBot="1" x14ac:dyDescent="0.35">
      <c r="B4" t="s">
        <v>39</v>
      </c>
      <c r="D4" s="35" t="s">
        <v>59</v>
      </c>
    </row>
    <row r="5" spans="2:5" ht="16.2" thickBot="1" x14ac:dyDescent="0.35">
      <c r="B5" t="s">
        <v>38</v>
      </c>
      <c r="D5" s="36" t="s">
        <v>60</v>
      </c>
    </row>
    <row r="6" spans="2:5" ht="16.2" thickBot="1" x14ac:dyDescent="0.35">
      <c r="B6" t="s">
        <v>37</v>
      </c>
      <c r="D6" s="37" t="s">
        <v>61</v>
      </c>
    </row>
    <row r="7" spans="2:5" ht="16.2" thickBot="1" x14ac:dyDescent="0.35">
      <c r="B7" t="s">
        <v>36</v>
      </c>
      <c r="D7" s="38" t="s">
        <v>54</v>
      </c>
    </row>
    <row r="8" spans="2:5" ht="16.2" thickBot="1" x14ac:dyDescent="0.35">
      <c r="B8" t="s">
        <v>35</v>
      </c>
      <c r="D8" s="39" t="s">
        <v>62</v>
      </c>
    </row>
    <row r="9" spans="2:5" ht="16.2" thickBot="1" x14ac:dyDescent="0.35">
      <c r="B9" t="s">
        <v>34</v>
      </c>
      <c r="D9" s="40" t="s">
        <v>63</v>
      </c>
    </row>
    <row r="10" spans="2:5" ht="16.2" thickBot="1" x14ac:dyDescent="0.35">
      <c r="B10" t="s">
        <v>46</v>
      </c>
      <c r="D10" s="41" t="s">
        <v>64</v>
      </c>
    </row>
    <row r="11" spans="2:5" ht="16.2" thickBot="1" x14ac:dyDescent="0.35">
      <c r="B11" t="s">
        <v>47</v>
      </c>
      <c r="D11" s="42" t="s">
        <v>65</v>
      </c>
    </row>
    <row r="12" spans="2:5" ht="16.2" thickBot="1" x14ac:dyDescent="0.35">
      <c r="B12" t="s">
        <v>48</v>
      </c>
      <c r="D12" s="43" t="s">
        <v>66</v>
      </c>
    </row>
    <row r="13" spans="2:5" ht="16.2" thickBot="1" x14ac:dyDescent="0.35">
      <c r="B13" t="s">
        <v>56</v>
      </c>
      <c r="D13" s="44" t="s">
        <v>67</v>
      </c>
    </row>
    <row r="14" spans="2:5" ht="16.2" thickBot="1" x14ac:dyDescent="0.35">
      <c r="D14" s="44" t="s">
        <v>68</v>
      </c>
    </row>
    <row r="15" spans="2:5" ht="16.2" thickBot="1" x14ac:dyDescent="0.35">
      <c r="D15" s="44" t="s">
        <v>69</v>
      </c>
    </row>
    <row r="16" spans="2:5" ht="15.6" x14ac:dyDescent="0.3">
      <c r="D16" s="45" t="s">
        <v>70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914E7-3099-4C69-871D-FAD57F8211DA}">
  <sheetPr codeName="Feuil1"/>
  <dimension ref="B1:BP9"/>
  <sheetViews>
    <sheetView tabSelected="1" zoomScale="70" zoomScaleNormal="70" workbookViewId="0">
      <selection activeCell="C7" sqref="C7"/>
    </sheetView>
  </sheetViews>
  <sheetFormatPr baseColWidth="10" defaultRowHeight="14.4" x14ac:dyDescent="0.3"/>
  <cols>
    <col min="1" max="1" width="1.109375" customWidth="1"/>
    <col min="2" max="2" width="9" bestFit="1" customWidth="1"/>
    <col min="3" max="3" width="16.77734375" customWidth="1"/>
    <col min="4" max="4" width="3.6640625" customWidth="1"/>
    <col min="5" max="5" width="2.33203125" customWidth="1"/>
    <col min="6" max="6" width="9.5546875" customWidth="1"/>
    <col min="7" max="68" width="3.33203125" customWidth="1"/>
  </cols>
  <sheetData>
    <row r="1" spans="2:68" ht="15" thickBot="1" x14ac:dyDescent="0.35"/>
    <row r="2" spans="2:68" ht="30" customHeight="1" thickTop="1" thickBot="1" x14ac:dyDescent="0.35">
      <c r="B2" s="18"/>
      <c r="C2" s="18"/>
      <c r="D2" s="18"/>
      <c r="E2" s="18"/>
      <c r="G2" s="49" t="str">
        <f>"Période du "&amp;TEXT(DATE(Source!I3+2021,Source!F3,1),"jj mmmm aaaa")&amp;" au "&amp;TEXT(DATE(Source!I3+2021,Source!F3+1,1)-1,"jj mmmm aaaa")</f>
        <v>Période du 01 avril 2022 au 30 avril 2022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1"/>
    </row>
    <row r="3" spans="2:68" s="18" customFormat="1" ht="14.4" customHeight="1" thickTop="1" thickBot="1" x14ac:dyDescent="0.45">
      <c r="B3" s="46" t="s">
        <v>8</v>
      </c>
      <c r="C3" s="17">
        <v>2022</v>
      </c>
      <c r="D3"/>
      <c r="E3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</row>
    <row r="4" spans="2:68" s="18" customFormat="1" ht="15" customHeight="1" x14ac:dyDescent="0.3">
      <c r="B4" s="46" t="s">
        <v>2</v>
      </c>
      <c r="C4" s="17">
        <v>4</v>
      </c>
      <c r="D4"/>
      <c r="E4"/>
      <c r="G4" s="52" t="str">
        <f>UPPER(TEXT(G5,"jjj"))</f>
        <v>VEN</v>
      </c>
      <c r="H4" s="53"/>
      <c r="I4" s="52" t="str">
        <f t="shared" ref="I4" si="0">UPPER(TEXT(I5,"jjj"))</f>
        <v>SAM</v>
      </c>
      <c r="J4" s="53"/>
      <c r="K4" s="52" t="str">
        <f t="shared" ref="K4" si="1">UPPER(TEXT(K5,"jjj"))</f>
        <v>DIM</v>
      </c>
      <c r="L4" s="53"/>
      <c r="M4" s="52" t="str">
        <f t="shared" ref="M4" si="2">UPPER(TEXT(M5,"jjj"))</f>
        <v>LUN</v>
      </c>
      <c r="N4" s="53"/>
      <c r="O4" s="52" t="str">
        <f t="shared" ref="O4" si="3">UPPER(TEXT(O5,"jjj"))</f>
        <v>MAR</v>
      </c>
      <c r="P4" s="53"/>
      <c r="Q4" s="52" t="str">
        <f t="shared" ref="Q4" si="4">UPPER(TEXT(Q5,"jjj"))</f>
        <v>MER</v>
      </c>
      <c r="R4" s="53"/>
      <c r="S4" s="52" t="str">
        <f t="shared" ref="S4" si="5">UPPER(TEXT(S5,"jjj"))</f>
        <v>JEU</v>
      </c>
      <c r="T4" s="53"/>
      <c r="U4" s="52" t="str">
        <f t="shared" ref="U4" si="6">UPPER(TEXT(U5,"jjj"))</f>
        <v>VEN</v>
      </c>
      <c r="V4" s="53"/>
      <c r="W4" s="52" t="str">
        <f t="shared" ref="W4" si="7">UPPER(TEXT(W5,"jjj"))</f>
        <v>SAM</v>
      </c>
      <c r="X4" s="53"/>
      <c r="Y4" s="52" t="str">
        <f t="shared" ref="Y4" si="8">UPPER(TEXT(Y5,"jjj"))</f>
        <v>DIM</v>
      </c>
      <c r="Z4" s="53"/>
      <c r="AA4" s="52" t="str">
        <f t="shared" ref="AA4" si="9">UPPER(TEXT(AA5,"jjj"))</f>
        <v>LUN</v>
      </c>
      <c r="AB4" s="54"/>
      <c r="AC4" s="52" t="str">
        <f t="shared" ref="AC4" si="10">UPPER(TEXT(AC5,"jjj"))</f>
        <v>MAR</v>
      </c>
      <c r="AD4" s="53"/>
      <c r="AE4" s="52" t="str">
        <f t="shared" ref="AE4" si="11">UPPER(TEXT(AE5,"jjj"))</f>
        <v>MER</v>
      </c>
      <c r="AF4" s="53"/>
      <c r="AG4" s="52" t="str">
        <f t="shared" ref="AG4" si="12">UPPER(TEXT(AG5,"jjj"))</f>
        <v>JEU</v>
      </c>
      <c r="AH4" s="53"/>
      <c r="AI4" s="52" t="str">
        <f t="shared" ref="AI4" si="13">UPPER(TEXT(AI5,"jjj"))</f>
        <v>VEN</v>
      </c>
      <c r="AJ4" s="53"/>
      <c r="AK4" s="52" t="str">
        <f t="shared" ref="AK4" si="14">UPPER(TEXT(AK5,"jjj"))</f>
        <v>SAM</v>
      </c>
      <c r="AL4" s="53"/>
      <c r="AM4" s="52" t="str">
        <f t="shared" ref="AM4" si="15">UPPER(TEXT(AM5,"jjj"))</f>
        <v>DIM</v>
      </c>
      <c r="AN4" s="53"/>
      <c r="AO4" s="52" t="str">
        <f t="shared" ref="AO4" si="16">UPPER(TEXT(AO5,"jjj"))</f>
        <v>LUN</v>
      </c>
      <c r="AP4" s="53"/>
      <c r="AQ4" s="52" t="str">
        <f t="shared" ref="AQ4" si="17">UPPER(TEXT(AQ5,"jjj"))</f>
        <v>MAR</v>
      </c>
      <c r="AR4" s="53"/>
      <c r="AS4" s="52" t="str">
        <f t="shared" ref="AS4" si="18">UPPER(TEXT(AS5,"jjj"))</f>
        <v>MER</v>
      </c>
      <c r="AT4" s="53"/>
      <c r="AU4" s="52" t="str">
        <f t="shared" ref="AU4" si="19">UPPER(TEXT(AU5,"jjj"))</f>
        <v>JEU</v>
      </c>
      <c r="AV4" s="53"/>
      <c r="AW4" s="52" t="str">
        <f t="shared" ref="AW4" si="20">UPPER(TEXT(AW5,"jjj"))</f>
        <v>VEN</v>
      </c>
      <c r="AX4" s="53"/>
      <c r="AY4" s="52" t="str">
        <f t="shared" ref="AY4" si="21">UPPER(TEXT(AY5,"jjj"))</f>
        <v>SAM</v>
      </c>
      <c r="AZ4" s="53"/>
      <c r="BA4" s="52" t="str">
        <f t="shared" ref="BA4" si="22">UPPER(TEXT(BA5,"jjj"))</f>
        <v>DIM</v>
      </c>
      <c r="BB4" s="54"/>
      <c r="BC4" s="52" t="str">
        <f t="shared" ref="BC4" si="23">UPPER(TEXT(BC5,"jjj"))</f>
        <v>LUN</v>
      </c>
      <c r="BD4" s="53"/>
      <c r="BE4" s="52" t="str">
        <f t="shared" ref="BE4" si="24">UPPER(TEXT(BE5,"jjj"))</f>
        <v>MAR</v>
      </c>
      <c r="BF4" s="53"/>
      <c r="BG4" s="52" t="str">
        <f t="shared" ref="BG4" si="25">UPPER(TEXT(BG5,"jjj"))</f>
        <v>MER</v>
      </c>
      <c r="BH4" s="53"/>
      <c r="BI4" s="52" t="str">
        <f t="shared" ref="BI4" si="26">UPPER(TEXT(BI5,"jjj"))</f>
        <v>JEU</v>
      </c>
      <c r="BJ4" s="53"/>
      <c r="BK4" s="52" t="str">
        <f t="shared" ref="BK4" si="27">UPPER(TEXT(BK5,"jjj"))</f>
        <v>VEN</v>
      </c>
      <c r="BL4" s="53"/>
      <c r="BM4" s="52" t="str">
        <f t="shared" ref="BM4" si="28">UPPER(TEXT(BM5,"jjj"))</f>
        <v>SAM</v>
      </c>
      <c r="BN4" s="53"/>
      <c r="BO4" s="52" t="str">
        <f t="shared" ref="BO4" si="29">TEXT(BO5,"jjj")</f>
        <v/>
      </c>
      <c r="BP4" s="53"/>
    </row>
    <row r="5" spans="2:68" ht="15.6" x14ac:dyDescent="0.3">
      <c r="B5" s="47" t="s">
        <v>45</v>
      </c>
      <c r="G5" s="55">
        <f>IF(WEEKDAY(DATE(Source!$I$3+2021,Source!$F$3,1),2),DATE(Source!$I$3+2021,Source!$F$3,1),"")</f>
        <v>44652</v>
      </c>
      <c r="H5" s="56"/>
      <c r="I5" s="55">
        <f>IF(G5&lt;&gt;"",G5+1,IF(WEEKDAY(DATE(Source!$I$3+2021,Source!$F$3,1))=3,DATE(Source!$I$3+2021,Source!$F$3,1),""))</f>
        <v>44653</v>
      </c>
      <c r="J5" s="56"/>
      <c r="K5" s="55">
        <f>IF(I5&lt;&gt;"",I5+1,IF(WEEKDAY(G2)=4,G2,""))</f>
        <v>44654</v>
      </c>
      <c r="L5" s="56"/>
      <c r="M5" s="55">
        <f>IF(K5&lt;&gt;"",K5+1,IF(WEEKDAY(DATE(Source!$I$3+2021,Source!$F$3,1))=5,DATE(Source!$I$3+2021,Source!$F$3,1),""))</f>
        <v>44655</v>
      </c>
      <c r="N5" s="56"/>
      <c r="O5" s="55">
        <f>IF(M5&lt;&gt;"",M5+1,IF(WEEKDAY(DATE(Source!$I$3+2021,Source!$F$3,1))=6,DATE(Source!$I$3+2021,Source!$F$3,1),""))</f>
        <v>44656</v>
      </c>
      <c r="P5" s="56"/>
      <c r="Q5" s="55">
        <f>IF(O5&lt;&gt;"",O5+1,IF(WEEKDAY(DATE(Source!$I$3+2021,Source!$F$3,1))=7,DATE(Source!$I$3+2021,Source!$F$3,1),""))</f>
        <v>44657</v>
      </c>
      <c r="R5" s="56"/>
      <c r="S5" s="55">
        <f>IF(Q5&lt;&gt;"",Q5+1,IF(WEEKDAY(DATE(Source!$I$3+2021,Source!$F$3,1))=1,DATE(Source!$I$3+2021,Source!$F$3,1),""))</f>
        <v>44658</v>
      </c>
      <c r="T5" s="56"/>
      <c r="U5" s="55">
        <f>S5+1</f>
        <v>44659</v>
      </c>
      <c r="V5" s="56"/>
      <c r="W5" s="55">
        <f t="shared" ref="W5" si="30">U5+1</f>
        <v>44660</v>
      </c>
      <c r="X5" s="56"/>
      <c r="Y5" s="55">
        <f t="shared" ref="Y5" si="31">W5+1</f>
        <v>44661</v>
      </c>
      <c r="Z5" s="56"/>
      <c r="AA5" s="55">
        <f t="shared" ref="AA5" si="32">Y5+1</f>
        <v>44662</v>
      </c>
      <c r="AB5" s="57"/>
      <c r="AC5" s="55">
        <f t="shared" ref="AC5" si="33">AA5+1</f>
        <v>44663</v>
      </c>
      <c r="AD5" s="56"/>
      <c r="AE5" s="55">
        <f t="shared" ref="AE5" si="34">AC5+1</f>
        <v>44664</v>
      </c>
      <c r="AF5" s="56"/>
      <c r="AG5" s="55">
        <f t="shared" ref="AG5" si="35">AE5+1</f>
        <v>44665</v>
      </c>
      <c r="AH5" s="56"/>
      <c r="AI5" s="55">
        <f t="shared" ref="AI5" si="36">AG5+1</f>
        <v>44666</v>
      </c>
      <c r="AJ5" s="56"/>
      <c r="AK5" s="55">
        <f t="shared" ref="AK5" si="37">AI5+1</f>
        <v>44667</v>
      </c>
      <c r="AL5" s="56"/>
      <c r="AM5" s="55">
        <f t="shared" ref="AM5" si="38">AK5+1</f>
        <v>44668</v>
      </c>
      <c r="AN5" s="56"/>
      <c r="AO5" s="55">
        <f t="shared" ref="AO5" si="39">AM5+1</f>
        <v>44669</v>
      </c>
      <c r="AP5" s="56"/>
      <c r="AQ5" s="55">
        <f t="shared" ref="AQ5" si="40">AO5+1</f>
        <v>44670</v>
      </c>
      <c r="AR5" s="56"/>
      <c r="AS5" s="55">
        <f t="shared" ref="AS5" si="41">AQ5+1</f>
        <v>44671</v>
      </c>
      <c r="AT5" s="56"/>
      <c r="AU5" s="55">
        <f t="shared" ref="AU5" si="42">AS5+1</f>
        <v>44672</v>
      </c>
      <c r="AV5" s="56"/>
      <c r="AW5" s="55">
        <f t="shared" ref="AW5" si="43">AU5+1</f>
        <v>44673</v>
      </c>
      <c r="AX5" s="56"/>
      <c r="AY5" s="55">
        <f t="shared" ref="AY5" si="44">AW5+1</f>
        <v>44674</v>
      </c>
      <c r="AZ5" s="56"/>
      <c r="BA5" s="55">
        <f t="shared" ref="BA5" si="45">AY5+1</f>
        <v>44675</v>
      </c>
      <c r="BB5" s="57"/>
      <c r="BC5" s="55">
        <f t="shared" ref="BC5" si="46">BA5+1</f>
        <v>44676</v>
      </c>
      <c r="BD5" s="56"/>
      <c r="BE5" s="55">
        <f t="shared" ref="BE5" si="47">BC5+1</f>
        <v>44677</v>
      </c>
      <c r="BF5" s="56"/>
      <c r="BG5" s="55">
        <f t="shared" ref="BG5" si="48">BE5+1</f>
        <v>44678</v>
      </c>
      <c r="BH5" s="56"/>
      <c r="BI5" s="55">
        <f t="shared" ref="BI5" si="49">BG5+1</f>
        <v>44679</v>
      </c>
      <c r="BJ5" s="56"/>
      <c r="BK5" s="55">
        <f>IF(BI5&lt;EOMONTH(DATE(Source!$I$3+2021,Source!$F$3,1),0),BI5+1,"")</f>
        <v>44680</v>
      </c>
      <c r="BL5" s="56"/>
      <c r="BM5" s="55">
        <f>IF(BK5&lt;EOMONTH(DATE(Source!$I$3+2021,Source!$F$3,1),0),BK5+1,"")</f>
        <v>44681</v>
      </c>
      <c r="BN5" s="56"/>
      <c r="BO5" s="55" t="str">
        <f>IF(BM5&lt;EOMONTH(DATE(Source!$I$3+2021,Source!$F$3,1),0),BM5+1,"")</f>
        <v/>
      </c>
      <c r="BP5" s="56"/>
    </row>
    <row r="6" spans="2:68" ht="15" thickBot="1" x14ac:dyDescent="0.35">
      <c r="B6" s="18"/>
      <c r="G6" s="20" t="s">
        <v>43</v>
      </c>
      <c r="H6" s="21" t="s">
        <v>44</v>
      </c>
      <c r="I6" s="20" t="s">
        <v>43</v>
      </c>
      <c r="J6" s="21" t="s">
        <v>44</v>
      </c>
      <c r="K6" s="20" t="s">
        <v>43</v>
      </c>
      <c r="L6" s="21" t="s">
        <v>44</v>
      </c>
      <c r="M6" s="20" t="s">
        <v>43</v>
      </c>
      <c r="N6" s="21" t="s">
        <v>44</v>
      </c>
      <c r="O6" s="20" t="s">
        <v>43</v>
      </c>
      <c r="P6" s="21" t="s">
        <v>44</v>
      </c>
      <c r="Q6" s="20" t="s">
        <v>43</v>
      </c>
      <c r="R6" s="21" t="s">
        <v>44</v>
      </c>
      <c r="S6" s="20" t="s">
        <v>43</v>
      </c>
      <c r="T6" s="21" t="s">
        <v>44</v>
      </c>
      <c r="U6" s="20" t="s">
        <v>43</v>
      </c>
      <c r="V6" s="21" t="s">
        <v>44</v>
      </c>
      <c r="W6" s="20" t="s">
        <v>43</v>
      </c>
      <c r="X6" s="21" t="s">
        <v>44</v>
      </c>
      <c r="Y6" s="20" t="s">
        <v>43</v>
      </c>
      <c r="Z6" s="21" t="s">
        <v>44</v>
      </c>
      <c r="AA6" s="20" t="s">
        <v>43</v>
      </c>
      <c r="AB6" s="22" t="s">
        <v>44</v>
      </c>
      <c r="AC6" s="20" t="s">
        <v>43</v>
      </c>
      <c r="AD6" s="21" t="s">
        <v>44</v>
      </c>
      <c r="AE6" s="20" t="s">
        <v>43</v>
      </c>
      <c r="AF6" s="21" t="s">
        <v>44</v>
      </c>
      <c r="AG6" s="20" t="s">
        <v>43</v>
      </c>
      <c r="AH6" s="21" t="s">
        <v>44</v>
      </c>
      <c r="AI6" s="20" t="s">
        <v>43</v>
      </c>
      <c r="AJ6" s="21" t="s">
        <v>44</v>
      </c>
      <c r="AK6" s="20" t="s">
        <v>43</v>
      </c>
      <c r="AL6" s="21" t="s">
        <v>44</v>
      </c>
      <c r="AM6" s="20" t="s">
        <v>43</v>
      </c>
      <c r="AN6" s="21" t="s">
        <v>44</v>
      </c>
      <c r="AO6" s="20" t="s">
        <v>43</v>
      </c>
      <c r="AP6" s="21" t="s">
        <v>44</v>
      </c>
      <c r="AQ6" s="20" t="s">
        <v>43</v>
      </c>
      <c r="AR6" s="21" t="s">
        <v>44</v>
      </c>
      <c r="AS6" s="20" t="s">
        <v>43</v>
      </c>
      <c r="AT6" s="21" t="s">
        <v>44</v>
      </c>
      <c r="AU6" s="20" t="s">
        <v>43</v>
      </c>
      <c r="AV6" s="21" t="s">
        <v>44</v>
      </c>
      <c r="AW6" s="20" t="s">
        <v>43</v>
      </c>
      <c r="AX6" s="21" t="s">
        <v>44</v>
      </c>
      <c r="AY6" s="20" t="s">
        <v>43</v>
      </c>
      <c r="AZ6" s="21" t="s">
        <v>44</v>
      </c>
      <c r="BA6" s="20" t="s">
        <v>43</v>
      </c>
      <c r="BB6" s="22" t="s">
        <v>44</v>
      </c>
      <c r="BC6" s="20" t="s">
        <v>43</v>
      </c>
      <c r="BD6" s="21" t="s">
        <v>44</v>
      </c>
      <c r="BE6" s="20" t="s">
        <v>43</v>
      </c>
      <c r="BF6" s="21" t="s">
        <v>44</v>
      </c>
      <c r="BG6" s="20" t="s">
        <v>43</v>
      </c>
      <c r="BH6" s="21" t="s">
        <v>44</v>
      </c>
      <c r="BI6" s="20" t="s">
        <v>43</v>
      </c>
      <c r="BJ6" s="21" t="s">
        <v>44</v>
      </c>
      <c r="BK6" s="20" t="s">
        <v>43</v>
      </c>
      <c r="BL6" s="21" t="s">
        <v>44</v>
      </c>
      <c r="BM6" s="20" t="s">
        <v>43</v>
      </c>
      <c r="BN6" s="21" t="s">
        <v>44</v>
      </c>
      <c r="BO6" s="20" t="s">
        <v>43</v>
      </c>
      <c r="BP6" s="21" t="s">
        <v>44</v>
      </c>
    </row>
    <row r="7" spans="2:68" ht="16.2" thickBot="1" x14ac:dyDescent="0.35">
      <c r="B7" s="48" t="s">
        <v>55</v>
      </c>
      <c r="C7" s="32" t="s">
        <v>57</v>
      </c>
      <c r="F7" s="26" t="s">
        <v>39</v>
      </c>
      <c r="G7" s="23"/>
      <c r="H7" s="25"/>
      <c r="I7" s="23"/>
      <c r="J7" s="24"/>
      <c r="K7" s="23"/>
      <c r="L7" s="24"/>
      <c r="M7" s="23"/>
      <c r="N7" s="24"/>
      <c r="O7" s="23"/>
      <c r="P7" s="24"/>
      <c r="Q7" s="23"/>
      <c r="R7" s="24"/>
      <c r="S7" s="23"/>
      <c r="T7" s="24"/>
      <c r="U7" s="23"/>
      <c r="V7" s="24"/>
      <c r="W7" s="23"/>
      <c r="X7" s="25"/>
      <c r="Y7" s="23"/>
      <c r="Z7" s="24"/>
      <c r="AA7" s="23"/>
      <c r="AB7" s="24"/>
      <c r="AC7" s="23"/>
      <c r="AD7" s="24"/>
      <c r="AE7" s="23"/>
      <c r="AF7" s="24"/>
      <c r="AG7" s="23"/>
      <c r="AH7" s="24"/>
      <c r="AI7" s="23"/>
      <c r="AJ7" s="24"/>
      <c r="AK7" s="23"/>
      <c r="AL7" s="24"/>
      <c r="AM7" s="23"/>
      <c r="AN7" s="24"/>
      <c r="AO7" s="23"/>
      <c r="AP7" s="24"/>
      <c r="AQ7" s="23"/>
      <c r="AR7" s="24"/>
      <c r="AS7" s="23"/>
      <c r="AT7" s="24"/>
      <c r="AU7" s="23"/>
      <c r="AV7" s="24"/>
      <c r="AW7" s="23"/>
      <c r="AX7" s="24"/>
      <c r="AY7" s="23"/>
      <c r="AZ7" s="24"/>
      <c r="BA7" s="23"/>
      <c r="BB7" s="24"/>
      <c r="BC7" s="23"/>
      <c r="BD7" s="24"/>
      <c r="BE7" s="23"/>
      <c r="BF7" s="24"/>
      <c r="BG7" s="23"/>
      <c r="BH7" s="24"/>
      <c r="BI7" s="23"/>
      <c r="BJ7" s="25"/>
      <c r="BK7" s="23"/>
      <c r="BL7" s="24"/>
      <c r="BM7" s="23"/>
      <c r="BN7" s="24"/>
      <c r="BO7" s="23"/>
      <c r="BP7" s="25"/>
    </row>
    <row r="8" spans="2:68" ht="15" thickBot="1" x14ac:dyDescent="0.35">
      <c r="F8" s="27" t="s">
        <v>41</v>
      </c>
      <c r="G8" s="28"/>
      <c r="H8" s="29"/>
      <c r="I8" s="28"/>
      <c r="J8" s="30"/>
      <c r="K8" s="28"/>
      <c r="L8" s="30"/>
      <c r="M8" s="28"/>
      <c r="N8" s="30"/>
      <c r="O8" s="28"/>
      <c r="P8" s="30"/>
      <c r="Q8" s="28"/>
      <c r="R8" s="30"/>
      <c r="S8" s="28"/>
      <c r="T8" s="30"/>
      <c r="U8" s="28"/>
      <c r="V8" s="30"/>
      <c r="W8" s="28"/>
      <c r="X8" s="29"/>
      <c r="Y8" s="28"/>
      <c r="Z8" s="30"/>
      <c r="AA8" s="28"/>
      <c r="AB8" s="30"/>
      <c r="AC8" s="28"/>
      <c r="AD8" s="30"/>
      <c r="AE8" s="28"/>
      <c r="AF8" s="30"/>
      <c r="AG8" s="28"/>
      <c r="AH8" s="30"/>
      <c r="AI8" s="28"/>
      <c r="AJ8" s="30"/>
      <c r="AK8" s="28"/>
      <c r="AL8" s="30"/>
      <c r="AM8" s="28"/>
      <c r="AN8" s="30"/>
      <c r="AO8" s="28"/>
      <c r="AP8" s="30"/>
      <c r="AQ8" s="28"/>
      <c r="AR8" s="30"/>
      <c r="AS8" s="28"/>
      <c r="AT8" s="30"/>
      <c r="AU8" s="28"/>
      <c r="AV8" s="30"/>
      <c r="AW8" s="28"/>
      <c r="AX8" s="30"/>
      <c r="AY8" s="28"/>
      <c r="AZ8" s="30"/>
      <c r="BA8" s="28"/>
      <c r="BB8" s="30"/>
      <c r="BC8" s="28"/>
      <c r="BD8" s="30"/>
      <c r="BE8" s="28"/>
      <c r="BF8" s="30"/>
      <c r="BG8" s="28"/>
      <c r="BH8" s="30"/>
      <c r="BI8" s="28"/>
      <c r="BJ8" s="29"/>
      <c r="BK8" s="28"/>
      <c r="BL8" s="30"/>
      <c r="BM8" s="28"/>
      <c r="BN8" s="30"/>
      <c r="BO8" s="28"/>
      <c r="BP8" s="29"/>
    </row>
    <row r="9" spans="2:68" x14ac:dyDescent="0.3">
      <c r="F9" s="27" t="s">
        <v>40</v>
      </c>
      <c r="G9" s="28"/>
      <c r="H9" s="29"/>
      <c r="I9" s="28"/>
      <c r="J9" s="30"/>
      <c r="K9" s="28"/>
      <c r="L9" s="30"/>
      <c r="M9" s="28"/>
      <c r="N9" s="30"/>
      <c r="O9" s="28"/>
      <c r="P9" s="30"/>
      <c r="Q9" s="28"/>
      <c r="R9" s="30"/>
      <c r="S9" s="28"/>
      <c r="T9" s="30"/>
      <c r="U9" s="28"/>
      <c r="V9" s="30"/>
      <c r="W9" s="28"/>
      <c r="X9" s="29"/>
      <c r="Y9" s="28"/>
      <c r="Z9" s="30"/>
      <c r="AA9" s="28"/>
      <c r="AB9" s="30"/>
      <c r="AC9" s="28"/>
      <c r="AD9" s="30"/>
      <c r="AE9" s="28"/>
      <c r="AF9" s="30"/>
      <c r="AG9" s="28"/>
      <c r="AH9" s="30"/>
      <c r="AI9" s="28"/>
      <c r="AJ9" s="30"/>
      <c r="AK9" s="28"/>
      <c r="AL9" s="30"/>
      <c r="AM9" s="28"/>
      <c r="AN9" s="30"/>
      <c r="AO9" s="28"/>
      <c r="AP9" s="30"/>
      <c r="AQ9" s="28"/>
      <c r="AR9" s="30"/>
      <c r="AS9" s="28"/>
      <c r="AT9" s="30"/>
      <c r="AU9" s="28"/>
      <c r="AV9" s="30"/>
      <c r="AW9" s="28"/>
      <c r="AX9" s="30"/>
      <c r="AY9" s="28"/>
      <c r="AZ9" s="30"/>
      <c r="BA9" s="28"/>
      <c r="BB9" s="30"/>
      <c r="BC9" s="28"/>
      <c r="BD9" s="30"/>
      <c r="BE9" s="28"/>
      <c r="BF9" s="30"/>
      <c r="BG9" s="28"/>
      <c r="BH9" s="30"/>
      <c r="BI9" s="28"/>
      <c r="BJ9" s="29"/>
      <c r="BK9" s="28"/>
      <c r="BL9" s="30"/>
      <c r="BM9" s="28"/>
      <c r="BN9" s="30"/>
      <c r="BO9" s="28"/>
      <c r="BP9" s="29"/>
    </row>
  </sheetData>
  <mergeCells count="63">
    <mergeCell ref="Q5:R5"/>
    <mergeCell ref="AS4:AT4"/>
    <mergeCell ref="AU4:AV4"/>
    <mergeCell ref="Y5:Z5"/>
    <mergeCell ref="AA5:AB5"/>
    <mergeCell ref="AC5:AD5"/>
    <mergeCell ref="AE5:AF5"/>
    <mergeCell ref="AG5:AH5"/>
    <mergeCell ref="AI5:AJ5"/>
    <mergeCell ref="AK5:AL5"/>
    <mergeCell ref="AM5:AN5"/>
    <mergeCell ref="AG4:AH4"/>
    <mergeCell ref="AI4:AJ4"/>
    <mergeCell ref="AK4:AL4"/>
    <mergeCell ref="AM4:AN4"/>
    <mergeCell ref="AO4:AP4"/>
    <mergeCell ref="G5:H5"/>
    <mergeCell ref="I5:J5"/>
    <mergeCell ref="K5:L5"/>
    <mergeCell ref="M5:N5"/>
    <mergeCell ref="O5:P5"/>
    <mergeCell ref="S5:T5"/>
    <mergeCell ref="U5:V5"/>
    <mergeCell ref="W5:X5"/>
    <mergeCell ref="AW4:AX4"/>
    <mergeCell ref="AY4:AZ4"/>
    <mergeCell ref="AO5:AP5"/>
    <mergeCell ref="AQ5:AR5"/>
    <mergeCell ref="AS5:AT5"/>
    <mergeCell ref="AU5:AV5"/>
    <mergeCell ref="AQ4:AR4"/>
    <mergeCell ref="U4:V4"/>
    <mergeCell ref="W4:X4"/>
    <mergeCell ref="Y4:Z4"/>
    <mergeCell ref="AA4:AB4"/>
    <mergeCell ref="AC4:AD4"/>
    <mergeCell ref="AE4:AF4"/>
    <mergeCell ref="AW5:AX5"/>
    <mergeCell ref="AY5:AZ5"/>
    <mergeCell ref="BA5:BB5"/>
    <mergeCell ref="BC5:BD5"/>
    <mergeCell ref="BE5:BF5"/>
    <mergeCell ref="BG5:BH5"/>
    <mergeCell ref="BI5:BJ5"/>
    <mergeCell ref="BK5:BL5"/>
    <mergeCell ref="BM5:BN5"/>
    <mergeCell ref="BO5:BP5"/>
    <mergeCell ref="G2:BP2"/>
    <mergeCell ref="BG4:BH4"/>
    <mergeCell ref="BI4:BJ4"/>
    <mergeCell ref="BK4:BL4"/>
    <mergeCell ref="BM4:BN4"/>
    <mergeCell ref="BO4:BP4"/>
    <mergeCell ref="BC4:BD4"/>
    <mergeCell ref="BE4:BF4"/>
    <mergeCell ref="BA4:BB4"/>
    <mergeCell ref="G4:H4"/>
    <mergeCell ref="I4:J4"/>
    <mergeCell ref="K4:L4"/>
    <mergeCell ref="M4:N4"/>
    <mergeCell ref="O4:P4"/>
    <mergeCell ref="Q4:R4"/>
    <mergeCell ref="S4:T4"/>
  </mergeCells>
  <phoneticPr fontId="2" type="noConversion"/>
  <conditionalFormatting sqref="G4:BP5">
    <cfRule type="timePeriod" dxfId="3" priority="5" stopIfTrue="1" timePeriod="today">
      <formula>FLOOR(G4,1)=TODAY()</formula>
    </cfRule>
  </conditionalFormatting>
  <conditionalFormatting sqref="G4:BP9">
    <cfRule type="expression" dxfId="2" priority="1" stopIfTrue="1">
      <formula>OR(F$4="Dim",G$4="DIM")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>
                <anchor moveWithCells="1">
                  <from>
                    <xdr:col>1</xdr:col>
                    <xdr:colOff>632460</xdr:colOff>
                    <xdr:row>2</xdr:row>
                    <xdr:rowOff>0</xdr:rowOff>
                  </from>
                  <to>
                    <xdr:col>2</xdr:col>
                    <xdr:colOff>777240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Drop Down 3">
              <controlPr defaultSize="0" autoLine="0" autoPict="0">
                <anchor moveWithCells="1">
                  <from>
                    <xdr:col>2</xdr:col>
                    <xdr:colOff>0</xdr:colOff>
                    <xdr:row>2</xdr:row>
                    <xdr:rowOff>175260</xdr:rowOff>
                  </from>
                  <to>
                    <xdr:col>2</xdr:col>
                    <xdr:colOff>777240</xdr:colOff>
                    <xdr:row>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6" name="Drop Down 4">
              <controlPr defaultSize="0" autoLine="0" autoPict="0">
                <anchor moveWithCells="1">
                  <from>
                    <xdr:col>2</xdr:col>
                    <xdr:colOff>0</xdr:colOff>
                    <xdr:row>4</xdr:row>
                    <xdr:rowOff>0</xdr:rowOff>
                  </from>
                  <to>
                    <xdr:col>2</xdr:col>
                    <xdr:colOff>777240</xdr:colOff>
                    <xdr:row>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7" name="Button 11">
              <controlPr defaultSize="0" print="0" autoFill="0" autoPict="0">
                <anchor>
                  <from>
                    <xdr:col>1</xdr:col>
                    <xdr:colOff>121920</xdr:colOff>
                    <xdr:row>13</xdr:row>
                    <xdr:rowOff>0</xdr:rowOff>
                  </from>
                  <to>
                    <xdr:col>2</xdr:col>
                    <xdr:colOff>914400</xdr:colOff>
                    <xdr:row>15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76B11AF-EC68-4740-8FB9-C11CFF98B2FC}">
            <xm:f>NOT(ISNA(VLOOKUP(G$5,Source!$K$4:$K$16,1,0)))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11" id="{7E957723-D9E9-440D-8327-258C4ED30E6B}">
            <xm:f>NOT(ISNA(VLOOKUP(F$5,Source!$K$4:$K$16,1,0)))</xm:f>
            <x14:dxf>
              <fill>
                <patternFill>
                  <bgColor theme="0" tint="-0.24994659260841701"/>
                </patternFill>
              </fill>
            </x14:dxf>
          </x14:cfRule>
          <xm:sqref>G4:BP9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6C65065-4461-4ECE-AEF4-83C8D741AE54}">
          <x14:formula1>
            <xm:f>Employé!$D$2:$D$50</xm:f>
          </x14:formula1>
          <xm:sqref>C7</xm:sqref>
        </x14:dataValidation>
        <x14:dataValidation type="list" allowBlank="1" showInputMessage="1" showErrorMessage="1" xr:uid="{EF2A59D5-EF38-47F5-9415-996C05C5CC7F}">
          <x14:formula1>
            <xm:f>Employé!$B$2:$B$56</xm:f>
          </x14:formula1>
          <xm:sqref>F7:F9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Source</vt:lpstr>
      <vt:lpstr>Employé</vt:lpstr>
      <vt:lpstr>Affectation Chantier</vt:lpstr>
      <vt:lpstr>Chantiers</vt:lpstr>
      <vt:lpstr>EnCours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Instylum Instylum</dc:creator>
  <cp:lastModifiedBy>Instylum Instylum</cp:lastModifiedBy>
  <dcterms:created xsi:type="dcterms:W3CDTF">2022-03-22T16:46:14Z</dcterms:created>
  <dcterms:modified xsi:type="dcterms:W3CDTF">2022-04-18T07:33:13Z</dcterms:modified>
</cp:coreProperties>
</file>