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Default Extension="jpeg" ContentType="image/jpeg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mbeddings/oleObject1.bin" ContentType="application/vnd.openxmlformats-officedocument.oleObject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saveExternalLinkValues="0" updateLinks="never" codeName="ThisWorkbook" defaultThemeVersion="124226"/>
  <bookViews>
    <workbookView xWindow="28680" yWindow="-120" windowWidth="24240" windowHeight="13740" tabRatio="577" firstSheet="2" activeTab="2"/>
  </bookViews>
  <sheets>
    <sheet name="COLISEE PLANCHER" sheetId="230" state="hidden" r:id="rId1"/>
    <sheet name="Feuil1" sheetId="191" state="hidden" r:id="rId2"/>
    <sheet name="TARRIFF+HR DEM" sheetId="139" r:id="rId3"/>
  </sheets>
  <functionGroups/>
  <externalReferences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CAL03" localSheetId="0">#REF!</definedName>
    <definedName name="_CAL03">#REF!</definedName>
    <definedName name="_CAL1" localSheetId="0">#REF!</definedName>
    <definedName name="_CAL1">#REF!</definedName>
    <definedName name="_NOM1" localSheetId="0">#REF!</definedName>
    <definedName name="_NOM1">#REF!</definedName>
    <definedName name="A">#REF!</definedName>
    <definedName name="ACCOMPTE">#REF!</definedName>
    <definedName name="ADRESSE_ORIGINE___RECH_TEL__411">#REF!</definedName>
    <definedName name="ADRESSE_ORIGINE___RECH_TEL_411">#REF!</definedName>
    <definedName name="AFAIRE">#REF!</definedName>
    <definedName name="AJOUTEE">#REF!</definedName>
    <definedName name="ANN" localSheetId="0">#REF!</definedName>
    <definedName name="ANN">#REF!</definedName>
    <definedName name="ANNEE">#REF!</definedName>
    <definedName name="APPT">#REF!</definedName>
    <definedName name="ASS">#REF!</definedName>
    <definedName name="AVANCE">'[1]EMPLOYEE LISTE'!$H$23:$H$94</definedName>
    <definedName name="BON">#REF!</definedName>
    <definedName name="C_POST">#REF!</definedName>
    <definedName name="CALEND" localSheetId="0">#REF!</definedName>
    <definedName name="CALEND">#REF!</definedName>
    <definedName name="CALEND1" localSheetId="0">#REF!</definedName>
    <definedName name="CALEND1">#REF!</definedName>
    <definedName name="CASH">#REF!</definedName>
    <definedName name="CHARGEM">#REF!</definedName>
    <definedName name="CHARGEME">#REF!</definedName>
    <definedName name="COMPAGNIE">#REF!</definedName>
    <definedName name="COMPGNIE">#REF!</definedName>
    <definedName name="CONCLU">#REF!</definedName>
    <definedName name="CONCLURE" localSheetId="0">#REF!</definedName>
    <definedName name="CONCLURE">#REF!</definedName>
    <definedName name="CONCLUSION" localSheetId="0">#REF!</definedName>
    <definedName name="CONCLUSION">#REF!</definedName>
    <definedName name="CONCLUT">#REF!</definedName>
    <definedName name="COUTASS">#REF!</definedName>
    <definedName name="CPMPAGNIE">#REF!</definedName>
    <definedName name="DA" localSheetId="0">#REF!</definedName>
    <definedName name="DA">#REF!</definedName>
    <definedName name="DAT" localSheetId="0">#REF!</definedName>
    <definedName name="DAT">#REF!</definedName>
    <definedName name="DATE">#REF!</definedName>
    <definedName name="DATESPRIX">'[2]DATE-TAUX'!$B$2:$B$64</definedName>
    <definedName name="DEP" localSheetId="0">#REF!</definedName>
    <definedName name="DEP">#REF!</definedName>
    <definedName name="DEPR" localSheetId="0">#REF!</definedName>
    <definedName name="DEPR">#REF!</definedName>
    <definedName name="DEPRI" localSheetId="0">#REF!</definedName>
    <definedName name="DEPRI">#REF!</definedName>
    <definedName name="DEPRIM" localSheetId="0">#REF!</definedName>
    <definedName name="DEPRIM">#REF!</definedName>
    <definedName name="DESTI">#REF!</definedName>
    <definedName name="DESTIN">#REF!</definedName>
    <definedName name="DESTINAT">#REF!</definedName>
    <definedName name="DIP" localSheetId="0">#REF!</definedName>
    <definedName name="DIP">#REF!</definedName>
    <definedName name="DISTVIL" localSheetId="0">#REF!</definedName>
    <definedName name="DISTVIL">#REF!</definedName>
    <definedName name="DISVIL" localSheetId="0">#REF!</definedName>
    <definedName name="DISVIL">#REF!</definedName>
    <definedName name="DIVERS" localSheetId="0">#REF!</definedName>
    <definedName name="DIVERS">#REF!</definedName>
    <definedName name="efsad">#REF!</definedName>
    <definedName name="EGA" localSheetId="0">#REF!</definedName>
    <definedName name="EGA">#REF!</definedName>
    <definedName name="EM">'[3]EMPLOYEE LISTE'!$B$5:$B$55</definedName>
    <definedName name="EMOLOYEE" localSheetId="0">#REF!</definedName>
    <definedName name="EMOLOYEE">#REF!</definedName>
    <definedName name="EMPL">#REF!</definedName>
    <definedName name="EMPLE">#REF!</definedName>
    <definedName name="EMPLOIE" localSheetId="0">#REF!</definedName>
    <definedName name="EMPLOIE">#REF!</definedName>
    <definedName name="emploier" localSheetId="0">#REF!</definedName>
    <definedName name="emploier">#REF!</definedName>
    <definedName name="EMPLOTEE">'[1]EMPLOYEE LISTE'!$B$6:$B$106</definedName>
    <definedName name="EMPLOY" localSheetId="0">#REF!</definedName>
    <definedName name="EMPLOY">#REF!</definedName>
    <definedName name="EMPLOYE" localSheetId="0">#REF!</definedName>
    <definedName name="EMPLOYE">#REF!</definedName>
    <definedName name="EMPLOYEE" localSheetId="0">#REF!</definedName>
    <definedName name="EMPLOYEE">#REF!</definedName>
    <definedName name="EMPLOYEEE" localSheetId="0">#REF!</definedName>
    <definedName name="EMPLOYEEE">#REF!</definedName>
    <definedName name="EMPLOYEEES" localSheetId="0">#REF!</definedName>
    <definedName name="EMPLOYEEES">#REF!</definedName>
    <definedName name="EMPLOYEES" localSheetId="0">#REF!</definedName>
    <definedName name="EMPLOYEES">#REF!</definedName>
    <definedName name="employer">'[4]EMPLOYEE LISTE'!$B$4:$B$47</definedName>
    <definedName name="EMPLOYERR" localSheetId="0">#REF!</definedName>
    <definedName name="EMPLOYERR">#REF!</definedName>
    <definedName name="EMPLOYEUR" localSheetId="0">#REF!</definedName>
    <definedName name="EMPLOYEUR">#REF!</definedName>
    <definedName name="EMPNOM">#REF!</definedName>
    <definedName name="EMPNOMS">#REF!</definedName>
    <definedName name="ENTREPOT">#REF!</definedName>
    <definedName name="EPLOYE">#REF!</definedName>
    <definedName name="ESGAR" localSheetId="0">#REF!</definedName>
    <definedName name="ESGAR">#REF!</definedName>
    <definedName name="ESTGAR" localSheetId="0">#REF!</definedName>
    <definedName name="ESTGAR">#REF!</definedName>
    <definedName name="ETAT">#REF!</definedName>
    <definedName name="ETATC">#REF!</definedName>
    <definedName name="ETATCOMP">#REF!</definedName>
    <definedName name="EVALUATION">#REF!</definedName>
    <definedName name="FAIRE">#REF!</definedName>
    <definedName name="FOURNIS">#REF!</definedName>
    <definedName name="FOURNISEUR">#REF!</definedName>
    <definedName name="FOURNISSEUR" localSheetId="0">#REF!</definedName>
    <definedName name="FOURNISSEUR">#REF!</definedName>
    <definedName name="FOURNISSEURS">#REF!</definedName>
    <definedName name="GOGLE_MAPS__RES">#REF!</definedName>
    <definedName name="GOSS">#REF!</definedName>
    <definedName name="GOSSE">#REF!</definedName>
    <definedName name="HER" localSheetId="0">#REF!</definedName>
    <definedName name="HER">#REF!</definedName>
    <definedName name="HERES" localSheetId="0">#REF!</definedName>
    <definedName name="HERES">#REF!</definedName>
    <definedName name="HEUR">'[1]EMPLOYEE LISTE'!$L$3:$L$113</definedName>
    <definedName name="HEURE">#REF!</definedName>
    <definedName name="HJHJK" localSheetId="0">#REF!</definedName>
    <definedName name="HJHJK">#REF!</definedName>
    <definedName name="HR">#REF!</definedName>
    <definedName name="HRS" localSheetId="0">#REF!</definedName>
    <definedName name="HRS">#REF!</definedName>
    <definedName name="HRSARR">#REF!</definedName>
    <definedName name="HRSE" localSheetId="0">#REF!</definedName>
    <definedName name="HRSE">#REF!</definedName>
    <definedName name="JO" localSheetId="0">#REF!</definedName>
    <definedName name="JO">#REF!</definedName>
    <definedName name="JOOUR">#REF!</definedName>
    <definedName name="JOOURS">#REF!</definedName>
    <definedName name="JOU" localSheetId="0">#REF!</definedName>
    <definedName name="JOU">#REF!</definedName>
    <definedName name="JOUR" localSheetId="0">#REF!</definedName>
    <definedName name="JOUR">#REF!</definedName>
    <definedName name="JOUR1" localSheetId="0">#REF!</definedName>
    <definedName name="JOUR1">#REF!</definedName>
    <definedName name="JOUR2" localSheetId="0">#REF!</definedName>
    <definedName name="JOUR2">#REF!</definedName>
    <definedName name="JOUR3" localSheetId="0">#REF!</definedName>
    <definedName name="JOUR3">#REF!</definedName>
    <definedName name="JOURNAL" localSheetId="0">#REF!</definedName>
    <definedName name="JOURNAL">#REF!</definedName>
    <definedName name="JOURNE" localSheetId="0">#REF!</definedName>
    <definedName name="JOURNE">#REF!</definedName>
    <definedName name="JOURNE1" localSheetId="0">#REF!</definedName>
    <definedName name="JOURNE1">#REF!</definedName>
    <definedName name="JOURNEE" localSheetId="0">#REF!</definedName>
    <definedName name="JOURNEE">#REF!</definedName>
    <definedName name="JOURNEÉ" localSheetId="0">#REF!</definedName>
    <definedName name="JOURNEÉ">#REF!</definedName>
    <definedName name="JOURNEE1" localSheetId="0">#REF!</definedName>
    <definedName name="JOURNEE1">#REF!</definedName>
    <definedName name="JOURNEEEEE" localSheetId="0">#REF!</definedName>
    <definedName name="JOURNEEEEE">#REF!</definedName>
    <definedName name="JOURNEEEEEE" localSheetId="0">#REF!</definedName>
    <definedName name="JOURNEEEEEE">#REF!</definedName>
    <definedName name="JOURNEES">'[5]EMPLOYEE LISTE'!$H$6:$H$14</definedName>
    <definedName name="JOURS" localSheetId="0">#REF!</definedName>
    <definedName name="JOURS">#REF!</definedName>
    <definedName name="JOUTNAL" localSheetId="0">#REF!</definedName>
    <definedName name="JOUTNAL">#REF!</definedName>
    <definedName name="JRS" localSheetId="0">#REF!</definedName>
    <definedName name="JRS">#REF!</definedName>
    <definedName name="LISTE" localSheetId="0">#REF!</definedName>
    <definedName name="LISTE">#REF!</definedName>
    <definedName name="LISTEEMPL">'[5]EMPLOYEE LISTE'!$B$5:$B$52</definedName>
    <definedName name="LISTES" localSheetId="0">#REF!</definedName>
    <definedName name="LISTES">#REF!</definedName>
    <definedName name="MA">#REF!</definedName>
    <definedName name="MAN">#REF!</definedName>
    <definedName name="MANUT">#REF!</definedName>
    <definedName name="MANUTE">#REF!</definedName>
    <definedName name="MIN">#REF!</definedName>
    <definedName name="MMIINN">#REF!</definedName>
    <definedName name="MO" localSheetId="0">#REF!</definedName>
    <definedName name="MO">#REF!</definedName>
    <definedName name="MOIS">#REF!</definedName>
    <definedName name="NBR" localSheetId="0">#REF!</definedName>
    <definedName name="NBR">#REF!</definedName>
    <definedName name="NBRHO">#REF!</definedName>
    <definedName name="NBRHOM">#REF!</definedName>
    <definedName name="NBRJRS">#REF!</definedName>
    <definedName name="NOEL">#REF!</definedName>
    <definedName name="NOM" localSheetId="0">#REF!</definedName>
    <definedName name="NOM">#REF!</definedName>
    <definedName name="NOMMER" localSheetId="0">#REF!</definedName>
    <definedName name="NOMMER">#REF!</definedName>
    <definedName name="NOMMER1" localSheetId="0">#REF!</definedName>
    <definedName name="NOMMER1">#REF!</definedName>
    <definedName name="NOMMERE" localSheetId="0">#REF!</definedName>
    <definedName name="NOMMERE">#REF!</definedName>
    <definedName name="NOMS">'[5]EMPLOYEE LISTE'!$B$5:$B$52</definedName>
    <definedName name="NOTEPADS">#REF!</definedName>
    <definedName name="ORIG" localSheetId="0">#REF!</definedName>
    <definedName name="ORIG">#REF!</definedName>
    <definedName name="ORIGINE" localSheetId="0">#REF!</definedName>
    <definedName name="ORIGINE">#REF!</definedName>
    <definedName name="PAR">#REF!</definedName>
    <definedName name="PLAGE" localSheetId="0">#REF!</definedName>
    <definedName name="PLAGE">#REF!</definedName>
    <definedName name="PLAGEV" localSheetId="0">#REF!</definedName>
    <definedName name="PLAGEV">#REF!</definedName>
    <definedName name="POIDS">#REF!</definedName>
    <definedName name="PPOID">#REF!</definedName>
    <definedName name="PPOIDS">#REF!</definedName>
    <definedName name="PRODUIT" localSheetId="0">#REF!</definedName>
    <definedName name="PRODUIT">#REF!</definedName>
    <definedName name="QUOI">#REF!</definedName>
    <definedName name="QWXSQ">#REF!</definedName>
    <definedName name="RECH.ADRES">#REF!</definedName>
    <definedName name="RECH.RES">#REF!</definedName>
    <definedName name="RESERVATION">#REF!</definedName>
    <definedName name="RESERVATIONN">#REF!</definedName>
    <definedName name="RESIDENT">#REF!</definedName>
    <definedName name="RMPLOYEES">#REF!</definedName>
    <definedName name="SERV" localSheetId="0">#REF!</definedName>
    <definedName name="SERV">#REF!</definedName>
    <definedName name="SERVI" localSheetId="0">#REF!</definedName>
    <definedName name="SERVI">#REF!</definedName>
    <definedName name="SERVICE">#REF!</definedName>
    <definedName name="sss">#REF!</definedName>
    <definedName name="TARRIF">#REF!</definedName>
    <definedName name="TAUX">#REF!</definedName>
    <definedName name="TAUX_DIRECTEUR">'TARRIFF+HR DEM'!#REF!</definedName>
    <definedName name="TAUX_PAR_DÉFAUT">'TARRIFF+HR DEM'!$O$33</definedName>
    <definedName name="TAXE">#REF!</definedName>
    <definedName name="TAXES" localSheetId="0">#REF!</definedName>
    <definedName name="TAXES">#REF!</definedName>
    <definedName name="TEEMP">#REF!</definedName>
    <definedName name="TEMPSH">#REF!</definedName>
    <definedName name="TEMPSHH">#REF!</definedName>
    <definedName name="TEMPSLV">#REF!</definedName>
    <definedName name="TEMPSR">#REF!</definedName>
    <definedName name="TEMPSRP">#REF!</definedName>
    <definedName name="TEMPSSRR">#REF!</definedName>
    <definedName name="TEST" localSheetId="0">#REF!</definedName>
    <definedName name="TEST">#REF!</definedName>
    <definedName name="TEST1" localSheetId="0">#REF!</definedName>
    <definedName name="TEST1">#REF!</definedName>
    <definedName name="TESTEE" localSheetId="0">#REF!</definedName>
    <definedName name="TESTEE">#REF!</definedName>
    <definedName name="TESTES">'[5]EMPLOYEE LISTE'!$B$5:$B$52</definedName>
    <definedName name="TITRE">#REF!</definedName>
    <definedName name="TPESTIME">#REF!</definedName>
    <definedName name="VEH">#REF!</definedName>
    <definedName name="VEHICUL">#REF!</definedName>
    <definedName name="VEHICULE">#REF!</definedName>
    <definedName name="VEHIICUL">#REF!</definedName>
    <definedName name="VICBMJKJ" localSheetId="0">#REF!</definedName>
    <definedName name="VICBMJKJ">#REF!</definedName>
    <definedName name="VICTOR">#REF!</definedName>
    <definedName name="VIL" localSheetId="0">#REF!</definedName>
    <definedName name="VIL">#REF!</definedName>
    <definedName name="VILLE" localSheetId="0">#REF!</definedName>
    <definedName name="VILLE">#REF!</definedName>
    <definedName name="VILLES" localSheetId="0">#REF!</definedName>
    <definedName name="VILLES">#REF!</definedName>
    <definedName name="VILLLE">#REF!</definedName>
    <definedName name="VILLLES" localSheetId="0">'[6]EMPLOYEE LISTE'!#REF!</definedName>
    <definedName name="VILLLES">'[6]EMPLOYEE LISTE'!#REF!</definedName>
    <definedName name="VILS" localSheetId="0">#REF!</definedName>
    <definedName name="VILS">#REF!</definedName>
    <definedName name="_xlnm.Print_Area" localSheetId="0">'COLISEE PLANCHER'!$A$1:$G$57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Q1" i="139"/>
  <c r="H8" l="1"/>
  <c r="O20"/>
  <c r="T17" l="1"/>
  <c r="S17"/>
  <c r="R17"/>
  <c r="Q17"/>
  <c r="P17"/>
  <c r="O17"/>
  <c r="N16"/>
  <c r="N17" s="1"/>
  <c r="A75"/>
  <c r="A76" s="1"/>
  <c r="A77" s="1"/>
  <c r="A2"/>
  <c r="A3" l="1"/>
  <c r="A78"/>
  <c r="A4" l="1"/>
  <c r="A79"/>
  <c r="A5" l="1"/>
  <c r="A6" s="1"/>
  <c r="A80"/>
  <c r="A81" l="1"/>
  <c r="A7"/>
  <c r="A82" l="1"/>
  <c r="A8"/>
  <c r="A83" l="1"/>
  <c r="A9"/>
  <c r="A84" l="1"/>
  <c r="A10"/>
  <c r="A85" l="1"/>
  <c r="A11"/>
  <c r="A86" l="1"/>
  <c r="A12"/>
  <c r="A87" l="1"/>
  <c r="A13"/>
  <c r="A88" l="1"/>
  <c r="A14"/>
  <c r="A89" l="1"/>
  <c r="A15"/>
  <c r="A90" l="1"/>
  <c r="A16"/>
  <c r="A91" l="1"/>
  <c r="A17"/>
  <c r="A92" l="1"/>
  <c r="A18"/>
  <c r="A93" l="1"/>
  <c r="A19"/>
  <c r="A94" l="1"/>
  <c r="A20"/>
  <c r="A95" l="1"/>
  <c r="A21"/>
  <c r="A96" l="1"/>
  <c r="A22"/>
  <c r="A97" l="1"/>
  <c r="A23"/>
  <c r="A98" l="1"/>
  <c r="A24"/>
  <c r="A99" l="1"/>
  <c r="A25"/>
  <c r="A100" l="1"/>
  <c r="A26"/>
  <c r="A101" l="1"/>
  <c r="A27"/>
  <c r="A102" l="1"/>
  <c r="A28"/>
  <c r="A103" l="1"/>
  <c r="A29"/>
  <c r="A104" l="1"/>
  <c r="A30"/>
  <c r="A105" l="1"/>
  <c r="A31"/>
  <c r="A106" l="1"/>
  <c r="A32"/>
  <c r="A107" l="1"/>
  <c r="A33"/>
  <c r="A108" l="1"/>
  <c r="A34"/>
  <c r="A109" l="1"/>
  <c r="A35"/>
  <c r="A110" l="1"/>
  <c r="A36"/>
  <c r="A111" l="1"/>
  <c r="A37"/>
  <c r="A112" l="1"/>
  <c r="A38"/>
  <c r="A113" l="1"/>
  <c r="A39"/>
  <c r="A114" l="1"/>
  <c r="A40"/>
  <c r="A115" l="1"/>
  <c r="A41"/>
  <c r="A116" l="1"/>
  <c r="A42"/>
  <c r="A117" l="1"/>
  <c r="A43"/>
  <c r="A118" l="1"/>
  <c r="A44"/>
  <c r="A119" l="1"/>
  <c r="A45"/>
  <c r="A120" l="1"/>
  <c r="A46"/>
  <c r="A121" l="1"/>
  <c r="A47"/>
  <c r="A122" l="1"/>
  <c r="A48"/>
  <c r="A123" l="1"/>
  <c r="A49"/>
  <c r="A124" l="1"/>
  <c r="A50"/>
  <c r="A125" l="1"/>
  <c r="A51"/>
  <c r="N12"/>
  <c r="A126" l="1"/>
  <c r="A52"/>
  <c r="A127" l="1"/>
  <c r="A53"/>
  <c r="A128" l="1"/>
  <c r="A54"/>
  <c r="A129" l="1"/>
  <c r="A55"/>
  <c r="A130" l="1"/>
  <c r="A56"/>
  <c r="A131" l="1"/>
  <c r="A57"/>
  <c r="A132" l="1"/>
  <c r="A58"/>
  <c r="A133" l="1"/>
  <c r="A59"/>
  <c r="A134" l="1"/>
  <c r="A60"/>
  <c r="A135" l="1"/>
  <c r="A61"/>
  <c r="A136" l="1"/>
  <c r="A62"/>
  <c r="A137" l="1"/>
  <c r="A63"/>
  <c r="A138" l="1"/>
  <c r="A64"/>
  <c r="A139" l="1"/>
  <c r="A65"/>
  <c r="A140" l="1"/>
  <c r="A66"/>
  <c r="A141" l="1"/>
  <c r="A67"/>
  <c r="A142" l="1"/>
  <c r="A68"/>
  <c r="A143" l="1"/>
  <c r="A69"/>
  <c r="A144" l="1"/>
  <c r="A70"/>
  <c r="A145" l="1"/>
  <c r="A71"/>
  <c r="A146" l="1"/>
  <c r="A72"/>
  <c r="A147" l="1"/>
  <c r="A73"/>
  <c r="A148" l="1"/>
  <c r="A74"/>
  <c r="A149" l="1"/>
  <c r="A150" l="1"/>
  <c r="A151" l="1"/>
  <c r="A152" l="1"/>
  <c r="A153" l="1"/>
  <c r="A154" l="1"/>
  <c r="A155" l="1"/>
  <c r="A156" l="1"/>
  <c r="A157" l="1"/>
  <c r="A158" l="1"/>
  <c r="A159" l="1"/>
  <c r="A160" l="1"/>
  <c r="A161" l="1"/>
  <c r="A162" l="1"/>
  <c r="A163" l="1"/>
  <c r="A164" l="1"/>
  <c r="A165" l="1"/>
  <c r="A166" l="1"/>
  <c r="A167" l="1"/>
  <c r="A168" l="1"/>
  <c r="A169" l="1"/>
  <c r="A170" l="1"/>
  <c r="A171" l="1"/>
  <c r="A172" l="1"/>
  <c r="A173" l="1"/>
  <c r="A174" l="1"/>
  <c r="A175" l="1"/>
  <c r="E1" i="230" l="1"/>
  <c r="J5" i="139" l="1"/>
  <c r="I10" l="1"/>
  <c r="J10" s="1"/>
  <c r="K6"/>
  <c r="L1" l="1"/>
  <c r="L3"/>
  <c r="L11"/>
  <c r="B4" i="230" l="1"/>
  <c r="E38" l="1"/>
  <c r="E37"/>
  <c r="E36"/>
  <c r="F36" s="1"/>
  <c r="G39" s="1"/>
  <c r="E31"/>
  <c r="E30"/>
  <c r="E29"/>
  <c r="E25"/>
  <c r="D23"/>
  <c r="D22"/>
  <c r="G18"/>
  <c r="F16"/>
  <c r="D14"/>
  <c r="G19" s="1"/>
  <c r="K4"/>
  <c r="L5" s="1"/>
  <c r="F14" s="1"/>
  <c r="B1"/>
  <c r="F32" l="1"/>
  <c r="C33"/>
  <c r="F33" s="1"/>
  <c r="G17"/>
  <c r="B22"/>
  <c r="F7"/>
  <c r="G34" l="1"/>
  <c r="B23"/>
  <c r="E23" s="1"/>
  <c r="E22"/>
  <c r="F24" l="1"/>
  <c r="F25" s="1"/>
  <c r="G26" s="1"/>
  <c r="G44" s="1"/>
  <c r="G10" l="1"/>
  <c r="E179" i="139" l="1"/>
  <c r="H129" s="1"/>
  <c r="E184"/>
  <c r="G4" i="230" l="1"/>
  <c r="G6"/>
  <c r="B10" l="1"/>
  <c r="B12" l="1"/>
  <c r="B6" l="1"/>
  <c r="B5" l="1"/>
  <c r="D12" l="1"/>
  <c r="G5" l="1"/>
  <c r="N1" i="139" l="1"/>
  <c r="N3"/>
  <c r="B9" i="230" l="1"/>
  <c r="P4" i="139" l="1"/>
  <c r="K4" l="1"/>
  <c r="C35"/>
  <c r="C122"/>
  <c r="C90"/>
  <c r="F50"/>
  <c r="F2"/>
  <c r="C112"/>
  <c r="C140"/>
  <c r="C61"/>
  <c r="C175"/>
  <c r="C55"/>
  <c r="F136"/>
  <c r="F146"/>
  <c r="C130"/>
  <c r="F171"/>
  <c r="C50"/>
  <c r="F174"/>
  <c r="F35"/>
  <c r="F89"/>
  <c r="F95"/>
  <c r="C73"/>
  <c r="C126"/>
  <c r="F58"/>
  <c r="C75"/>
  <c r="C88"/>
  <c r="F29"/>
  <c r="C20"/>
  <c r="F163"/>
  <c r="C69"/>
  <c r="C114"/>
  <c r="F137"/>
  <c r="F38"/>
  <c r="C155"/>
  <c r="F143"/>
  <c r="F99"/>
  <c r="C145"/>
  <c r="C99"/>
  <c r="C21"/>
  <c r="F43"/>
  <c r="C36"/>
  <c r="F121"/>
  <c r="C3"/>
  <c r="C44"/>
  <c r="F17"/>
  <c r="F108"/>
  <c r="C113"/>
  <c r="C120"/>
  <c r="F92"/>
  <c r="F170"/>
  <c r="F158"/>
  <c r="F68"/>
  <c r="C172"/>
  <c r="F104"/>
  <c r="F59"/>
  <c r="C151"/>
  <c r="F30"/>
  <c r="F131"/>
  <c r="F33"/>
  <c r="C14"/>
  <c r="F142"/>
  <c r="F60"/>
  <c r="F78"/>
  <c r="C11"/>
  <c r="C6"/>
  <c r="F160"/>
  <c r="F153"/>
  <c r="F31"/>
  <c r="C153"/>
  <c r="C53"/>
  <c r="F85"/>
  <c r="C9"/>
  <c r="C52"/>
  <c r="C4"/>
  <c r="C40"/>
  <c r="F138"/>
  <c r="F117"/>
  <c r="F4"/>
  <c r="F39"/>
  <c r="F94"/>
  <c r="C147"/>
  <c r="F148"/>
  <c r="C84"/>
  <c r="F65"/>
  <c r="F56"/>
  <c r="F88"/>
  <c r="C26"/>
  <c r="C28"/>
  <c r="C96"/>
  <c r="C138"/>
  <c r="C131"/>
  <c r="C137"/>
  <c r="F126"/>
  <c r="F13"/>
  <c r="F63"/>
  <c r="F8"/>
  <c r="F47"/>
  <c r="F115"/>
  <c r="C104"/>
  <c r="F164"/>
  <c r="C165"/>
  <c r="F34"/>
  <c r="F55"/>
  <c r="F127"/>
  <c r="C27"/>
  <c r="F109"/>
  <c r="C2"/>
  <c r="F25"/>
  <c r="F27"/>
  <c r="F62"/>
  <c r="F154"/>
  <c r="F90"/>
  <c r="C91"/>
  <c r="F156"/>
  <c r="F49"/>
  <c r="C158"/>
  <c r="F157"/>
  <c r="F79"/>
  <c r="F98"/>
  <c r="F22"/>
  <c r="C8"/>
  <c r="C169"/>
  <c r="C51"/>
  <c r="F19"/>
  <c r="C106"/>
  <c r="F18"/>
  <c r="C125"/>
  <c r="C16"/>
  <c r="C167"/>
  <c r="F112"/>
  <c r="C111"/>
  <c r="F14"/>
  <c r="C139"/>
  <c r="C29"/>
  <c r="F54"/>
  <c r="F147"/>
  <c r="C129"/>
  <c r="C5"/>
  <c r="C37"/>
  <c r="C45"/>
  <c r="F106"/>
  <c r="C105"/>
  <c r="F52"/>
  <c r="C124"/>
  <c r="F150"/>
  <c r="F122"/>
  <c r="C54"/>
  <c r="C68"/>
  <c r="C64"/>
  <c r="C63"/>
  <c r="C43"/>
  <c r="F53"/>
  <c r="C97"/>
  <c r="C74"/>
  <c r="C85"/>
  <c r="C148"/>
  <c r="C47"/>
  <c r="F76"/>
  <c r="C18"/>
  <c r="F51"/>
  <c r="C152"/>
  <c r="F107"/>
  <c r="F82"/>
  <c r="F83"/>
  <c r="F118"/>
  <c r="F155"/>
  <c r="F48"/>
  <c r="C89"/>
  <c r="F15"/>
  <c r="C82"/>
  <c r="F169"/>
  <c r="C79"/>
  <c r="C103"/>
  <c r="C22"/>
  <c r="C135"/>
  <c r="C17"/>
  <c r="F116"/>
  <c r="F67"/>
  <c r="F124"/>
  <c r="F70"/>
  <c r="C41"/>
  <c r="F42"/>
  <c r="F23"/>
  <c r="F11"/>
  <c r="F135"/>
  <c r="F46"/>
  <c r="C149"/>
  <c r="F84"/>
  <c r="C164"/>
  <c r="C25"/>
  <c r="F71"/>
  <c r="F75"/>
  <c r="C173"/>
  <c r="C95"/>
  <c r="F41"/>
  <c r="F130"/>
  <c r="F40"/>
  <c r="C134"/>
  <c r="C132"/>
  <c r="F3"/>
  <c r="C110"/>
  <c r="F64"/>
  <c r="F173"/>
  <c r="C33"/>
  <c r="C93"/>
  <c r="F45"/>
  <c r="F161"/>
  <c r="F36"/>
  <c r="C62"/>
  <c r="C19"/>
  <c r="C58"/>
  <c r="F87"/>
  <c r="C56"/>
  <c r="C34"/>
  <c r="F26"/>
  <c r="F128"/>
  <c r="C94"/>
  <c r="C77"/>
  <c r="F5"/>
  <c r="F120"/>
  <c r="C76"/>
  <c r="C30"/>
  <c r="F111"/>
  <c r="F69"/>
  <c r="C32"/>
  <c r="C42"/>
  <c r="C100"/>
  <c r="C157"/>
  <c r="F141"/>
  <c r="C59"/>
  <c r="F6"/>
  <c r="C156"/>
  <c r="F24"/>
  <c r="C13"/>
  <c r="C161"/>
  <c r="C92"/>
  <c r="F139"/>
  <c r="F77"/>
  <c r="C141"/>
  <c r="F166"/>
  <c r="F159"/>
  <c r="F57"/>
  <c r="F96"/>
  <c r="F152"/>
  <c r="C102"/>
  <c r="F21"/>
  <c r="F80"/>
  <c r="F103"/>
  <c r="F9"/>
  <c r="C57"/>
  <c r="F162"/>
  <c r="C108"/>
  <c r="C83"/>
  <c r="C60"/>
  <c r="C23"/>
  <c r="F125"/>
  <c r="C12"/>
  <c r="F7"/>
  <c r="F149"/>
  <c r="F100"/>
  <c r="F167"/>
  <c r="F97"/>
  <c r="F28"/>
  <c r="C107"/>
  <c r="C154"/>
  <c r="F20"/>
  <c r="F145"/>
  <c r="C136"/>
  <c r="C15"/>
  <c r="F32"/>
  <c r="C142"/>
  <c r="C39"/>
  <c r="F102"/>
  <c r="F134"/>
  <c r="F44"/>
  <c r="C71"/>
  <c r="F37"/>
  <c r="C38"/>
  <c r="K10" s="1"/>
  <c r="C7"/>
  <c r="F175"/>
  <c r="F72"/>
  <c r="F168"/>
  <c r="F129"/>
  <c r="F110"/>
  <c r="C174"/>
  <c r="C162"/>
  <c r="C144"/>
  <c r="C31"/>
  <c r="F61"/>
  <c r="F144"/>
  <c r="C48"/>
  <c r="F113"/>
  <c r="F86"/>
  <c r="F119"/>
  <c r="C150"/>
  <c r="F133"/>
  <c r="C49"/>
  <c r="C127"/>
  <c r="C170"/>
  <c r="C109"/>
  <c r="C72"/>
  <c r="C24"/>
  <c r="C171"/>
  <c r="C117"/>
  <c r="F66"/>
  <c r="F73"/>
  <c r="C146"/>
  <c r="C121"/>
  <c r="C98"/>
  <c r="C160"/>
  <c r="C87"/>
  <c r="F132"/>
  <c r="F114"/>
  <c r="F151"/>
  <c r="C143"/>
  <c r="C66"/>
  <c r="F105"/>
  <c r="F165"/>
  <c r="F140"/>
  <c r="C46"/>
  <c r="F16"/>
  <c r="C80"/>
  <c r="C118"/>
  <c r="C116"/>
  <c r="C159"/>
  <c r="F12"/>
  <c r="C163"/>
  <c r="C123"/>
  <c r="C101"/>
  <c r="C78"/>
  <c r="C119"/>
  <c r="F91"/>
  <c r="C81"/>
  <c r="C70"/>
  <c r="C10"/>
  <c r="C67"/>
  <c r="C166"/>
  <c r="C133"/>
  <c r="F93"/>
  <c r="F81"/>
  <c r="F123"/>
  <c r="F101"/>
  <c r="C128"/>
  <c r="C65"/>
  <c r="C115"/>
  <c r="F172"/>
  <c r="C168"/>
  <c r="F10"/>
  <c r="C86"/>
  <c r="J19" l="1"/>
  <c r="K3"/>
  <c r="K15"/>
  <c r="J16" s="1"/>
  <c r="F74"/>
  <c r="K9" l="1"/>
  <c r="L10" s="1"/>
  <c r="K11"/>
  <c r="P3" l="1"/>
  <c r="Q3" s="1"/>
  <c r="K1"/>
  <c r="K14" s="1"/>
</calcChain>
</file>

<file path=xl/sharedStrings.xml><?xml version="1.0" encoding="utf-8"?>
<sst xmlns="http://schemas.openxmlformats.org/spreadsheetml/2006/main" count="316" uniqueCount="297">
  <si>
    <t>CHARGEMENT</t>
  </si>
  <si>
    <t>LIVRAISON</t>
  </si>
  <si>
    <t xml:space="preserve">                                                        SANS-FRAIS 1-877-743-2858</t>
  </si>
  <si>
    <r>
      <t xml:space="preserve">            </t>
    </r>
    <r>
      <rPr>
        <b/>
        <i/>
        <sz val="10"/>
        <color indexed="12"/>
        <rFont val="Arial"/>
        <family val="2"/>
      </rPr>
      <t xml:space="preserve">               </t>
    </r>
    <r>
      <rPr>
        <b/>
        <i/>
        <sz val="14"/>
        <color indexed="12"/>
        <rFont val="Arial"/>
        <family val="2"/>
      </rPr>
      <t>RHEAULT DÉMÉNAGEMENT victoriaville, québec</t>
    </r>
  </si>
  <si>
    <t>TOTAL</t>
  </si>
  <si>
    <t>ÉVALUATION</t>
  </si>
  <si>
    <t>DATE</t>
  </si>
  <si>
    <t>POIDS</t>
  </si>
  <si>
    <t>CRÉDIT</t>
  </si>
  <si>
    <t>PRIX</t>
  </si>
  <si>
    <t>E-MAIL</t>
  </si>
  <si>
    <t xml:space="preserve"> </t>
  </si>
  <si>
    <t>DEVIS #:</t>
  </si>
  <si>
    <t>DÉPART</t>
  </si>
  <si>
    <t>SURCHARGE CARBURANT %</t>
  </si>
  <si>
    <t>MINIMUM HRS</t>
  </si>
  <si>
    <t>ORIGINE:</t>
  </si>
  <si>
    <t>DESTINATION:</t>
  </si>
  <si>
    <t>tel. home:</t>
  </si>
  <si>
    <t>tel. office:</t>
  </si>
  <si>
    <t>tel. Cellular:</t>
  </si>
  <si>
    <t>PACKING:</t>
  </si>
  <si>
    <t>LOAD:</t>
  </si>
  <si>
    <t>DISTANCE</t>
  </si>
  <si>
    <t>TRANSPORTATION</t>
  </si>
  <si>
    <t>BULKY ARTICLE  AUTO/PICK UP/TRAILER</t>
  </si>
  <si>
    <t>LONG/STAIR/CARRY /100cwt</t>
  </si>
  <si>
    <t xml:space="preserve">FULL PACK/UNPACK SERVICE </t>
  </si>
  <si>
    <t>/cwt:</t>
  </si>
  <si>
    <t>POIDS LBS</t>
  </si>
  <si>
    <t xml:space="preserve">SOUS-TOTAL </t>
  </si>
  <si>
    <t>TOTAL EMBALLAGE</t>
  </si>
  <si>
    <t>STORAGE AU QUEBEC TAXE INCLUSES</t>
  </si>
  <si>
    <t>MANUTENTION</t>
  </si>
  <si>
    <t xml:space="preserve">1 MOIS </t>
  </si>
  <si>
    <t>TOT MANUT+ LIVRAISON</t>
  </si>
  <si>
    <t>ESCOMPTE</t>
  </si>
  <si>
    <t>TOTAL ENTREPOSAGE</t>
  </si>
  <si>
    <t>VALUATION PER SHIPMENT</t>
  </si>
  <si>
    <t>20,000</t>
  </si>
  <si>
    <t>$   0.DÉDUCT</t>
  </si>
  <si>
    <t>$250.DÉDUCT</t>
  </si>
  <si>
    <t>$500.DÉDUCT</t>
  </si>
  <si>
    <t>TOTAL ASSURANCE</t>
  </si>
  <si>
    <t>APPLIANCE SERVICE FIRST</t>
  </si>
  <si>
    <t xml:space="preserve">LOCAL CHARGES </t>
  </si>
  <si>
    <t>APPLIANCE SERVICE ADDITIONAL</t>
  </si>
  <si>
    <r>
      <t xml:space="preserve">      </t>
    </r>
    <r>
      <rPr>
        <b/>
        <sz val="10"/>
        <color indexed="10"/>
        <rFont val="Arial"/>
        <family val="2"/>
      </rPr>
      <t>ESCOMPTE GLOBAL %</t>
    </r>
  </si>
  <si>
    <t>TOTAL (US)</t>
  </si>
  <si>
    <t>MAX GARANTIE</t>
  </si>
  <si>
    <t>MILE</t>
  </si>
  <si>
    <t xml:space="preserve">ESC % LH </t>
  </si>
  <si>
    <t>PACK</t>
  </si>
  <si>
    <t>UNPACK</t>
  </si>
  <si>
    <t xml:space="preserve">ESC % PK </t>
  </si>
  <si>
    <t>ESCOMPTE EMBALLAGE &amp; DÉBALLAGE %</t>
  </si>
  <si>
    <t>ESCOMPTE TRANSPORT -%</t>
  </si>
  <si>
    <t>0 DÉDUCT</t>
  </si>
  <si>
    <t>ASSURANCE</t>
  </si>
  <si>
    <t>$ 250 DÉCT</t>
  </si>
  <si>
    <t>$ 500 DÉCT</t>
  </si>
  <si>
    <t>110% of STRAIGHT TALK ESTIMATE</t>
  </si>
  <si>
    <t xml:space="preserve">SELON LE POIDS REEL       </t>
  </si>
  <si>
    <t>(MILLES)-POIDS</t>
  </si>
  <si>
    <t>PACK /CTW</t>
  </si>
  <si>
    <t>UNPACK/CTW</t>
  </si>
  <si>
    <t>TAUX</t>
  </si>
  <si>
    <t>DATES+JOURS</t>
  </si>
  <si>
    <t>HRS DÉPART</t>
  </si>
  <si>
    <t>CAMION</t>
  </si>
  <si>
    <t>UNLOAD</t>
  </si>
  <si>
    <t>LIVRES A   $</t>
  </si>
  <si>
    <t>/LBS</t>
  </si>
  <si>
    <t>P0IDS ESTIMEE LBS</t>
  </si>
  <si>
    <t>TOTAL TRANSPORT</t>
  </si>
  <si>
    <t>TEMPS DU DEMENAGEMENT ÉQUIVALENCE</t>
  </si>
  <si>
    <t>EQUIVALENT</t>
  </si>
  <si>
    <t>NBR HRS</t>
  </si>
  <si>
    <t>CONTACT</t>
  </si>
  <si>
    <t xml:space="preserve"> TABLE NON LIVRER - 250$</t>
  </si>
  <si>
    <t>CHANGER DANS EQUIVALENTS JAUNE A MODIFIER</t>
  </si>
  <si>
    <t>HOMMES</t>
  </si>
  <si>
    <t xml:space="preserve"> CAMION LOCATION</t>
  </si>
  <si>
    <t>NBR HOM</t>
  </si>
  <si>
    <t>TAUX / HOMME</t>
  </si>
  <si>
    <t>regulier</t>
  </si>
  <si>
    <t>la formule qui convertit</t>
  </si>
  <si>
    <t>MODIFIER LES MONTANT POUR LES CHANGEMENT DE TAUX</t>
  </si>
  <si>
    <t>$T =HORAIRE</t>
  </si>
  <si>
    <t>PAR HOMM</t>
  </si>
  <si>
    <t>FETE</t>
  </si>
  <si>
    <t>EXTRA 2HOM</t>
  </si>
  <si>
    <t>CHANGER LES TAUX</t>
  </si>
  <si>
    <t xml:space="preserve"> 2 HOMMES</t>
  </si>
  <si>
    <t xml:space="preserve">  3 HOMMES</t>
  </si>
  <si>
    <t>PÉRIODE DE POINTE DU 05 JUILLET AU 01 AOUT 2022</t>
  </si>
  <si>
    <t>PÉRIODE DE POINTE DU 15 MAI AU 14 JUIN 2022</t>
  </si>
  <si>
    <t>PÉRIODE DE POINTE DU 15 JUIN AU 04 JUILLET 2022</t>
  </si>
  <si>
    <t>TAXES INC</t>
  </si>
  <si>
    <t>RÉGULIER $</t>
  </si>
  <si>
    <t xml:space="preserve">CHANGER ANNÉE </t>
  </si>
  <si>
    <t>PÉRIODE DE POINTE</t>
  </si>
  <si>
    <t>DATE DU DÉBUT</t>
  </si>
  <si>
    <t xml:space="preserve">       AVANT TAXES        AVANT TAXES           AVANT TAXES           AVANT TAXES           AVANT TAXES</t>
  </si>
  <si>
    <t>3 HOM REG</t>
  </si>
  <si>
    <t>2 HOM REG</t>
  </si>
  <si>
    <t>3 HOM T-RUSH</t>
  </si>
  <si>
    <t>3 HOM TAUX-POINTE</t>
  </si>
  <si>
    <t>2 HOM TAUX-POINTE</t>
  </si>
  <si>
    <t>2 HOM T-RUSH</t>
  </si>
  <si>
    <t>PÉRIODE RÉGULIERE TAUX  HORS-SAISON A L`HEURE ( PRIX RÉGULIER)</t>
  </si>
  <si>
    <t>TAUX EN VIGUEUR 3 HOMMES</t>
  </si>
  <si>
    <t>TAUX EN VIGUEUR 2 HOMMES</t>
  </si>
  <si>
    <t>samedi 01 janvier 2022</t>
  </si>
  <si>
    <t>dimanche 02 janvier 2022</t>
  </si>
  <si>
    <t>lundi 03 janvier 2022</t>
  </si>
  <si>
    <t>mardi 04 janvier 2022</t>
  </si>
  <si>
    <t>mercredi 05 janvier 2022</t>
  </si>
  <si>
    <t>jeudi 06 janvier 2022</t>
  </si>
  <si>
    <t>samedi 08 janvier 2022</t>
  </si>
  <si>
    <t>dimanche 09 janvier 2022</t>
  </si>
  <si>
    <t>lundi 10 janvier 2022</t>
  </si>
  <si>
    <t>mardi 11 janvier 2022</t>
  </si>
  <si>
    <t>mercredi 12 janvier 2022</t>
  </si>
  <si>
    <t>jeudi 13 janvier 2022</t>
  </si>
  <si>
    <t>vendredi 14 janvier 2022</t>
  </si>
  <si>
    <t>samedi 15 janvier 2022</t>
  </si>
  <si>
    <t>dimanche 16 janvier 2022</t>
  </si>
  <si>
    <t>lundi 17 janvier 2022</t>
  </si>
  <si>
    <t>mardi 18 janvier 2022</t>
  </si>
  <si>
    <t>mercredi 19 janvier 2022</t>
  </si>
  <si>
    <t>jeudi 20 janvier 2022</t>
  </si>
  <si>
    <t>vendredi 21 janvier 2022</t>
  </si>
  <si>
    <t>samedi 22 janvier 2022</t>
  </si>
  <si>
    <t>dimanche 23 janvier 2022</t>
  </si>
  <si>
    <t>lundi 24 janvier 2022</t>
  </si>
  <si>
    <t>mardi 25 janvier 2022</t>
  </si>
  <si>
    <t>mercredi 26 janvier 2022</t>
  </si>
  <si>
    <t>jeudi 27 janvier 2022</t>
  </si>
  <si>
    <t>vendredi 28 janvier 2022</t>
  </si>
  <si>
    <t>samedi 29 janvier 2022</t>
  </si>
  <si>
    <t>dimanche 30 janvier 2022</t>
  </si>
  <si>
    <t>lundi 31 janvier 2022</t>
  </si>
  <si>
    <t>mardi 01 février 2022</t>
  </si>
  <si>
    <t>mercredi 02 février 2022</t>
  </si>
  <si>
    <t>jeudi 03 février 2022</t>
  </si>
  <si>
    <t>vendredi 04 février 2022</t>
  </si>
  <si>
    <t>samedi 05 février 2022</t>
  </si>
  <si>
    <t>dimanche 06 février 2022</t>
  </si>
  <si>
    <t>lundi 07 février 2022</t>
  </si>
  <si>
    <t>mardi 08 février 2022</t>
  </si>
  <si>
    <t>mercredi 09 février 2022</t>
  </si>
  <si>
    <t>jeudi 10 février 2022</t>
  </si>
  <si>
    <t>vendredi 11 février 2022</t>
  </si>
  <si>
    <t>samedi 12 février 2022</t>
  </si>
  <si>
    <t>dimanche 13 février 2022</t>
  </si>
  <si>
    <t>lundi 14 février 2022</t>
  </si>
  <si>
    <t>mardi 15 février 2022</t>
  </si>
  <si>
    <t>mercredi 16 février 2022</t>
  </si>
  <si>
    <t>jeudi 17 février 2022</t>
  </si>
  <si>
    <t>vendredi 18 février 2022</t>
  </si>
  <si>
    <t>samedi 19 février 2022</t>
  </si>
  <si>
    <t>dimanche 20 février 2022</t>
  </si>
  <si>
    <t>lundi 21 février 2022</t>
  </si>
  <si>
    <t>mardi 22 février 2022</t>
  </si>
  <si>
    <t>mercredi 23 février 2022</t>
  </si>
  <si>
    <t>jeudi 24 février 2022</t>
  </si>
  <si>
    <t>vendredi 25 février 2022</t>
  </si>
  <si>
    <t>samedi 26 février 2022</t>
  </si>
  <si>
    <t>dimanche 27 février 2022</t>
  </si>
  <si>
    <t>lundi 28 février 2022</t>
  </si>
  <si>
    <t>mardi 01 mars 2022</t>
  </si>
  <si>
    <t>mercredi 02 mars 2022</t>
  </si>
  <si>
    <t>jeudi 03 mars 2022</t>
  </si>
  <si>
    <t>vendredi 04 mars 2022</t>
  </si>
  <si>
    <t>samedi 05 mars 2022</t>
  </si>
  <si>
    <t>dimanche 06 mars 2022</t>
  </si>
  <si>
    <t>lundi 07 mars 2022</t>
  </si>
  <si>
    <t>mardi 08 mars 2022</t>
  </si>
  <si>
    <t>mercredi 09 mars 2022</t>
  </si>
  <si>
    <t>jeudi 10 mars 2022</t>
  </si>
  <si>
    <t>vendredi 11 mars 2022</t>
  </si>
  <si>
    <t>samedi 12 mars 2022</t>
  </si>
  <si>
    <t>dimanche 13 mars 2022</t>
  </si>
  <si>
    <t>lundi 14 mars 2022</t>
  </si>
  <si>
    <t>dimanche 15 mai 2022</t>
  </si>
  <si>
    <t>lundi 16 mai 2022</t>
  </si>
  <si>
    <t>mardi 17 mai 2022</t>
  </si>
  <si>
    <t>mercredi 18 mai 2022</t>
  </si>
  <si>
    <t>jeudi 19 mai 2022</t>
  </si>
  <si>
    <t>vendredi 20 mai 2022</t>
  </si>
  <si>
    <t>samedi 21 mai 2022</t>
  </si>
  <si>
    <t>dimanche 22 mai 2022</t>
  </si>
  <si>
    <t>lundi 23 mai 2022</t>
  </si>
  <si>
    <t>mardi 24 mai 2022</t>
  </si>
  <si>
    <t>mercredi 25 mai 2022</t>
  </si>
  <si>
    <t>jeudi 26 mai 2022</t>
  </si>
  <si>
    <t>vendredi 27 mai 2022</t>
  </si>
  <si>
    <t>samedi 28 mai 2022</t>
  </si>
  <si>
    <t>dimanche 29 mai 2022</t>
  </si>
  <si>
    <t>lundi 30 mai 2022</t>
  </si>
  <si>
    <t>mardi 31 mai 2022</t>
  </si>
  <si>
    <t>mercredi 01 juin 2022</t>
  </si>
  <si>
    <t>jeudi 02 juin 2022</t>
  </si>
  <si>
    <t>vendredi 03 juin 2022</t>
  </si>
  <si>
    <t>samedi 04 juin 2022</t>
  </si>
  <si>
    <t>dimanche 05 juin 2022</t>
  </si>
  <si>
    <t>lundi 06 juin 2022</t>
  </si>
  <si>
    <t>mardi 07 juin 2022</t>
  </si>
  <si>
    <t>mercredi 08 juin 2022</t>
  </si>
  <si>
    <t>jeudi 09 juin 2022</t>
  </si>
  <si>
    <t>vendredi 10 juin 2022</t>
  </si>
  <si>
    <t>samedi 11 juin 2022</t>
  </si>
  <si>
    <t>dimanche 12 juin 2022</t>
  </si>
  <si>
    <t>lundi 13 juin 2022</t>
  </si>
  <si>
    <t>mardi 14 juin 2022</t>
  </si>
  <si>
    <t>mercredi 15 juin 2022</t>
  </si>
  <si>
    <t>jeudi 16 juin 2022</t>
  </si>
  <si>
    <t>vendredi 17 juin 2022</t>
  </si>
  <si>
    <t>samedi 18 juin 2022</t>
  </si>
  <si>
    <t>dimanche 19 juin 2022</t>
  </si>
  <si>
    <t>lundi 20 juin 2022</t>
  </si>
  <si>
    <t>mardi 21 juin 2022</t>
  </si>
  <si>
    <t>mercredi 22 juin 2022</t>
  </si>
  <si>
    <t>jeudi 23 juin 2022</t>
  </si>
  <si>
    <t>vendredi 24 juin 2022</t>
  </si>
  <si>
    <t>samedi 25 juin 2022</t>
  </si>
  <si>
    <t>dimanche 26 juin 2022</t>
  </si>
  <si>
    <t>lundi 27 juin 2022</t>
  </si>
  <si>
    <t>mardi 28 juin 2022</t>
  </si>
  <si>
    <t>mercredi 29 juin 2022</t>
  </si>
  <si>
    <t>jeudi 30 juin 2022</t>
  </si>
  <si>
    <t>vendredi 01 juillet 2022</t>
  </si>
  <si>
    <t>samedi 02 juillet 2022</t>
  </si>
  <si>
    <t>dimanche 03 juillet 2022</t>
  </si>
  <si>
    <t>lundi 04 juillet 2022</t>
  </si>
  <si>
    <t>mardi 05 juillet 2022</t>
  </si>
  <si>
    <t>mercredi 06 juillet 2022</t>
  </si>
  <si>
    <t>jeudi 07 juillet 2022</t>
  </si>
  <si>
    <t>vendredi 08 juillet 2022</t>
  </si>
  <si>
    <t>samedi 09 juillet 2022</t>
  </si>
  <si>
    <t>dimanche 10 juillet 2022</t>
  </si>
  <si>
    <t>lundi 11 juillet 2022</t>
  </si>
  <si>
    <t>mardi 12 juillet 2022</t>
  </si>
  <si>
    <t>mercredi 13 juillet 2022</t>
  </si>
  <si>
    <t>jeudi 14 juillet 2022</t>
  </si>
  <si>
    <t>vendredi 15 juillet 2022</t>
  </si>
  <si>
    <t>samedi 16 juillet 2022</t>
  </si>
  <si>
    <t>dimanche 17 juillet 2022</t>
  </si>
  <si>
    <t>lundi 18 juillet 2022</t>
  </si>
  <si>
    <t>mardi 19 juillet 2022</t>
  </si>
  <si>
    <t>mercredi 20 juillet 2022</t>
  </si>
  <si>
    <t>jeudi 21 juillet 2022</t>
  </si>
  <si>
    <t>vendredi 22 juillet 2022</t>
  </si>
  <si>
    <t>samedi 23 juillet 2022</t>
  </si>
  <si>
    <t>dimanche 24 juillet 2022</t>
  </si>
  <si>
    <t>lundi 25 juillet 2022</t>
  </si>
  <si>
    <t>mardi 26 juillet 2022</t>
  </si>
  <si>
    <t>mercredi 27 juillet 2022</t>
  </si>
  <si>
    <t>jeudi 28 juillet 2022</t>
  </si>
  <si>
    <t>vendredi 29 juillet 2022</t>
  </si>
  <si>
    <t>samedi 30 juillet 2022</t>
  </si>
  <si>
    <t>dimanche 31 juillet 2022</t>
  </si>
  <si>
    <t>lundi 01 août 2022</t>
  </si>
  <si>
    <t>mardi 02 août 2022</t>
  </si>
  <si>
    <t>mercredi 03 août 2022</t>
  </si>
  <si>
    <t>jeudi 04 août 2022</t>
  </si>
  <si>
    <t>vendredi 05 août 2022</t>
  </si>
  <si>
    <t>samedi 06 août 2022</t>
  </si>
  <si>
    <t>dimanche 07 août 2022</t>
  </si>
  <si>
    <t>lundi 08 août 2022</t>
  </si>
  <si>
    <t>mardi 09 août 2022</t>
  </si>
  <si>
    <t>mercredi 10 août 2022</t>
  </si>
  <si>
    <t>jeudi 11 août 2022</t>
  </si>
  <si>
    <t>vendredi 12 août 2022</t>
  </si>
  <si>
    <t>samedi 13 août 2022</t>
  </si>
  <si>
    <t>dimanche 14 août 2022</t>
  </si>
  <si>
    <t>lundi 15 août 2022</t>
  </si>
  <si>
    <t>mardi 16 août 2022</t>
  </si>
  <si>
    <t>mercredi 17 août 2022</t>
  </si>
  <si>
    <t>jeudi 18 août 2022</t>
  </si>
  <si>
    <t>vendredi 19 août 2022</t>
  </si>
  <si>
    <t>samedi 20 août 2022</t>
  </si>
  <si>
    <t>dimanche 21 août 2022</t>
  </si>
  <si>
    <t>lundi 22 août 2022</t>
  </si>
  <si>
    <t>mardi 23 août 2022</t>
  </si>
  <si>
    <t>COUT ENTREPOT</t>
  </si>
  <si>
    <t>$0.60/mois</t>
  </si>
  <si>
    <t xml:space="preserve">       </t>
  </si>
  <si>
    <t>2 ) CHANGER LES DATES POUR CHANGEMENT DE PRIX</t>
  </si>
  <si>
    <t>SI(ESTERREUR(RECHERCHEV(J2;A2:F175;3;0));TAUX_PAR_DÉFAUT;RECHERCHEV(J2;A2:F175;3;0))</t>
  </si>
  <si>
    <t>SI(ESTERREUR(RECHERCHEV(J10;A2:F175;4;3));TAUX_PAR_DÉFAUT;RECHERCHEV(J10;A2:F175;4;3))</t>
  </si>
  <si>
    <t>r</t>
  </si>
  <si>
    <t>rmul</t>
  </si>
  <si>
    <t>Je cherche la formule qui m`indiquerais la   bonne heure a la livraison cela  devrait m`ìndiquer 7.00</t>
  </si>
  <si>
    <t>Au  chargement selon la date la formule fonctionne  tres bien</t>
  </si>
  <si>
    <t>devrait indiquer 7.00</t>
  </si>
</sst>
</file>

<file path=xl/styles.xml><?xml version="1.0" encoding="utf-8"?>
<styleSheet xmlns="http://schemas.openxmlformats.org/spreadsheetml/2006/main">
  <numFmts count="13">
    <numFmt numFmtId="167" formatCode="_(&quot;$&quot;* #,##0.00_);_(&quot;$&quot;* \(#,##0.00\);_(&quot;$&quot;* &quot;-&quot;??_);_(@_)"/>
    <numFmt numFmtId="168" formatCode="_(* #,##0.00_);_(* \(#,##0.00\);_(* &quot;-&quot;??_);_(@_)"/>
    <numFmt numFmtId="171" formatCode="#,##0.00\ &quot;$&quot;"/>
    <numFmt numFmtId="175" formatCode="#,##0.00\ &quot;$&quot;_-"/>
    <numFmt numFmtId="176" formatCode="[&lt;=9999999]###\-####;###\-###\-####"/>
    <numFmt numFmtId="179" formatCode="yyyy/mm/dd;@"/>
    <numFmt numFmtId="185" formatCode="dddd\ dd\ mmmm\ yyyy"/>
    <numFmt numFmtId="187" formatCode="0.000"/>
    <numFmt numFmtId="192" formatCode="yy/mm/dd;@"/>
    <numFmt numFmtId="197" formatCode="0.0000"/>
    <numFmt numFmtId="205" formatCode="#,##0.000\ &quot;$&quot;"/>
    <numFmt numFmtId="208" formatCode="&quot;$&quot;#,##0.00"/>
    <numFmt numFmtId="209" formatCode="[$-C0C]dddd\ dd\ mmmm\ yyyy;@"/>
  </numFmts>
  <fonts count="4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10"/>
      <name val="Arial"/>
      <family val="2"/>
    </font>
    <font>
      <sz val="10"/>
      <color indexed="12"/>
      <name val="Arial"/>
      <family val="2"/>
    </font>
    <font>
      <b/>
      <sz val="10"/>
      <color indexed="12"/>
      <name val="Arial"/>
      <family val="2"/>
    </font>
    <font>
      <b/>
      <sz val="10"/>
      <color indexed="10"/>
      <name val="Arial"/>
      <family val="2"/>
    </font>
    <font>
      <b/>
      <sz val="10"/>
      <color indexed="14"/>
      <name val="Arial"/>
      <family val="2"/>
    </font>
    <font>
      <sz val="10"/>
      <color indexed="12"/>
      <name val="Arial"/>
      <family val="2"/>
    </font>
    <font>
      <b/>
      <i/>
      <sz val="10"/>
      <color indexed="12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i/>
      <sz val="14"/>
      <color indexed="12"/>
      <name val="Arial"/>
      <family val="2"/>
    </font>
    <font>
      <i/>
      <sz val="10"/>
      <name val="Arial"/>
      <family val="2"/>
    </font>
    <font>
      <b/>
      <sz val="10"/>
      <color rgb="FFFF0000"/>
      <name val="Arial"/>
      <family val="2"/>
    </font>
    <font>
      <sz val="10"/>
      <color rgb="FF0000FF"/>
      <name val="Arial"/>
      <family val="2"/>
    </font>
    <font>
      <sz val="10"/>
      <color rgb="FFFF0000"/>
      <name val="Arial"/>
      <family val="2"/>
    </font>
    <font>
      <b/>
      <sz val="10"/>
      <color theme="0"/>
      <name val="Arial"/>
      <family val="2"/>
    </font>
    <font>
      <b/>
      <sz val="10"/>
      <color rgb="FF0000FF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rgb="FFFF0000"/>
      <name val="Arial"/>
      <family val="2"/>
    </font>
    <font>
      <sz val="10"/>
      <name val="Arial"/>
      <family val="2"/>
    </font>
    <font>
      <sz val="10"/>
      <color indexed="12"/>
      <name val="Arial"/>
      <family val="2"/>
    </font>
    <font>
      <u/>
      <sz val="10"/>
      <color indexed="12"/>
      <name val="Arial"/>
      <family val="2"/>
    </font>
    <font>
      <b/>
      <sz val="10"/>
      <color rgb="FF0000CC"/>
      <name val="Arial"/>
      <family val="2"/>
    </font>
    <font>
      <b/>
      <sz val="9"/>
      <color theme="0"/>
      <name val="Arial"/>
      <family val="2"/>
    </font>
    <font>
      <b/>
      <sz val="12"/>
      <color theme="0"/>
      <name val="Arial"/>
      <family val="2"/>
    </font>
    <font>
      <b/>
      <sz val="8"/>
      <color theme="0"/>
      <name val="Arial"/>
      <family val="2"/>
    </font>
    <font>
      <sz val="12"/>
      <color theme="0"/>
      <name val="Arial"/>
      <family val="2"/>
    </font>
    <font>
      <sz val="12"/>
      <color rgb="FFFF000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8"/>
      <name val="Arial"/>
      <family val="2"/>
    </font>
    <font>
      <sz val="10"/>
      <color theme="5" tint="0.59999389629810485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DE917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5">
    <xf numFmtId="0" fontId="0" fillId="0" borderId="0"/>
    <xf numFmtId="167" fontId="29" fillId="0" borderId="0" applyFont="0" applyFill="0" applyBorder="0" applyAlignment="0" applyProtection="0"/>
    <xf numFmtId="0" fontId="7" fillId="0" borderId="0"/>
    <xf numFmtId="0" fontId="31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168" fontId="7" fillId="0" borderId="0" applyFont="0" applyFill="0" applyBorder="0" applyAlignment="0" applyProtection="0"/>
    <xf numFmtId="0" fontId="39" fillId="0" borderId="0" applyNumberFormat="0" applyFill="0" applyBorder="0" applyAlignment="0" applyProtection="0">
      <alignment vertical="top"/>
      <protection locked="0"/>
    </xf>
    <xf numFmtId="167" fontId="38" fillId="0" borderId="0" applyFont="0" applyFill="0" applyBorder="0" applyAlignment="0" applyProtection="0"/>
    <xf numFmtId="0" fontId="1" fillId="0" borderId="0"/>
    <xf numFmtId="0" fontId="40" fillId="0" borderId="0"/>
    <xf numFmtId="0" fontId="41" fillId="0" borderId="0" applyNumberFormat="0" applyFill="0" applyBorder="0" applyAlignment="0" applyProtection="0"/>
  </cellStyleXfs>
  <cellXfs count="254">
    <xf numFmtId="0" fontId="0" fillId="0" borderId="0" xfId="0"/>
    <xf numFmtId="0" fontId="0" fillId="0" borderId="0" xfId="0" applyBorder="1"/>
    <xf numFmtId="0" fontId="13" fillId="2" borderId="0" xfId="0" applyFont="1" applyFill="1"/>
    <xf numFmtId="1" fontId="11" fillId="0" borderId="0" xfId="0" applyNumberFormat="1" applyFont="1" applyAlignment="1">
      <alignment horizontal="left"/>
    </xf>
    <xf numFmtId="2" fontId="0" fillId="0" borderId="0" xfId="0" applyNumberFormat="1"/>
    <xf numFmtId="0" fontId="15" fillId="0" borderId="0" xfId="0" applyFont="1"/>
    <xf numFmtId="0" fontId="10" fillId="0" borderId="0" xfId="0" applyFont="1" applyAlignment="1">
      <alignment horizontal="left"/>
    </xf>
    <xf numFmtId="0" fontId="14" fillId="0" borderId="0" xfId="0" applyFont="1"/>
    <xf numFmtId="0" fontId="19" fillId="0" borderId="0" xfId="0" applyFont="1"/>
    <xf numFmtId="0" fontId="0" fillId="0" borderId="2" xfId="0" applyBorder="1"/>
    <xf numFmtId="176" fontId="0" fillId="0" borderId="0" xfId="0" applyNumberFormat="1"/>
    <xf numFmtId="0" fontId="7" fillId="0" borderId="0" xfId="0" applyFont="1"/>
    <xf numFmtId="0" fontId="12" fillId="0" borderId="0" xfId="0" applyFont="1" applyBorder="1" applyAlignment="1">
      <alignment horizontal="center"/>
    </xf>
    <xf numFmtId="3" fontId="10" fillId="0" borderId="0" xfId="0" applyNumberFormat="1" applyFont="1" applyAlignment="1">
      <alignment horizontal="center"/>
    </xf>
    <xf numFmtId="0" fontId="7" fillId="0" borderId="0" xfId="0" applyFont="1" applyBorder="1"/>
    <xf numFmtId="0" fontId="16" fillId="0" borderId="0" xfId="0" applyFont="1"/>
    <xf numFmtId="0" fontId="22" fillId="0" borderId="0" xfId="0" applyFont="1"/>
    <xf numFmtId="0" fontId="0" fillId="0" borderId="0" xfId="0" applyFill="1"/>
    <xf numFmtId="15" fontId="0" fillId="0" borderId="0" xfId="0" applyNumberFormat="1" applyAlignment="1">
      <alignment horizontal="center"/>
    </xf>
    <xf numFmtId="0" fontId="30" fillId="0" borderId="2" xfId="0" applyFont="1" applyBorder="1" applyAlignment="1">
      <alignment horizontal="center"/>
    </xf>
    <xf numFmtId="0" fontId="30" fillId="0" borderId="0" xfId="0" applyFont="1" applyAlignment="1">
      <alignment horizontal="right"/>
    </xf>
    <xf numFmtId="0" fontId="30" fillId="0" borderId="0" xfId="0" applyFont="1"/>
    <xf numFmtId="4" fontId="0" fillId="0" borderId="0" xfId="0" applyNumberFormat="1"/>
    <xf numFmtId="4" fontId="15" fillId="0" borderId="0" xfId="0" applyNumberFormat="1" applyFont="1"/>
    <xf numFmtId="3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4" fontId="0" fillId="0" borderId="0" xfId="0" applyNumberFormat="1" applyBorder="1"/>
    <xf numFmtId="4" fontId="11" fillId="0" borderId="0" xfId="0" applyNumberFormat="1" applyFont="1" applyBorder="1"/>
    <xf numFmtId="0" fontId="15" fillId="0" borderId="2" xfId="0" applyFont="1" applyBorder="1"/>
    <xf numFmtId="4" fontId="11" fillId="0" borderId="2" xfId="0" applyNumberFormat="1" applyFont="1" applyBorder="1"/>
    <xf numFmtId="4" fontId="15" fillId="0" borderId="2" xfId="0" applyNumberFormat="1" applyFont="1" applyBorder="1"/>
    <xf numFmtId="3" fontId="0" fillId="0" borderId="0" xfId="0" applyNumberFormat="1" applyAlignment="1">
      <alignment horizontal="right"/>
    </xf>
    <xf numFmtId="4" fontId="0" fillId="0" borderId="0" xfId="0" applyNumberFormat="1" applyBorder="1" applyAlignment="1">
      <alignment horizontal="center"/>
    </xf>
    <xf numFmtId="9" fontId="11" fillId="0" borderId="0" xfId="0" applyNumberFormat="1" applyFont="1" applyBorder="1"/>
    <xf numFmtId="0" fontId="15" fillId="0" borderId="0" xfId="0" applyFont="1" applyBorder="1"/>
    <xf numFmtId="4" fontId="15" fillId="0" borderId="0" xfId="0" applyNumberFormat="1" applyFont="1" applyBorder="1"/>
    <xf numFmtId="2" fontId="0" fillId="0" borderId="0" xfId="0" applyNumberFormat="1" applyBorder="1" applyAlignment="1">
      <alignment horizontal="center"/>
    </xf>
    <xf numFmtId="2" fontId="12" fillId="0" borderId="0" xfId="0" applyNumberFormat="1" applyFont="1" applyBorder="1"/>
    <xf numFmtId="2" fontId="10" fillId="0" borderId="0" xfId="0" applyNumberFormat="1" applyFont="1"/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right"/>
    </xf>
    <xf numFmtId="2" fontId="0" fillId="0" borderId="2" xfId="0" applyNumberFormat="1" applyBorder="1"/>
    <xf numFmtId="4" fontId="16" fillId="0" borderId="3" xfId="0" applyNumberFormat="1" applyFont="1" applyBorder="1" applyAlignment="1">
      <alignment horizontal="right"/>
    </xf>
    <xf numFmtId="4" fontId="16" fillId="0" borderId="0" xfId="0" applyNumberFormat="1" applyFont="1" applyAlignment="1">
      <alignment horizontal="right"/>
    </xf>
    <xf numFmtId="0" fontId="24" fillId="9" borderId="1" xfId="0" applyFont="1" applyFill="1" applyBorder="1" applyAlignment="1">
      <alignment horizontal="center"/>
    </xf>
    <xf numFmtId="3" fontId="24" fillId="0" borderId="0" xfId="0" applyNumberFormat="1" applyFont="1" applyAlignment="1">
      <alignment horizontal="center"/>
    </xf>
    <xf numFmtId="4" fontId="24" fillId="0" borderId="0" xfId="0" applyNumberFormat="1" applyFont="1" applyAlignment="1">
      <alignment horizontal="right"/>
    </xf>
    <xf numFmtId="0" fontId="20" fillId="9" borderId="1" xfId="0" applyFont="1" applyFill="1" applyBorder="1" applyAlignment="1">
      <alignment horizontal="center"/>
    </xf>
    <xf numFmtId="4" fontId="24" fillId="0" borderId="0" xfId="0" applyNumberFormat="1" applyFont="1"/>
    <xf numFmtId="0" fontId="20" fillId="6" borderId="1" xfId="0" applyFont="1" applyFill="1" applyBorder="1" applyAlignment="1">
      <alignment horizontal="center"/>
    </xf>
    <xf numFmtId="1" fontId="11" fillId="0" borderId="0" xfId="0" applyNumberFormat="1" applyFont="1" applyBorder="1" applyAlignment="1">
      <alignment horizontal="left"/>
    </xf>
    <xf numFmtId="2" fontId="20" fillId="6" borderId="1" xfId="0" applyNumberFormat="1" applyFont="1" applyFill="1" applyBorder="1" applyAlignment="1">
      <alignment horizontal="center"/>
    </xf>
    <xf numFmtId="2" fontId="24" fillId="9" borderId="1" xfId="0" applyNumberFormat="1" applyFont="1" applyFill="1" applyBorder="1" applyAlignment="1">
      <alignment horizontal="center"/>
    </xf>
    <xf numFmtId="2" fontId="24" fillId="6" borderId="1" xfId="0" applyNumberFormat="1" applyFont="1" applyFill="1" applyBorder="1" applyAlignment="1">
      <alignment horizontal="center"/>
    </xf>
    <xf numFmtId="0" fontId="7" fillId="6" borderId="1" xfId="0" applyFont="1" applyFill="1" applyBorder="1" applyAlignment="1">
      <alignment shrinkToFit="1"/>
    </xf>
    <xf numFmtId="0" fontId="24" fillId="7" borderId="1" xfId="0" applyFont="1" applyFill="1" applyBorder="1" applyAlignment="1">
      <alignment horizontal="center"/>
    </xf>
    <xf numFmtId="0" fontId="20" fillId="7" borderId="1" xfId="0" applyFont="1" applyFill="1" applyBorder="1" applyAlignment="1">
      <alignment horizontal="center"/>
    </xf>
    <xf numFmtId="0" fontId="7" fillId="7" borderId="1" xfId="0" applyFont="1" applyFill="1" applyBorder="1" applyAlignment="1">
      <alignment shrinkToFit="1"/>
    </xf>
    <xf numFmtId="0" fontId="24" fillId="0" borderId="0" xfId="0" applyFont="1" applyAlignment="1">
      <alignment horizontal="left"/>
    </xf>
    <xf numFmtId="2" fontId="24" fillId="0" borderId="0" xfId="0" applyNumberFormat="1" applyFont="1" applyAlignment="1">
      <alignment horizontal="center"/>
    </xf>
    <xf numFmtId="4" fontId="24" fillId="0" borderId="2" xfId="0" applyNumberFormat="1" applyFont="1" applyBorder="1"/>
    <xf numFmtId="171" fontId="15" fillId="0" borderId="0" xfId="0" applyNumberFormat="1" applyFont="1" applyAlignment="1">
      <alignment horizontal="center"/>
    </xf>
    <xf numFmtId="171" fontId="23" fillId="4" borderId="0" xfId="0" applyNumberFormat="1" applyFont="1" applyFill="1" applyBorder="1" applyAlignment="1">
      <alignment horizontal="center"/>
    </xf>
    <xf numFmtId="0" fontId="0" fillId="4" borderId="0" xfId="0" applyFill="1" applyAlignment="1"/>
    <xf numFmtId="0" fontId="20" fillId="3" borderId="0" xfId="0" applyFont="1" applyFill="1"/>
    <xf numFmtId="171" fontId="15" fillId="0" borderId="0" xfId="0" applyNumberFormat="1" applyFont="1"/>
    <xf numFmtId="0" fontId="16" fillId="0" borderId="0" xfId="0" applyFont="1" applyAlignment="1">
      <alignment horizontal="right"/>
    </xf>
    <xf numFmtId="0" fontId="25" fillId="0" borderId="0" xfId="0" applyFont="1"/>
    <xf numFmtId="0" fontId="25" fillId="4" borderId="0" xfId="0" applyFont="1" applyFill="1"/>
    <xf numFmtId="2" fontId="25" fillId="4" borderId="0" xfId="0" applyNumberFormat="1" applyFont="1" applyFill="1" applyAlignment="1">
      <alignment horizontal="center"/>
    </xf>
    <xf numFmtId="0" fontId="23" fillId="4" borderId="0" xfId="0" applyFont="1" applyFill="1"/>
    <xf numFmtId="3" fontId="23" fillId="4" borderId="0" xfId="0" applyNumberFormat="1" applyFont="1" applyFill="1" applyAlignment="1">
      <alignment horizontal="center"/>
    </xf>
    <xf numFmtId="171" fontId="23" fillId="4" borderId="0" xfId="0" applyNumberFormat="1" applyFont="1" applyFill="1" applyBorder="1"/>
    <xf numFmtId="0" fontId="15" fillId="4" borderId="0" xfId="0" applyFont="1" applyFill="1" applyBorder="1"/>
    <xf numFmtId="192" fontId="30" fillId="0" borderId="0" xfId="0" applyNumberFormat="1" applyFont="1" applyAlignment="1">
      <alignment horizontal="center"/>
    </xf>
    <xf numFmtId="14" fontId="9" fillId="0" borderId="0" xfId="0" applyNumberFormat="1" applyFont="1"/>
    <xf numFmtId="192" fontId="30" fillId="0" borderId="0" xfId="0" applyNumberFormat="1" applyFont="1"/>
    <xf numFmtId="0" fontId="32" fillId="0" borderId="0" xfId="0" applyFont="1"/>
    <xf numFmtId="1" fontId="24" fillId="6" borderId="1" xfId="0" applyNumberFormat="1" applyFont="1" applyFill="1" applyBorder="1" applyAlignment="1">
      <alignment horizontal="center"/>
    </xf>
    <xf numFmtId="171" fontId="32" fillId="0" borderId="0" xfId="0" applyNumberFormat="1" applyFont="1" applyAlignment="1">
      <alignment horizontal="center"/>
    </xf>
    <xf numFmtId="171" fontId="32" fillId="6" borderId="15" xfId="0" applyNumberFormat="1" applyFont="1" applyFill="1" applyBorder="1"/>
    <xf numFmtId="0" fontId="32" fillId="6" borderId="10" xfId="0" applyFont="1" applyFill="1" applyBorder="1"/>
    <xf numFmtId="3" fontId="24" fillId="12" borderId="1" xfId="0" applyNumberFormat="1" applyFont="1" applyFill="1" applyBorder="1" applyAlignment="1">
      <alignment horizontal="center"/>
    </xf>
    <xf numFmtId="4" fontId="24" fillId="12" borderId="1" xfId="0" applyNumberFormat="1" applyFont="1" applyFill="1" applyBorder="1" applyAlignment="1">
      <alignment horizontal="center"/>
    </xf>
    <xf numFmtId="2" fontId="24" fillId="12" borderId="1" xfId="0" applyNumberFormat="1" applyFont="1" applyFill="1" applyBorder="1" applyAlignment="1">
      <alignment horizontal="center"/>
    </xf>
    <xf numFmtId="2" fontId="11" fillId="0" borderId="0" xfId="0" applyNumberFormat="1" applyFont="1" applyBorder="1" applyAlignment="1">
      <alignment horizontal="right"/>
    </xf>
    <xf numFmtId="0" fontId="25" fillId="4" borderId="0" xfId="0" applyFont="1" applyFill="1" applyBorder="1"/>
    <xf numFmtId="0" fontId="7" fillId="4" borderId="0" xfId="0" applyFont="1" applyFill="1" applyBorder="1"/>
    <xf numFmtId="171" fontId="23" fillId="4" borderId="0" xfId="0" applyNumberFormat="1" applyFont="1" applyFill="1" applyAlignment="1">
      <alignment horizontal="center"/>
    </xf>
    <xf numFmtId="2" fontId="23" fillId="4" borderId="0" xfId="0" applyNumberFormat="1" applyFont="1" applyFill="1" applyAlignment="1">
      <alignment horizontal="center"/>
    </xf>
    <xf numFmtId="0" fontId="0" fillId="0" borderId="0" xfId="0"/>
    <xf numFmtId="0" fontId="23" fillId="4" borderId="0" xfId="0" applyFont="1" applyFill="1" applyBorder="1"/>
    <xf numFmtId="0" fontId="0" fillId="0" borderId="0" xfId="0"/>
    <xf numFmtId="0" fontId="23" fillId="5" borderId="1" xfId="0" applyFont="1" applyFill="1" applyBorder="1" applyAlignment="1">
      <alignment horizontal="center"/>
    </xf>
    <xf numFmtId="0" fontId="26" fillId="0" borderId="0" xfId="0" applyFont="1"/>
    <xf numFmtId="0" fontId="0" fillId="0" borderId="0" xfId="0"/>
    <xf numFmtId="187" fontId="0" fillId="0" borderId="0" xfId="0" applyNumberFormat="1" applyAlignment="1">
      <alignment horizontal="left"/>
    </xf>
    <xf numFmtId="3" fontId="32" fillId="12" borderId="1" xfId="0" applyNumberFormat="1" applyFont="1" applyFill="1" applyBorder="1" applyAlignment="1">
      <alignment horizontal="center"/>
    </xf>
    <xf numFmtId="0" fontId="30" fillId="0" borderId="2" xfId="0" applyFont="1" applyBorder="1" applyAlignment="1">
      <alignment horizontal="center" shrinkToFit="1"/>
    </xf>
    <xf numFmtId="171" fontId="7" fillId="0" borderId="0" xfId="0" applyNumberFormat="1" applyFont="1"/>
    <xf numFmtId="0" fontId="0" fillId="0" borderId="0" xfId="0"/>
    <xf numFmtId="0" fontId="23" fillId="5" borderId="13" xfId="0" applyFont="1" applyFill="1" applyBorder="1" applyAlignment="1">
      <alignment horizontal="center"/>
    </xf>
    <xf numFmtId="0" fontId="0" fillId="0" borderId="0" xfId="0" applyAlignment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5" fillId="0" borderId="0" xfId="0" applyFont="1" applyAlignment="1"/>
    <xf numFmtId="0" fontId="11" fillId="0" borderId="0" xfId="0" applyFont="1" applyBorder="1" applyAlignment="1">
      <alignment horizontal="center"/>
    </xf>
    <xf numFmtId="0" fontId="0" fillId="0" borderId="0" xfId="0"/>
    <xf numFmtId="0" fontId="20" fillId="0" borderId="0" xfId="0" applyFont="1" applyAlignment="1">
      <alignment horizontal="right"/>
    </xf>
    <xf numFmtId="0" fontId="17" fillId="0" borderId="0" xfId="0" applyFont="1" applyAlignment="1"/>
    <xf numFmtId="0" fontId="10" fillId="0" borderId="0" xfId="0" applyFont="1" applyAlignment="1">
      <alignment horizontal="right"/>
    </xf>
    <xf numFmtId="0" fontId="15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7" fillId="0" borderId="0" xfId="0" applyFont="1" applyAlignment="1">
      <alignment shrinkToFit="1"/>
    </xf>
    <xf numFmtId="0" fontId="7" fillId="0" borderId="0" xfId="0" applyFont="1" applyAlignment="1">
      <alignment horizontal="right"/>
    </xf>
    <xf numFmtId="0" fontId="24" fillId="6" borderId="1" xfId="0" applyFont="1" applyFill="1" applyBorder="1" applyAlignment="1">
      <alignment horizontal="center"/>
    </xf>
    <xf numFmtId="0" fontId="10" fillId="0" borderId="0" xfId="0" applyFont="1" applyAlignment="1"/>
    <xf numFmtId="0" fontId="0" fillId="0" borderId="0" xfId="0"/>
    <xf numFmtId="2" fontId="25" fillId="4" borderId="0" xfId="0" applyNumberFormat="1" applyFont="1" applyFill="1"/>
    <xf numFmtId="171" fontId="25" fillId="4" borderId="0" xfId="0" applyNumberFormat="1" applyFont="1" applyFill="1"/>
    <xf numFmtId="0" fontId="23" fillId="4" borderId="0" xfId="0" applyFont="1" applyFill="1" applyAlignment="1">
      <alignment horizontal="center"/>
    </xf>
    <xf numFmtId="0" fontId="0" fillId="0" borderId="0" xfId="0"/>
    <xf numFmtId="171" fontId="15" fillId="10" borderId="0" xfId="0" applyNumberFormat="1" applyFont="1" applyFill="1" applyAlignment="1">
      <alignment horizontal="center"/>
    </xf>
    <xf numFmtId="2" fontId="15" fillId="10" borderId="0" xfId="0" applyNumberFormat="1" applyFont="1" applyFill="1" applyAlignment="1">
      <alignment horizontal="center"/>
    </xf>
    <xf numFmtId="2" fontId="15" fillId="8" borderId="0" xfId="0" applyNumberFormat="1" applyFont="1" applyFill="1" applyAlignment="1">
      <alignment horizontal="center"/>
    </xf>
    <xf numFmtId="0" fontId="20" fillId="0" borderId="0" xfId="0" applyFont="1" applyFill="1" applyAlignment="1">
      <alignment horizontal="center"/>
    </xf>
    <xf numFmtId="0" fontId="0" fillId="0" borderId="0" xfId="0" applyFill="1" applyBorder="1"/>
    <xf numFmtId="0" fontId="7" fillId="0" borderId="0" xfId="0" applyFont="1" applyFill="1" applyBorder="1"/>
    <xf numFmtId="208" fontId="0" fillId="0" borderId="0" xfId="0" applyNumberFormat="1"/>
    <xf numFmtId="171" fontId="15" fillId="8" borderId="0" xfId="0" applyNumberFormat="1" applyFont="1" applyFill="1" applyBorder="1"/>
    <xf numFmtId="171" fontId="15" fillId="7" borderId="0" xfId="0" applyNumberFormat="1" applyFont="1" applyFill="1" applyBorder="1"/>
    <xf numFmtId="209" fontId="15" fillId="8" borderId="0" xfId="0" applyNumberFormat="1" applyFont="1" applyFill="1" applyAlignment="1">
      <alignment horizontal="center"/>
    </xf>
    <xf numFmtId="171" fontId="15" fillId="10" borderId="0" xfId="0" applyNumberFormat="1" applyFont="1" applyFill="1" applyBorder="1"/>
    <xf numFmtId="171" fontId="15" fillId="7" borderId="0" xfId="0" applyNumberFormat="1" applyFont="1" applyFill="1" applyAlignment="1">
      <alignment horizontal="center"/>
    </xf>
    <xf numFmtId="171" fontId="15" fillId="8" borderId="0" xfId="0" applyNumberFormat="1" applyFont="1" applyFill="1" applyAlignment="1">
      <alignment horizontal="center"/>
    </xf>
    <xf numFmtId="0" fontId="25" fillId="4" borderId="0" xfId="0" applyFont="1" applyFill="1" applyAlignment="1">
      <alignment horizontal="center"/>
    </xf>
    <xf numFmtId="2" fontId="23" fillId="4" borderId="0" xfId="0" applyNumberFormat="1" applyFont="1" applyFill="1" applyBorder="1" applyAlignment="1">
      <alignment horizontal="center"/>
    </xf>
    <xf numFmtId="205" fontId="23" fillId="4" borderId="0" xfId="0" applyNumberFormat="1" applyFont="1" applyFill="1" applyBorder="1" applyAlignment="1">
      <alignment horizontal="center"/>
    </xf>
    <xf numFmtId="205" fontId="25" fillId="4" borderId="0" xfId="0" applyNumberFormat="1" applyFont="1" applyFill="1" applyBorder="1" applyAlignment="1">
      <alignment horizontal="center"/>
    </xf>
    <xf numFmtId="2" fontId="25" fillId="4" borderId="0" xfId="0" applyNumberFormat="1" applyFont="1" applyFill="1" applyBorder="1"/>
    <xf numFmtId="185" fontId="23" fillId="4" borderId="0" xfId="0" applyNumberFormat="1" applyFont="1" applyFill="1"/>
    <xf numFmtId="197" fontId="23" fillId="4" borderId="19" xfId="0" applyNumberFormat="1" applyFont="1" applyFill="1" applyBorder="1" applyAlignment="1">
      <alignment horizontal="center"/>
    </xf>
    <xf numFmtId="171" fontId="23" fillId="11" borderId="0" xfId="0" applyNumberFormat="1" applyFont="1" applyFill="1" applyAlignment="1">
      <alignment horizontal="center"/>
    </xf>
    <xf numFmtId="209" fontId="23" fillId="11" borderId="0" xfId="0" applyNumberFormat="1" applyFont="1" applyFill="1" applyAlignment="1">
      <alignment horizontal="center"/>
    </xf>
    <xf numFmtId="179" fontId="15" fillId="7" borderId="0" xfId="0" applyNumberFormat="1" applyFont="1" applyFill="1" applyAlignment="1">
      <alignment horizontal="center"/>
    </xf>
    <xf numFmtId="179" fontId="15" fillId="8" borderId="0" xfId="0" applyNumberFormat="1" applyFont="1" applyFill="1" applyAlignment="1">
      <alignment horizontal="center"/>
    </xf>
    <xf numFmtId="179" fontId="15" fillId="10" borderId="0" xfId="0" applyNumberFormat="1" applyFont="1" applyFill="1" applyAlignment="1">
      <alignment horizontal="center"/>
    </xf>
    <xf numFmtId="2" fontId="7" fillId="7" borderId="0" xfId="0" applyNumberFormat="1" applyFont="1" applyFill="1" applyAlignment="1">
      <alignment horizontal="center"/>
    </xf>
    <xf numFmtId="2" fontId="7" fillId="8" borderId="0" xfId="0" applyNumberFormat="1" applyFont="1" applyFill="1" applyAlignment="1">
      <alignment horizontal="center"/>
    </xf>
    <xf numFmtId="2" fontId="7" fillId="10" borderId="0" xfId="0" applyNumberFormat="1" applyFont="1" applyFill="1" applyAlignment="1">
      <alignment horizontal="center"/>
    </xf>
    <xf numFmtId="2" fontId="32" fillId="7" borderId="0" xfId="0" applyNumberFormat="1" applyFont="1" applyFill="1" applyAlignment="1">
      <alignment horizontal="center"/>
    </xf>
    <xf numFmtId="179" fontId="23" fillId="11" borderId="0" xfId="0" applyNumberFormat="1" applyFont="1" applyFill="1" applyAlignment="1">
      <alignment horizontal="center"/>
    </xf>
    <xf numFmtId="2" fontId="23" fillId="11" borderId="0" xfId="0" applyNumberFormat="1" applyFont="1" applyFill="1" applyAlignment="1">
      <alignment horizontal="center"/>
    </xf>
    <xf numFmtId="171" fontId="23" fillId="11" borderId="0" xfId="0" applyNumberFormat="1" applyFont="1" applyFill="1" applyBorder="1"/>
    <xf numFmtId="209" fontId="32" fillId="7" borderId="0" xfId="0" applyNumberFormat="1" applyFont="1" applyFill="1" applyAlignment="1">
      <alignment horizontal="center"/>
    </xf>
    <xf numFmtId="209" fontId="27" fillId="8" borderId="0" xfId="0" applyNumberFormat="1" applyFont="1" applyFill="1" applyAlignment="1">
      <alignment horizontal="center"/>
    </xf>
    <xf numFmtId="209" fontId="32" fillId="10" borderId="0" xfId="0" applyNumberFormat="1" applyFont="1" applyFill="1" applyAlignment="1">
      <alignment horizontal="center"/>
    </xf>
    <xf numFmtId="187" fontId="25" fillId="4" borderId="0" xfId="0" applyNumberFormat="1" applyFont="1" applyFill="1" applyAlignment="1">
      <alignment horizontal="left"/>
    </xf>
    <xf numFmtId="2" fontId="23" fillId="4" borderId="21" xfId="0" applyNumberFormat="1" applyFont="1" applyFill="1" applyBorder="1" applyAlignment="1">
      <alignment horizontal="center"/>
    </xf>
    <xf numFmtId="208" fontId="23" fillId="4" borderId="0" xfId="0" applyNumberFormat="1" applyFont="1" applyFill="1" applyBorder="1" applyAlignment="1">
      <alignment horizontal="center"/>
    </xf>
    <xf numFmtId="0" fontId="7" fillId="4" borderId="0" xfId="0" applyFont="1" applyFill="1" applyAlignment="1"/>
    <xf numFmtId="171" fontId="33" fillId="4" borderId="0" xfId="0" applyNumberFormat="1" applyFont="1" applyFill="1" applyBorder="1" applyAlignment="1">
      <alignment horizontal="center"/>
    </xf>
    <xf numFmtId="0" fontId="43" fillId="0" borderId="0" xfId="0" applyFont="1"/>
    <xf numFmtId="185" fontId="43" fillId="0" borderId="0" xfId="0" applyNumberFormat="1" applyFont="1" applyAlignment="1">
      <alignment horizontal="center"/>
    </xf>
    <xf numFmtId="0" fontId="25" fillId="4" borderId="4" xfId="0" applyFont="1" applyFill="1" applyBorder="1"/>
    <xf numFmtId="14" fontId="23" fillId="4" borderId="21" xfId="0" applyNumberFormat="1" applyFont="1" applyFill="1" applyBorder="1"/>
    <xf numFmtId="0" fontId="25" fillId="4" borderId="11" xfId="0" applyFont="1" applyFill="1" applyBorder="1"/>
    <xf numFmtId="14" fontId="23" fillId="4" borderId="7" xfId="0" applyNumberFormat="1" applyFont="1" applyFill="1" applyBorder="1"/>
    <xf numFmtId="0" fontId="25" fillId="4" borderId="7" xfId="0" applyFont="1" applyFill="1" applyBorder="1"/>
    <xf numFmtId="2" fontId="15" fillId="4" borderId="6" xfId="0" applyNumberFormat="1" applyFont="1" applyFill="1" applyBorder="1" applyAlignment="1">
      <alignment horizontal="center"/>
    </xf>
    <xf numFmtId="0" fontId="15" fillId="4" borderId="0" xfId="0" applyFont="1" applyFill="1" applyBorder="1" applyAlignment="1">
      <alignment horizontal="center" shrinkToFit="1"/>
    </xf>
    <xf numFmtId="0" fontId="7" fillId="4" borderId="18" xfId="0" applyFont="1" applyFill="1" applyBorder="1"/>
    <xf numFmtId="0" fontId="7" fillId="4" borderId="5" xfId="0" applyFont="1" applyFill="1" applyBorder="1"/>
    <xf numFmtId="171" fontId="15" fillId="4" borderId="24" xfId="0" applyNumberFormat="1" applyFont="1" applyFill="1" applyBorder="1" applyAlignment="1">
      <alignment horizontal="center"/>
    </xf>
    <xf numFmtId="185" fontId="15" fillId="4" borderId="16" xfId="0" applyNumberFormat="1" applyFont="1" applyFill="1" applyBorder="1" applyAlignment="1">
      <alignment horizontal="center"/>
    </xf>
    <xf numFmtId="0" fontId="7" fillId="4" borderId="4" xfId="0" applyFont="1" applyFill="1" applyBorder="1"/>
    <xf numFmtId="1" fontId="23" fillId="4" borderId="0" xfId="0" applyNumberFormat="1" applyFont="1" applyFill="1" applyBorder="1" applyAlignment="1">
      <alignment horizontal="center"/>
    </xf>
    <xf numFmtId="0" fontId="23" fillId="4" borderId="0" xfId="0" applyFont="1" applyFill="1" applyBorder="1" applyAlignment="1">
      <alignment horizontal="center"/>
    </xf>
    <xf numFmtId="0" fontId="23" fillId="4" borderId="0" xfId="0" applyFont="1" applyFill="1" applyBorder="1" applyAlignment="1">
      <alignment horizontal="center" shrinkToFit="1"/>
    </xf>
    <xf numFmtId="0" fontId="23" fillId="4" borderId="0" xfId="0" applyFont="1" applyFill="1" applyAlignment="1">
      <alignment horizontal="center" shrinkToFit="1"/>
    </xf>
    <xf numFmtId="2" fontId="23" fillId="4" borderId="0" xfId="0" applyNumberFormat="1" applyFont="1" applyFill="1" applyBorder="1" applyAlignment="1">
      <alignment horizontal="center"/>
    </xf>
    <xf numFmtId="0" fontId="23" fillId="4" borderId="0" xfId="0" applyFont="1" applyFill="1" applyAlignment="1">
      <alignment horizontal="left"/>
    </xf>
    <xf numFmtId="0" fontId="23" fillId="4" borderId="0" xfId="0" applyFont="1" applyFill="1" applyBorder="1" applyAlignment="1"/>
    <xf numFmtId="0" fontId="25" fillId="4" borderId="0" xfId="0" applyFont="1" applyFill="1" applyBorder="1" applyAlignment="1"/>
    <xf numFmtId="0" fontId="23" fillId="4" borderId="0" xfId="0" applyFont="1" applyFill="1" applyBorder="1" applyAlignment="1">
      <alignment shrinkToFit="1"/>
    </xf>
    <xf numFmtId="171" fontId="25" fillId="4" borderId="0" xfId="0" applyNumberFormat="1" applyFont="1" applyFill="1" applyBorder="1" applyAlignment="1">
      <alignment horizontal="center"/>
    </xf>
    <xf numFmtId="0" fontId="23" fillId="4" borderId="0" xfId="0" applyFont="1" applyFill="1" applyAlignment="1"/>
    <xf numFmtId="0" fontId="25" fillId="4" borderId="0" xfId="0" applyFont="1" applyFill="1" applyAlignment="1">
      <alignment horizontal="center"/>
    </xf>
    <xf numFmtId="0" fontId="0" fillId="0" borderId="0" xfId="0" applyAlignment="1"/>
    <xf numFmtId="0" fontId="0" fillId="0" borderId="0" xfId="0" applyAlignment="1">
      <alignment horizontal="right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0" xfId="0" applyFont="1" applyAlignment="1"/>
    <xf numFmtId="0" fontId="0" fillId="0" borderId="10" xfId="0" applyBorder="1" applyAlignment="1"/>
    <xf numFmtId="0" fontId="23" fillId="4" borderId="0" xfId="0" applyFont="1" applyFill="1" applyBorder="1" applyAlignment="1">
      <alignment horizontal="center"/>
    </xf>
    <xf numFmtId="0" fontId="17" fillId="0" borderId="0" xfId="0" applyFont="1" applyAlignment="1"/>
    <xf numFmtId="0" fontId="25" fillId="4" borderId="0" xfId="0" applyFont="1" applyFill="1" applyBorder="1" applyAlignment="1">
      <alignment horizontal="center"/>
    </xf>
    <xf numFmtId="0" fontId="25" fillId="4" borderId="0" xfId="0" applyFont="1" applyFill="1" applyBorder="1" applyAlignment="1"/>
    <xf numFmtId="2" fontId="15" fillId="0" borderId="2" xfId="0" applyNumberFormat="1" applyFont="1" applyBorder="1" applyAlignment="1"/>
    <xf numFmtId="0" fontId="15" fillId="0" borderId="2" xfId="0" applyFont="1" applyBorder="1" applyAlignment="1"/>
    <xf numFmtId="0" fontId="32" fillId="12" borderId="15" xfId="0" applyFont="1" applyFill="1" applyBorder="1" applyAlignment="1">
      <alignment horizontal="center"/>
    </xf>
    <xf numFmtId="0" fontId="32" fillId="12" borderId="10" xfId="0" applyFont="1" applyFill="1" applyBorder="1" applyAlignment="1">
      <alignment horizontal="center"/>
    </xf>
    <xf numFmtId="0" fontId="20" fillId="0" borderId="0" xfId="0" applyFont="1" applyAlignment="1">
      <alignment horizontal="right"/>
    </xf>
    <xf numFmtId="0" fontId="11" fillId="0" borderId="0" xfId="0" applyFont="1" applyBorder="1" applyAlignment="1">
      <alignment horizontal="right"/>
    </xf>
    <xf numFmtId="22" fontId="10" fillId="3" borderId="15" xfId="0" applyNumberFormat="1" applyFont="1" applyFill="1" applyBorder="1" applyAlignment="1">
      <alignment horizontal="center"/>
    </xf>
    <xf numFmtId="2" fontId="21" fillId="0" borderId="0" xfId="0" applyNumberFormat="1" applyFont="1" applyAlignment="1">
      <alignment horizontal="left"/>
    </xf>
    <xf numFmtId="0" fontId="21" fillId="0" borderId="0" xfId="0" applyFont="1" applyAlignment="1">
      <alignment horizontal="left"/>
    </xf>
    <xf numFmtId="0" fontId="17" fillId="0" borderId="0" xfId="0" applyFont="1" applyAlignment="1">
      <alignment shrinkToFit="1"/>
    </xf>
    <xf numFmtId="0" fontId="23" fillId="4" borderId="0" xfId="0" applyFont="1" applyFill="1" applyAlignment="1"/>
    <xf numFmtId="0" fontId="15" fillId="4" borderId="17" xfId="0" applyFont="1" applyFill="1" applyBorder="1" applyAlignment="1">
      <alignment horizontal="right"/>
    </xf>
    <xf numFmtId="0" fontId="15" fillId="4" borderId="23" xfId="0" applyFont="1" applyFill="1" applyBorder="1" applyAlignment="1">
      <alignment horizontal="right"/>
    </xf>
    <xf numFmtId="0" fontId="15" fillId="4" borderId="4" xfId="0" applyFont="1" applyFill="1" applyBorder="1" applyAlignment="1">
      <alignment horizontal="right"/>
    </xf>
    <xf numFmtId="0" fontId="15" fillId="4" borderId="14" xfId="0" applyFont="1" applyFill="1" applyBorder="1" applyAlignment="1">
      <alignment horizontal="right"/>
    </xf>
    <xf numFmtId="0" fontId="23" fillId="4" borderId="4" xfId="0" applyFont="1" applyFill="1" applyBorder="1" applyAlignment="1">
      <alignment horizontal="right"/>
    </xf>
    <xf numFmtId="185" fontId="23" fillId="4" borderId="0" xfId="0" applyNumberFormat="1" applyFont="1" applyFill="1" applyBorder="1" applyAlignment="1">
      <alignment horizontal="center"/>
    </xf>
    <xf numFmtId="0" fontId="25" fillId="4" borderId="5" xfId="0" applyFont="1" applyFill="1" applyBorder="1"/>
    <xf numFmtId="0" fontId="25" fillId="4" borderId="1" xfId="0" applyFont="1" applyFill="1" applyBorder="1"/>
    <xf numFmtId="171" fontId="23" fillId="4" borderId="1" xfId="0" applyNumberFormat="1" applyFont="1" applyFill="1" applyBorder="1" applyAlignment="1">
      <alignment horizontal="center"/>
    </xf>
    <xf numFmtId="1" fontId="25" fillId="4" borderId="4" xfId="0" applyNumberFormat="1" applyFont="1" applyFill="1" applyBorder="1" applyAlignment="1">
      <alignment horizontal="center"/>
    </xf>
    <xf numFmtId="209" fontId="23" fillId="4" borderId="22" xfId="0" applyNumberFormat="1" applyFont="1" applyFill="1" applyBorder="1" applyAlignment="1">
      <alignment horizontal="center"/>
    </xf>
    <xf numFmtId="171" fontId="23" fillId="4" borderId="19" xfId="0" applyNumberFormat="1" applyFont="1" applyFill="1" applyBorder="1" applyAlignment="1">
      <alignment horizontal="center"/>
    </xf>
    <xf numFmtId="171" fontId="25" fillId="4" borderId="7" xfId="0" applyNumberFormat="1" applyFont="1" applyFill="1" applyBorder="1" applyAlignment="1">
      <alignment horizontal="center"/>
    </xf>
    <xf numFmtId="0" fontId="23" fillId="4" borderId="7" xfId="0" applyFont="1" applyFill="1" applyBorder="1"/>
    <xf numFmtId="0" fontId="25" fillId="4" borderId="12" xfId="0" applyFont="1" applyFill="1" applyBorder="1"/>
    <xf numFmtId="1" fontId="23" fillId="4" borderId="0" xfId="0" applyNumberFormat="1" applyFont="1" applyFill="1" applyAlignment="1">
      <alignment horizontal="center"/>
    </xf>
    <xf numFmtId="175" fontId="23" fillId="4" borderId="0" xfId="0" applyNumberFormat="1" applyFont="1" applyFill="1" applyAlignment="1">
      <alignment horizontal="center"/>
    </xf>
    <xf numFmtId="187" fontId="23" fillId="4" borderId="0" xfId="0" applyNumberFormat="1" applyFont="1" applyFill="1" applyAlignment="1">
      <alignment horizontal="center"/>
    </xf>
    <xf numFmtId="0" fontId="35" fillId="4" borderId="0" xfId="0" applyFont="1" applyFill="1" applyAlignment="1"/>
    <xf numFmtId="171" fontId="23" fillId="4" borderId="0" xfId="0" applyNumberFormat="1" applyFont="1" applyFill="1" applyAlignment="1"/>
    <xf numFmtId="14" fontId="25" fillId="4" borderId="0" xfId="0" applyNumberFormat="1" applyFont="1" applyFill="1" applyAlignment="1">
      <alignment horizontal="center"/>
    </xf>
    <xf numFmtId="175" fontId="23" fillId="4" borderId="0" xfId="0" applyNumberFormat="1" applyFont="1" applyFill="1" applyAlignment="1">
      <alignment horizontal="right"/>
    </xf>
    <xf numFmtId="205" fontId="23" fillId="4" borderId="0" xfId="0" applyNumberFormat="1" applyFont="1" applyFill="1" applyBorder="1" applyAlignment="1"/>
    <xf numFmtId="187" fontId="23" fillId="4" borderId="0" xfId="0" applyNumberFormat="1" applyFont="1" applyFill="1" applyBorder="1" applyAlignment="1">
      <alignment horizontal="center"/>
    </xf>
    <xf numFmtId="187" fontId="33" fillId="4" borderId="0" xfId="0" applyNumberFormat="1" applyFont="1" applyFill="1" applyAlignment="1">
      <alignment horizontal="center"/>
    </xf>
    <xf numFmtId="2" fontId="23" fillId="4" borderId="8" xfId="0" applyNumberFormat="1" applyFont="1" applyFill="1" applyBorder="1" applyAlignment="1">
      <alignment horizontal="center"/>
    </xf>
    <xf numFmtId="2" fontId="23" fillId="4" borderId="10" xfId="0" applyNumberFormat="1" applyFont="1" applyFill="1" applyBorder="1" applyAlignment="1">
      <alignment horizontal="center"/>
    </xf>
    <xf numFmtId="0" fontId="23" fillId="4" borderId="9" xfId="0" applyFont="1" applyFill="1" applyBorder="1"/>
    <xf numFmtId="0" fontId="35" fillId="4" borderId="2" xfId="0" applyFont="1" applyFill="1" applyBorder="1" applyAlignment="1"/>
    <xf numFmtId="0" fontId="35" fillId="4" borderId="20" xfId="0" applyFont="1" applyFill="1" applyBorder="1" applyAlignment="1"/>
    <xf numFmtId="208" fontId="34" fillId="4" borderId="0" xfId="0" applyNumberFormat="1" applyFont="1" applyFill="1" applyAlignment="1">
      <alignment horizontal="center"/>
    </xf>
    <xf numFmtId="14" fontId="34" fillId="4" borderId="0" xfId="0" applyNumberFormat="1" applyFont="1" applyFill="1" applyAlignment="1">
      <alignment horizontal="center"/>
    </xf>
    <xf numFmtId="0" fontId="34" fillId="4" borderId="0" xfId="0" applyNumberFormat="1" applyFont="1" applyFill="1" applyAlignment="1">
      <alignment horizontal="center"/>
    </xf>
    <xf numFmtId="0" fontId="34" fillId="4" borderId="0" xfId="0" applyFont="1" applyFill="1" applyAlignment="1"/>
    <xf numFmtId="0" fontId="36" fillId="4" borderId="0" xfId="0" applyFont="1" applyFill="1" applyAlignment="1">
      <alignment horizontal="center"/>
    </xf>
    <xf numFmtId="171" fontId="34" fillId="4" borderId="0" xfId="0" applyNumberFormat="1" applyFont="1" applyFill="1" applyAlignment="1"/>
    <xf numFmtId="185" fontId="15" fillId="4" borderId="1" xfId="0" applyNumberFormat="1" applyFont="1" applyFill="1" applyBorder="1" applyAlignment="1">
      <alignment horizontal="center" shrinkToFit="1"/>
    </xf>
    <xf numFmtId="2" fontId="15" fillId="0" borderId="0" xfId="0" applyNumberFormat="1" applyFont="1" applyBorder="1" applyAlignment="1">
      <alignment horizontal="center"/>
    </xf>
    <xf numFmtId="0" fontId="26" fillId="4" borderId="0" xfId="0" applyFont="1" applyFill="1"/>
    <xf numFmtId="0" fontId="27" fillId="4" borderId="0" xfId="0" applyFont="1" applyFill="1"/>
    <xf numFmtId="0" fontId="27" fillId="4" borderId="0" xfId="0" applyFont="1" applyFill="1" applyAlignment="1">
      <alignment horizontal="right"/>
    </xf>
    <xf numFmtId="0" fontId="28" fillId="4" borderId="0" xfId="0" applyFont="1" applyFill="1" applyBorder="1" applyAlignment="1">
      <alignment horizontal="center"/>
    </xf>
    <xf numFmtId="0" fontId="37" fillId="0" borderId="0" xfId="0" applyFont="1"/>
    <xf numFmtId="0" fontId="28" fillId="0" borderId="0" xfId="0" applyFont="1"/>
  </cellXfs>
  <cellStyles count="15">
    <cellStyle name="Lien hypertexte 2" xfId="3"/>
    <cellStyle name="Lien hypertexte 3" xfId="10"/>
    <cellStyle name="Lien hypertexte 4" xfId="14"/>
    <cellStyle name="Milliers 2" xfId="9"/>
    <cellStyle name="Monétaire 2" xfId="1"/>
    <cellStyle name="Monétaire 3" xfId="11"/>
    <cellStyle name="Normal" xfId="0" builtinId="0"/>
    <cellStyle name="Normal 2" xfId="2"/>
    <cellStyle name="Normal 3" xfId="4"/>
    <cellStyle name="Normal 4" xfId="5"/>
    <cellStyle name="Normal 5" xfId="6"/>
    <cellStyle name="Normal 6" xfId="7"/>
    <cellStyle name="Normal 7" xfId="8"/>
    <cellStyle name="Normal 8" xfId="12"/>
    <cellStyle name="Normal 9" xfId="13"/>
  </cellStyles>
  <dxfs count="0"/>
  <tableStyles count="0" defaultTableStyle="TableStyleMedium9" defaultPivotStyle="PivotStyleLight16"/>
  <colors>
    <mruColors>
      <color rgb="FF0000CC"/>
      <color rgb="FFD9F9FF"/>
      <color rgb="FFFFCCFF"/>
      <color rgb="FFFF99FF"/>
      <color rgb="FF00FF00"/>
      <color rgb="FFFF66FF"/>
      <color rgb="FF00CC00"/>
      <color rgb="FFFF00FF"/>
      <color rgb="FFEEFDA3"/>
      <color rgb="FFE0F9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55</xdr:row>
      <xdr:rowOff>47625</xdr:rowOff>
    </xdr:from>
    <xdr:to>
      <xdr:col>1</xdr:col>
      <xdr:colOff>276917</xdr:colOff>
      <xdr:row>56</xdr:row>
      <xdr:rowOff>28575</xdr:rowOff>
    </xdr:to>
    <xdr:pic>
      <xdr:nvPicPr>
        <xdr:cNvPr id="3" name="Image 2" descr="UVLlogofeuille.JPG">
          <a:extLst>
            <a:ext uri="{FF2B5EF4-FFF2-40B4-BE49-F238E27FC236}">
              <a16:creationId xmlns:a16="http://schemas.microsoft.com/office/drawing/2014/main" xmlns="" id="{00000000-0008-0000-6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1525" y="9239250"/>
          <a:ext cx="267392" cy="2190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438151</xdr:colOff>
      <xdr:row>16</xdr:row>
      <xdr:rowOff>0</xdr:rowOff>
    </xdr:from>
    <xdr:to>
      <xdr:col>13</xdr:col>
      <xdr:colOff>552451</xdr:colOff>
      <xdr:row>16</xdr:row>
      <xdr:rowOff>38099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xmlns="" id="{00000000-0008-0000-BC00-00000E000000}"/>
            </a:ext>
          </a:extLst>
        </xdr:cNvPr>
        <xdr:cNvSpPr/>
      </xdr:nvSpPr>
      <xdr:spPr>
        <a:xfrm>
          <a:off x="7181851" y="3343274"/>
          <a:ext cx="7181850" cy="676275"/>
        </a:xfrm>
        <a:prstGeom prst="wedgeRectCallou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600" b="1">
              <a:solidFill>
                <a:schemeClr val="bg1"/>
              </a:solidFill>
            </a:rPr>
            <a:t>IMPORTANT</a:t>
          </a:r>
          <a:r>
            <a:rPr lang="fr-CA" sz="1600" b="1" baseline="0">
              <a:solidFill>
                <a:schemeClr val="bg1"/>
              </a:solidFill>
            </a:rPr>
            <a:t>   MODIFIER LES DONNÉES  EN DÉBUT  ANNÉES </a:t>
          </a:r>
        </a:p>
        <a:p>
          <a:pPr algn="ctr"/>
          <a:r>
            <a:rPr lang="fr-CA" sz="1600" b="1" baseline="0">
              <a:solidFill>
                <a:schemeClr val="bg1"/>
              </a:solidFill>
            </a:rPr>
            <a:t> (( LES CHIFFRES ET DONNÉES DANS LES CASES ROUGE ))</a:t>
          </a:r>
          <a:endParaRPr lang="fr-CA" sz="1600" b="1">
            <a:solidFill>
              <a:schemeClr val="bg1"/>
            </a:solidFill>
          </a:endParaRPr>
        </a:p>
      </xdr:txBody>
    </xdr:sp>
    <xdr:clientData/>
  </xdr:twoCellAnchor>
  <xdr:twoCellAnchor>
    <xdr:from>
      <xdr:col>13</xdr:col>
      <xdr:colOff>57150</xdr:colOff>
      <xdr:row>3</xdr:row>
      <xdr:rowOff>28574</xdr:rowOff>
    </xdr:from>
    <xdr:to>
      <xdr:col>20</xdr:col>
      <xdr:colOff>295275</xdr:colOff>
      <xdr:row>5</xdr:row>
      <xdr:rowOff>133349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xmlns="" id="{00000000-0008-0000-BC00-000013000000}"/>
            </a:ext>
          </a:extLst>
        </xdr:cNvPr>
        <xdr:cNvSpPr/>
      </xdr:nvSpPr>
      <xdr:spPr>
        <a:xfrm>
          <a:off x="13896975" y="514349"/>
          <a:ext cx="7496175" cy="428625"/>
        </a:xfrm>
        <a:prstGeom prst="wedgeRectCallou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endParaRPr lang="fr-CA" sz="1600" b="1">
            <a:solidFill>
              <a:schemeClr val="bg1"/>
            </a:solidFill>
          </a:endParaRPr>
        </a:p>
      </xdr:txBody>
    </xdr:sp>
    <xdr:clientData/>
  </xdr:twoCellAnchor>
  <xdr:twoCellAnchor>
    <xdr:from>
      <xdr:col>14</xdr:col>
      <xdr:colOff>285750</xdr:colOff>
      <xdr:row>30</xdr:row>
      <xdr:rowOff>9524</xdr:rowOff>
    </xdr:from>
    <xdr:to>
      <xdr:col>14</xdr:col>
      <xdr:colOff>466725</xdr:colOff>
      <xdr:row>31</xdr:row>
      <xdr:rowOff>142874</xdr:rowOff>
    </xdr:to>
    <xdr:sp macro="" textlink="">
      <xdr:nvSpPr>
        <xdr:cNvPr id="23" name="Flèche vers le bas 22">
          <a:extLst>
            <a:ext uri="{FF2B5EF4-FFF2-40B4-BE49-F238E27FC236}">
              <a16:creationId xmlns:a16="http://schemas.microsoft.com/office/drawing/2014/main" xmlns="" id="{00000000-0008-0000-BC00-000017000000}"/>
            </a:ext>
          </a:extLst>
        </xdr:cNvPr>
        <xdr:cNvSpPr/>
      </xdr:nvSpPr>
      <xdr:spPr>
        <a:xfrm>
          <a:off x="14620875" y="7619999"/>
          <a:ext cx="180975" cy="2952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  <xdr:twoCellAnchor>
    <xdr:from>
      <xdr:col>15</xdr:col>
      <xdr:colOff>647700</xdr:colOff>
      <xdr:row>30</xdr:row>
      <xdr:rowOff>19050</xdr:rowOff>
    </xdr:from>
    <xdr:to>
      <xdr:col>15</xdr:col>
      <xdr:colOff>828675</xdr:colOff>
      <xdr:row>31</xdr:row>
      <xdr:rowOff>152400</xdr:rowOff>
    </xdr:to>
    <xdr:sp macro="" textlink="">
      <xdr:nvSpPr>
        <xdr:cNvPr id="24" name="Flèche vers le bas 23">
          <a:extLst>
            <a:ext uri="{FF2B5EF4-FFF2-40B4-BE49-F238E27FC236}">
              <a16:creationId xmlns:a16="http://schemas.microsoft.com/office/drawing/2014/main" xmlns="" id="{00000000-0008-0000-BC00-000018000000}"/>
            </a:ext>
          </a:extLst>
        </xdr:cNvPr>
        <xdr:cNvSpPr/>
      </xdr:nvSpPr>
      <xdr:spPr>
        <a:xfrm>
          <a:off x="15744825" y="7629525"/>
          <a:ext cx="180975" cy="2952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  <xdr:twoCellAnchor>
    <xdr:from>
      <xdr:col>16</xdr:col>
      <xdr:colOff>371475</xdr:colOff>
      <xdr:row>30</xdr:row>
      <xdr:rowOff>0</xdr:rowOff>
    </xdr:from>
    <xdr:to>
      <xdr:col>16</xdr:col>
      <xdr:colOff>552450</xdr:colOff>
      <xdr:row>31</xdr:row>
      <xdr:rowOff>133350</xdr:rowOff>
    </xdr:to>
    <xdr:sp macro="" textlink="">
      <xdr:nvSpPr>
        <xdr:cNvPr id="25" name="Flèche vers le bas 24">
          <a:extLst>
            <a:ext uri="{FF2B5EF4-FFF2-40B4-BE49-F238E27FC236}">
              <a16:creationId xmlns:a16="http://schemas.microsoft.com/office/drawing/2014/main" xmlns="" id="{00000000-0008-0000-BC00-000019000000}"/>
            </a:ext>
          </a:extLst>
        </xdr:cNvPr>
        <xdr:cNvSpPr/>
      </xdr:nvSpPr>
      <xdr:spPr>
        <a:xfrm>
          <a:off x="16897350" y="7610475"/>
          <a:ext cx="180975" cy="2952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  <xdr:twoCellAnchor>
    <xdr:from>
      <xdr:col>18</xdr:col>
      <xdr:colOff>200024</xdr:colOff>
      <xdr:row>6</xdr:row>
      <xdr:rowOff>28576</xdr:rowOff>
    </xdr:from>
    <xdr:to>
      <xdr:col>18</xdr:col>
      <xdr:colOff>390525</xdr:colOff>
      <xdr:row>8</xdr:row>
      <xdr:rowOff>85725</xdr:rowOff>
    </xdr:to>
    <xdr:sp macro="" textlink="">
      <xdr:nvSpPr>
        <xdr:cNvPr id="26" name="Flèche vers le bas 25">
          <a:extLst>
            <a:ext uri="{FF2B5EF4-FFF2-40B4-BE49-F238E27FC236}">
              <a16:creationId xmlns:a16="http://schemas.microsoft.com/office/drawing/2014/main" xmlns="" id="{00000000-0008-0000-BC00-00001A000000}"/>
            </a:ext>
          </a:extLst>
        </xdr:cNvPr>
        <xdr:cNvSpPr/>
      </xdr:nvSpPr>
      <xdr:spPr>
        <a:xfrm>
          <a:off x="18497549" y="1000126"/>
          <a:ext cx="190501" cy="380999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  <xdr:twoCellAnchor>
    <xdr:from>
      <xdr:col>16</xdr:col>
      <xdr:colOff>161925</xdr:colOff>
      <xdr:row>6</xdr:row>
      <xdr:rowOff>9525</xdr:rowOff>
    </xdr:from>
    <xdr:to>
      <xdr:col>16</xdr:col>
      <xdr:colOff>352426</xdr:colOff>
      <xdr:row>8</xdr:row>
      <xdr:rowOff>66674</xdr:rowOff>
    </xdr:to>
    <xdr:sp macro="" textlink="">
      <xdr:nvSpPr>
        <xdr:cNvPr id="27" name="Flèche vers le bas 26">
          <a:extLst>
            <a:ext uri="{FF2B5EF4-FFF2-40B4-BE49-F238E27FC236}">
              <a16:creationId xmlns:a16="http://schemas.microsoft.com/office/drawing/2014/main" xmlns="" id="{00000000-0008-0000-BC00-00001B000000}"/>
            </a:ext>
          </a:extLst>
        </xdr:cNvPr>
        <xdr:cNvSpPr/>
      </xdr:nvSpPr>
      <xdr:spPr>
        <a:xfrm>
          <a:off x="16687800" y="981075"/>
          <a:ext cx="190501" cy="380999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  <xdr:twoCellAnchor>
    <xdr:from>
      <xdr:col>14</xdr:col>
      <xdr:colOff>609600</xdr:colOff>
      <xdr:row>6</xdr:row>
      <xdr:rowOff>38100</xdr:rowOff>
    </xdr:from>
    <xdr:to>
      <xdr:col>15</xdr:col>
      <xdr:colOff>38101</xdr:colOff>
      <xdr:row>8</xdr:row>
      <xdr:rowOff>95249</xdr:rowOff>
    </xdr:to>
    <xdr:sp macro="" textlink="">
      <xdr:nvSpPr>
        <xdr:cNvPr id="29" name="Flèche vers le bas 28">
          <a:extLst>
            <a:ext uri="{FF2B5EF4-FFF2-40B4-BE49-F238E27FC236}">
              <a16:creationId xmlns:a16="http://schemas.microsoft.com/office/drawing/2014/main" xmlns="" id="{00000000-0008-0000-BC00-00001D000000}"/>
            </a:ext>
          </a:extLst>
        </xdr:cNvPr>
        <xdr:cNvSpPr/>
      </xdr:nvSpPr>
      <xdr:spPr>
        <a:xfrm>
          <a:off x="14944725" y="1009650"/>
          <a:ext cx="190501" cy="380999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  <xdr:twoCellAnchor>
    <xdr:from>
      <xdr:col>18</xdr:col>
      <xdr:colOff>390525</xdr:colOff>
      <xdr:row>30</xdr:row>
      <xdr:rowOff>9525</xdr:rowOff>
    </xdr:from>
    <xdr:to>
      <xdr:col>18</xdr:col>
      <xdr:colOff>571500</xdr:colOff>
      <xdr:row>31</xdr:row>
      <xdr:rowOff>142875</xdr:rowOff>
    </xdr:to>
    <xdr:sp macro="" textlink="">
      <xdr:nvSpPr>
        <xdr:cNvPr id="31" name="Flèche vers le bas 30">
          <a:extLst>
            <a:ext uri="{FF2B5EF4-FFF2-40B4-BE49-F238E27FC236}">
              <a16:creationId xmlns:a16="http://schemas.microsoft.com/office/drawing/2014/main" xmlns="" id="{00000000-0008-0000-BC00-000019000000}"/>
            </a:ext>
          </a:extLst>
        </xdr:cNvPr>
        <xdr:cNvSpPr/>
      </xdr:nvSpPr>
      <xdr:spPr>
        <a:xfrm>
          <a:off x="19421475" y="7677150"/>
          <a:ext cx="180975" cy="2952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  <xdr:twoCellAnchor>
    <xdr:from>
      <xdr:col>17</xdr:col>
      <xdr:colOff>400050</xdr:colOff>
      <xdr:row>30</xdr:row>
      <xdr:rowOff>0</xdr:rowOff>
    </xdr:from>
    <xdr:to>
      <xdr:col>17</xdr:col>
      <xdr:colOff>581025</xdr:colOff>
      <xdr:row>31</xdr:row>
      <xdr:rowOff>133350</xdr:rowOff>
    </xdr:to>
    <xdr:sp macro="" textlink="">
      <xdr:nvSpPr>
        <xdr:cNvPr id="53" name="Flèche vers le bas 52">
          <a:extLst>
            <a:ext uri="{FF2B5EF4-FFF2-40B4-BE49-F238E27FC236}">
              <a16:creationId xmlns:a16="http://schemas.microsoft.com/office/drawing/2014/main" xmlns="" id="{00000000-0008-0000-BC00-000019000000}"/>
            </a:ext>
          </a:extLst>
        </xdr:cNvPr>
        <xdr:cNvSpPr/>
      </xdr:nvSpPr>
      <xdr:spPr>
        <a:xfrm>
          <a:off x="18573750" y="5924550"/>
          <a:ext cx="180975" cy="2952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  <xdr:twoCellAnchor>
    <xdr:from>
      <xdr:col>14</xdr:col>
      <xdr:colOff>438150</xdr:colOff>
      <xdr:row>33</xdr:row>
      <xdr:rowOff>9525</xdr:rowOff>
    </xdr:from>
    <xdr:to>
      <xdr:col>14</xdr:col>
      <xdr:colOff>438150</xdr:colOff>
      <xdr:row>36</xdr:row>
      <xdr:rowOff>57150</xdr:rowOff>
    </xdr:to>
    <xdr:cxnSp macro="">
      <xdr:nvCxnSpPr>
        <xdr:cNvPr id="65" name="Connecteur droit avec flèche 64"/>
        <xdr:cNvCxnSpPr/>
      </xdr:nvCxnSpPr>
      <xdr:spPr>
        <a:xfrm>
          <a:off x="15011400" y="6457950"/>
          <a:ext cx="0" cy="53340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771525</xdr:colOff>
      <xdr:row>33</xdr:row>
      <xdr:rowOff>9525</xdr:rowOff>
    </xdr:from>
    <xdr:to>
      <xdr:col>15</xdr:col>
      <xdr:colOff>771525</xdr:colOff>
      <xdr:row>36</xdr:row>
      <xdr:rowOff>57150</xdr:rowOff>
    </xdr:to>
    <xdr:cxnSp macro="">
      <xdr:nvCxnSpPr>
        <xdr:cNvPr id="71" name="Connecteur droit avec flèche 70"/>
        <xdr:cNvCxnSpPr/>
      </xdr:nvCxnSpPr>
      <xdr:spPr>
        <a:xfrm>
          <a:off x="16287750" y="6457950"/>
          <a:ext cx="0" cy="53340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552450</xdr:colOff>
      <xdr:row>33</xdr:row>
      <xdr:rowOff>9525</xdr:rowOff>
    </xdr:from>
    <xdr:to>
      <xdr:col>16</xdr:col>
      <xdr:colOff>552450</xdr:colOff>
      <xdr:row>36</xdr:row>
      <xdr:rowOff>57150</xdr:rowOff>
    </xdr:to>
    <xdr:cxnSp macro="">
      <xdr:nvCxnSpPr>
        <xdr:cNvPr id="72" name="Connecteur droit avec flèche 71"/>
        <xdr:cNvCxnSpPr/>
      </xdr:nvCxnSpPr>
      <xdr:spPr>
        <a:xfrm>
          <a:off x="17506950" y="6457950"/>
          <a:ext cx="0" cy="53340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514350</xdr:colOff>
      <xdr:row>33</xdr:row>
      <xdr:rowOff>9525</xdr:rowOff>
    </xdr:from>
    <xdr:to>
      <xdr:col>17</xdr:col>
      <xdr:colOff>514350</xdr:colOff>
      <xdr:row>36</xdr:row>
      <xdr:rowOff>57150</xdr:rowOff>
    </xdr:to>
    <xdr:cxnSp macro="">
      <xdr:nvCxnSpPr>
        <xdr:cNvPr id="73" name="Connecteur droit avec flèche 72"/>
        <xdr:cNvCxnSpPr/>
      </xdr:nvCxnSpPr>
      <xdr:spPr>
        <a:xfrm>
          <a:off x="18688050" y="6457950"/>
          <a:ext cx="0" cy="53340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523875</xdr:colOff>
      <xdr:row>32</xdr:row>
      <xdr:rowOff>190500</xdr:rowOff>
    </xdr:from>
    <xdr:to>
      <xdr:col>18</xdr:col>
      <xdr:colOff>523875</xdr:colOff>
      <xdr:row>36</xdr:row>
      <xdr:rowOff>38100</xdr:rowOff>
    </xdr:to>
    <xdr:cxnSp macro="">
      <xdr:nvCxnSpPr>
        <xdr:cNvPr id="74" name="Connecteur droit avec flèche 73"/>
        <xdr:cNvCxnSpPr/>
      </xdr:nvCxnSpPr>
      <xdr:spPr>
        <a:xfrm>
          <a:off x="19745325" y="6438900"/>
          <a:ext cx="0" cy="53340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552450</xdr:colOff>
      <xdr:row>3</xdr:row>
      <xdr:rowOff>0</xdr:rowOff>
    </xdr:from>
    <xdr:to>
      <xdr:col>11</xdr:col>
      <xdr:colOff>352425</xdr:colOff>
      <xdr:row>74</xdr:row>
      <xdr:rowOff>19050</xdr:rowOff>
    </xdr:to>
    <xdr:cxnSp macro="">
      <xdr:nvCxnSpPr>
        <xdr:cNvPr id="39" name="Connecteur droit avec flèche 38"/>
        <xdr:cNvCxnSpPr/>
      </xdr:nvCxnSpPr>
      <xdr:spPr>
        <a:xfrm flipH="1">
          <a:off x="4552950" y="485775"/>
          <a:ext cx="7867650" cy="1167765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10</xdr:col>
      <xdr:colOff>0</xdr:colOff>
      <xdr:row>20</xdr:row>
      <xdr:rowOff>0</xdr:rowOff>
    </xdr:from>
    <xdr:to>
      <xdr:col>11</xdr:col>
      <xdr:colOff>9525</xdr:colOff>
      <xdr:row>21</xdr:row>
      <xdr:rowOff>9525</xdr:rowOff>
    </xdr:to>
    <xdr:pic>
      <xdr:nvPicPr>
        <xdr:cNvPr id="249446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306175" y="3467100"/>
          <a:ext cx="781050" cy="17145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1809750</xdr:colOff>
      <xdr:row>0</xdr:row>
      <xdr:rowOff>152400</xdr:rowOff>
    </xdr:from>
    <xdr:to>
      <xdr:col>9</xdr:col>
      <xdr:colOff>1247775</xdr:colOff>
      <xdr:row>37</xdr:row>
      <xdr:rowOff>133350</xdr:rowOff>
    </xdr:to>
    <xdr:cxnSp macro="">
      <xdr:nvCxnSpPr>
        <xdr:cNvPr id="51" name="Connecteur droit avec flèche 50"/>
        <xdr:cNvCxnSpPr/>
      </xdr:nvCxnSpPr>
      <xdr:spPr>
        <a:xfrm flipH="1">
          <a:off x="2952750" y="152400"/>
          <a:ext cx="7781925" cy="613410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0</xdr:row>
      <xdr:rowOff>123825</xdr:rowOff>
    </xdr:from>
    <xdr:to>
      <xdr:col>11</xdr:col>
      <xdr:colOff>161925</xdr:colOff>
      <xdr:row>37</xdr:row>
      <xdr:rowOff>142875</xdr:rowOff>
    </xdr:to>
    <xdr:cxnSp macro="">
      <xdr:nvCxnSpPr>
        <xdr:cNvPr id="56" name="Connecteur droit avec flèche 55"/>
        <xdr:cNvCxnSpPr/>
      </xdr:nvCxnSpPr>
      <xdr:spPr>
        <a:xfrm flipV="1">
          <a:off x="3019425" y="123825"/>
          <a:ext cx="9210675" cy="617220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687804</xdr:colOff>
      <xdr:row>1</xdr:row>
      <xdr:rowOff>117263</xdr:rowOff>
    </xdr:from>
    <xdr:to>
      <xdr:col>12</xdr:col>
      <xdr:colOff>552965</xdr:colOff>
      <xdr:row>6</xdr:row>
      <xdr:rowOff>11761</xdr:rowOff>
    </xdr:to>
    <xdr:sp macro="" textlink="">
      <xdr:nvSpPr>
        <xdr:cNvPr id="57" name="Forme libre 56"/>
        <xdr:cNvSpPr/>
      </xdr:nvSpPr>
      <xdr:spPr>
        <a:xfrm>
          <a:off x="11984454" y="279188"/>
          <a:ext cx="1408211" cy="742223"/>
        </a:xfrm>
        <a:custGeom>
          <a:avLst/>
          <a:gdLst>
            <a:gd name="connsiteX0" fmla="*/ 512346 w 1408211"/>
            <a:gd name="connsiteY0" fmla="*/ 539962 h 704123"/>
            <a:gd name="connsiteX1" fmla="*/ 512346 w 1408211"/>
            <a:gd name="connsiteY1" fmla="*/ 539962 h 704123"/>
            <a:gd name="connsiteX2" fmla="*/ 312321 w 1408211"/>
            <a:gd name="connsiteY2" fmla="*/ 482812 h 704123"/>
            <a:gd name="connsiteX3" fmla="*/ 274221 w 1408211"/>
            <a:gd name="connsiteY3" fmla="*/ 473287 h 704123"/>
            <a:gd name="connsiteX4" fmla="*/ 74196 w 1408211"/>
            <a:gd name="connsiteY4" fmla="*/ 463762 h 704123"/>
            <a:gd name="connsiteX5" fmla="*/ 45621 w 1408211"/>
            <a:gd name="connsiteY5" fmla="*/ 378037 h 704123"/>
            <a:gd name="connsiteX6" fmla="*/ 64671 w 1408211"/>
            <a:gd name="connsiteY6" fmla="*/ 244687 h 704123"/>
            <a:gd name="connsiteX7" fmla="*/ 83721 w 1408211"/>
            <a:gd name="connsiteY7" fmla="*/ 206587 h 704123"/>
            <a:gd name="connsiteX8" fmla="*/ 131346 w 1408211"/>
            <a:gd name="connsiteY8" fmla="*/ 120862 h 704123"/>
            <a:gd name="connsiteX9" fmla="*/ 188496 w 1408211"/>
            <a:gd name="connsiteY9" fmla="*/ 82762 h 704123"/>
            <a:gd name="connsiteX10" fmla="*/ 217071 w 1408211"/>
            <a:gd name="connsiteY10" fmla="*/ 54187 h 704123"/>
            <a:gd name="connsiteX11" fmla="*/ 245646 w 1408211"/>
            <a:gd name="connsiteY11" fmla="*/ 44662 h 704123"/>
            <a:gd name="connsiteX12" fmla="*/ 350421 w 1408211"/>
            <a:gd name="connsiteY12" fmla="*/ 25612 h 704123"/>
            <a:gd name="connsiteX13" fmla="*/ 540921 w 1408211"/>
            <a:gd name="connsiteY13" fmla="*/ 25612 h 704123"/>
            <a:gd name="connsiteX14" fmla="*/ 569496 w 1408211"/>
            <a:gd name="connsiteY14" fmla="*/ 35137 h 704123"/>
            <a:gd name="connsiteX15" fmla="*/ 617121 w 1408211"/>
            <a:gd name="connsiteY15" fmla="*/ 44662 h 704123"/>
            <a:gd name="connsiteX16" fmla="*/ 702846 w 1408211"/>
            <a:gd name="connsiteY16" fmla="*/ 54187 h 704123"/>
            <a:gd name="connsiteX17" fmla="*/ 807621 w 1408211"/>
            <a:gd name="connsiteY17" fmla="*/ 82762 h 704123"/>
            <a:gd name="connsiteX18" fmla="*/ 883821 w 1408211"/>
            <a:gd name="connsiteY18" fmla="*/ 111337 h 704123"/>
            <a:gd name="connsiteX19" fmla="*/ 960021 w 1408211"/>
            <a:gd name="connsiteY19" fmla="*/ 149437 h 704123"/>
            <a:gd name="connsiteX20" fmla="*/ 1026696 w 1408211"/>
            <a:gd name="connsiteY20" fmla="*/ 235162 h 704123"/>
            <a:gd name="connsiteX21" fmla="*/ 1045746 w 1408211"/>
            <a:gd name="connsiteY21" fmla="*/ 273262 h 704123"/>
            <a:gd name="connsiteX22" fmla="*/ 1064796 w 1408211"/>
            <a:gd name="connsiteY22" fmla="*/ 349462 h 704123"/>
            <a:gd name="connsiteX23" fmla="*/ 1055271 w 1408211"/>
            <a:gd name="connsiteY23" fmla="*/ 416137 h 704123"/>
            <a:gd name="connsiteX24" fmla="*/ 1036221 w 1408211"/>
            <a:gd name="connsiteY24" fmla="*/ 473287 h 704123"/>
            <a:gd name="connsiteX25" fmla="*/ 1026696 w 1408211"/>
            <a:gd name="connsiteY25" fmla="*/ 501862 h 704123"/>
            <a:gd name="connsiteX26" fmla="*/ 1007646 w 1408211"/>
            <a:gd name="connsiteY26" fmla="*/ 530437 h 704123"/>
            <a:gd name="connsiteX27" fmla="*/ 998121 w 1408211"/>
            <a:gd name="connsiteY27" fmla="*/ 559012 h 704123"/>
            <a:gd name="connsiteX28" fmla="*/ 969546 w 1408211"/>
            <a:gd name="connsiteY28" fmla="*/ 587587 h 704123"/>
            <a:gd name="connsiteX29" fmla="*/ 950496 w 1408211"/>
            <a:gd name="connsiteY29" fmla="*/ 616162 h 704123"/>
            <a:gd name="connsiteX30" fmla="*/ 874296 w 1408211"/>
            <a:gd name="connsiteY30" fmla="*/ 635212 h 704123"/>
            <a:gd name="connsiteX31" fmla="*/ 845721 w 1408211"/>
            <a:gd name="connsiteY31" fmla="*/ 654262 h 704123"/>
            <a:gd name="connsiteX32" fmla="*/ 779046 w 1408211"/>
            <a:gd name="connsiteY32" fmla="*/ 673312 h 704123"/>
            <a:gd name="connsiteX33" fmla="*/ 664746 w 1408211"/>
            <a:gd name="connsiteY33" fmla="*/ 701887 h 704123"/>
            <a:gd name="connsiteX34" fmla="*/ 483771 w 1408211"/>
            <a:gd name="connsiteY34" fmla="*/ 692362 h 704123"/>
            <a:gd name="connsiteX35" fmla="*/ 426621 w 1408211"/>
            <a:gd name="connsiteY35" fmla="*/ 673312 h 704123"/>
            <a:gd name="connsiteX36" fmla="*/ 369471 w 1408211"/>
            <a:gd name="connsiteY36" fmla="*/ 663787 h 704123"/>
            <a:gd name="connsiteX37" fmla="*/ 293271 w 1408211"/>
            <a:gd name="connsiteY37" fmla="*/ 644737 h 704123"/>
            <a:gd name="connsiteX38" fmla="*/ 264696 w 1408211"/>
            <a:gd name="connsiteY38" fmla="*/ 635212 h 704123"/>
            <a:gd name="connsiteX39" fmla="*/ 217071 w 1408211"/>
            <a:gd name="connsiteY39" fmla="*/ 625687 h 704123"/>
            <a:gd name="connsiteX40" fmla="*/ 150396 w 1408211"/>
            <a:gd name="connsiteY40" fmla="*/ 606637 h 704123"/>
            <a:gd name="connsiteX41" fmla="*/ 112296 w 1408211"/>
            <a:gd name="connsiteY41" fmla="*/ 597112 h 704123"/>
            <a:gd name="connsiteX42" fmla="*/ 83721 w 1408211"/>
            <a:gd name="connsiteY42" fmla="*/ 587587 h 704123"/>
            <a:gd name="connsiteX43" fmla="*/ 17046 w 1408211"/>
            <a:gd name="connsiteY43" fmla="*/ 568537 h 704123"/>
            <a:gd name="connsiteX44" fmla="*/ 26571 w 1408211"/>
            <a:gd name="connsiteY44" fmla="*/ 473287 h 704123"/>
            <a:gd name="connsiteX45" fmla="*/ 45621 w 1408211"/>
            <a:gd name="connsiteY45" fmla="*/ 444712 h 704123"/>
            <a:gd name="connsiteX46" fmla="*/ 74196 w 1408211"/>
            <a:gd name="connsiteY46" fmla="*/ 387562 h 704123"/>
            <a:gd name="connsiteX47" fmla="*/ 102771 w 1408211"/>
            <a:gd name="connsiteY47" fmla="*/ 358987 h 704123"/>
            <a:gd name="connsiteX48" fmla="*/ 121821 w 1408211"/>
            <a:gd name="connsiteY48" fmla="*/ 330412 h 704123"/>
            <a:gd name="connsiteX49" fmla="*/ 150396 w 1408211"/>
            <a:gd name="connsiteY49" fmla="*/ 311362 h 704123"/>
            <a:gd name="connsiteX50" fmla="*/ 417096 w 1408211"/>
            <a:gd name="connsiteY50" fmla="*/ 530437 h 704123"/>
            <a:gd name="connsiteX51" fmla="*/ 493296 w 1408211"/>
            <a:gd name="connsiteY51" fmla="*/ 501862 h 704123"/>
            <a:gd name="connsiteX52" fmla="*/ 569496 w 1408211"/>
            <a:gd name="connsiteY52" fmla="*/ 482812 h 704123"/>
            <a:gd name="connsiteX53" fmla="*/ 712371 w 1408211"/>
            <a:gd name="connsiteY53" fmla="*/ 473287 h 704123"/>
            <a:gd name="connsiteX54" fmla="*/ 864771 w 1408211"/>
            <a:gd name="connsiteY54" fmla="*/ 482812 h 704123"/>
            <a:gd name="connsiteX55" fmla="*/ 893346 w 1408211"/>
            <a:gd name="connsiteY55" fmla="*/ 492337 h 704123"/>
            <a:gd name="connsiteX56" fmla="*/ 940971 w 1408211"/>
            <a:gd name="connsiteY56" fmla="*/ 511387 h 704123"/>
            <a:gd name="connsiteX57" fmla="*/ 998121 w 1408211"/>
            <a:gd name="connsiteY57" fmla="*/ 520912 h 704123"/>
            <a:gd name="connsiteX58" fmla="*/ 1026696 w 1408211"/>
            <a:gd name="connsiteY58" fmla="*/ 530437 h 704123"/>
            <a:gd name="connsiteX59" fmla="*/ 1150521 w 1408211"/>
            <a:gd name="connsiteY59" fmla="*/ 520912 h 704123"/>
            <a:gd name="connsiteX60" fmla="*/ 1198146 w 1408211"/>
            <a:gd name="connsiteY60" fmla="*/ 501862 h 704123"/>
            <a:gd name="connsiteX61" fmla="*/ 1236246 w 1408211"/>
            <a:gd name="connsiteY61" fmla="*/ 492337 h 704123"/>
            <a:gd name="connsiteX62" fmla="*/ 1283871 w 1408211"/>
            <a:gd name="connsiteY62" fmla="*/ 473287 h 704123"/>
            <a:gd name="connsiteX63" fmla="*/ 1321971 w 1408211"/>
            <a:gd name="connsiteY63" fmla="*/ 463762 h 704123"/>
            <a:gd name="connsiteX64" fmla="*/ 1369596 w 1408211"/>
            <a:gd name="connsiteY64" fmla="*/ 444712 h 704123"/>
            <a:gd name="connsiteX65" fmla="*/ 1398171 w 1408211"/>
            <a:gd name="connsiteY65" fmla="*/ 435187 h 704123"/>
            <a:gd name="connsiteX66" fmla="*/ 1283871 w 1408211"/>
            <a:gd name="connsiteY66" fmla="*/ 444712 h 704123"/>
            <a:gd name="connsiteX67" fmla="*/ 1160046 w 1408211"/>
            <a:gd name="connsiteY67" fmla="*/ 463762 h 704123"/>
            <a:gd name="connsiteX68" fmla="*/ 1055271 w 1408211"/>
            <a:gd name="connsiteY68" fmla="*/ 482812 h 704123"/>
            <a:gd name="connsiteX69" fmla="*/ 874296 w 1408211"/>
            <a:gd name="connsiteY69" fmla="*/ 482812 h 704123"/>
            <a:gd name="connsiteX70" fmla="*/ 721896 w 1408211"/>
            <a:gd name="connsiteY70" fmla="*/ 587587 h 704123"/>
            <a:gd name="connsiteX71" fmla="*/ 731421 w 1408211"/>
            <a:gd name="connsiteY71" fmla="*/ 559012 h 70412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</a:cxnLst>
          <a:rect l="l" t="t" r="r" b="b"/>
          <a:pathLst>
            <a:path w="1408211" h="704123">
              <a:moveTo>
                <a:pt x="512346" y="539962"/>
              </a:moveTo>
              <a:lnTo>
                <a:pt x="512346" y="539962"/>
              </a:lnTo>
              <a:cubicBezTo>
                <a:pt x="281832" y="463124"/>
                <a:pt x="445656" y="509479"/>
                <a:pt x="312321" y="482812"/>
              </a:cubicBezTo>
              <a:cubicBezTo>
                <a:pt x="299484" y="480245"/>
                <a:pt x="287270" y="474331"/>
                <a:pt x="274221" y="473287"/>
              </a:cubicBezTo>
              <a:cubicBezTo>
                <a:pt x="207683" y="467964"/>
                <a:pt x="140871" y="466937"/>
                <a:pt x="74196" y="463762"/>
              </a:cubicBezTo>
              <a:cubicBezTo>
                <a:pt x="68141" y="448624"/>
                <a:pt x="45621" y="398545"/>
                <a:pt x="45621" y="378037"/>
              </a:cubicBezTo>
              <a:cubicBezTo>
                <a:pt x="45621" y="335612"/>
                <a:pt x="47043" y="285818"/>
                <a:pt x="64671" y="244687"/>
              </a:cubicBezTo>
              <a:cubicBezTo>
                <a:pt x="70264" y="231636"/>
                <a:pt x="78128" y="219638"/>
                <a:pt x="83721" y="206587"/>
              </a:cubicBezTo>
              <a:cubicBezTo>
                <a:pt x="97617" y="174163"/>
                <a:pt x="94219" y="145613"/>
                <a:pt x="131346" y="120862"/>
              </a:cubicBezTo>
              <a:lnTo>
                <a:pt x="188496" y="82762"/>
              </a:lnTo>
              <a:cubicBezTo>
                <a:pt x="199704" y="75290"/>
                <a:pt x="205863" y="61659"/>
                <a:pt x="217071" y="54187"/>
              </a:cubicBezTo>
              <a:cubicBezTo>
                <a:pt x="225425" y="48618"/>
                <a:pt x="235992" y="47420"/>
                <a:pt x="245646" y="44662"/>
              </a:cubicBezTo>
              <a:cubicBezTo>
                <a:pt x="290556" y="31831"/>
                <a:pt x="296460" y="33321"/>
                <a:pt x="350421" y="25612"/>
              </a:cubicBezTo>
              <a:cubicBezTo>
                <a:pt x="427256" y="0"/>
                <a:pt x="385312" y="10051"/>
                <a:pt x="540921" y="25612"/>
              </a:cubicBezTo>
              <a:cubicBezTo>
                <a:pt x="550911" y="26611"/>
                <a:pt x="559756" y="32702"/>
                <a:pt x="569496" y="35137"/>
              </a:cubicBezTo>
              <a:cubicBezTo>
                <a:pt x="585202" y="39064"/>
                <a:pt x="601094" y="42372"/>
                <a:pt x="617121" y="44662"/>
              </a:cubicBezTo>
              <a:cubicBezTo>
                <a:pt x="645583" y="48728"/>
                <a:pt x="674271" y="51012"/>
                <a:pt x="702846" y="54187"/>
              </a:cubicBezTo>
              <a:cubicBezTo>
                <a:pt x="775355" y="78357"/>
                <a:pt x="740305" y="69299"/>
                <a:pt x="807621" y="82762"/>
              </a:cubicBezTo>
              <a:cubicBezTo>
                <a:pt x="895441" y="141309"/>
                <a:pt x="760235" y="56410"/>
                <a:pt x="883821" y="111337"/>
              </a:cubicBezTo>
              <a:cubicBezTo>
                <a:pt x="1008722" y="166849"/>
                <a:pt x="843578" y="120326"/>
                <a:pt x="960021" y="149437"/>
              </a:cubicBezTo>
              <a:cubicBezTo>
                <a:pt x="1004785" y="194201"/>
                <a:pt x="981124" y="166804"/>
                <a:pt x="1026696" y="235162"/>
              </a:cubicBezTo>
              <a:cubicBezTo>
                <a:pt x="1034572" y="246976"/>
                <a:pt x="1041256" y="259792"/>
                <a:pt x="1045746" y="273262"/>
              </a:cubicBezTo>
              <a:cubicBezTo>
                <a:pt x="1054025" y="298100"/>
                <a:pt x="1064796" y="349462"/>
                <a:pt x="1064796" y="349462"/>
              </a:cubicBezTo>
              <a:cubicBezTo>
                <a:pt x="1061621" y="371687"/>
                <a:pt x="1060319" y="394261"/>
                <a:pt x="1055271" y="416137"/>
              </a:cubicBezTo>
              <a:cubicBezTo>
                <a:pt x="1050756" y="435703"/>
                <a:pt x="1042571" y="454237"/>
                <a:pt x="1036221" y="473287"/>
              </a:cubicBezTo>
              <a:lnTo>
                <a:pt x="1026696" y="501862"/>
              </a:lnTo>
              <a:cubicBezTo>
                <a:pt x="1023076" y="512722"/>
                <a:pt x="1012766" y="520198"/>
                <a:pt x="1007646" y="530437"/>
              </a:cubicBezTo>
              <a:cubicBezTo>
                <a:pt x="1003156" y="539417"/>
                <a:pt x="1003690" y="550658"/>
                <a:pt x="998121" y="559012"/>
              </a:cubicBezTo>
              <a:cubicBezTo>
                <a:pt x="990649" y="570220"/>
                <a:pt x="978170" y="577239"/>
                <a:pt x="969546" y="587587"/>
              </a:cubicBezTo>
              <a:cubicBezTo>
                <a:pt x="962217" y="596381"/>
                <a:pt x="959435" y="609011"/>
                <a:pt x="950496" y="616162"/>
              </a:cubicBezTo>
              <a:cubicBezTo>
                <a:pt x="940733" y="623972"/>
                <a:pt x="876668" y="634738"/>
                <a:pt x="874296" y="635212"/>
              </a:cubicBezTo>
              <a:cubicBezTo>
                <a:pt x="864771" y="641562"/>
                <a:pt x="855960" y="649142"/>
                <a:pt x="845721" y="654262"/>
              </a:cubicBezTo>
              <a:cubicBezTo>
                <a:pt x="827375" y="663435"/>
                <a:pt x="797357" y="667208"/>
                <a:pt x="779046" y="673312"/>
              </a:cubicBezTo>
              <a:cubicBezTo>
                <a:pt x="686612" y="704123"/>
                <a:pt x="779814" y="685449"/>
                <a:pt x="664746" y="701887"/>
              </a:cubicBezTo>
              <a:cubicBezTo>
                <a:pt x="604421" y="698712"/>
                <a:pt x="543749" y="699559"/>
                <a:pt x="483771" y="692362"/>
              </a:cubicBezTo>
              <a:cubicBezTo>
                <a:pt x="463834" y="689970"/>
                <a:pt x="445671" y="679662"/>
                <a:pt x="426621" y="673312"/>
              </a:cubicBezTo>
              <a:cubicBezTo>
                <a:pt x="408299" y="667205"/>
                <a:pt x="388355" y="667834"/>
                <a:pt x="369471" y="663787"/>
              </a:cubicBezTo>
              <a:cubicBezTo>
                <a:pt x="343870" y="658301"/>
                <a:pt x="318109" y="653016"/>
                <a:pt x="293271" y="644737"/>
              </a:cubicBezTo>
              <a:cubicBezTo>
                <a:pt x="283746" y="641562"/>
                <a:pt x="274436" y="637647"/>
                <a:pt x="264696" y="635212"/>
              </a:cubicBezTo>
              <a:cubicBezTo>
                <a:pt x="248990" y="631285"/>
                <a:pt x="232777" y="629614"/>
                <a:pt x="217071" y="625687"/>
              </a:cubicBezTo>
              <a:cubicBezTo>
                <a:pt x="194647" y="620081"/>
                <a:pt x="172696" y="612719"/>
                <a:pt x="150396" y="606637"/>
              </a:cubicBezTo>
              <a:cubicBezTo>
                <a:pt x="137766" y="603193"/>
                <a:pt x="124883" y="600708"/>
                <a:pt x="112296" y="597112"/>
              </a:cubicBezTo>
              <a:cubicBezTo>
                <a:pt x="102642" y="594354"/>
                <a:pt x="93375" y="590345"/>
                <a:pt x="83721" y="587587"/>
              </a:cubicBezTo>
              <a:cubicBezTo>
                <a:pt x="0" y="563667"/>
                <a:pt x="85559" y="591375"/>
                <a:pt x="17046" y="568537"/>
              </a:cubicBezTo>
              <a:cubicBezTo>
                <a:pt x="20221" y="536787"/>
                <a:pt x="19396" y="504378"/>
                <a:pt x="26571" y="473287"/>
              </a:cubicBezTo>
              <a:cubicBezTo>
                <a:pt x="29145" y="462133"/>
                <a:pt x="40501" y="454951"/>
                <a:pt x="45621" y="444712"/>
              </a:cubicBezTo>
              <a:cubicBezTo>
                <a:pt x="67100" y="401754"/>
                <a:pt x="40074" y="428508"/>
                <a:pt x="74196" y="387562"/>
              </a:cubicBezTo>
              <a:cubicBezTo>
                <a:pt x="82820" y="377214"/>
                <a:pt x="94147" y="369335"/>
                <a:pt x="102771" y="358987"/>
              </a:cubicBezTo>
              <a:cubicBezTo>
                <a:pt x="110100" y="350193"/>
                <a:pt x="113726" y="338507"/>
                <a:pt x="121821" y="330412"/>
              </a:cubicBezTo>
              <a:cubicBezTo>
                <a:pt x="129916" y="322317"/>
                <a:pt x="150396" y="311362"/>
                <a:pt x="150396" y="311362"/>
              </a:cubicBezTo>
              <a:lnTo>
                <a:pt x="417096" y="530437"/>
              </a:lnTo>
              <a:lnTo>
                <a:pt x="493296" y="501862"/>
              </a:lnTo>
              <a:cubicBezTo>
                <a:pt x="518661" y="492639"/>
                <a:pt x="541967" y="485565"/>
                <a:pt x="569496" y="482812"/>
              </a:cubicBezTo>
              <a:cubicBezTo>
                <a:pt x="616990" y="478063"/>
                <a:pt x="664746" y="476462"/>
                <a:pt x="712371" y="473287"/>
              </a:cubicBezTo>
              <a:cubicBezTo>
                <a:pt x="763171" y="476462"/>
                <a:pt x="814152" y="477484"/>
                <a:pt x="864771" y="482812"/>
              </a:cubicBezTo>
              <a:cubicBezTo>
                <a:pt x="874756" y="483863"/>
                <a:pt x="883945" y="488812"/>
                <a:pt x="893346" y="492337"/>
              </a:cubicBezTo>
              <a:cubicBezTo>
                <a:pt x="909355" y="498340"/>
                <a:pt x="924476" y="506888"/>
                <a:pt x="940971" y="511387"/>
              </a:cubicBezTo>
              <a:cubicBezTo>
                <a:pt x="959603" y="516469"/>
                <a:pt x="979071" y="517737"/>
                <a:pt x="998121" y="520912"/>
              </a:cubicBezTo>
              <a:cubicBezTo>
                <a:pt x="1007646" y="524087"/>
                <a:pt x="1016656" y="530437"/>
                <a:pt x="1026696" y="530437"/>
              </a:cubicBezTo>
              <a:cubicBezTo>
                <a:pt x="1068093" y="530437"/>
                <a:pt x="1109687" y="527718"/>
                <a:pt x="1150521" y="520912"/>
              </a:cubicBezTo>
              <a:cubicBezTo>
                <a:pt x="1167386" y="518101"/>
                <a:pt x="1181926" y="507269"/>
                <a:pt x="1198146" y="501862"/>
              </a:cubicBezTo>
              <a:cubicBezTo>
                <a:pt x="1210565" y="497722"/>
                <a:pt x="1223827" y="496477"/>
                <a:pt x="1236246" y="492337"/>
              </a:cubicBezTo>
              <a:cubicBezTo>
                <a:pt x="1252466" y="486930"/>
                <a:pt x="1267651" y="478694"/>
                <a:pt x="1283871" y="473287"/>
              </a:cubicBezTo>
              <a:cubicBezTo>
                <a:pt x="1296290" y="469147"/>
                <a:pt x="1309552" y="467902"/>
                <a:pt x="1321971" y="463762"/>
              </a:cubicBezTo>
              <a:cubicBezTo>
                <a:pt x="1338191" y="458355"/>
                <a:pt x="1353587" y="450715"/>
                <a:pt x="1369596" y="444712"/>
              </a:cubicBezTo>
              <a:cubicBezTo>
                <a:pt x="1378997" y="441187"/>
                <a:pt x="1408211" y="435187"/>
                <a:pt x="1398171" y="435187"/>
              </a:cubicBezTo>
              <a:cubicBezTo>
                <a:pt x="1359939" y="435187"/>
                <a:pt x="1321971" y="441537"/>
                <a:pt x="1283871" y="444712"/>
              </a:cubicBezTo>
              <a:cubicBezTo>
                <a:pt x="1204558" y="464540"/>
                <a:pt x="1288037" y="445478"/>
                <a:pt x="1160046" y="463762"/>
              </a:cubicBezTo>
              <a:cubicBezTo>
                <a:pt x="1131986" y="467771"/>
                <a:pt x="1082459" y="481724"/>
                <a:pt x="1055271" y="482812"/>
              </a:cubicBezTo>
              <a:cubicBezTo>
                <a:pt x="994994" y="485223"/>
                <a:pt x="934621" y="482812"/>
                <a:pt x="874296" y="482812"/>
              </a:cubicBezTo>
              <a:lnTo>
                <a:pt x="721896" y="587587"/>
              </a:lnTo>
              <a:lnTo>
                <a:pt x="731421" y="559012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nald\AppData\Roaming\Microsoft\Excel\0-RHEAULT%20DEMENAGEMENT%20MODELE3\0-HEURE%20HOMMES%20SEMAINE\HEURE%20HOMMES%20A%20ENTRER\JANV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nald\AppData\Roaming\Microsoft\Excel\0-RHEAULT%20DEMENAGEMENT%20MODELE3\FORM%20Z-ESTIMEE%20+%20FACTURE%20A%20FAIRE%20DIVERS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nald\AppData\Roaming\Microsoft\Excel\0-RHEAULT%20DEMENAGEMENT%20MODELE3\donnees\1-HEURE%20HOMMES%20SEMAINE\HEURE%20HOMMES%20A%20ENTRER\RON%20MODELE%20TOUS%20LES%20MOI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nald\AppData\Roaming\Microsoft\Excel\0-RHEAULT%20DEMENAGEMENT%20MODELE3\donnees\1-HEURE%20HOMMES%20SEMAINE\HEURE%20HOMMES%20A%20ENTRER\NIL%20AVRIL%20200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nald\AppData\Roaming\Microsoft\Excel\0-RHEAULT%20DEMENAGEMENT%20MODELE3\donnees\1-HEURE%20HOMMES%20SEMAINE\HEURE%20HOMMES%20A%20ENTRER\JUIN%20200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nald\AppData\Roaming\Microsoft\Excel\0-RHEAULT%20DEMENAGEMENT%20MODELE3\donnees\1-HEURE%20HOMMES%20SEMAINE\HEURE%20HOMMES%20A%20ENTRER\JANV%20201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ARROLL MIKE AVR 12 "/>
      <sheetName val="CARROLL MIKE JUIN 12 "/>
      <sheetName val="CARROLL MIKE JUIL 12"/>
      <sheetName val="CARROLL MIKE AOUT 12"/>
      <sheetName val="CARROLL MIKE SEPT 12"/>
      <sheetName val="CARROLL MIKE OCT 12"/>
      <sheetName val="CARROLL MIKE NOV 12"/>
      <sheetName val="CARROLL MIKE DEC 12"/>
      <sheetName val="TOUPIN STEVE ANNUEL 2011"/>
      <sheetName val="TOUPIN STEVE JANV 2011"/>
      <sheetName val="TOUPIN STEVE FEV 2011"/>
      <sheetName val="TOUPIN STEVE MAI 2011"/>
      <sheetName val="TOUPIN STEVE JUIN 2011"/>
      <sheetName val="TOUPIN STEVE JUIL 2011"/>
      <sheetName val="TOUPIN STEVE AOUT 2011"/>
      <sheetName val="TOUPIN STEVE SEPT 2011"/>
      <sheetName val="TOUPIN STEVE OCT 2011"/>
      <sheetName val="TOUPIN STEVE NOV 2011"/>
      <sheetName val="TOUPIN STEVE DEC 2011"/>
      <sheetName val="FORTIER NORMAND ANNUEL 2011"/>
      <sheetName val="FORTIER NORMAND JANV 2011"/>
      <sheetName val="FORTIER NORMAND FEV 2011"/>
      <sheetName val="FORTIER NORMANDE ANNUEL 2011"/>
      <sheetName val="LANGLOIS MARCEL ANNUEL 2011"/>
      <sheetName val="CARROLL MIKE ANNUEL 2011"/>
      <sheetName val=" PATRY MICHEL ANNUEL 2011"/>
      <sheetName val="CARROLL MIKE JANV 2011"/>
      <sheetName val="MORIN MATHIEU MARS 11"/>
      <sheetName val="MORIN MATHIEU JUIL 11"/>
      <sheetName val="MORIN MATHIEU AOUT 11"/>
      <sheetName val="MORIN MATHIEU OCT 11"/>
      <sheetName val="MORIN MATHIEU NOV 11"/>
      <sheetName val="MORIN MATHIEU DEC 11"/>
      <sheetName val="JACQUES PATRICK MARS 11"/>
      <sheetName val="JACQUES PATRICK AVR 11"/>
      <sheetName val="JACQUES PATRICK MAI 11"/>
      <sheetName val="JACQUES PATRICK JUIN 11"/>
      <sheetName val="JACQUES PATRICK JUIL 11"/>
      <sheetName val="JACQUES PATRICK AOUT 11"/>
      <sheetName val="JACQUES PATRICK SEPT 11"/>
      <sheetName val="JACQUES PATRICK OCT 11"/>
      <sheetName val="JACQUES PATRICK NOV 11"/>
      <sheetName val="JACQUES PATRICK DEC 11"/>
      <sheetName val="BOILY MARTIN  ANNUEL 2011"/>
      <sheetName val="BLAIS STEVE MARS 11"/>
      <sheetName val="BLAIS STEVE AVR 11"/>
      <sheetName val="BLAIS STEVE JUIN 11"/>
      <sheetName val="BLAIS STEVE JUIL 11"/>
      <sheetName val="BLAIS STEVE AOUT 11"/>
      <sheetName val="BLAIS STEVE SEPT 11"/>
      <sheetName val="BLAIS STEVE OCT 11"/>
      <sheetName val="BLAIS STEVE NOV 11"/>
      <sheetName val="BLAIS STEVE DEC 11"/>
      <sheetName val="MORIN MARYSE MARS 11"/>
      <sheetName val="MORIN MARYSE MAI 11"/>
      <sheetName val="MORIN MARYSE JUIN 11"/>
      <sheetName val="MORIN MARYSE JUIL 11"/>
      <sheetName val="MORIN MARYSE AOUT 11"/>
      <sheetName val="MORIN MARYSE NOV 11"/>
      <sheetName val="MORIN MARYSE DEC 11"/>
      <sheetName val="MEUNIER P-LUC JANV 2011"/>
      <sheetName val=" MEUNIER PIERRE LUC JUIL 11"/>
      <sheetName val=" MEUNIER PIERRE LUC NOV 11"/>
      <sheetName val="DUPONT MICHAEL MARS 11"/>
      <sheetName val="DUPONT MICHAEL AVR 11"/>
      <sheetName val="DUPONT MICHAEL JUIN 11"/>
      <sheetName val="DUPONT MICHAEL JUIL 11"/>
      <sheetName val="DUPONT MICHAEL AOUT 11"/>
      <sheetName val="DUPONT MICHAEL OCT 11"/>
      <sheetName val="DUPONT MICHAEL NOV 11"/>
      <sheetName val="DUPONT MICHAEL DEC 11"/>
      <sheetName val="LAMARRE MARIO JANV 2011"/>
      <sheetName val="MORIN MATHIEU JANV 2011"/>
      <sheetName val=" BLAIS STEVE ANNUEL 2011"/>
      <sheetName val="BLAIS STEVE JANV 2011"/>
      <sheetName val=" BLAIS STEVE JUIL 2011"/>
      <sheetName val="BLAIS STEVE AOUT 2011"/>
      <sheetName val="BLAIS STEVE SEPT 2011"/>
      <sheetName val="BLAIS STEVE OCT 2011"/>
      <sheetName val="BLAIS STEVE NOV 2011"/>
      <sheetName val="BLAIS STEVE DEC 2011"/>
      <sheetName val="DUPONT MICHAEL ANNUEL 2011"/>
      <sheetName val="DUPONT MICHAEL JANV 2011"/>
      <sheetName val="DUPONT MICHAEL OCT 2011"/>
      <sheetName val="DUPONT MICHAEL NOV 2011"/>
      <sheetName val="DUPONT MICHAEL DEC 2011"/>
      <sheetName val="HARDY JEAN JANV 2011"/>
      <sheetName val="SEVIGNY JOHANNE MARS 2012"/>
      <sheetName val="SEVIGNY JOHANNE MAI 2012"/>
      <sheetName val="SEVIGNY JOHANNE JUIN 2012"/>
      <sheetName val="SEVIGNY JOHANNE JUIL 2012"/>
      <sheetName val="SEVIGNY JOHANNE AOUT 2012"/>
      <sheetName val="SEVIGNY JOHANNE SEPT 2012"/>
      <sheetName val="SEVIGNY JOHANNE OCT 2012"/>
      <sheetName val="SEVIGNY JOHANNE NOV 2012"/>
      <sheetName val="SEVIGNY JOHANNE DEC 2012"/>
      <sheetName val="PATRY MICHEL ANNUEL 2011"/>
      <sheetName val="PATRY MICHEL JANV 2011"/>
      <sheetName val=" FORTIER NORMANDE ANNUEL 2011"/>
      <sheetName val="JACQUES PATRICK ANNUEL 2011"/>
      <sheetName val="JACQUES PATRICK JANV 2011"/>
      <sheetName val="JACQUES PATRICK MARS 2011"/>
      <sheetName val="JACQUES PATRICK AVR 2011"/>
      <sheetName val="JACQUES PATRICK MAI 2011"/>
      <sheetName val="JACQUES PATRICK JUIN 2011"/>
      <sheetName val="JACQUES PATRICK JUIL 2011"/>
      <sheetName val="JACQUES PATRICK AOUT 2011"/>
      <sheetName val="JACQUES PATRICK SEPT 2011"/>
      <sheetName val="JACQUES PATRICK OCT 2011"/>
      <sheetName val="JACQUES PATRICK NOV 2011"/>
      <sheetName val="JACQUES PATRICK DEC 2011"/>
      <sheetName val=" LANGLOIS MARCEL ANNUEL 2011"/>
      <sheetName val="LANGLOIS MARCEL JANV 2011"/>
      <sheetName val="LANGLOIS MARCEL MARS 2011"/>
      <sheetName val="MORIN MARYSE FEV 11"/>
      <sheetName val=" MORIN MARYSE ANNUEL 2011"/>
      <sheetName val="MORIN MARYSE JANV 2011"/>
      <sheetName val="MORIN MARYSE MARS 2011"/>
      <sheetName val="MORIN MARYSE MAI 2011"/>
      <sheetName val=" BOILY MARTIN ANNUEL 2011"/>
      <sheetName val="BOILY MARTIN JANV 2011"/>
      <sheetName val="RHEAULT RONALD ANNUEL 2011"/>
      <sheetName val="RHEAULT RONALD JANV 2011"/>
      <sheetName val="RHEAULT RONALD MARS 2011"/>
      <sheetName val="RHEAULT RONALD AVR 2011"/>
      <sheetName val="RHEAULT RONALD MAI 2011"/>
      <sheetName val="RHEAULT RONALD JUIN 2011"/>
      <sheetName val="RHEAULT RONALD AOUT 2011"/>
      <sheetName val="SEVIGNY JOHANNE JANV 2011"/>
      <sheetName val="MICHAUD LUC AVR 2011"/>
      <sheetName val="MICHAUD LUC ANNUEL 2011"/>
      <sheetName val="MICHAUD LUC JANV 2011"/>
      <sheetName val="MICHAUD LUC MARS 2011"/>
      <sheetName val="MICHAUD LUC MAI 2011"/>
      <sheetName val="MICHAUD LUC JUIN 2011"/>
      <sheetName val="MICHAUD LUC JUIL 2011"/>
      <sheetName val="MICHAUD LUC AOUT 2011"/>
      <sheetName val="MICHAUD LUC SEPT 2011"/>
      <sheetName val=" LABONTÉ LOUIS ANNUEL 2011"/>
      <sheetName val="LABONTÉ LOUIS JANV 2011"/>
      <sheetName val="LABONTÉ LOUIS MARS 2011"/>
      <sheetName val="LABONTÉ LOUIS AVR 2011"/>
      <sheetName val="LABONTÉ LOUIS MAI 2011"/>
      <sheetName val="LABONTÉ LOUIS JUIN 2011"/>
      <sheetName val="LABONTÉ LOUIS AOUT 2011"/>
      <sheetName val="LABONTÉ LOUIS SEPT 2011"/>
      <sheetName val="LABONTÉ LOUIS OCT 2011"/>
      <sheetName val="LABONTÉ LOUIS NOV 2011"/>
      <sheetName val="LABONTÉ LOUIS DEC 2011"/>
      <sheetName val="TOUSIGNANT DOM ANNUEL 2011"/>
      <sheetName val="TOUSIGNANT DOM JANV 2011"/>
      <sheetName val="TOUSIGNANT DOM FEV 2011"/>
      <sheetName val="TOUSIGNANT DOM MARS 2011"/>
      <sheetName val=" DEMERS STEPHANE ANNUEL 2011"/>
      <sheetName val="DEMERS STEPHANE JANV 2011"/>
      <sheetName val="DEMERS STEPHANE FEV 2011"/>
      <sheetName val="DEMERS STEPHANE MARS 2011"/>
      <sheetName val="DEMERS STEPHANE AVR 2011"/>
      <sheetName val="DEMERS STEPHANE OCT 2011"/>
      <sheetName val="DEMERS STEPHANE NOV 2011"/>
      <sheetName val="DEMERS STEPHANE DEC 2011"/>
      <sheetName val="SEVIGNY JOHANNE MAI 2011 (2)"/>
      <sheetName val="SEVIGNY JOHANNE AVR 2011 (2)"/>
      <sheetName val=" CHAPDELEINE CAROLE ANNUEL 2011"/>
      <sheetName val=" CHAPDELEINE CAROLE JANV 2011"/>
      <sheetName val=" CHAPDELEINE CAROLE FEV 2011"/>
      <sheetName val=" CHAPDELEINE CAROLE MARS 2011"/>
      <sheetName val=" CHAPDELEINE CAROLE AVR 2011"/>
      <sheetName val=" CHAPDELEINE CAROLE MAI 2011"/>
      <sheetName val=" CHAPDELEINE CAROLE AOUT 2011"/>
      <sheetName val=" CHAPDELEINE CAROLE SEPT 2011"/>
      <sheetName val=" CHAPDELEINE CAROLE OCT 2011"/>
      <sheetName val=" CHAPDELEINE CAROLE NOV 2011"/>
      <sheetName val=" CHAPDELEINE CAROLE DEC 2011"/>
      <sheetName val="MEUNIER P-LUC JUIN 2011(nil)"/>
      <sheetName val="SEVIGNY JOHANNE JUIN 2011 (2)"/>
      <sheetName val="GALLRDO MANUEL ANNUEL 2011 "/>
      <sheetName val="GALLRDO MANUEL JANV 2011"/>
      <sheetName val="GALLRDO MANUEL FEV 2011"/>
      <sheetName val="GALLRDO MANUEL MARS 2011"/>
      <sheetName val="GALLRDO MANUEL AVR 2011"/>
      <sheetName val="GALLRDO MANUEL MAI 2011"/>
      <sheetName val="GALLRDO MANUEL JUIL 2011"/>
      <sheetName val="GALLRDO MANUEL AOUT 2011"/>
      <sheetName val="GALLRDO MANUEL SEPT 2011"/>
      <sheetName val="GALLRDO MANUEL OCT 2011"/>
      <sheetName val="GALLRDO MANUEL NOV 2011"/>
      <sheetName val="GALLRDO MANUEL DEC 2011"/>
      <sheetName val="MENDOZA GUILLERMO ANNUEL 2011"/>
      <sheetName val="MENDOZA GUILLERMO JANV 2011"/>
      <sheetName val="MENDOZA GUILLERMO FEV 2011"/>
      <sheetName val="MENDOZA GUILLERMO MARS 2011"/>
      <sheetName val="MENDOZA GUILLERMO AVR 2011"/>
      <sheetName val="MENDOZA GUILLERMO MAI 2011"/>
      <sheetName val=" MENDOZA GUILLERMO AOUT 2011"/>
      <sheetName val="MENDOZA GUILLERMO SEPT 2011"/>
      <sheetName val="MENDOZA GUILLERMO OCT 2011"/>
      <sheetName val="MENDOZA GUILLERMO  NOV 2011"/>
      <sheetName val="MENDOZA GUILLERMO DEC 2011"/>
      <sheetName val="DUHAMEL SEBASTIEN ANNUEL 2011"/>
      <sheetName val="DUHAMEL SEBASTIEN JANV 2011"/>
      <sheetName val="DUHAMEL SEBASTIEN FEV 2011"/>
      <sheetName val="DUHAMEL SEBASTIEN MARS 2011"/>
      <sheetName val="DUHAMEL SEBASTIEN AVR 2011"/>
      <sheetName val="DUHAMEL SEBASTIEN MAI 2011"/>
      <sheetName val="DUHAMEL SEBASTIEN JUIN 2011"/>
      <sheetName val="DUHAMEL SEBASTIEN AOUT 2011"/>
      <sheetName val="DUHAMEL SEBASTIEN SEPT 201"/>
      <sheetName val="DUHAMEL SEBASTIEN OCT 2011"/>
      <sheetName val="DUHAMEL SEBASTIEN NOV 2011"/>
      <sheetName val="DUHAMEL SEBASTIEN DEC 2011"/>
      <sheetName val="SEVIGNY JOHANNE SEPT 2011 (23)"/>
      <sheetName val="SEVIGNY JOHANNE SEPT 2011 (24)"/>
      <sheetName val="RICARD PABLO ANNUEL 2011"/>
      <sheetName val="RICARD PABLO JANV 2011"/>
      <sheetName val="RICARD PABLO FEV 2011"/>
      <sheetName val="RICARD PABLO MARS 2011"/>
      <sheetName val="RICARD PABLO AVR 2011"/>
      <sheetName val="RICARD PABLO MAI 2011"/>
      <sheetName val="RICARD PABLO JUIN 2011"/>
      <sheetName val="RICARD PABLO JUIL 2011"/>
      <sheetName val="RICARD PABLO AOUT 2011"/>
      <sheetName val="SEVIGNY JOHANNE SEPT 2011 (28)"/>
      <sheetName val="ALVAREZ AEYDO ANNUEL 2011"/>
      <sheetName val="ALVAREZ AEYDO JANV 2011"/>
      <sheetName val="ALVAREZ AEYDO FEV 2011"/>
      <sheetName val="ALVAREZ AEYDO MARS 2011"/>
      <sheetName val="ALVAREZ AEYDO AVR 2011"/>
      <sheetName val="ALVAREZ AEYDO MAI 2011"/>
      <sheetName val="ALVAREZ AEYDO JUIN 2011"/>
      <sheetName val="ALVAREZ AEYDO JUIL 2011"/>
      <sheetName val="ALVAREZ AEYDO AOUT 2011"/>
      <sheetName val="ALVAREZ AEYDO NOV 2011"/>
      <sheetName val="ALVAREZ AEYDO DEC 2011"/>
      <sheetName val="OCT 2011 LUNDI ()"/>
      <sheetName val="SEVIGNY JOHANNE OCT 2011 (2)"/>
      <sheetName val="SEVIGNY JOHANNE OCT 2011 (2 (3)"/>
      <sheetName val="SEVIGNY JOHANNE OCT 2011 (2 (4)"/>
      <sheetName val="THERRIEN J-FRANCOIS ANNUEL 2011"/>
      <sheetName val="THERRIEN J-FRANCOIS JANV 2011"/>
      <sheetName val="THERRIEN J-FRANCOIS FEV 2011"/>
      <sheetName val="THERRIEN J-FRANCOIS MARS 2011"/>
      <sheetName val="THERRIEN J-FRANCOIS AVR 2011"/>
      <sheetName val="THERRIEN J-FRANCOIS MAI 2011"/>
      <sheetName val="THERRIEN J-FRANCOIS JUIN 2011"/>
      <sheetName val="THERRIEN J-FRANCOIS JUIL 2011"/>
      <sheetName val="THERRIEN J-FRANCOIS AOUT 2011"/>
      <sheetName val="THERRIEN J-FRANCOIS SEPT 2011"/>
      <sheetName val="THERRIEN J-FRANCOIS OCT 2011"/>
      <sheetName val=" THERRIEN J-FRANCOIS DEC 2011"/>
      <sheetName val="SEVIGNY JOHANNE NOV 2011 (2)"/>
      <sheetName val="JANV  2012 DIM (23)"/>
      <sheetName val="JANV  2012 SAM (22)"/>
      <sheetName val="JANV  2012 VEND (21)"/>
      <sheetName val="JANV  2012 JEUDI (20)"/>
      <sheetName val="JANV  2012 MARDI (18)"/>
      <sheetName val="JANV  2012  LUNDI (17)"/>
      <sheetName val="PATRY MICHEL MARS 2012"/>
      <sheetName val="PATRY MICHEL JUIN 2012"/>
      <sheetName val="PATRY MICHEL JUIL 2012"/>
      <sheetName val="PATRY MICHEL AOUT 2012"/>
      <sheetName val="PATRY MICHEL SEPT 2012"/>
      <sheetName val="PATRY MICHEL OCT 2012"/>
      <sheetName val="PATRY MICHEL NOV 2012"/>
      <sheetName val="PATRY MICHEL DEC 2012"/>
      <sheetName val="LAMARRE MARIO MARS 2012"/>
      <sheetName val="LAMARRE MARIO JUIN 2012"/>
      <sheetName val="LAMARRE MARIO JUIL 2012"/>
      <sheetName val="LAMARRE MARIO AOUT 2012"/>
      <sheetName val="LAMARRE MARIO SEPT 2012"/>
      <sheetName val="LAMARRE MARIO OCT 2012"/>
      <sheetName val="LAMARRE MARIO NOV 2012"/>
      <sheetName val="LAMARRE MARIO DEC 2012"/>
      <sheetName val="MORIN MATHIEU MARS 2012"/>
      <sheetName val="MORIN MATHIEU JUIN 2012"/>
      <sheetName val="MORIN MATHIEU JUIL 2012"/>
      <sheetName val="MORIN MATHIEU AOUT 2012"/>
      <sheetName val="MORIN MATHIEU SEPT 2012"/>
      <sheetName val="MORIN MATHIEU OCT 2012"/>
      <sheetName val="MORIN MATHIEU NOV 2012"/>
      <sheetName val="MORIN MATHIEU DEC 2012"/>
      <sheetName val="RICARD PABLO ANNUEL 2012"/>
      <sheetName val="RICARD PABLO  MARS 2012"/>
      <sheetName val="RICARD PABLO MAI 2012"/>
      <sheetName val="RICARD PABLO JUIN 2012"/>
      <sheetName val="RICARD PABLO JUIL 2012"/>
      <sheetName val="RICARD PABLO AOUT 2012"/>
      <sheetName val="RICARD PABLO SEPT 2012"/>
      <sheetName val="RICARD PABLO OCT 2012"/>
      <sheetName val="RICARD PABLO NOV 2012"/>
      <sheetName val="RICARD PABLO DEC 2012"/>
      <sheetName val="CARROLL MIKE MARS 2012"/>
      <sheetName val="CARROLL MIKE AVR 2012"/>
      <sheetName val="CARROLL MIKE MAI 2012"/>
      <sheetName val="CARROLL MIKE JUIN 2012"/>
      <sheetName val="CARROLL MIKE JUIL 2012"/>
      <sheetName val="CARROLL MIKE AOUT 2012"/>
      <sheetName val="CARROLL MIKE SEPT 2012"/>
      <sheetName val="CARROLL MIKE OCT 2012"/>
      <sheetName val="CARROLL MIKE NOV 2012"/>
      <sheetName val="CARROLL MIKE DEC 2012"/>
      <sheetName val="PATRY MICHEL JANV 2012"/>
      <sheetName val="PATRY MICHEL.JUIN 12"/>
      <sheetName val="PATRY MICHEL.JUIL 12"/>
      <sheetName val="PATRY MICHEL.AOUT 12"/>
      <sheetName val="PATRY MICHEL.SEPT 12"/>
      <sheetName val="PATRY MICHEL.OCT 12"/>
      <sheetName val="PATRY MICHEL.NOV 12"/>
      <sheetName val="PATRY MICHEL.DEC 12"/>
      <sheetName val="LAMARRE MARIO ANNUEL12"/>
      <sheetName val="LAMARRE MARIO JANV 2012"/>
      <sheetName val="LAMARRE MARIO AVR 12"/>
      <sheetName val="LAMARRE MARIO JUIN 12"/>
      <sheetName val="LAMARRE MARIO JUIL 12"/>
      <sheetName val="LAMARRE MARIO AOUT 12"/>
      <sheetName val="LAMARRE MARIO SEPT 12"/>
      <sheetName val="LAMARRE MARIO OCT 12"/>
      <sheetName val="LAMARRE MARIO NOV 12"/>
      <sheetName val="LAMARRE MARIO DEC 12"/>
      <sheetName val="HARDY JEAN ANNUEL12"/>
      <sheetName val="HARDY JEAN AVR 12"/>
      <sheetName val="HARDY JEAN JUIN 12"/>
      <sheetName val="HARDY JEAN JUIL 12"/>
      <sheetName val="HARDY JEAN AOUT 12"/>
      <sheetName val="HARDY JEAN SEPT 12"/>
      <sheetName val="HARDY JEAN OCT 12"/>
      <sheetName val="HARDY JEAN NOV 12"/>
      <sheetName val="HARDY JEAN DEC 12"/>
      <sheetName val="FORTIER NORMANDE JANV 2012"/>
      <sheetName val="FORTIER NORMANDE JUIN 12"/>
      <sheetName val="FORTIER NORMANDE JUIL 12"/>
      <sheetName val="FORTIER NORMANDE AOUT12"/>
      <sheetName val="FORTIER NORMANDE SEPT 12"/>
      <sheetName val="FORTIER NORMANDE OCT 12"/>
      <sheetName val="FORTIER NORMANDE NOV 12"/>
      <sheetName val="FORTIER NORMANDE DEC 12"/>
      <sheetName val="MORIN MATHIEU ANNUEL12"/>
      <sheetName val="MORIN MATHIEU JUIN 12"/>
      <sheetName val="MORIN MATHIEU JUIL 12"/>
      <sheetName val="MORIN MATHIEU AOUT 12"/>
      <sheetName val="MORIN MATHIEU SEPT 12"/>
      <sheetName val="MORIN MATHIEU OCT 12"/>
      <sheetName val="MORIN MATHIEU NOV 12"/>
      <sheetName val="MORIN MATHIEU DEC 12"/>
      <sheetName val="THERRIEN J-FRANCOIS JANV 2012"/>
      <sheetName val="THERRIEN J-FRANCOIS JUIN 12"/>
      <sheetName val="THERRIEN J-FRANCOIS JUIL 12"/>
      <sheetName val="THERRIEN J-FRANCOIS AOUT 12"/>
      <sheetName val="THERRIEN J-FRANCOIS SEPT 12"/>
      <sheetName val="THERRIEN J-FRANCOIS OCT 12"/>
      <sheetName val="THERRIEN J-FRANCOIS NOV 12"/>
      <sheetName val="THERRIEN J-FRANCOIS DEC 12"/>
      <sheetName val="RICARD PABLO ANNUEL12"/>
      <sheetName val="RICARD PABLO JANV 2012"/>
      <sheetName val="RICARD PABLO AVR 12"/>
      <sheetName val="RICARD PABLO JUIN 12"/>
      <sheetName val="RICARD PABLO JUIL 12"/>
      <sheetName val="RICARD PABLO AOUT 12"/>
      <sheetName val="RICARD PABLO SEPT 12"/>
      <sheetName val="RICARD PABLO OCT 12"/>
      <sheetName val="RICARD PABLO NOV 12"/>
      <sheetName val="RICARD PABLO DEC 12"/>
      <sheetName val="SEVIGNY JOHANNE ANNUEL"/>
      <sheetName val="SEVIGNY JOHANNE JANV 12"/>
      <sheetName val="SEVIGNY JOHANNE MAI 12"/>
      <sheetName val="SEVIGNY JOHANNE JUIN 12"/>
      <sheetName val="SEVIGNY JOHANNE JUIL 12"/>
      <sheetName val="SEVIGNY JOHANNE AOUT 12"/>
      <sheetName val="SEVIGNY JOHANNE SEPT 12"/>
      <sheetName val="SEVIGNY JOHANNE OCT 12"/>
      <sheetName val="SEVIGNY JOHANNE NOV 12"/>
      <sheetName val="SEVIGNY JOHANNE DEC 12"/>
      <sheetName val="BOILY MARTIN  JANV 2012"/>
      <sheetName val="BOILY MARTIN FEV 2012"/>
      <sheetName val="BOILY MARTIN ANNUEL12"/>
      <sheetName val="BOILY MARTIN AVR 12"/>
      <sheetName val="BOILY MARTIN JUIN 12"/>
      <sheetName val="BOILY MARTIN JUIL 12"/>
      <sheetName val="BOILY MARTIN AOUT 12"/>
      <sheetName val="BOILY MARTIN SEPT 12"/>
      <sheetName val="BOILY MARTIN OCT 12"/>
      <sheetName val="BOILY MARTIN NOV 12"/>
      <sheetName val="BOILY MARTIN DEC 12"/>
      <sheetName val="MEUNIER PIERRE LUC ANNUEL12"/>
      <sheetName val="MEUNIER PIERRE LUC JANV 2012"/>
      <sheetName val="MEUNIER PIERRE LUC AVR 12"/>
      <sheetName val="MEUNIER PIERRE LUC JUIN 12"/>
      <sheetName val="MEUNIER PIERRE LUC JUIL 12"/>
      <sheetName val="MEUNIER PIERRE LUC AOUT 12"/>
      <sheetName val="MEUNIER PIERRE LUC SEPT 12"/>
      <sheetName val="MEUNIER PIERRE LUC OCT 12"/>
      <sheetName val="MEUNIER PIERRE LUC NOV 12"/>
      <sheetName val="MEUNIER PIERRE LUC DEC 12"/>
      <sheetName val="AV 2012 MARS (  )"/>
      <sheetName val="PELLERIN ALEX ANNUEL12"/>
      <sheetName val="PELLERIN ALEX JANV 12"/>
      <sheetName val="PELLERIN ALEX FEV 12"/>
      <sheetName val="PELLERIN ALEX AVR 12"/>
      <sheetName val="PELLERIN ALEX JUIN 12"/>
      <sheetName val="PELLERIN ALEX JUIL 12"/>
      <sheetName val="PELLERIN ALEX AOUT 12"/>
      <sheetName val="PELLERIN ALEX SEPT 12"/>
      <sheetName val="PELLERIN ALEX OCT 12"/>
      <sheetName val="PELLERIN ALEX NOV 12"/>
      <sheetName val="PELLERIN ALEX DEC 12"/>
      <sheetName val="TOUSIGNANT DOM DEC 2011"/>
      <sheetName val="SEVIGNY JOHANNE AVR 2012 (2)"/>
      <sheetName val="TOUSIGNANT DOM ANNUEL12"/>
      <sheetName val="TOUSIGNANT DOM JANV 12"/>
      <sheetName val="TOUSIGNANT DOM FEV 12"/>
      <sheetName val="TOUSIGNANT DOM MARS 12"/>
      <sheetName val="TOUSIGNANT DOM JUIN 12"/>
      <sheetName val="TOUSIGNANT DOM JUIL 12"/>
      <sheetName val="TOUSIGNANT DOM AOUT 12"/>
      <sheetName val="TOUSIGNANT DOM SEPT 12"/>
      <sheetName val="TOUSIGNANT DOM OCT 12"/>
      <sheetName val="TOUSIGNANT DOM NOV 12"/>
      <sheetName val="TOUSIGNANT DOM DEC 12"/>
      <sheetName val="LEBLANC DAVE ANNUEL12"/>
      <sheetName val="LEBLANC DAVE JANV 12"/>
      <sheetName val="LEBLANC DAVE FEV 12"/>
      <sheetName val="LEBLANC DAVE MARS 12"/>
      <sheetName val="LEBLANC DAVE JUIN 12"/>
      <sheetName val="LEBLANC DAVE JUIL 12"/>
      <sheetName val="LEBLANC DAVE AOUT 12"/>
      <sheetName val="LEBLANC DAVE SEPT 12"/>
      <sheetName val="LEBLANC DAVE OCT 12"/>
      <sheetName val="LEBLANC DAVE NOV 12"/>
      <sheetName val="LEBLANC DAVE  DEC 12"/>
      <sheetName val="VEILLETTE ANDRE ANNUEL12"/>
      <sheetName val="VEILLETTE ANDRE JANV 12"/>
      <sheetName val="VEILLETTE ANDRE FEV 12"/>
      <sheetName val="VEILLETTE ANDRE MARS 12"/>
      <sheetName val="VEILLETTE ANDRE JUIN 12"/>
      <sheetName val="VEILLETTE ANDRE JUIL 12"/>
      <sheetName val="VEILLETTE ANDRE AOUT 12"/>
      <sheetName val="VEILLETTE ANDRE SEPT 12"/>
      <sheetName val="VEILLETTE ANDRE OCT 12"/>
      <sheetName val="VEILLETTE ANDRE NOV 12"/>
      <sheetName val="VEILLETTE ANDRE DEC 12"/>
      <sheetName val="MORIN MARYSE ANNUEL12"/>
      <sheetName val="MORIN MARYSE JANV 12"/>
      <sheetName val="MORIN MARYSE FEV 12"/>
      <sheetName val="MORIN MARYSE MARS 12"/>
      <sheetName val="MORIN MARYSE JUIN 12"/>
      <sheetName val="MORIN MARYSE JUIL 12"/>
      <sheetName val="MORIN MARYSE AOUT 12"/>
      <sheetName val="MORIN MARYSE SEPT 12"/>
      <sheetName val="MORIN MARYSE OCT 12"/>
      <sheetName val="MORIN MARYSE NOV 12"/>
      <sheetName val="MORIN MARYSE DEC 12"/>
      <sheetName val="MICHAUD LUC ANNUEL12"/>
      <sheetName val="MICHAUD LUC JANV 12"/>
      <sheetName val="MICHAUD LUC FEV 12"/>
      <sheetName val="MICHAUD LUC MARS 12"/>
      <sheetName val="MICHAUD LUC JUIN 12"/>
      <sheetName val="MICHAUD LUC JUIL 12"/>
      <sheetName val="MICHAUD LUC AOUT 12"/>
      <sheetName val="MICHAUD LUC SEPT 12"/>
      <sheetName val="MICHAUD LUC OCT 12"/>
      <sheetName val="MICHAUD LUC NOV 12"/>
      <sheetName val="MICHAUD LUC DEC 12"/>
      <sheetName val="MICHAUD JOHNNY ANNUEL12"/>
      <sheetName val="MICHAUD JOHNNY JANV 12"/>
      <sheetName val="MICHAUD JOHNNY FEV 12"/>
      <sheetName val="MICHAUD JOHNNY MARS 12"/>
      <sheetName val="MICHAUD JOHNNY JUIN 12"/>
      <sheetName val="MICHAUD JOHNNY JUIL 12"/>
      <sheetName val="MICHAUD JOHNNY AOUT 12"/>
      <sheetName val="MICHAUD JOHNNY SEPT 12"/>
      <sheetName val="MICHAUD JOHNNY OCT 12"/>
      <sheetName val="MICHAUD JOHNNY NOV 12"/>
      <sheetName val="MICHAUD JOHNNY DEC 12"/>
      <sheetName val="DEMERS FRANCOIS ANNUEL12"/>
      <sheetName val="DEMERS FRANCOIS JANV 12"/>
      <sheetName val="DEMERS FRANCOIS FEV 12"/>
      <sheetName val="DEMERS FRANCOIS MARS 12"/>
      <sheetName val="DEMERS FRANCOIS JUIN 12"/>
      <sheetName val="DEMERS FRANCOIS JUIL 12"/>
      <sheetName val="DEMERS FRANCOIS AOUT 12"/>
      <sheetName val="DEMERS FRANCOIS SEPT 12"/>
      <sheetName val="DEMERS FRANCOIS OCT 12"/>
      <sheetName val="DEMERS FRANCOIS NOV 12"/>
      <sheetName val="DEMERS FRANCOIS DEC 12"/>
      <sheetName val="DEP 2012 MAI (0) "/>
      <sheetName val="A FAIRE BUR FEV (  )"/>
      <sheetName val="FEUILLE TEMP"/>
      <sheetName val="HOM DISP SAM-DIM  AVRIL ()"/>
      <sheetName val="EMPLOYEE LISTE"/>
      <sheetName val=" DEPENSE FORME VIDE"/>
      <sheetName val="nPATRY MICHEL 1 ANNUEL"/>
      <sheetName val="DONAVAN PATRICK 321 ANNUEL"/>
      <sheetName val="RICHER JACK 201 ANNUEL  "/>
      <sheetName val="MICHAUD JOHNNY 212 ANNUEL"/>
      <sheetName val="LAMARRE MARIO 256 ANNUEL"/>
      <sheetName val="BEAUDET M-OLIVIER 342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COTE MARIO 343 ANNUEL"/>
      <sheetName val="ISABEL JEAN-ROBERT 344 ANNUEL"/>
      <sheetName val="CASAVANT MANUEL 333 NOV"/>
      <sheetName val="CASAVANT MANUEL 333 DEC"/>
      <sheetName val="JACQUES PATRICK 345 ANNUEL"/>
      <sheetName val="JACQUES PATRICK 345 SEPT"/>
      <sheetName val="PATRY MICHEL 1 AVRIL"/>
      <sheetName val="PATRY MICHEL 1 MAI"/>
      <sheetName val="PATRY MICHEL FIN JUIN "/>
      <sheetName val="PATRY MICHEL 1JUIN"/>
      <sheetName val="PATRY MICHEL 1 JUILLET"/>
      <sheetName val="PATRY MICHEL 1 AOUT"/>
      <sheetName val="PATRY MICHEL 1 SEPT"/>
      <sheetName val="TIRAGE 2010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FIN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FIN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FIN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FIN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MAI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FIN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DEMERS STEPHANE 378 ANNUEL"/>
      <sheetName val="DEMERS STEPHANE 378 MAI"/>
      <sheetName val="DEMERS STEPHANE 378 JUIN"/>
      <sheetName val="DEMERS STEPHANE 378 JUILLET"/>
      <sheetName val="PELLERIN SERGE ANNUEL"/>
      <sheetName val="PELLERIN SERGE AOUT"/>
      <sheetName val="PELLERIN SERGE SEPT"/>
      <sheetName val="PELLERIN SERGE OCT"/>
      <sheetName val="PELLERIN SERGE  NOV"/>
      <sheetName val="PELLERIN SERGE DEC"/>
      <sheetName val="DEMERS STEPHANE 378 AOUT"/>
      <sheetName val="DEMERS STEPHANE 378 SEPT"/>
      <sheetName val="DEMERS STEPHANE 378 OCT"/>
      <sheetName val="DEMERS STEPHANE 378 NOV"/>
      <sheetName val="DEMERS STEPHANE 378 DEC"/>
      <sheetName val=" ISABEL JEAN-ROBERT 344 AVRIL"/>
      <sheetName val="CASAVANT MANUEL 333 MAI"/>
      <sheetName val="TOUSIGNANT DOM 375 ANNUEL"/>
      <sheetName val="CASAVANT MANUEL 333 JUIN"/>
      <sheetName val="CASAVANT MANUEL FIN JUIN"/>
      <sheetName val="CASAVANT MANUEL 333 JUILLET"/>
      <sheetName val="TOUSIGNANT DOM 375 JUIN"/>
      <sheetName val="TOUSIGNANT DOM FIN JUIN"/>
      <sheetName val="TOUSIGNANT DOM JUIN"/>
      <sheetName val="CASAVANT MANUEL 333 AOUT"/>
      <sheetName val="CASAVANT MANUEL 333  SEPT"/>
      <sheetName val="CASAVANT MANUEL 333 OCT"/>
      <sheetName val="TOUSIGNANT DOM 375 JUILLET"/>
      <sheetName val="TOUSIGNANT DOM 375 AOUT"/>
      <sheetName val="TOUSIGNANT DOM 375 SEPT"/>
      <sheetName val="TOUSIGNANT DOM 375 OCT"/>
      <sheetName val="TOUSIGNANT DOM 375 NOV"/>
      <sheetName val="TOUSIGNANT DOM 375 DEC"/>
      <sheetName val="TOUSIGNANT DOM 375 MAI"/>
      <sheetName val="TOUTANT BRUNO PIERRE ANNUEL"/>
      <sheetName val="TOUTANT BRUNO PIERRE JANV "/>
      <sheetName val="TOUTANT BRUNO PIERRE FEV"/>
      <sheetName val="TOUTANT BRUNO PIERRE MARS"/>
      <sheetName val="TOUTANT BRUNO PIERRE AVRIL"/>
      <sheetName val="TOUTANT BRUNO PIERRE MAI"/>
      <sheetName val="TOUTANT BRUNO PIERRE JUIN"/>
      <sheetName val="TOUTANT BRUNO PIERRE JUILLET"/>
      <sheetName val="TOUTANT BRUNO PIERRE AOUT"/>
      <sheetName val="TOUTANT BRUNO PIERRE SEPT"/>
      <sheetName val="TOUTANT BRUNO PIERRE OCT "/>
      <sheetName val="TOUTANT BRUNO PIERRE NOV"/>
      <sheetName val=" TOUTANT BRUNO PIERRE  DEC"/>
      <sheetName val="MICHAUD JOHNNY 212 JUIN"/>
      <sheetName val="MICHAUD JOHNNY 212 JUILLET"/>
      <sheetName val="TARDIF MATHIEU 334 MAI"/>
      <sheetName val="HARDY JEAN  MAI"/>
      <sheetName val="HARDY JEAN JUIN"/>
      <sheetName val="JACQUES PATRICK 345 MAI"/>
      <sheetName val="ISABEL JEAN-ROBERT 344 JUIN"/>
      <sheetName val="ISABEL JEAN-ROBERT 344 JUILLET"/>
      <sheetName val="ISABEL JEAN-ROBERT 344 AOUT"/>
      <sheetName val="ISABEL JEAN-ROBERT 344 SEPT"/>
      <sheetName val="ISABEL JEAN-ROBERT 344 OCT"/>
      <sheetName val="ISABEL JEAN-ROBERT 344  NOV"/>
      <sheetName val="ISABEL JEAN-ROBERT 344 DEC"/>
      <sheetName val="TARDIF MATHIEU 334  ANNUEL"/>
      <sheetName val="TARDIF MATHIEU 334 AVRIL"/>
      <sheetName val="HARDY JEAN FIN JUIN"/>
      <sheetName val="HARDY JEAN JUILLET"/>
      <sheetName val="HARDY JEAN AOUT"/>
      <sheetName val="HARDY JEAN  SEPT"/>
      <sheetName val="HARDY JEAN OCT"/>
      <sheetName val="HARDY JEAN NOV "/>
      <sheetName val="PATRY MICHEL FEV 2011"/>
      <sheetName val="PATRY MICHEL MARS 2011"/>
      <sheetName val="CARROLL MIKE FEV 2011"/>
      <sheetName val="PATRY MICHEL AVR 2011"/>
      <sheetName val="CARROLL MIKE MARS 2011"/>
      <sheetName val="MEUNIER P-LUC FEV 2011"/>
      <sheetName val="HARDY JEAN DEC"/>
      <sheetName val="MICHAUD JOHNNY 212 AOUT"/>
      <sheetName val="TARDIF MATHIEU 334 AOUT"/>
      <sheetName val="TARDIF MATHIEU 334 SEPT"/>
      <sheetName val="TARDIF MATHIEU 334 OCT"/>
      <sheetName val="TARDIF MATHIEU 334 NOV"/>
      <sheetName val="TARDIF MATHIEU 334  DEC"/>
      <sheetName val="CASAVANT MANUEL 333  ANNUEL"/>
      <sheetName val="CASAVANT MANUEL 333 AVRIL"/>
      <sheetName val="JACQUES PATRICK 345 AVRIL"/>
      <sheetName val="BEAUDET M-OLIVIER 342 AVRIL"/>
      <sheetName val="BEAUDET M-OLIVIER 342 MAI"/>
      <sheetName val="BEAUDET M-OLIVIER 342 JUIN"/>
      <sheetName val="BEAUDET M-OLIVIER 342 JUILLET"/>
      <sheetName val="BEAUDET M-OLIVIER 342 AOUT"/>
      <sheetName val="BEAUDET M-OLIVIER 342 SEPT"/>
      <sheetName val="BEAUDET M-OLIVIER 342 OCT"/>
      <sheetName val="BEAUDET M-OLIVIER 342 NOV"/>
      <sheetName val="BEAUDET M-OLIVIER 342 DEC"/>
      <sheetName val="LANGLOIS MARCEL 2 AVRIL"/>
      <sheetName val="LANGLOIS MARCEL 2 MAI"/>
      <sheetName val="BERGERON ERIC ANNUEL"/>
      <sheetName val="BERGERON ERIC JANV"/>
      <sheetName val="BERGERON ERIC FEV "/>
      <sheetName val="BERGERON ERIC MARS"/>
      <sheetName val="BERGERON ERIC AVRIL"/>
      <sheetName val="BERGERON ERIC MAI"/>
      <sheetName val="BERGERON ERIC JUIN"/>
      <sheetName val="BERGERON ERIC JUILLET"/>
      <sheetName val="BERGERON ERIC AOUT"/>
      <sheetName val="BERGERON ERIC SEPT"/>
      <sheetName val="BERGERON ERIC OCT"/>
      <sheetName val="BERGERON ERIC NOV"/>
      <sheetName val="BERGERON ERIC DEC"/>
      <sheetName val="CLASS TOM JUILLET"/>
      <sheetName val="CLASS TOM  AOUT"/>
      <sheetName val="JACQUES PATRICK 345 JUILLET"/>
      <sheetName val="JACQUES PATRICK 345 AOUT"/>
      <sheetName val="COTE MARIO 343 JUIN"/>
      <sheetName val="COTE MARIO 343 AVRIL"/>
      <sheetName val="LANGLOIS MARCEL 2 JUIN"/>
      <sheetName val="LANGLOIS MARCEL 2 JUILLET"/>
      <sheetName val="LANGLOIS MARCEL 2 AOUT"/>
      <sheetName val="LABONTE LOUIS ANNUEL"/>
      <sheetName val="RAYMOND ZACHARY ANNUEL"/>
      <sheetName val="JACQUES PATRICK 345 OCT"/>
      <sheetName val="RAYMOND ZACHARY SEPT"/>
      <sheetName val="RAYMOND ZACHARY OCT"/>
      <sheetName val="RAYMOND ZACHARY NOV"/>
      <sheetName val="RAYMOND ZACHARY DEC"/>
      <sheetName val="PELLERIN ALEX 346 SEPT"/>
      <sheetName val="LABONTE LOUIS SEPT"/>
      <sheetName val="JACQUES PATRICK 345  NOV "/>
      <sheetName val="MORIN MATHIEU ANNUEL"/>
      <sheetName val="JACQUES PATRICK 345 DEC"/>
      <sheetName val="MORIN MATHIEU NOV"/>
      <sheetName val="MORIN MATHIEU DEC"/>
      <sheetName val="LABONTE LOUIS OCT"/>
      <sheetName val="LABONTE LOUIS NOV"/>
      <sheetName val="LABONTE LOUIS DEC"/>
      <sheetName val="LANGLOIS MARCEL 2 SEPT"/>
      <sheetName val="LANGLOIS MARCEL 2 OCT"/>
      <sheetName val="VACHON GASTON 203  NOV"/>
      <sheetName val="LANGLOIS MARCEL 2  NOV"/>
      <sheetName val="PATRY MICHEL MAI 2011"/>
      <sheetName val="CARROLL MIKE AVR 2011"/>
      <sheetName val="MEUNIER P-LUC MARS 2011"/>
      <sheetName val="LAMARRE MARIO FEV 2011"/>
      <sheetName val="DEMERS STEPHANE 378  DEC"/>
      <sheetName val="LANGLOIS MARCEL 2 DEC"/>
      <sheetName val="FORTIER NORMANDE 702 AVRIL"/>
      <sheetName val="FORTIER NORMANDE 702 MAI"/>
      <sheetName val="JACQUES PATRICK 345 JUIN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BLAIS STEVE ANNUEL 2011"/>
      <sheetName val="PATRY MICHEL JUIN 2011"/>
      <sheetName val="CARROLL MIKE MAI 2011"/>
      <sheetName val="MEUNIER P-LUC AVR 2011"/>
      <sheetName val="LAMARRE MARIO MARS 2011"/>
      <sheetName val="MORIN MATHIEU FEV 2011"/>
      <sheetName val="PATRY MICHEL JUIL 2011"/>
      <sheetName val="CARROLL MIKE JUIN 2011"/>
      <sheetName val="MEUNIER P-LUC MAI 2011"/>
      <sheetName val="LAMARRE MARIO AVR 2011"/>
      <sheetName val="MORIN MATHIEU MARS 2011"/>
      <sheetName val="BLAIS STEVE FEV 2011"/>
      <sheetName val="LAMARRE MARIO MAI 11"/>
      <sheetName val="MORIN MATHIEU AVR 2011"/>
      <sheetName val="BLAIS STEVE MARS 2011"/>
      <sheetName val="DUPONT MICHAEL FEV 2011"/>
      <sheetName val=" MEUNIER P-LUC ANNUEL 2011"/>
      <sheetName val="PATRY MICHEL AOUT 2011"/>
      <sheetName val="CARROLL MIKE JUIL 2011"/>
      <sheetName val="MEUNIER P-LUC JUIN 2011"/>
      <sheetName val="LAMARRE MARIO MAI 2011"/>
      <sheetName val="MORIN MATHIEU  MAI 11"/>
      <sheetName val="BLAIS STEVE AVR 2011"/>
      <sheetName val="DUPONT MICHAEL MARS 2011"/>
      <sheetName val="HARDY JEAN FEV 2011"/>
      <sheetName val="FORTIER NORMANDE 702 DEC"/>
      <sheetName val="BOILY MARTIN 203  AVRIL"/>
      <sheetName val="MORIN MARYSE ANNUEL"/>
      <sheetName val="MORIN MARYSE MAI"/>
      <sheetName val="MORIN MARYSE JUIN"/>
      <sheetName val="MORIN MARYSE JUILLET"/>
      <sheetName val="MORIN MARYSE AOUT"/>
      <sheetName val="MORIN MARYSE SEPT"/>
      <sheetName val="MORIN MARYSE OCT"/>
      <sheetName val="JACQUES PATRICK FEV 2011"/>
      <sheetName val="BOILY MARTIN FEV 2011"/>
      <sheetName val="HARDY JEAN ANNUEL 2011"/>
      <sheetName val="HARDY JEAN JUIN 11"/>
      <sheetName val="HARDY JEAN JUIL 11"/>
      <sheetName val="PATRY MICHEL OCT 2011"/>
      <sheetName val="PATRY MICHEL SEPT 2011"/>
      <sheetName val="CARROLL MIKE AOUT 2011"/>
      <sheetName val="MEUNIER P-LUC JUIL 2011"/>
      <sheetName val="LAMARRE MARIO JUIN 2011"/>
      <sheetName val="MORIN MATHIEU MAI 2011"/>
      <sheetName val="BLAIS STEVE MAI 11"/>
      <sheetName val="DUPONT MICHAEL AVR 2011"/>
      <sheetName val="HARDY JEAN MARS 2011"/>
      <sheetName val="DUPONT MICHAEL MAI 11"/>
      <sheetName val="PATRY MICHEL NOV 2011"/>
      <sheetName val="CARROLL MIKE OCT 2011"/>
      <sheetName val="CARROLL MIKE SEPT 2011"/>
      <sheetName val="MEUNIER P-LUC AOUT 2011"/>
      <sheetName val="LAMARRE MARIO JUIL 2011"/>
      <sheetName val="MORIN MATHIEU JUIN 2011"/>
      <sheetName val="BLAIS STEVE MAI 2011"/>
      <sheetName val="BLAIS STEVE JUIN 2011"/>
      <sheetName val="DUPONT MICHAEL MAI 2011"/>
      <sheetName val="PATRY MICHEL DEC 2011"/>
      <sheetName val="CARROLL MIKE NOV 2011"/>
      <sheetName val="MEUNIER P-LUC OCT 2011"/>
      <sheetName val="MEUNIER P-LUC SEPT 2011"/>
      <sheetName val="LAMARRE MARIO AOUT 2011"/>
      <sheetName val="MORIN MATHIEU JUIL 2011"/>
      <sheetName val="DUPONT MICHAEL JUIN 2011"/>
      <sheetName val="DEMERS STEPHANE MAI 2011"/>
      <sheetName val="TOUSIGNANT DOM AVR 2011"/>
      <sheetName val="PATRY MICHEL ANNUEL 2012"/>
      <sheetName val="PATRY MICHEL.JANV 12"/>
      <sheetName val="PAYE SEMAINE"/>
      <sheetName val="PATRY MICHEL.MARS 12"/>
      <sheetName val="PATRY MICHEL.FEV 12"/>
      <sheetName val="PATRY MICHEL FEV 2012"/>
      <sheetName val="CARROLL MIKE DEC 2011"/>
      <sheetName val="MEUNIER P-LUC NOV 2011"/>
      <sheetName val="LAMARRE MARIO OCT 2011"/>
      <sheetName val="LAMARRE MARIO SEPT 2011"/>
      <sheetName val="MORIN MATHIEU AOUT 2011"/>
      <sheetName val="DUPONT MICHAEL JUIL 2011"/>
      <sheetName val="DEMERS STEPHANE JUIN 2011"/>
      <sheetName val="TOUSIGNANT DOM MAI 2011"/>
      <sheetName val="HARDY JEAN AVR 2011"/>
      <sheetName val="TOUPIN STEVE MARS 2011"/>
      <sheetName val="MEUNIER P-LUC DEC 2011"/>
      <sheetName val="LAMARRE MARIO NOV 2011"/>
      <sheetName val="MORIN MATHIEU OCT 2011"/>
      <sheetName val="MORIN MATHIEU SEPT 2011"/>
      <sheetName val="MORIN MATHIEU  SEPT 11"/>
      <sheetName val="DUPONT MICHAEL AOUT 2011"/>
      <sheetName val="DEMERS STEPHANE JUIL 2011"/>
      <sheetName val="TOUSIGNANT DOM JUIN 2011"/>
      <sheetName val="HARDY JEAN MAI 2011"/>
      <sheetName val="TOUPIN STEVE AVR 2011"/>
      <sheetName val="HARDY JEAN MARS 11"/>
      <sheetName val="FORTIER NORMANDE MARS 11"/>
      <sheetName val="MORIN MARYSE  NOV"/>
      <sheetName val="MORIN MARYSE DEC"/>
      <sheetName val="BOILY MARTIN 203  MAI"/>
      <sheetName val="LECLERC LISE  ANNUEL "/>
      <sheetName val="LECLERC LISE JANV "/>
      <sheetName val="LECLERC LISE FEV"/>
      <sheetName val="LECLERC LISE AVRIL"/>
      <sheetName val="LECLERC LISE MARS"/>
      <sheetName val="LECLERC LISE  MAI"/>
      <sheetName val="LECLERC LISE  JUIN"/>
      <sheetName val="LECLERC LISE JUILLET"/>
      <sheetName val="LECLERC LISE  AOUT"/>
      <sheetName val="LECLRC LISE SEPT"/>
      <sheetName val="LECLERC LISE OCT"/>
      <sheetName val="LECLERC LISE NOV "/>
      <sheetName val="LECERC LISE DEC"/>
      <sheetName val="ST LAURENT KEVIN ANNUEL"/>
      <sheetName val="ST LAURENT KEVIN  JANV"/>
      <sheetName val="ST LAURENT KEVIN  FEV"/>
      <sheetName val="ST LAURENT KEVIN MARS"/>
      <sheetName val="ST LAURENT KEVIN AVRIL"/>
      <sheetName val="ST LAURENT KEVIN MAI"/>
      <sheetName val="ST LAURENT KEVIN JUIN"/>
      <sheetName val="ST LAURENT KEVIN  JUILLET"/>
      <sheetName val="ST LAURENT KEVIN AOUT"/>
      <sheetName val="ST LAUENT KEVIN SEPT"/>
      <sheetName val="ST LAURENT KEVIN OCT"/>
      <sheetName val="ST LAURENT KEVIN  NOV"/>
      <sheetName val="ST LAURENT KEVIN DEC"/>
      <sheetName val="PEREZ DARIEN ANNUEL"/>
      <sheetName val="PEREZ DARIEN JANV"/>
      <sheetName val="PEREZ DARIEN FEV"/>
      <sheetName val="PEREZ DARIEN MARS"/>
      <sheetName val="PEREZ DARIEN AVRIL"/>
      <sheetName val="PEREZ DARIEN MAI"/>
      <sheetName val="PEREZ DARIEN JUIN"/>
      <sheetName val="PEREZ DARIEN JUIL"/>
      <sheetName val="PEREZ DARIEN  AOUT"/>
      <sheetName val="PEREZ DARIEN SEPT"/>
      <sheetName val="PEREZ DARIEN OCT"/>
      <sheetName val="PEREZ DARIEN  NOV"/>
      <sheetName val="PEREZ DARIEN  DEC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MICHAUD JOHNNY 212 AVRIL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MORIN MARYSE FEV 2011"/>
      <sheetName val="LANGLOIS MARCEL FEV 2011"/>
      <sheetName val="NRHEAULT RONALD 1000 DEC"/>
      <sheetName val="BOIVIN GINETTE 727 AVRIL"/>
      <sheetName val="BOIVIN GINETTE 727 MAI"/>
      <sheetName val="GENDRON SEBASTIEN ANNUEL"/>
      <sheetName val="GENDRON SEBASTIEN JUIN"/>
      <sheetName val="GENDRON SEBASTIEN JUILLET"/>
      <sheetName val="GENDRON SEBASTIEN AOUT"/>
      <sheetName val="GENDRON SEBASTIEN  SEPT"/>
      <sheetName val="GENDRON SEBASTIEN OCT"/>
      <sheetName val="GENDRON SEBASTIEN  NOV"/>
      <sheetName val="GENDRON SEBASTIEN DEC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JANV (1)"/>
      <sheetName val="JANV (2)"/>
      <sheetName val="JANV (3)"/>
      <sheetName val="JANV (4)"/>
      <sheetName val="JANV (5)"/>
      <sheetName val="JANV (6)"/>
      <sheetName val="JANV (7)"/>
      <sheetName val="JANV (8)"/>
      <sheetName val="JANV (9)"/>
      <sheetName val="JANV (10)"/>
      <sheetName val="JANV (11)"/>
      <sheetName val="JANV (13)"/>
      <sheetName val="JANV (14)"/>
      <sheetName val="JANV (15)"/>
      <sheetName val="JANV (21)"/>
      <sheetName val="JANV (22)"/>
      <sheetName val="JANV (23)"/>
      <sheetName val="JANV (25)"/>
      <sheetName val="JANV (26)"/>
      <sheetName val="JANV (27)"/>
      <sheetName val="JANV (28)"/>
      <sheetName val="JANV (29)"/>
      <sheetName val="JANV (30)"/>
      <sheetName val="JANV (31)"/>
      <sheetName val="DEP JANV (11) MIKE"/>
      <sheetName val="DEP MIKE 15"/>
      <sheetName val="DEP JACK 15"/>
      <sheetName val="DEP PARTY (18)"/>
      <sheetName val="DEP PARTY (18-2)"/>
      <sheetName val="DEP PARTY (18-3)"/>
      <sheetName val="DEP MIKE (23)"/>
      <sheetName val="DEP MIKE (25)"/>
      <sheetName val="DEP MIKE (26)"/>
      <sheetName val="DEP MIKE (27)"/>
      <sheetName val="DEP MIKE (29)"/>
      <sheetName val="PATRY MICHEL 1 JANV"/>
      <sheetName val="DONAVAN PATRICK 321 JANV"/>
      <sheetName val="CARROLL MIKE 330 JAN"/>
      <sheetName val="MEUNIER PIERRE LUC 211 JAN"/>
      <sheetName val="RICHER JACK 201 JAN"/>
      <sheetName val="MICHAUD JOHNNY 212 JANV"/>
      <sheetName val="LAMARRE MARIO 256 JANV"/>
      <sheetName val="LANGLOIS MARCEL 2 JANV"/>
      <sheetName val="FORTIER NORMANDE 702 JANV"/>
      <sheetName val="BOILY MARTIN 203  JANV"/>
      <sheetName val="RHEAULT RONALD 1000 JANVI"/>
      <sheetName val="BOIVIN GINETTE 727 JANV"/>
      <sheetName val="FEV (1)"/>
      <sheetName val="FEV (2)"/>
      <sheetName val="FEV (3)"/>
      <sheetName val="FEV (4)"/>
      <sheetName val="FEV (5)"/>
      <sheetName val="FEV (6)"/>
      <sheetName val="FEV (7)"/>
      <sheetName val="FEV (8)"/>
      <sheetName val="FEV (9)"/>
      <sheetName val="FEV (10)"/>
      <sheetName val="FEV (11)"/>
      <sheetName val="FEV (13)"/>
      <sheetName val="FEV (14)"/>
      <sheetName val="FEV (15)"/>
      <sheetName val="FEV (16)"/>
      <sheetName val="FEV (17)"/>
      <sheetName val="FEV (18)"/>
      <sheetName val="FEV (19)"/>
      <sheetName val="FEV (20)"/>
      <sheetName val="FEV (21)"/>
      <sheetName val="FEV (22)"/>
      <sheetName val="FEV (23)"/>
      <sheetName val="FEV (24)"/>
      <sheetName val="FEV (25)"/>
      <sheetName val="FEV (26)"/>
      <sheetName val="FEV (27)"/>
      <sheetName val="FEV (28)"/>
      <sheetName val="DEP MIKE FEV (4)"/>
      <sheetName val="DEP JACK FEV (4)"/>
      <sheetName val="DEP JACK FEV (8)"/>
      <sheetName val="DEP JACK FEV (9)"/>
      <sheetName val="DEP JACK FEV (10)"/>
      <sheetName val="DEP jack FEV (11)"/>
      <sheetName val="DEP P-LUC FEV (16)"/>
      <sheetName val="DEP MICHEL FEV-18"/>
      <sheetName val="DEP MICHEL FEV-22"/>
      <sheetName val="DEP MICHEL FEV-23"/>
      <sheetName val="PATRY MICHEL 1 FEV"/>
      <sheetName val="DONAVAN PATRICK 321 FEV"/>
      <sheetName val="CARROLL MIKE 330 FEV"/>
      <sheetName val="MEUNIER PIERRE LUC 211 FEV"/>
      <sheetName val="RICHER JACK 201 FEV"/>
      <sheetName val="MICHAUD JOHNNY 212 FEV"/>
      <sheetName val="LAMARRE MARIO 256 FEV"/>
      <sheetName val="LANGLOIS MARCEL 2 FEV"/>
      <sheetName val="FORTIER NORMANDE 702 FEV"/>
      <sheetName val="BOILY MARTIN 203 FEV"/>
      <sheetName val="RHEAULT RONALD 1000  FEV"/>
      <sheetName val="BOIVIN GINETTE 727 FEV"/>
      <sheetName val="ISABEL JEAN-ROBERT 344 MAI"/>
      <sheetName val="SEVIGNY JOHANNE  ANNUEL"/>
      <sheetName val="SEVIGNY JOHANNE OCT"/>
      <sheetName val="SEVIGNY JOHANNE NOV"/>
      <sheetName val="SEVIGNY JOHANNE DEC"/>
      <sheetName val="SEVIGNY JOHANNE  NOV "/>
      <sheetName val="SEVIGNY JOHANNE  DEC"/>
      <sheetName val="HARDY JEAN ANNUEL"/>
      <sheetName val="HARDY JEAN JANV"/>
      <sheetName val="HARDY JEAN FEV"/>
      <sheetName val="HARDY JEAN MARS"/>
      <sheetName val="HARDY JEAN AVRIL"/>
      <sheetName val="HARDY JEAN SEPT"/>
      <sheetName val="HARDY JEAN NOV"/>
      <sheetName val="AVRIL (1)"/>
      <sheetName val="AVRIL (2)"/>
      <sheetName val="AVRIL (3)"/>
      <sheetName val="AVRIL (4)"/>
      <sheetName val="AVRIL (5)"/>
      <sheetName val="AVRIL (6)"/>
      <sheetName val="AVRIL (7)"/>
      <sheetName val="AVRIL (8)"/>
      <sheetName val="PAYE 02-08 MAI"/>
      <sheetName val="AVRIL (9)"/>
      <sheetName val="AVRIL (10)"/>
      <sheetName val="AVRIL (11)"/>
      <sheetName val="AVRIL (12)"/>
      <sheetName val="AVRIL (13)"/>
      <sheetName val="AVRIL (14)"/>
      <sheetName val="AVRIL (15)"/>
      <sheetName val="AVRIL (16)"/>
      <sheetName val="AVRIL (17)"/>
      <sheetName val="AVRIL (18)"/>
      <sheetName val="AVRIL (19)"/>
      <sheetName val="AVRIL (20)"/>
      <sheetName val="AVRIL (21)"/>
      <sheetName val="AVRIL (22)"/>
      <sheetName val="AVRIL (23)"/>
      <sheetName val="AVRIL (24)"/>
      <sheetName val="AVRIL (25)"/>
      <sheetName val="AVRIL (26)"/>
      <sheetName val="AVRIL (27)"/>
      <sheetName val="AVRIL (28)"/>
      <sheetName val="AVRIL (29)"/>
      <sheetName val="AVRIL (30)"/>
      <sheetName val="MAI (2)"/>
      <sheetName val="MARS (1)"/>
      <sheetName val="MARS (2)"/>
      <sheetName val="MARS (3)"/>
      <sheetName val="MARS (4)"/>
      <sheetName val="MARS (5)"/>
      <sheetName val="MARS (8)"/>
      <sheetName val="MARS (9)"/>
      <sheetName val="MARS (10)"/>
      <sheetName val="MARS (11)"/>
      <sheetName val="MARS (13)"/>
      <sheetName val="MARS (14)"/>
      <sheetName val="MARS (15)"/>
      <sheetName val="MARS (16)"/>
      <sheetName val="MARS (17)"/>
      <sheetName val="MARS (18)"/>
      <sheetName val="MARS (19)"/>
      <sheetName val="MARS (22)"/>
      <sheetName val="MARS (23)"/>
      <sheetName val="MARS  (24)"/>
      <sheetName val="MARS (25)"/>
      <sheetName val="MARS (26)"/>
      <sheetName val="MARS (27)"/>
      <sheetName val="MARS (28)"/>
      <sheetName val="MARS (29)"/>
      <sheetName val="MARS (30)"/>
      <sheetName val="MARS (31) "/>
      <sheetName val="DEP 11 MARS MIKE"/>
      <sheetName val="DEP 17 MARS P-L"/>
      <sheetName val="DEP 18 MARS MIKE"/>
      <sheetName val="DEP 22 MARS MIKE"/>
      <sheetName val="DEP 23 MARS MIKE"/>
      <sheetName val="DEP 24 MARS MIKE"/>
      <sheetName val="DEP 30 MARS MIKE"/>
      <sheetName val="DEP 01 AVR 10 MIKE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BEAUDET M-OLIVIER 342 MARS"/>
      <sheetName val="LANGLOIS MARCEL 2 MARS"/>
      <sheetName val="FORTIER NORMANDE 702 MARS"/>
      <sheetName val="DEP MIKE P (7-04)"/>
      <sheetName val="DEP P-LUC (7-04)"/>
      <sheetName val="DEP JACK (7-04)"/>
      <sheetName val="DEP MIKE P (8-04)"/>
      <sheetName val="DEP MIKE (15-04)"/>
      <sheetName val="DEP RON (27-04)"/>
      <sheetName val="DEP RON (28-04)"/>
      <sheetName val="DEP RON (29-04)"/>
      <sheetName val="DEP RON (30-04)"/>
      <sheetName val="DEP MIKE P (30-04)"/>
      <sheetName val="MAI (1)"/>
      <sheetName val="MAI (3)"/>
      <sheetName val="MAI (4)"/>
      <sheetName val="MAI (5)"/>
      <sheetName val="MAI (6)"/>
      <sheetName val="MAI (7)"/>
      <sheetName val="MAI (8)"/>
      <sheetName val="MAI (9)"/>
      <sheetName val="MAI (10)"/>
      <sheetName val="MAI (11)"/>
      <sheetName val="MAI (13)"/>
      <sheetName val="MAI (14)"/>
      <sheetName val="MAI (15)"/>
      <sheetName val="MAI (16)"/>
      <sheetName val="MAI (17)"/>
      <sheetName val="MAI (18)"/>
      <sheetName val="MAI (19)"/>
      <sheetName val="MAI (20)"/>
      <sheetName val="MAI (21)"/>
      <sheetName val="MAI (22)"/>
      <sheetName val="MAI (23)"/>
      <sheetName val="MAI (24)"/>
      <sheetName val="MAI (25)"/>
      <sheetName val="MAI (26)"/>
      <sheetName val="MAI (27)"/>
      <sheetName val="MAI (28)"/>
      <sheetName val="MAI (29)"/>
      <sheetName val="MAI (30)"/>
      <sheetName val="MAI (31)"/>
      <sheetName val="MAI (31) 2"/>
      <sheetName val="DEP MAI 19 PATRY M"/>
      <sheetName val="DEP MAI 19 RICHER J"/>
      <sheetName val="DEP MAI 20 PATRY M"/>
      <sheetName val="DEP MAI 20 RICHER J"/>
      <sheetName val="DEP MAI 21 PATRY M"/>
      <sheetName val="DEP MAI 31 PATRY M"/>
      <sheetName val="DEP MAI 31 MEUNIER PL"/>
      <sheetName val="DEP MAI 31 CAROLL M"/>
      <sheetName val="JUIN (1)"/>
      <sheetName val="JUIN (2)"/>
      <sheetName val="JUIN (3)"/>
      <sheetName val="JUIN (4)"/>
      <sheetName val="JUIN (5)"/>
      <sheetName val="JUIN (6)"/>
      <sheetName val="JUIN (7)"/>
      <sheetName val="JUIN (7) 2e EQUIP"/>
      <sheetName val="JUIN (8)"/>
      <sheetName val="JUILLET (7)  2 EQUIP"/>
      <sheetName val="JUIN (8) 2 EQUIP"/>
      <sheetName val="JUIN (9)"/>
      <sheetName val="JUIN (9) 2e EQUIP"/>
      <sheetName val="JUIN (10)"/>
      <sheetName val="JUIN (10) 2 EQUIP"/>
      <sheetName val="JUIN (11)"/>
      <sheetName val="JUIN (12)"/>
      <sheetName val="JUIN (13)"/>
      <sheetName val="JUIN (14)"/>
      <sheetName val="JUIN (14) 2 EQUIP"/>
      <sheetName val="JUIN (15)"/>
      <sheetName val="JUIN (15) 2 EQUIP"/>
      <sheetName val="JUIN (16)"/>
      <sheetName val="JUIN (16) 2 EQUIP"/>
      <sheetName val="JUIN (17)"/>
      <sheetName val="JUIN (17) 2 EQUIP"/>
      <sheetName val="JUIN (18)"/>
      <sheetName val="JUIN (18) 2 EQUIP"/>
      <sheetName val="JUIN (19)"/>
      <sheetName val="JUIN (20)"/>
      <sheetName val="JUIN (21)"/>
      <sheetName val="JUIN (21) 2 EQUIPE"/>
      <sheetName val="JUIN (22)"/>
      <sheetName val="JUIN (22) 2 EQUIPE"/>
      <sheetName val="JUIN (23)"/>
      <sheetName val="JUIN (23) 2 EQUIPE"/>
      <sheetName val="JUIN (24)"/>
      <sheetName val="JUIN (25)"/>
      <sheetName val="JUIN (26)"/>
      <sheetName val="JUIN (27)"/>
      <sheetName val="JUIN (28)"/>
      <sheetName val="JUIN (28) 2 EQUIPE"/>
      <sheetName val="JUIN (29)"/>
      <sheetName val="JUIN (29) 2 EQUIPE"/>
      <sheetName val="JUIN (30)"/>
      <sheetName val="JUIN (30) 2 EQUIPE"/>
      <sheetName val="DEP JUIN (1) JACK R"/>
      <sheetName val="DEP JUIN (1) MIKE P"/>
      <sheetName val="DEP JUIN (1) P-LUC M"/>
      <sheetName val="DEP JUIN (3) P-LUC M"/>
      <sheetName val="DEP JUIN (7) MIKE P"/>
      <sheetName val="DEP JUIN (8) MIKE P"/>
      <sheetName val="DEP JUIN (8) SEB GENDRON"/>
      <sheetName val="DEP JUIN (9) P-L MEUNIER"/>
      <sheetName val="DEP JUIN (9) JACK RICHER"/>
      <sheetName val="DEP JUIN (9)  SEB GENDRON"/>
      <sheetName val="DEP JUIN (9) MIKE P"/>
      <sheetName val="DEP JUIN (10) MIKE P"/>
      <sheetName val="DEP JUIN (10) JACK P"/>
      <sheetName val="DEP JUIN (10) MEUNIER P.L"/>
      <sheetName val="DEP JUIN (10) MIKE C"/>
      <sheetName val="DEP JUIN (11) MIKE P"/>
      <sheetName val="DEP JUIN (11) P-LUC M"/>
      <sheetName val="DEP JUIN (14) P-LUC M"/>
      <sheetName val="DEP JUIN (14) JACK R"/>
      <sheetName val="DEP JUIN (15) MIKE P"/>
      <sheetName val="DEP JUIN (16) PIERRE-LUC M"/>
      <sheetName val="DEP JUIN (16) MIKE P"/>
      <sheetName val="DEP JUIN (17) MIKE P"/>
      <sheetName val="DEP JUIN (17) PIERRE-LUC M"/>
      <sheetName val="DEP JUIN (17) PIERRE-LUC M "/>
      <sheetName val="DEP JUIN (15) RONALD R"/>
      <sheetName val="DEP JUIN (21) PIERRE-LUC M"/>
      <sheetName val="DEP JUIN (22) PIERRE-LUC M"/>
      <sheetName val="DEP JUIN (22) MIKE P"/>
      <sheetName val="DEP JUIN (22) JACK R"/>
      <sheetName val="DEP JUIN (23) MIKE P"/>
      <sheetName val="DEP JUIN (27) RONALD R"/>
      <sheetName val="DEP JUIN (28) MIKE P"/>
      <sheetName val="DEP JUIN (28) JACK"/>
      <sheetName val="DEP JUIN (29) JACK"/>
      <sheetName val="DEP JUIN (29) MIKE P"/>
      <sheetName val="DEP JUIN (30) JACK"/>
      <sheetName val="JUILLET (1)"/>
      <sheetName val="JUIILLET (1) 2 EQUIPE"/>
      <sheetName val="JUILLET (2)"/>
      <sheetName val="JUIILLET (2) 2 EQUIPE"/>
      <sheetName val="JUILLET (3)"/>
      <sheetName val="JUILLET (4)"/>
      <sheetName val="JUILLET (5)"/>
      <sheetName val="JUILLET (5)  2 EQUIPE"/>
      <sheetName val="JUILLET (6)"/>
      <sheetName val="JUILLET (6)  2 EQUIPE "/>
      <sheetName val="JUILLET (7)"/>
      <sheetName val="JUILLET (7)  2 EQUIPE"/>
      <sheetName val="JUILLET (8)"/>
      <sheetName val="JUILLET (8)  2 EQUIPE"/>
      <sheetName val="JUILLET (9)"/>
      <sheetName val="JUILLET (9)  2 EQUIPE"/>
      <sheetName val="JUILLET (10)  2 EQUIPE"/>
      <sheetName val="JUILLET (11)"/>
      <sheetName val="JUILLET (12)"/>
      <sheetName val="JUILLET (13)"/>
      <sheetName val="JUILLET (14)"/>
      <sheetName val="JUILLET (15)"/>
      <sheetName val="JUILLET (16)"/>
      <sheetName val="JUILLET (17)"/>
      <sheetName val="JUILLET (18)"/>
      <sheetName val="JUILLET (19)"/>
      <sheetName val="JUILLET (20)"/>
      <sheetName val="JUILLET (21)"/>
      <sheetName val="JUILLET (22)"/>
      <sheetName val="JUILLET (23)"/>
      <sheetName val="JUILLET (23) ENTREPOT"/>
      <sheetName val="JUILLET (24)"/>
      <sheetName val="JUILLET (25)"/>
      <sheetName val="JUILLET (26)"/>
      <sheetName val="JUILLET (26) QUEBEC"/>
      <sheetName val="JUILLET (27) JACK"/>
      <sheetName val="JUILLET (27)"/>
      <sheetName val="JUILLET (28)"/>
      <sheetName val="JUILLET (28) JACK"/>
      <sheetName val="JUILLET (29)"/>
      <sheetName val="JUILLET (29) JACK"/>
      <sheetName val="JUILLET (30)"/>
      <sheetName val="JUILLET (31)"/>
      <sheetName val="DEP JUIL (01) JACK"/>
      <sheetName val="DEP JUIL (02) JACK"/>
      <sheetName val="AVANCE  JACK (5-07)"/>
      <sheetName val="DEP JUIL (5) JACK "/>
      <sheetName val="AVANCE MIKE (5-07)"/>
      <sheetName val="AVANCE MIKE (12)"/>
      <sheetName val="AVANCE MIKE (7-07)"/>
      <sheetName val="DEP JUIL (5) MIKE P"/>
      <sheetName val="DEP JUIL (6) JACK R"/>
      <sheetName val="DEP JUIL (7) MIKE"/>
      <sheetName val="DEP JUIL (7) JACK R"/>
      <sheetName val="AV JUIL(8) RONALD"/>
      <sheetName val="DEP JUIL(08) RONALD"/>
      <sheetName val="DEP JUIL(09) RONALD"/>
      <sheetName val="DEP JUIL(10) RONALD"/>
      <sheetName val="AV JUILLET (12) MIKE"/>
      <sheetName val="DEP JUIL (12) MIKE P"/>
      <sheetName val="AV JUIL(13) MIKE"/>
      <sheetName val="AV JUIL (21) MIKE"/>
      <sheetName val="DEP JUIL (22) MIKE P"/>
      <sheetName val="DEP JUIL (22) P-LUC"/>
      <sheetName val="DEP JUIL (23) P-LUC"/>
      <sheetName val="AV JUIL (26) MIKE P"/>
      <sheetName val="AV JUIL (26) JACK"/>
      <sheetName val="DEPENSE HOMMES (26) JACK"/>
      <sheetName val="DEPENSE HOMMES (26) MIKE P"/>
      <sheetName val="AV JUIL (27) JACK"/>
      <sheetName val="DEPENSE HOMMES (27) JACK"/>
      <sheetName val="DEPENSE HOMMES (28) JACK"/>
      <sheetName val="DEPENSE HOMMES (29) JACK"/>
      <sheetName val="DEPENSE HOMMES (28) MIKE P"/>
      <sheetName val="DEP JUIL (30) MIKE C"/>
      <sheetName val="DEP JUILLET (30) MIKE"/>
      <sheetName val="DEP JUILLERT (30) P-LUC"/>
      <sheetName val="AOUT (2)"/>
      <sheetName val="AOUT (3)"/>
      <sheetName val="AOUT (4)"/>
      <sheetName val="AOUT (5)"/>
      <sheetName val="AOUT (6)"/>
      <sheetName val="AOUT (7)"/>
      <sheetName val="AOUT (8)"/>
      <sheetName val="AOUT (9)"/>
      <sheetName val="AOUT (10)"/>
      <sheetName val="AOUT (11)"/>
      <sheetName val="AOUT (12)"/>
      <sheetName val="AOUT (13)"/>
      <sheetName val="AOUT (14)"/>
      <sheetName val="AOUT (15)"/>
      <sheetName val="AOUT (16)"/>
      <sheetName val="AOUT (17)"/>
      <sheetName val="AOUT (18)"/>
      <sheetName val="AOUT (19)"/>
      <sheetName val="AOUT (20)"/>
      <sheetName val="AOUT (21)"/>
      <sheetName val="AOUT (22)"/>
      <sheetName val="AOUT (23)"/>
      <sheetName val="AOUT (24)"/>
      <sheetName val="AOUT (25)"/>
      <sheetName val="AOUT (26)"/>
      <sheetName val="AOUT (26) LOCAL"/>
      <sheetName val="AOUT (27)"/>
      <sheetName val="AOUT (28)"/>
      <sheetName val="AOUT (29)"/>
      <sheetName val="AOUT (30)"/>
      <sheetName val="AOUT (31)"/>
      <sheetName val="AV AOUT(3) MIKE"/>
      <sheetName val="DEP AOUT (2) MIKE P"/>
      <sheetName val="AV AOUT(3 ) MIKE P"/>
      <sheetName val="DEP AOUT (3) MIKE P"/>
      <sheetName val="DEP AOUT (4) MIKE P"/>
      <sheetName val="DEP AOUT (5) MIKE P"/>
      <sheetName val="DEP AOUT (6) MIKE P"/>
      <sheetName val="AV AOUT(9 ) MIKE P"/>
      <sheetName val="DEP AOUT (9) PATRY M"/>
      <sheetName val="DEP AOUT (23) MIKE P"/>
      <sheetName val="DEP AOUT (23) P-LUC"/>
      <sheetName val="DEP AOUT (24) MIKE P"/>
      <sheetName val="DEP AOUT (24) P-LUC"/>
      <sheetName val="DEP AOUT (25) MIKE P"/>
      <sheetName val="DEP AOUT (26) P-LUC"/>
      <sheetName val="DEP AOUT (26) MIKE P"/>
      <sheetName val="DEP AOUT (27) MIKE P"/>
      <sheetName val="DEP AOUT (31) PIERRE LUC"/>
      <sheetName val="SEPT (1)"/>
      <sheetName val="SEPT (2)"/>
      <sheetName val="SEPT (3)"/>
      <sheetName val="SEPT (4)"/>
      <sheetName val="SEPT (5)"/>
      <sheetName val="SEPT (6)"/>
      <sheetName val="SEPT (7)"/>
      <sheetName val="SEPT (8)"/>
      <sheetName val="SEPT (9)"/>
      <sheetName val="SEPT (10)"/>
      <sheetName val="SEPT (11)"/>
      <sheetName val="SEPT (12)"/>
      <sheetName val="SEPT (13)"/>
      <sheetName val="SEPT (14)"/>
      <sheetName val="SEPT (15)"/>
      <sheetName val="SEPT (16)"/>
      <sheetName val="SEPT (17)"/>
      <sheetName val="SEPT (18)"/>
      <sheetName val="SEPT (19)"/>
      <sheetName val="SEPT (20)"/>
      <sheetName val="SEPT (21)"/>
      <sheetName val="SEPT (22)"/>
      <sheetName val="SEPT (23)"/>
      <sheetName val="SEPT (24)"/>
      <sheetName val="SEPT (25)"/>
      <sheetName val="SEPT (26)"/>
      <sheetName val="SEPT (27)"/>
      <sheetName val="SEPT (28)"/>
      <sheetName val="SEPT (29)"/>
      <sheetName val="SEPT (30)"/>
      <sheetName val="DEP SEPT (1) MIKE P"/>
      <sheetName val="DEP SEPT (1) PIERRE-LUC"/>
      <sheetName val="DEP SEPT (3) PATRY M"/>
      <sheetName val="DEP SEPT (6) RONALD"/>
      <sheetName val="DEP SEPT (7) RONALD"/>
      <sheetName val="DEP SEPT (8) RONALD"/>
      <sheetName val="DEP SEPT (9) RONALD"/>
      <sheetName val="DEP SEPT (10) RONALD"/>
      <sheetName val="AV SEPT (13) PATRY M"/>
      <sheetName val="DEP SEPT (13) PATRY M"/>
      <sheetName val="DEP SEPT (14) PATRY M"/>
      <sheetName val="DEP SEPT (20) MIKE"/>
      <sheetName val="AV SEPT (27) MIKE P"/>
      <sheetName val="DEP SEPT (27) MEUNIER P-L"/>
      <sheetName val="DEP SEPT (27) MIKE"/>
      <sheetName val="DEP SEPT (28) MIKE P"/>
      <sheetName val="AV SEPT (28 ) RON"/>
      <sheetName val="DEP SEPT (29) RONALD"/>
      <sheetName val="DEP SEPT (29) MIKE"/>
      <sheetName val="DEP SEPT (29) PATRY M"/>
      <sheetName val="DEP SEPT (30) RONALD"/>
      <sheetName val="OCT (1)"/>
      <sheetName val="OCT (2)"/>
      <sheetName val="OCT (3)"/>
      <sheetName val="OCT (4)"/>
      <sheetName val="OCT (5)"/>
      <sheetName val="OCT (6)"/>
      <sheetName val="OCT (7)"/>
      <sheetName val="OCT (8)"/>
      <sheetName val="OCT (9)"/>
      <sheetName val="OCT (10)"/>
      <sheetName val="OCT (11)"/>
      <sheetName val="OCT (12)"/>
      <sheetName val="OCT (13)"/>
      <sheetName val="OCT (14)"/>
      <sheetName val="FEUILLE TEMP OCT (15)"/>
      <sheetName val="OCT (15)"/>
      <sheetName val="FEUILLE TEMP OCT (16)"/>
      <sheetName val="OCT (16)"/>
      <sheetName val="OCT (17)"/>
      <sheetName val="OCT (18)"/>
      <sheetName val="OCT (19)"/>
      <sheetName val="OCT (20)"/>
      <sheetName val="OCT (21)"/>
      <sheetName val="OCT (22)"/>
      <sheetName val="OCT (23)"/>
      <sheetName val="OCT (24)"/>
      <sheetName val="OCT (25)"/>
      <sheetName val="DEP OCT (25) MIKE P"/>
      <sheetName val="OCT (26)"/>
      <sheetName val="DEP OCT (27) MIKE"/>
      <sheetName val="OCT (27)"/>
      <sheetName val="OCT (28)"/>
      <sheetName val="OCT (29)"/>
      <sheetName val="DEP OCT (29) MIKE P"/>
      <sheetName val="DEP OCT (29) MEUNIER PL"/>
      <sheetName val="OCT (30)"/>
      <sheetName val="OCT (31)"/>
      <sheetName val="AV OCT (01) PATRY"/>
      <sheetName val="DEP OCT 01 PATRY"/>
      <sheetName val="DEP OCT (01) RONALD"/>
      <sheetName val="DEP OCT (7 ) MIKE"/>
      <sheetName val="DEP OCT (8 ) MIKE "/>
      <sheetName val="AV OCT (8) MIKE P"/>
      <sheetName val="DEP OCT (12) MIKE P"/>
      <sheetName val="DEP OCT (20) MIKE"/>
      <sheetName val="NOV (1)"/>
      <sheetName val="NOV (2)"/>
      <sheetName val="NOV (3)"/>
      <sheetName val="DEP NOV (4) MIKE P"/>
      <sheetName val="NOV (4)"/>
      <sheetName val="NOV (5)"/>
      <sheetName val="DEP NOV (5) MIKE P"/>
      <sheetName val="NOV (6)"/>
      <sheetName val="NOV (7)"/>
      <sheetName val="NOV (8)"/>
      <sheetName val="DEP NOV (8) MIKE"/>
      <sheetName val="NOV (9)"/>
      <sheetName val="NOV (10)"/>
      <sheetName val="NOV (11)"/>
      <sheetName val="NOV (12)"/>
      <sheetName val="DEP NOV (12) MIKE P"/>
      <sheetName val="NOV (13)"/>
      <sheetName val="NOV (14)"/>
      <sheetName val="NOV (15)"/>
      <sheetName val="DEP NOV (15) MIKE P"/>
      <sheetName val="NOV (16)"/>
      <sheetName val="NOV (17)"/>
      <sheetName val="DEP NOV (17)MIKE P"/>
      <sheetName val="NOV (18)"/>
      <sheetName val="DEP NOV (18)MIKE"/>
      <sheetName val="NOV (19)"/>
      <sheetName val="DEP NOV (19) MIKE P"/>
      <sheetName val="DEP NOV (19) MATHIEU M"/>
      <sheetName val="NOV (20)"/>
      <sheetName val="NOV (21)"/>
      <sheetName val="NOV (22)"/>
      <sheetName val="NOV (23)"/>
      <sheetName val="NOV (24)"/>
      <sheetName val="DEP NOV (24) MIKE"/>
      <sheetName val="NOV (25)"/>
      <sheetName val="NOV (26)"/>
      <sheetName val="NOV (27)"/>
      <sheetName val="NOV (28)"/>
      <sheetName val="NOV (29)"/>
      <sheetName val="DEP MIKE P (15-04)"/>
      <sheetName val="COTE MARIO 343 MAI"/>
      <sheetName val="COTE MARIO 343 JUIIN"/>
      <sheetName val="COTE MARIO 343 JUILLET"/>
      <sheetName val="COTE MARIO 343 AOUT"/>
      <sheetName val="COTE MARIO 343 SEPT"/>
      <sheetName val="COTE MARIO 343 OCT"/>
      <sheetName val="COTE MARIO 343 NOV"/>
      <sheetName val="COTE MARIO 343  DEC "/>
      <sheetName val="BOILY MARTIN 203 MARS"/>
      <sheetName val="RHEAULT RONALD 1000 MARS"/>
      <sheetName val="BOIVIN GINETTE 727 MARS"/>
      <sheetName val="DEP NOV (29) P-LUC"/>
      <sheetName val="NOV (30)"/>
      <sheetName val="DEP NOV (30) PATRY M"/>
      <sheetName val="DEC (1)"/>
      <sheetName val="DEC (2)"/>
      <sheetName val="DEP NOV (2) PATRY M"/>
      <sheetName val="DEC (3)"/>
      <sheetName val="DEC (4)"/>
      <sheetName val="DEC (5)"/>
      <sheetName val="DEP DÉC (5) RONALD"/>
      <sheetName val="DEC (6)"/>
      <sheetName val="DEP DÉC (6) RONALD"/>
      <sheetName val="DEC (7)"/>
      <sheetName val="DEP DÉC (7) RONALD"/>
      <sheetName val="DEC (8)"/>
      <sheetName val="DEP DÉC (8) MIKE"/>
      <sheetName val="DEC (9)"/>
      <sheetName val="DEC (10)"/>
      <sheetName val="DEC (11)"/>
      <sheetName val="DEC (12)"/>
      <sheetName val="DEC (13)"/>
      <sheetName val="DEC (14)"/>
      <sheetName val="DEP DÉC (14) MIKE"/>
      <sheetName val="DEC (15)"/>
      <sheetName val="DEP DÉC (15) MIKE"/>
      <sheetName val="DEC (16)"/>
      <sheetName val="DEC (17)"/>
      <sheetName val="DEP DÉC (17) MIKE P"/>
      <sheetName val="DEC (18)"/>
      <sheetName val="DEC (19)"/>
      <sheetName val="DEC (20)"/>
      <sheetName val="DEC (21)"/>
      <sheetName val="DEP DÉC (21) PATRY M"/>
      <sheetName val="DEP DÉC (21) RONALD"/>
      <sheetName val="DEC (22)"/>
      <sheetName val="DEC (23)"/>
      <sheetName val="DEC (24)"/>
      <sheetName val="DEC (25)"/>
      <sheetName val="DEC (26)"/>
      <sheetName val="RHEAULT RONALD FEV 2011"/>
      <sheetName val="SEVIGNY JOHANNE FEV 2011"/>
      <sheetName val="BOILY MARTIN AVR 2011"/>
      <sheetName val="BOILY MARTIN  MAI 11"/>
      <sheetName val="FORTIER NORMAND AVR 2011"/>
      <sheetName val="N-FORTIER NORMAND AVR 2011"/>
      <sheetName val="LAMARRE MARIO ANNUEL 2011"/>
      <sheetName val="LAMARRE MARIO DEC 2011"/>
      <sheetName val="MORIN MATHIEU NOV 2011"/>
      <sheetName val="RICARD PABLO OCT 2011"/>
      <sheetName val="RICARD PABLO SEPT 2011"/>
      <sheetName val="DUPONT MICHAEL SEPT 2011"/>
      <sheetName val="DUPONT MICHAEL SEPT 11"/>
      <sheetName val="DEMERS STEPHANE AOUT 2011"/>
      <sheetName val="TOUSIGNANT DOM JUIL 2011"/>
      <sheetName val="HARDY JEAN JUIN 20111"/>
      <sheetName val="BOILY MARTIN MAI 2011"/>
      <sheetName val="PELLERIN SERGE ANNUEL 2011"/>
      <sheetName val="PELLERIN SERGE JANV 2011"/>
      <sheetName val="PELLERIN SERGE FEV 2011"/>
      <sheetName val="PELLERIN SERGE MARS 2011"/>
      <sheetName val="PELLERIN SERGE AVR 2011"/>
      <sheetName val="PELLERIN SERGE MAI 2011"/>
      <sheetName val="DEMERS STEPHANE SEPT 2011"/>
      <sheetName val="TOUSIGNANT DOM AOUT 2011"/>
      <sheetName val="HARDY JEAN JUIL 2011"/>
      <sheetName val="PELLERIN SERGE JUIN 2011"/>
      <sheetName val="LAMARRE MARIO ANNUEL 2012"/>
      <sheetName val="MEUNIER PIERRE LUC ANNUEL 2012"/>
      <sheetName val="CARROLL MIKE JANV 2012"/>
      <sheetName val="CARROLL MIKE ANNUEL 12"/>
      <sheetName val="MEUNIER PIERRE LUC JANV 12"/>
      <sheetName val="PATRY MICHEL AVR 2012 NIL"/>
      <sheetName val="PATRY MICHEL. ANNUEL12"/>
      <sheetName val="PATRY MICHEL.AVR 12"/>
      <sheetName val="PATRY MICHEL.MAI 12"/>
      <sheetName val="MEUNIER PIERRE LUC MARS 12"/>
      <sheetName val="MEUNIER PIERRE LUC FEV 12"/>
      <sheetName val="CARROLL MIKE JANV 12 "/>
      <sheetName val="MEUNIER PIERRE LUC MAI 12"/>
      <sheetName val="CARROLL MIKE MARS 12"/>
      <sheetName val="CARROLL MIKE FEV 12"/>
      <sheetName val="MEUNIER PIERRE LUC FEV 2012"/>
      <sheetName val="MEUNIER PIERRE LUC MARS 2012"/>
      <sheetName val="MEUNIER PIERRE LUC AVR 2012"/>
      <sheetName val="MEUNIER PIERRE LUC MAI 2012"/>
      <sheetName val="MEUNIER PIERRE LUC JUIN 2012"/>
      <sheetName val="MEUNIER PIERRE LUC JUIL 2012"/>
      <sheetName val="MEUNIER PIERRE LUC AOUT 2012"/>
      <sheetName val="MEUNIER PIERRE LUC SEPT 2012"/>
      <sheetName val="MEUNIER PIERRE LUC OCT 2012"/>
      <sheetName val="MEUNIER PIERRE LUC NOV 2012"/>
      <sheetName val="MEUNIER PIERRE LUC DEC 2012"/>
      <sheetName val="MORIN MATHIEU DEC 2011"/>
      <sheetName val="RICARD PABLO NOV 2011"/>
      <sheetName val="ALVAREZ AEYDO OCT 2011"/>
      <sheetName val="ALVAREZ AEYDO SEPT 2011"/>
      <sheetName val="TOUSIGNANT DOM  OCT 2011"/>
      <sheetName val="TOUSIGNANT DOM SEPT 2011"/>
      <sheetName val="HARDY JEAN AOUT 2011"/>
      <sheetName val="PELLERIN SERGE JUIL 2011"/>
      <sheetName val="MORIN MATHIEU ANNUEL 2011"/>
      <sheetName val="MORIN MATHIEU ANNUEL 2012"/>
      <sheetName val="LAMARRE MARIO JANV 12"/>
      <sheetName val="LAMARRE MARIO MARS 12"/>
      <sheetName val="LAMARRE MARIO FEV 12"/>
      <sheetName val="LAMARRE MARIO FEV 2012"/>
      <sheetName val="RICARD PABLO DEC 2011"/>
      <sheetName val="TOUSIGNANT DOM NOV 2011"/>
      <sheetName val="MORIN MATHIEU FEV 2012"/>
      <sheetName val="MORIN MATHIEU JANV 2012"/>
      <sheetName val="MORIN MATHIEU JANV 12"/>
      <sheetName val="CARROLL MIKE MAI 12"/>
      <sheetName val="LAMARRE MARIO AVR 2012"/>
      <sheetName val="MORIN MATHIEU MARS 12"/>
      <sheetName val="MORIN MATHIEU FEV 12"/>
      <sheetName val="THERRIEN J-FRANCOIS ANNUEL12"/>
      <sheetName val="THERRIEN J-FRANCOIS JANV 12"/>
      <sheetName val="THERRIEN J-FRANCOIS FEV 12"/>
      <sheetName val="THERRIEN J-FRANCOIS NOV 2011"/>
      <sheetName val="HARDY JEAN OCT 2011"/>
      <sheetName val="HARDY JEAN SEPT 2011"/>
      <sheetName val="PELLERIN SERGE AOUT 2011"/>
      <sheetName val="THERRIEN J-FRANCOIS DEC 2011"/>
      <sheetName val="HARDY JEAN NOV 2011"/>
      <sheetName val="PELLERIN SERGE OCT 2011"/>
      <sheetName val="PELLERIN SERGE SEPT 2011"/>
      <sheetName val="THERRIEN J-FRANCOIS ANNUEL 2012"/>
      <sheetName val="THERRIEN J-FRANCOIS FEV 2012"/>
      <sheetName val="THERRIEN J-FRANCOIS MARS 2012"/>
      <sheetName val="THERRIEN J-FRANCOIS AVR 2012"/>
      <sheetName val="THERRIEN J-FRANCOIS MAI 2012"/>
      <sheetName val="THERRIEN J-FRANCOIS JUIN 2012"/>
      <sheetName val="THERRIEN J-FRANCOIS JUIL 2012"/>
      <sheetName val="THERRIEN J-FRANCOIS AOUT 2012"/>
      <sheetName val="THERRIEN J-FRANCOIS SEPT 2012"/>
      <sheetName val="THERRIEN J-FRANCOIS OCT 2012"/>
      <sheetName val="THERRIEN J-FRANCOIS NOV 2012"/>
      <sheetName val="THERRIEN J-FRANCOIS DEC 2012"/>
      <sheetName val="HARDY JEAN DEC 2011"/>
      <sheetName val="PELLERIN SERGE NOV 2011"/>
      <sheetName val="PELLERIN ALEX ANNUEL 2011"/>
      <sheetName val="HARDY JEAN ANNUEL 2012"/>
      <sheetName val="RICARD PABLO FEV 2012"/>
      <sheetName val="HARDY JEAN FEV 2012"/>
      <sheetName val="HARDY JEAN MARS 2012"/>
      <sheetName val="HARDY JEAN MAI 2012"/>
      <sheetName val="HARDY JEAN JUIN 2012"/>
      <sheetName val="HARDY JEAN JUIL 2012"/>
      <sheetName val="HARDY JEAN AOUT 2012"/>
      <sheetName val="HARDY JEAN SEPT 2012"/>
      <sheetName val="HARDY JEAN OCT 2012"/>
      <sheetName val="HARDY JEAN NOV 2012"/>
      <sheetName val="HARDY JEAN DEC 2012"/>
      <sheetName val="HARDY JEAN JANV 2012"/>
      <sheetName val="RICARD PABLO JANV 12"/>
      <sheetName val="LAMARRE MARIO MAI 12"/>
      <sheetName val="MORIN MATHIEU AVR 2012"/>
      <sheetName val="RICARD PABLO MARS 12"/>
      <sheetName val="RICARD PABLO FEV 12"/>
      <sheetName val="HARDY JEAN JANV 12"/>
      <sheetName val="DESJARDINS DANNY ANNUEL12"/>
      <sheetName val="DESJARDINS DANNY JANV 12"/>
      <sheetName val="VACHON GASTON ANNUEL12"/>
      <sheetName val="VACHON GASTON  JANV 12"/>
      <sheetName val="VACHON GASTON  FEV 12"/>
      <sheetName val="MORIN MATHIEU AVR 12"/>
      <sheetName val="MORIN MATHIEU MAI 12"/>
      <sheetName val="RICARD PABLO AVR 2012"/>
      <sheetName val="SIMONEAU JERICHO MARS 12"/>
      <sheetName val="RICARD PABLO MAI 12"/>
      <sheetName val="VACHON GASTON JUIN 12"/>
      <sheetName val="VACHON GASTON JUIL 12"/>
      <sheetName val="VACHON GASTON AOUT 12"/>
      <sheetName val="VACHON GASTON SEPT 12"/>
      <sheetName val="VACHON GASTON OCT 12"/>
      <sheetName val="VACHON GASTON NOV 12"/>
      <sheetName val="VACHON GASTON DEC 12"/>
      <sheetName val="SIMONEAU JERICHO ANNUEL12"/>
      <sheetName val="SIMONEAU JERICHO JANV 12"/>
      <sheetName val="SIMONEAU JERICHO FEV 12"/>
      <sheetName val="SIMONEAU JERICHO AVR 12"/>
      <sheetName val="SIMONEAU JERICHO MAI 12"/>
      <sheetName val="SIMONEAU JERICHO JUIN 12"/>
      <sheetName val="SIMONEAU JERICHO JUIL 12"/>
      <sheetName val="SIMONEAU JERICHO AOUT 12"/>
      <sheetName val="SIMONEAU JERICHO SEPT 12"/>
      <sheetName val="SIMONEAU JERICHO OCT 12"/>
      <sheetName val="SIMONEAU JERICHO NOV 12"/>
      <sheetName val="SIMONEAU JERICHO DEC 12"/>
      <sheetName val="DESJARDINS DANNY MARS 12"/>
      <sheetName val="DESJARDINS DANNY FEV 12"/>
      <sheetName val="DESJARDINS DANNY AVR 12"/>
      <sheetName val="DESJARDINS DANNY MAI 12"/>
      <sheetName val="DESJARDINS DANNY JUIN 12"/>
      <sheetName val="DESJARDINS DANNY JUIL 12"/>
      <sheetName val="DESJARDINS DANNY AOUT 12"/>
      <sheetName val="DESJARDINS DANNY SEPT 12"/>
      <sheetName val="DESJARDINS DANNY OCT 12"/>
      <sheetName val="DESJARDINS DANNY NOV 12"/>
      <sheetName val="DESJARDINS DANNY DEC 12"/>
      <sheetName val="HARDY JEAN MARS 12"/>
      <sheetName val="HARDY JEAN FEV 12"/>
      <sheetName val="BOILY MARTIN ANNUEL 2012"/>
      <sheetName val="VEILLETTE ANDRE AVR 12"/>
      <sheetName val="THERRIEN J-FRANCOIS MAI 12"/>
      <sheetName val="VEILLETTE ANDRE MAI 12"/>
      <sheetName val="HARDY JEAN AVR 2012"/>
      <sheetName val="HARDY JEAN MAI 12"/>
      <sheetName val="TOUSIGNANT DOM AVR 12"/>
      <sheetName val="TOUSIGNANT DOM MAI 12"/>
      <sheetName val="LEBLANC DAVE AVR 12"/>
      <sheetName val="PELLERIN ALEX MARS 12"/>
      <sheetName val="THERRIEN J-FRANCOIS MARS 12"/>
      <sheetName val="BOILY MARTIN  MAI 2012"/>
      <sheetName val="BOILY MARTIN  JUIN 2012"/>
      <sheetName val="BOILY MARTIN JUIL 2012"/>
      <sheetName val="BOILY MARTIN AOUT 2012"/>
      <sheetName val="BOILY MARTIN SEPT 2012"/>
      <sheetName val="BOILY MARTIN OCT 2012"/>
      <sheetName val="BOILY MARTIN NOV 2012"/>
      <sheetName val="BOILY MARTIN DEC 2012"/>
      <sheetName val="LEBLANC DAVE MAI 12"/>
      <sheetName val="PELLERIN ALEX MAI 12"/>
      <sheetName val="THERRIEN J-FRANCOIS AVR 12"/>
      <sheetName val="VACHON GASTON  MARS 12"/>
      <sheetName val="FORTIER NORMANDE MARS 12"/>
      <sheetName val="FORTIER NORMANDE FEV 12"/>
      <sheetName val="FORTIER NORMANDE AVR 2012NON"/>
      <sheetName val="BOILY MARTIN MARS 12"/>
      <sheetName val="BOILY MARTIN FEV 12"/>
      <sheetName val="PELLERIN ALEX DEC 2011"/>
      <sheetName val="MORIN MARYSE MARS 2012"/>
      <sheetName val="VACHON GASTON AVR 12"/>
      <sheetName val="VACHON GASTON MAI 12"/>
      <sheetName val="FORTIER NORMANDE  ANNUEL 2012"/>
      <sheetName val="MICHAUD JOHNNY AVR 12"/>
      <sheetName val="DEMERS FRANCOIS AVR 12"/>
      <sheetName val="DEMERS FRANCOIS MAI 12"/>
      <sheetName val="FORTIER NORMANDE AVR 12"/>
      <sheetName val="FORTIER NORMANDE MAI 12"/>
      <sheetName val="MORIN MARYSE AVR 12"/>
      <sheetName val="MORIN MARYSE MAI 12"/>
      <sheetName val="BOILY MARTIN AVR 2012"/>
      <sheetName val="SEVIGNY JOHANNE MARS 12"/>
      <sheetName val="SEVIGNY JOHANNE FEV 12"/>
      <sheetName val="BOILY MARTIN MAI 12"/>
      <sheetName val="SEVIGNY JOHANNE AVR 2012"/>
      <sheetName val="MORIN MARYSE JANV 2012"/>
      <sheetName val="LANGLOIS MARCEL DEC 2011"/>
      <sheetName val="RHEAULT RONALD DEC 2011"/>
      <sheetName val="SEVIGNY JOHANNE AVR 12"/>
      <sheetName val="MICHAUD LUC DEC 2011"/>
      <sheetName val="PELLERIN SERGE DEC 2011"/>
      <sheetName val="LABONTÉ LOUIS JUIL 2011"/>
      <sheetName val="MENDOZA GUILLERMO JUIN 2011"/>
      <sheetName val="DUHAMEL SEBASTIEN JUIL 2011"/>
      <sheetName val="MENDOZA GUILLERMO JUIL 2011"/>
      <sheetName val="GALLRDO MANUEL JUIN 2011"/>
      <sheetName val="PEREZ WILMAN JUIN 2011"/>
      <sheetName val="PEREZ WILMAN SEPT 2011"/>
      <sheetName val="MENDOSA JORGE JUIN 2011"/>
      <sheetName val="BOILY MARTIN JUIN 2011"/>
      <sheetName val="FORTIER NORMAND MAI 2011"/>
      <sheetName val="MORIN MARYSE AVR 2011"/>
      <sheetName val="LANGLOIS MARCEL AVR 2011"/>
      <sheetName val="BOILY MARTIN MARS 2011"/>
      <sheetName val="FORTIER NORMAND MARS 2011"/>
      <sheetName val="SEVIGNY JOHANNE MARS 2011"/>
      <sheetName val="SEVIGNY JOHANNE AVR 11"/>
      <sheetName val="PEREZ WILMAN ANNUEL 2011"/>
      <sheetName val=" PEREZ WILMAN JANV 2011"/>
      <sheetName val="PEREZ WILMAN FEV 2011"/>
      <sheetName val="PEREZ WILMAN MARS 2011"/>
      <sheetName val="PEREZ WILMAN AVR 2011"/>
      <sheetName val="PEREZ WILMAN MAI 2011"/>
      <sheetName val="PEREZ WILMAN JUIL 2011"/>
      <sheetName val="PEREZ WILMAN AOUT 2011"/>
      <sheetName val="PEREZ WILMAN OCT 2011"/>
      <sheetName val="PEREZ WILMAN NOV 2011"/>
      <sheetName val="PEREZ WILMAN DEC 2011"/>
      <sheetName val="MENDOSA JORGE ANNUEL 2011"/>
      <sheetName val="MENDOSA JORGE JANV 2011"/>
      <sheetName val="MENDOSA JORGE MARS 2011"/>
      <sheetName val="MENDOSA JORGE AVR 2011"/>
      <sheetName val="MENDOSA JORGE MAI 2011"/>
      <sheetName val="MENDOSA JORGE JUIL 2011"/>
      <sheetName val="MENDOSA JORGE AOUT 2011"/>
      <sheetName val="MENDOSA JORGE SEPT 2011"/>
      <sheetName val="MENDOSA JORGE OCT 2011"/>
      <sheetName val="MENDOSA JORGE NOV 2011"/>
      <sheetName val="MENDOSA JORGE DEC 2011"/>
      <sheetName val="BOILY MARTIN AOUT 2011"/>
      <sheetName val="BOILY MARTIN JUIL 2011"/>
      <sheetName val="FORTIER NORMAND JUIN 2011"/>
      <sheetName val="LANGLOIS MARCEL MAI 2011"/>
      <sheetName val="SEVIGNY JOHANNE AVR 2011"/>
      <sheetName val="FORTIER NORMAND JUIL 2011"/>
      <sheetName val="MORIN MARYSE JUIN 2011"/>
      <sheetName val="BOILY MARTIN OCT 2011"/>
      <sheetName val="BOILY MARTIN SEPT 2011"/>
      <sheetName val="FORTIER NORMAND AOUT 2011"/>
      <sheetName val="MORIN MARYSE JUIL 2011"/>
      <sheetName val=" CHAPDELEINE CAROLE JUIN 2011"/>
      <sheetName val="BOILY MARTIN NOV 2011"/>
      <sheetName val="FORTIER NORMAND OCT 2011"/>
      <sheetName val="FORTIER NORMAND SEPT 2011"/>
      <sheetName val="MORIN MARYSE AOUT 2011"/>
      <sheetName val=" CHAPDELEINE CAROLE JUIL 2011"/>
      <sheetName val="LANGLOIS MARCEL JUIN 2011"/>
      <sheetName val="SEVIGNY JOHANNE MAI 2011"/>
      <sheetName val="LANGLOIS MARCEL JUIL 2011"/>
      <sheetName val="SEVIGNY JOHANNE JUIN 2011"/>
      <sheetName val="SEVIGNY JOHANNE JUIL 2011"/>
      <sheetName val="BOILY MARTIN DEC 2011"/>
      <sheetName val="FORTIER NORMAND NOV 2011"/>
      <sheetName val="MORIN MARYSE OCT 2011"/>
      <sheetName val="MORIN MARYSE SEPT 2011"/>
      <sheetName val="LANGLOIS MARCEL AOUT 2011"/>
      <sheetName val="MORIN MARYSE OCT 11"/>
      <sheetName val="FORTIER NORMAND DEC 2011"/>
      <sheetName val="MORIN MARYSE NOV 2011"/>
      <sheetName val="LANGLOIS MARCEL OCT 2011"/>
      <sheetName val="LANGLOIS MARCEL SEPT 2011"/>
      <sheetName val="SEVIGNY JOHANNE AOUT 2011"/>
      <sheetName val="SEVIGNY JOHANNE SEPT 2011"/>
      <sheetName val="RHEAULT RONALD JUIL 2011"/>
      <sheetName val="LABONTÉ LOUIS FEV 2011"/>
      <sheetName val="MICHAUD LUC FEV 2011"/>
      <sheetName val="MICHAUD LUC AVR 12"/>
      <sheetName val="MICHAUD LUC MAI 12"/>
      <sheetName val="BOILY MARTIN JANV 12"/>
      <sheetName val="SEVIGNY JOHANNE JANV 2012"/>
      <sheetName val="ANNUEL12"/>
      <sheetName val="JANV 12"/>
      <sheetName val="FEV 12"/>
      <sheetName val="MARS 12"/>
      <sheetName val="AVR 12"/>
      <sheetName val="MAI 12"/>
      <sheetName val="JUIN 12"/>
      <sheetName val="JUIL 12"/>
      <sheetName val="AOUT 12"/>
      <sheetName val="SEPT 12"/>
      <sheetName val="OCT 12"/>
      <sheetName val="NOV 12"/>
      <sheetName val="DEC 12"/>
      <sheetName val="FORTIER NORMANDE ANNUEL12"/>
      <sheetName val="FORTIER NORMANDE  JANV 2012"/>
      <sheetName val="FORTIER NORMANDE  MARS 2012"/>
      <sheetName val="FORTIER NORMANDE FEV 2012"/>
      <sheetName val="FORTIER NORMANDE MAI 2012"/>
      <sheetName val="FORTIER NORMANDE JUIN 2012"/>
      <sheetName val="FORTIER NORMANDE JUIL 2012"/>
      <sheetName val="FORTIER NORMANDE AOUT 2012"/>
      <sheetName val="FORTIER NORMANDE SEPT 2012"/>
      <sheetName val="FORTIER NORMANDE OCT 2012"/>
      <sheetName val="FORTIER NORMANDE NOV 2012"/>
      <sheetName val="FORTIER NORMANDE DEC 2012"/>
      <sheetName val="MORIN MARYSE DEC 2011"/>
      <sheetName val="LANGLOIS MARCEL NOV 2011"/>
      <sheetName val="SEVIGNY JOHANNE OCT 2011"/>
      <sheetName val="FORTIER NORMANDE JANV 12"/>
      <sheetName val="MORIN MARYSE JUIN 2012"/>
      <sheetName val="MORIN MARYSE JUIL 2012"/>
      <sheetName val="MORIN MARYSE AOUT 2012"/>
      <sheetName val="MORIN MARYSE SEPT 2012"/>
      <sheetName val="MORIN MARYSE OCT 2012"/>
      <sheetName val="MORIN MARYSE NOV 2012"/>
      <sheetName val="MORIN MARYSE DEC 2012"/>
      <sheetName val="SEVIGNY JOHANNE NOV 2011"/>
      <sheetName val="RHEAULT RONALD OCT 2011"/>
      <sheetName val="RHEAULT RONALD SEPT 2011"/>
      <sheetName val="SEVIGNY JOHANNE DEC 2011"/>
      <sheetName val="RHEAULT RONALD NOV 2011"/>
      <sheetName val="MICHAUD LUC OCT 2011"/>
      <sheetName val="SEVIGNY JOHANNE ANNUEL 2011"/>
      <sheetName val="SEVIGNY JOHANNE ANNUEL 2012"/>
      <sheetName val="SEVIGNY JOHANNE FEV 2012"/>
      <sheetName val="MICHAUD LUC  NOV 2011"/>
      <sheetName val="JUIL  2011 DIM (4)"/>
      <sheetName val="DEP 2011 SEPT (30) MIKE"/>
      <sheetName val="DEP 2011 SEPT (30) MATHIEU"/>
      <sheetName val="DEP 2011 SEPT (30) MARYSE"/>
      <sheetName val="SEPT 2011 VEND (30)"/>
      <sheetName val="MOIS 2012 ("/>
      <sheetName val="MAI 2012 ( (31)"/>
      <sheetName val="MAI N 2012 ( (30)"/>
      <sheetName val="MAI 2012 ( (29)"/>
      <sheetName val="MAI 2012  (28)"/>
      <sheetName val="MAI 2012  (27)"/>
      <sheetName val="MAI 2012  (26)"/>
      <sheetName val="MAI 2012 ( (25)"/>
      <sheetName val="MAI N 2012 ( (24)"/>
      <sheetName val="MAI 2012 ( (23)"/>
      <sheetName val="MAI 2012  (22)"/>
      <sheetName val="MAI 2012  (21)"/>
      <sheetName val="MAI 2012  (20)"/>
      <sheetName val="MAI 2012  (19)"/>
      <sheetName val="MAI 2012 ( (18)"/>
      <sheetName val="MAI N 2012 ( (17)"/>
      <sheetName val="MAI 2012 ( (16)"/>
      <sheetName val="MAI 2012  (15)"/>
      <sheetName val="MAI 2012  (14)"/>
      <sheetName val="MAI 2012  (13)"/>
      <sheetName val="MAI 2012  (12)"/>
      <sheetName val="MAI 2012 ( (11)"/>
      <sheetName val="MAI N 2012 ( (10)"/>
      <sheetName val="DEP 2012 MAI (07) RONALD R"/>
      <sheetName val="DEP 2012 MAI (08) RONALD R"/>
      <sheetName val="MAI 2012 ( (09)"/>
      <sheetName val="MAI 2012  (08)"/>
      <sheetName val="MAI 2012  (07)"/>
      <sheetName val="MAI 2012 ( (6)"/>
      <sheetName val="MAI 2012 ( (5)"/>
      <sheetName val="MAI 2012 ( (4)"/>
      <sheetName val="MOIS 2012 (3)"/>
      <sheetName val="MOIS 2012 (2)"/>
      <sheetName val="DEP 2012 MAI (1) MIKE P"/>
      <sheetName val="MAI 2012 (1)"/>
      <sheetName val="AVRIL 2012 (30)"/>
      <sheetName val="HOM DISP SAM-DIM  AVRIL (28 (2)"/>
      <sheetName val="AVRIL 2012 (29)"/>
      <sheetName val="AVRIL 2012 (28)"/>
      <sheetName val="DEP 2012 AVRIL (27) PATRY M"/>
      <sheetName val="DEP 2012 AVRIL (27) MORIN M "/>
      <sheetName val="AVRIL 2012 (27)"/>
      <sheetName val="DEP 2012 AVRIL (26) PATRY M"/>
      <sheetName val="AVRIL 2012 (26.)"/>
      <sheetName val="DEP 2012 AVRIL (25) PATRY M"/>
      <sheetName val="AVRIL 2012 (25.)"/>
      <sheetName val="AVRIL 2012 (24.)"/>
      <sheetName val="AVRIL 2012 (23.)"/>
      <sheetName val="AVRIL 2012 (22.)"/>
      <sheetName val="AVRIL 2012 (21.)"/>
      <sheetName val="AVRIL 2012 (20.)"/>
      <sheetName val="DEP 2012 AVRIL (20) PATRY M"/>
      <sheetName val="AVRIL 2012 (19.)"/>
      <sheetName val="AVRIL 2012 (18.)"/>
      <sheetName val="AVRIL 2012 (17.)"/>
      <sheetName val="AVRIL 2012 (16)"/>
      <sheetName val="AVRIL 2012 (15)"/>
      <sheetName val="AVRIL 2012 (14)"/>
      <sheetName val="DEP 2012 AVRIL (13) PATRY M"/>
      <sheetName val="AVRIL 2012 (13)"/>
      <sheetName val="AVRIL 2012 (12)"/>
      <sheetName val="AVRIL 2012 (11)"/>
      <sheetName val="AVRIL 2012 (10)"/>
      <sheetName val="AVRIL 2012 (9)"/>
      <sheetName val="AVRIL 2012 (8)"/>
      <sheetName val="AVRIL 2012 (7)"/>
      <sheetName val="DEP 2012 AVRIL (6) PATRY M."/>
      <sheetName val="AVRIL 2012 (6)"/>
      <sheetName val="AVRIL 2012 (5)"/>
      <sheetName val="DEP 2012 AVRIL (4) PATRY M"/>
      <sheetName val="AVRIL 2012 (4)."/>
      <sheetName val="AVRIL 2012 (3)"/>
      <sheetName val="AVRIL 2012 (2)."/>
      <sheetName val="AVRIL 2012 (2)"/>
      <sheetName val="MARS 2012 (.31)"/>
      <sheetName val="MARS 2012 (.30)"/>
      <sheetName val="MARS 2012 (.29)"/>
      <sheetName val="MARS 2012 (.28)"/>
      <sheetName val="MARS 2012 (.27)"/>
      <sheetName val="MARS 2012 (.26)"/>
      <sheetName val="MARS 2012 (.25)"/>
      <sheetName val="MARS 2012 (.24)"/>
      <sheetName val="MARS 2012 (.23)"/>
      <sheetName val="MARS 2012 (.22)"/>
      <sheetName val="MARS 2012 (.21)"/>
      <sheetName val="MARS 2012 (.20)"/>
      <sheetName val="MARS 2012 (.19)"/>
      <sheetName val="MARS 2012 (.18)"/>
      <sheetName val="MARS 2012 (.17)"/>
      <sheetName val="MARS 2012 (16)"/>
      <sheetName val="DEP 2012 MARS (15) PATRY M"/>
      <sheetName val="MARS 2012 (.15)"/>
      <sheetName val="DEP 2012 MARS (14) PATRY M"/>
      <sheetName val="MARS 2012 (.14)"/>
      <sheetName val="DEP 2012 MARS (13) RHEAULR R"/>
      <sheetName val="DEP 2012 MARS (13) PATRY M"/>
      <sheetName val="MARS 2012 (.13)"/>
      <sheetName val="DEP 2012 MARS (9) PATRY M"/>
      <sheetName val="MARS 2012 (.12)"/>
      <sheetName val="MARS 2012 (.11)"/>
      <sheetName val="MARS 2012 (.10)"/>
      <sheetName val="MARS 2012 (09)"/>
      <sheetName val="MARS 2012 (08)"/>
      <sheetName val="MARS 2012 (07)"/>
      <sheetName val="MARS 2012 (06)"/>
      <sheetName val="MARS 2012 (05)"/>
      <sheetName val="MARS 2012 (04)"/>
      <sheetName val="MARS 2012 (03)"/>
      <sheetName val="MARS 2012 (.03)"/>
      <sheetName val="MARS 2012 (02)"/>
      <sheetName val="MARS 2012 (01)"/>
      <sheetName val="DEP 2012 MARS (01) PATRY  M"/>
      <sheetName val="DEP 2012 FEV (29) PATRY M"/>
      <sheetName val="FEV 2012 (29)"/>
      <sheetName val="FEV 2012 (28)"/>
      <sheetName val="DEP 2012 FEV (27) MIKE P"/>
      <sheetName val="FEV 2012 (27)"/>
      <sheetName val="FEV 2012 (26)"/>
      <sheetName val="FEV 2012 (25)"/>
      <sheetName val="DEP 2012 FEV (24) MATHIEU M"/>
      <sheetName val="DEP 2012 FEV (24) MIKE P"/>
      <sheetName val="FEV 2012 (24)"/>
      <sheetName val="FEV 2012 (23)"/>
      <sheetName val="DEP 2012 FEV (23) MiKE"/>
      <sheetName val="FEV 2012 (22)"/>
      <sheetName val="FEV 2012 (21)"/>
      <sheetName val="FEV 2012 (20)"/>
      <sheetName val="FEV 2012 (19)"/>
      <sheetName val="FEV 2012 (18)"/>
      <sheetName val="FEV 2012 (17)"/>
      <sheetName val="FEV 2012 (16)"/>
      <sheetName val="FEV 2012 (15)"/>
      <sheetName val="FEV 2012 (14)"/>
      <sheetName val="FEV 2012 (13)"/>
      <sheetName val="FEV 2012 (12)"/>
      <sheetName val="FEV 2012 (11)"/>
      <sheetName val="DEP 2012 FEV (10) PATRY M"/>
      <sheetName val="FEV 2012 (10)"/>
      <sheetName val="FEV 2012 (9)"/>
      <sheetName val="FEV 2012 (8)"/>
      <sheetName val="FEV 2012 (7)"/>
      <sheetName val="FEV 2012 (6)"/>
      <sheetName val="FEV 2012 (5)"/>
      <sheetName val="FEV 2012 (4)"/>
      <sheetName val="FEV 2012 (3)"/>
      <sheetName val="DEP 2012 FEV (10) MODELE (2)"/>
      <sheetName val="FEV 2012 (2)"/>
      <sheetName val="FEV 2012 (1)"/>
      <sheetName val="JANV 2012 MARDI (31)"/>
      <sheetName val="DEP 2012 JANV (30) PATRY M"/>
      <sheetName val="JANV  2012  LUNDI (30)"/>
      <sheetName val="JANV  2012 DIM (29)"/>
      <sheetName val="JANV  2012 SAM (28)"/>
      <sheetName val="JANV  2012 VEND (27)"/>
      <sheetName val="JANV  2012 JEUDI (26)"/>
      <sheetName val="JANV  2012 MERC (25)"/>
      <sheetName val="DEP 2012 FEV (24)PATRY M"/>
      <sheetName val="JANV  2012 MARDI (24)"/>
      <sheetName val="DEP 2012 FEV (23)MIKE P"/>
      <sheetName val="JANV  2012  LUNDI (23)"/>
      <sheetName val="JANV  2012 DIM (22)"/>
      <sheetName val="JANV  2012 SAM (21)"/>
      <sheetName val="JANV  2012 VEND (20)"/>
      <sheetName val="DEP 2012 JANV (19)PATRY M"/>
      <sheetName val="JANV  2012 JEUDI (19)"/>
      <sheetName val="DEP 2012 JANV (18)PATRY M"/>
      <sheetName val="JANV  2012 MERC (19)"/>
      <sheetName val="JANV  2012 MERC (18)"/>
      <sheetName val="JANV  2012 MARDI (17)"/>
      <sheetName val="JANV  2012  LUNDI (16)"/>
      <sheetName val="DEP 2012 JANV (16) PATRY M"/>
      <sheetName val="JANV  2012 DIM (15)"/>
      <sheetName val="JANV  2012 SAM (14)"/>
      <sheetName val="JANV  2012 VEND (13)"/>
      <sheetName val="JANV  2012 JEUDI (12)"/>
      <sheetName val="JANV  2012 MERC (11)"/>
      <sheetName val="JANV  2012 MARDI (10)"/>
      <sheetName val="DEP 2012 JANV (9)"/>
      <sheetName val="JANV  2012  LUNDI (09)"/>
      <sheetName val="JANV  2012 DIM (08)"/>
      <sheetName val="JANV  2012 SAM (07)"/>
      <sheetName val="DEP 2012 JANV (6)"/>
      <sheetName val="JANV  2012 VEND (06)"/>
      <sheetName val="JANV  2012 JEUDI (05)"/>
      <sheetName val="JANV  2012 MERC (4)"/>
      <sheetName val="JANV  2012 MARDI (03)"/>
      <sheetName val="JANV  2012 MARDI (02)"/>
      <sheetName val="JANV  2012  LUNDI (01)"/>
      <sheetName val="NOV 2011 SAM (31)"/>
      <sheetName val="DEC  2011 VEND (30)"/>
      <sheetName val="DEC  2011 JEUDI (29)"/>
      <sheetName val="DEC  2011 MERC (28)"/>
      <sheetName val="DEC  2011 MARDI (27)"/>
      <sheetName val="DEC  2011 LUNDI (26)"/>
      <sheetName val="NOV 2011 DIM (25)"/>
      <sheetName val="NOV 2011 SAM (24)MIKE"/>
      <sheetName val="DEC  2011 VEND (23)"/>
      <sheetName val="DEP 2011 DEC (22)MIKE"/>
      <sheetName val="DEC  2011 JEUDI (22)"/>
      <sheetName val="DEP 2011 DEC (21)MIKE"/>
      <sheetName val="DEP 2011 DEC (21)MAT"/>
      <sheetName val="DEC  2011 MERC (21)"/>
      <sheetName val="DEP 2011 DEC (20)MIKE"/>
      <sheetName val="DEC  2011 MARDI (20)"/>
      <sheetName val="DEC  2011 LUNDI (19)"/>
      <sheetName val="DEP 2011 DEC (19)"/>
      <sheetName val="NOV 2011 DIM (18)"/>
      <sheetName val="NOV 2011 SAM (17)"/>
      <sheetName val="DEC  2011 VEND (16)"/>
      <sheetName val="DEC  2011 JEUDI (15)"/>
      <sheetName val="DEC  2011 MERC (14)"/>
      <sheetName val="DEC  2011 MARDI (13)"/>
      <sheetName val="DEC  2011 LUNDI (12)"/>
      <sheetName val="NOV 2011 DIM (11)"/>
      <sheetName val="NOV 2011 SAM (10)"/>
      <sheetName val="DEC  2011 VEND (9)"/>
      <sheetName val="DEC  2011 JEUDI (8)"/>
      <sheetName val="DEC  2011 MERC (7)"/>
      <sheetName val="DEC  2011 MARDI (6)"/>
      <sheetName val="DEP 2011 DEC (5) PATRY M"/>
      <sheetName val="DEC  2011 LUNDI (5)"/>
      <sheetName val="DEC  2011 VEND (02)"/>
      <sheetName val="DEC  2011 JEUDI (01)"/>
      <sheetName val="NOV 2011 MERC (30)"/>
      <sheetName val="NOV 2011 MARDI (29)"/>
      <sheetName val="NOV  2011 LUNDI  (28)"/>
      <sheetName val="NOV 2011 DIM (27)"/>
      <sheetName val="NOV 2011 SAM (26)"/>
      <sheetName val="NOV 2011 VEND (25)"/>
      <sheetName val="NOV 2011 JEUDI (24)"/>
      <sheetName val="NOV 2011 MERC (23)"/>
      <sheetName val="NOV 2011 MARDI (22)"/>
      <sheetName val="NOV  2011 LUNDI  (21)"/>
      <sheetName val="NOV 2011 DIM (20)"/>
      <sheetName val="NOV 2011 SAM (19)"/>
      <sheetName val="NOV 2011 VEND (18)"/>
      <sheetName val="NOV 2011 JEUDI (17)"/>
      <sheetName val="NOV 2011 MERC (16)"/>
      <sheetName val="NOV 2011 MARDI (15)"/>
      <sheetName val="NOV  2011 LUNDI  (14)"/>
      <sheetName val="OCT 2011 DIM (30)"/>
      <sheetName val="HOM DISP SAM-DIM  OCT (29)"/>
      <sheetName val="DEP 2011 OCT (27) MIKE"/>
      <sheetName val="DEP 2011 OCT (26) MIKE"/>
      <sheetName val="OCT 2011 DIM (23)"/>
      <sheetName val="OCT 2011 SAM (22)"/>
      <sheetName val="PHYSIO SANTE (21-10)"/>
      <sheetName val="BEDARD MICH (21-OCT)"/>
      <sheetName val="BEDARD MICH (20 OCT)"/>
      <sheetName val="OCT 2011 LUNDI  (31)"/>
      <sheetName val="OCT 2011 SAM (29)"/>
      <sheetName val="OCT 2011 VEND (28)"/>
      <sheetName val="OCT 2011 JEUDI (27)"/>
      <sheetName val="OCT 2011 MERC (26)"/>
      <sheetName val="OCT 2011 JEUDI (20)"/>
      <sheetName val="BEDARD MICH (19-OCT)"/>
      <sheetName val="OCT 2011 MARDI (25)"/>
      <sheetName val="OCT 2011 LUNDI  (24)"/>
      <sheetName val="OCT 2011 VEND (21)"/>
      <sheetName val="OCT 2011 MERC (19)"/>
      <sheetName val="OCT 2011 MARDI (18)"/>
      <sheetName val="OCT 2011 LUNDI  (17)"/>
      <sheetName val="OCT 2011 DIM (16)"/>
      <sheetName val="HOM DISP SAM-DIM SEPT(15)"/>
      <sheetName val="OCT 2011 SAM (15)"/>
      <sheetName val="OCT 2011 VEND (14)"/>
      <sheetName val="OCT 2011 JEUDI (13)"/>
      <sheetName val="OCT 2011 MERC (12)"/>
      <sheetName val="DEP 2011 OCT (11) PATRY M"/>
      <sheetName val="DEP 2011 OCT (11) MORIN M"/>
      <sheetName val="OCT 2011 MARDI (11)"/>
      <sheetName val="OCT 2011 LUNDI  (10)"/>
      <sheetName val="OCT 2011 DIM (9)"/>
      <sheetName val="HOM DISP SAM-DIM OCT(08)"/>
      <sheetName val="OCT 2011 SAM (8)"/>
      <sheetName val="OCT 2011 VEND (7)"/>
      <sheetName val="DEP 2011 OCT (6) MORIN  M"/>
      <sheetName val="OCT 2011 JEUDI (6)"/>
      <sheetName val="FEUILLE TEMP CPE (5 OCT)"/>
      <sheetName val="OCT 2011 MERC (5)"/>
      <sheetName val="OCT 2011 MARDI (4)"/>
      <sheetName val="DEP 2011 OCT (3) MORIN M"/>
      <sheetName val="OCT 2011 LUNDI  (3)"/>
      <sheetName val="SEPT 2011 JEUDI (29)"/>
      <sheetName val="DEP 2011 SEPT (28) P-LUC"/>
      <sheetName val="DEP 2011 SEPT (29) P-LUC"/>
      <sheetName val="SEPT 2011 MERC (28)"/>
      <sheetName val="DEP 2011 SEPT (27) MIKE "/>
      <sheetName val="SEPT 2011 MARDI (27)"/>
      <sheetName val="SEPT 2011 LUNDI  (26)"/>
      <sheetName val="DEP 2011 SEPT (26) MIKE"/>
      <sheetName val="DEP 2011 SEPT (26) MATH"/>
      <sheetName val="SEPT 2011 DIM (25)"/>
      <sheetName val="HOMME DISP SAM-DIM (24 SEPT)"/>
      <sheetName val="DEP 2011 SEPT (24)"/>
      <sheetName val="SEPT 2011 SAM (24)"/>
      <sheetName val="DEP 2011 SEPT (23)"/>
      <sheetName val="SEPT 2011 VEND (23)"/>
      <sheetName val="SEPT 2011 JEUDI (22)"/>
      <sheetName val="SEVIGNY JOHANNE SEPT 2011 (22)"/>
      <sheetName val="DEP 2011 SEPT (21) PATRY M"/>
      <sheetName val="SEPT 2011 MERC (21)"/>
      <sheetName val="SEPT 2011 MARDI (20)"/>
      <sheetName val="SEPT 2011 LUNDI  (19)"/>
      <sheetName val="SEPT 2011 DIM (18)"/>
      <sheetName val="HOMME DISP SAM-DIM (17 SEPT)"/>
      <sheetName val="DEP 2011 SEPT (17) MATHIEU"/>
      <sheetName val="SEPT 2011 SAM (17)"/>
      <sheetName val="DEP 2011 SEPT (16) MIKE"/>
      <sheetName val="SEPT 2011 VEND (16)"/>
      <sheetName val="SEPT 2011 JEUDI (15)"/>
      <sheetName val="DEP 2011 SEPT (14) PATYRY M"/>
      <sheetName val="SEPT 2011 MERC (14)"/>
      <sheetName val="SEPT 2011 MARDI (13)"/>
      <sheetName val="SEPT 2011 LUNDI  (12)"/>
      <sheetName val="SEPT 2011 DIM (11)"/>
      <sheetName val="RECORD STPHANE TEMP (10 SEPT)"/>
      <sheetName val="SEPT 2011 SAM (10)"/>
      <sheetName val="DEP 2011 AOUT (09) MATH"/>
      <sheetName val="SEPT 2011 VEND (09)"/>
      <sheetName val="RECORD STEPHANE SEPT (9)"/>
      <sheetName val="DESAULNIERS PAUL SEPT (9)"/>
      <sheetName val="FEUILLE TEMP(2 SEPT)"/>
      <sheetName val="SEPT 2011 JEUDI (08) F-TEMP"/>
      <sheetName val="SEPT 2011 JEUDI (08) MIKE"/>
      <sheetName val="DEP 2011 AOUT (08) MATH"/>
      <sheetName val="SEPT 2011 JEUDI (08) MATH"/>
      <sheetName val="SEPT 2011 MERC (07)"/>
      <sheetName val="SEPT 2011 MARDI (06)"/>
      <sheetName val="SEPT 2011 LUNDI  (05)"/>
      <sheetName val="SEPT 2011 DIM (04)"/>
      <sheetName val="SEPT 2011 SAM (03)"/>
      <sheetName val="DEP 2011 AOUT (2) MORIN M"/>
      <sheetName val="SEPT 2011 VEND (02)PACKING"/>
      <sheetName val="SEPT 2011 VEND (02)"/>
      <sheetName val="SEPT 2011 JEUDI (01)"/>
      <sheetName val="AOUT 2011 MERC (31)"/>
      <sheetName val="AOUT 2011 MARDI (30)"/>
      <sheetName val="AOUT 2011 LUNDI  (29)"/>
      <sheetName val="AOUT 2011 DIM (28)"/>
      <sheetName val="AOUT 2011 SAM (27)"/>
      <sheetName val="DEP 2011 AOUT (16)"/>
      <sheetName val="DEP 2011 AOUT (26) MEUNIER P-L"/>
      <sheetName val="DEP 2011 AOUT (26) PATRY M"/>
      <sheetName val="AOUT 2011 VEND (26)"/>
      <sheetName val="DEP 2011 AOUT (25) PATRY M"/>
      <sheetName val="AOUT 2011 JEUDI (25)"/>
      <sheetName val="AOUT 2011 MERC (24)"/>
      <sheetName val="DEP 2011 AOUT (23) PATRY M"/>
      <sheetName val="AOUT 2011 MARDI (23)"/>
      <sheetName val="AOUT 2011 LUNDI  (22)"/>
      <sheetName val="DEC (27)"/>
      <sheetName val="DEC (28)"/>
      <sheetName val="DEC (29)"/>
      <sheetName val="DEC (30)"/>
      <sheetName val="DEC (31)"/>
      <sheetName val="2011 JANV  (1)"/>
      <sheetName val="2011 JANV  (2)"/>
      <sheetName val="2011 JANV  (3)"/>
      <sheetName val="AV DÉC (3)"/>
      <sheetName val="DEP 2011 JANV (3) PATRY M"/>
      <sheetName val="2011 JANV  (4)"/>
      <sheetName val="DEP 2011 JANV (4 ) PATRY M"/>
      <sheetName val="2011 JANV  (5)"/>
      <sheetName val="DEP 2011 JANV (5) MIKE"/>
      <sheetName val="2011 JANV  (6)"/>
      <sheetName val="2011 JANV  (7)"/>
      <sheetName val="2011 JANV  (8)"/>
      <sheetName val="2011 JANV  (9)"/>
      <sheetName val="2011 JANV  (10)"/>
      <sheetName val="2011 JANV  (11)"/>
      <sheetName val="2011 JANV  (12)"/>
      <sheetName val="2011 JANV  (13)"/>
      <sheetName val="2011 JANV  (14)"/>
      <sheetName val="2011 JANV  (15)"/>
      <sheetName val="2011 JANV  (16)"/>
      <sheetName val="2011 JANV  (17)"/>
      <sheetName val="2011 JANV  (18)"/>
      <sheetName val="2011 JANV  (19)"/>
      <sheetName val="2011 JANV  (20)"/>
      <sheetName val="2011 JANV  (21)"/>
      <sheetName val="2011 JANV  (22)"/>
      <sheetName val="2011 JANV  (23)"/>
      <sheetName val="2011 JANV  (24)"/>
      <sheetName val="AV JANV (24) MIKE"/>
      <sheetName val="DEP 2011 JANV (24) MIKE"/>
      <sheetName val="2011 JANV  (25)"/>
      <sheetName val="DEP 2011 JANV (25) MIKE"/>
      <sheetName val="2011 JANV  (26)"/>
      <sheetName val="DEP 2011 JANV (26) MIKE"/>
      <sheetName val="AV JANV (27) MORIN M "/>
      <sheetName val="AV JANV (27) MATHIEU "/>
      <sheetName val="2011 JANV  (27)"/>
      <sheetName val="DEP 2011 JANV (27) MORIN MARY"/>
      <sheetName val="DEP 2011 JANV (27) MORIN MAT"/>
      <sheetName val="DEP 2011 JANV (27) MIKE"/>
      <sheetName val="2011 JANV  (28)"/>
      <sheetName val="2011 JANV  (29)"/>
      <sheetName val="2011 JANV  (30)"/>
      <sheetName val="2011 JANV  (31)"/>
      <sheetName val="DEP 2011 JANV (31 )MIKE P"/>
      <sheetName val="2011 FEV  MARDI (1)"/>
      <sheetName val="DEP 2011 FEV (01) MIKE P "/>
      <sheetName val="DEP 2011 FEV (01) MATHIEU"/>
      <sheetName val="2011 FEV MERC (2)"/>
      <sheetName val="DEP 2011 FEV (02) RONALD"/>
      <sheetName val="2011 FEV JEUDI (3)"/>
      <sheetName val="2011 FEV VEND (4)"/>
      <sheetName val="2011 FEV SAM (5)"/>
      <sheetName val="2011 FEV DIM (6)"/>
      <sheetName val="LUNDI  FEV 2011 (7)"/>
      <sheetName val="MARDI  FEV 2011 (8)"/>
      <sheetName val="MERC  FEV 2011 (9)"/>
      <sheetName val="JEUDI  FEV 2011 (010)"/>
      <sheetName val="VEND  FEV 2011 (011)"/>
      <sheetName val="SAMEDI FEV 2011 (012)"/>
      <sheetName val=" DIMANCHE FEV 2011 (013)"/>
      <sheetName val="LUNDI  FEV  2011 (7)"/>
      <sheetName val=" MARDI FEV 2011 (8)"/>
      <sheetName val="MERC FEV 2011 (9)"/>
      <sheetName val="JEUDI  FEV 2011 (10)"/>
      <sheetName val="VEND  FEV 2011 (11)"/>
      <sheetName val="SAMEDI  FEV 2011 (12)"/>
      <sheetName val=" DIMANCHE FEV 2011 (13)"/>
      <sheetName val="LUNDI  FEV  2011 (14)"/>
      <sheetName val="DEP 2011 FEV (14)MIKE P "/>
      <sheetName val="MARDI  FEV 2011 (15)"/>
      <sheetName val="MERC FEV 2011 (16)"/>
      <sheetName val="DEP 2011 FEV (16)MIKE P"/>
      <sheetName val="JEUDI  FEV 2011 (17)"/>
      <sheetName val="VEND  FEV 2011 (18)"/>
      <sheetName val="SAMEDI  FEV 2011 (19)"/>
      <sheetName val=" DIMANCHE FEV 2011 (20)"/>
      <sheetName val="LUNDI  FEV  2011 (21)"/>
      <sheetName val="MARDI  FEV 2011 (22)"/>
      <sheetName val="MERC FEV 2011 (23)"/>
      <sheetName val="JEUDI  FEV 2011 (24)"/>
      <sheetName val="VEND  FEV 2011 (25)"/>
      <sheetName val="SAMEDI  FEV 2011 (26)"/>
      <sheetName val=" DIMANCHE FEV 2011 (27)"/>
      <sheetName val="LUNDI  FEV  2011 (28)"/>
      <sheetName val="MARDI  MARS 2011 (01)"/>
      <sheetName val="MERC  MARS 2011 (02)"/>
      <sheetName val="JEUDI  MARS 2011 (03"/>
      <sheetName val="VEND  MARS 2011 (04)"/>
      <sheetName val="SAMEDI MARS 2011 (5)"/>
      <sheetName val=" DIMANCHE MARS 2011 (6)"/>
      <sheetName val="JEUDI  MARS 2011 (31)"/>
      <sheetName val="DEP 2011 MAI (30) PATRY M"/>
      <sheetName val="MAI  2011 DIM (29)"/>
      <sheetName val="MAI 2011 SAM (28)"/>
      <sheetName val="MAI 2011 VEND (27)"/>
      <sheetName val="MAI 2011 JEUDI (26)"/>
      <sheetName val="MAI 2011 MERC (25)"/>
      <sheetName val="MAI 2011 MARDI (24)"/>
      <sheetName val="MAI 2011 LUNDI  (23)"/>
      <sheetName val="MAI  2011 DIM (22)"/>
      <sheetName val="MAI 2011 SAM (21)"/>
      <sheetName val="DEP 2011 MAI (20) MATHIEU M"/>
      <sheetName val="DEP 2011 MAI (20) MIKE P"/>
      <sheetName val="MAI 2011 VEND (20)"/>
      <sheetName val="MAI 2011 JEUDI (19)"/>
      <sheetName val="MAI 2011 MERC (18)"/>
      <sheetName val="MAI 2011 MARDI (17)"/>
      <sheetName val="DEP 2011 MAI (16) P-LUC M"/>
      <sheetName val="MAI 2011 LUNDI  (16)"/>
      <sheetName val="MAI  2011 DIM (15)"/>
      <sheetName val="MAI 2011 SAM (14)"/>
      <sheetName val="MAI 2011 VEND (13)"/>
      <sheetName val="DEP 2011 MAI (12) PATRY M"/>
      <sheetName val="MAI 2011 JEUDI (12)"/>
      <sheetName val="MAI 2011 MERC (11)"/>
      <sheetName val="MAI 2011 MARDI (10)"/>
      <sheetName val="DEP 2011 MAI (9) P-LUC MEUNIER"/>
      <sheetName val="DEP 2011 MAI (10) MIKE P"/>
      <sheetName val="MAI 2011 LUNDI  (9)"/>
      <sheetName val="MAI  2011 DIM (8)"/>
      <sheetName val="MAI 2011 SAM (7)"/>
      <sheetName val="DEP 2011 MAI (6) MIKE P"/>
      <sheetName val="MAI 2011 VEND (6)"/>
      <sheetName val="DEP 2011 MAI (5) PATRY M"/>
      <sheetName val="MAI 2011 JEUDI (5)"/>
      <sheetName val="DEP 2011 MAI (4) PATRY M"/>
      <sheetName val="MAI 2011 MERC (4)"/>
      <sheetName val="MAI 2011 MARDI (3)"/>
      <sheetName val="MAI 2011 LUNDI  (2)"/>
      <sheetName val="DEP 2011 MAI(2) MIKE P"/>
      <sheetName val="DEP 2011 MAI(2) P-LUC M"/>
      <sheetName val="AVRIL 2011 SAM (30)"/>
      <sheetName val="AVRIL 2011 VEND (29)"/>
      <sheetName val="AVRIL 2011 JEUDI (28)"/>
      <sheetName val="AVRIL 2011 MERC (27)"/>
      <sheetName val="DEP 2011 AVR(26) PATRY M"/>
      <sheetName val="AVRIL 2011 MARDI (26)"/>
      <sheetName val="AVRIL 2011 LUNDI  (25)"/>
      <sheetName val="AVRIL 2011 DIM (24)"/>
      <sheetName val="AVRIL 2011 SAM (23)"/>
      <sheetName val="AVRIL 2011 VEND (22)"/>
      <sheetName val="AVRIL 2011 JEUDI (21)"/>
      <sheetName val="AVRIL 2011 MERC (20)"/>
      <sheetName val="AVRIL 2011 MARDI (19)"/>
      <sheetName val="AVRIL 2011 LUNDI  (18)"/>
      <sheetName val="AVRIL 2011 DIM (17)"/>
      <sheetName val="AVRIL 2011 SAM (16)"/>
      <sheetName val="AVRIL 2011 VEND (15)"/>
      <sheetName val="AVRIL 2011 JEUDI (14)"/>
      <sheetName val="AVRIL 2011 MERC (13)"/>
      <sheetName val="AVRIL 2011 MARDI (12)"/>
      <sheetName val="AVRIL 2011 LUNDI  (11)"/>
      <sheetName val="AVRIL 2011 DIM (10)"/>
      <sheetName val="AVRIL 2011 SAM (09)"/>
      <sheetName val="AVRIL 2011 VEND (08)"/>
      <sheetName val="AVRIL 2011 JEUDI (07)"/>
      <sheetName val="AVRIL 2011 MERC (06)"/>
      <sheetName val="AVRIL 2011 MARDI (05)"/>
      <sheetName val="DEP 2011 AVR(5) PATRY"/>
      <sheetName val="AVRIL 2011 LUNDI  (04)"/>
      <sheetName val="DIMANCHE AVRIL 2011 (3)"/>
      <sheetName val="SAMEDI AVRIL 2011 (2)"/>
      <sheetName val="AVRIL 2011 VEND (1)"/>
      <sheetName val="SAMEDI MARS 2011 (12)"/>
      <sheetName val=" DIMANCHE MARS 2011 (13)"/>
      <sheetName val="MERC  MARS 2011 (30)"/>
      <sheetName val="DEP 2011 mars (29) PATRY M"/>
      <sheetName val="MARDI  MARS 2011 (29)"/>
      <sheetName val="DEP 2011 mar (28) MEUNIER PL"/>
      <sheetName val="DEP 2011 mars (28) PATRY M"/>
      <sheetName val="LUNDI  MARS 2011 (29)"/>
      <sheetName val=" DIMANCHE MARS 2011 (27)"/>
      <sheetName val="SAMEDI MARS 2011 (26)"/>
      <sheetName val="VEND  MARS 2011 (25)"/>
      <sheetName val="JEUDI  MARS 2011 (24)"/>
      <sheetName val="MERC  MARS 2011 (23)"/>
      <sheetName val="MARDI  MARS 2011 (22)"/>
      <sheetName val="LUNDI  MARS 2011 (21)"/>
      <sheetName val="DEP 2011 FEV (18) MIKE P"/>
      <sheetName val="VEND  MARS 2011 (18)"/>
      <sheetName val="JEUDI  MARS 2011 (17)"/>
      <sheetName val="MERC  MARS 2011 (16)"/>
      <sheetName val="MARDI  MARS 2011 (15)"/>
      <sheetName val="LUNDI  MARS 2011 (14)"/>
      <sheetName val="VEND  MARS 2011 (11)"/>
      <sheetName val="JEUDI  MARS 2011 (10)"/>
      <sheetName val="DEP 2011 FEV (09) LAMARRE M"/>
      <sheetName val="MERC  MARS 2011 (9)"/>
      <sheetName val="MARDI  MARS 2011 (8)"/>
      <sheetName val="LUNDI  MARS 2011 (7)"/>
      <sheetName val="SAMEDI MARS 2011 (19)"/>
      <sheetName val=" DIMANCHE MARS 2011 (20)"/>
      <sheetName val="MARDI  MARS 2011 (1)"/>
      <sheetName val="MERC  MARS 2011 (2)"/>
      <sheetName val="JEUDI  MARS 2011 (3)"/>
      <sheetName val="VEND  MARS 2011 (4)"/>
      <sheetName val="SAMEDI  MARS 2011 (5)"/>
      <sheetName val=" DIMANCHE  MARS 2011 (6)"/>
      <sheetName val="JUIL  2011 DIM (31)"/>
      <sheetName val="JUIL 2011 SAM (30)"/>
      <sheetName val="JUIL 2011 VEND (29)"/>
      <sheetName val="DEP 2011 JUIL (29) MEUNIER PL"/>
      <sheetName val="DEP 2011 JUIL (28) PATRY M"/>
      <sheetName val="JUIL 2011 JEUDI (28)"/>
      <sheetName val="DEP 2011 JUIL (27) PATRY M"/>
      <sheetName val="JUIL 2011 MERC (27)"/>
      <sheetName val="JUIL 2011 MARDI (26)"/>
      <sheetName val="JUIL 2011 LUNDI  (25)"/>
      <sheetName val="JUIL  2011 DIM (24)"/>
      <sheetName val="JUIL 2011 SAM (23)"/>
      <sheetName val="DEP 2011 JUIL (22) PATRY M"/>
      <sheetName val="JUIL 2011 VEND (22)"/>
      <sheetName val="JUIL 2011 JEUDI (21)"/>
      <sheetName val="DEP 2011 JUIL (20) MORIN M"/>
      <sheetName val="JUIL 2011 MERC (20)"/>
      <sheetName val="DEP 2011 JUIL (19) MORIN M"/>
      <sheetName val="JUIL 2011 MARDI (19)"/>
      <sheetName val="DEP 2011 JUIL (18)"/>
      <sheetName val="JUIL 2011 LUNDI  (18)"/>
      <sheetName val="JUIL  2011 DIM (17)"/>
      <sheetName val="JUIL 2011 SAM (16)"/>
      <sheetName val="DEP 2011 JUIL (15)MIKE"/>
      <sheetName val="DEP 2011 JUIL (15) MORIN M"/>
      <sheetName val="JUIL 2011 VEND (15)"/>
      <sheetName val="JUIL 2011 JEUDI (14)"/>
      <sheetName val="JUIL 2011 MERC (13)"/>
      <sheetName val="DEP 2011 JUIL (13)PATRY M"/>
      <sheetName val="DEP 2011 JUIL (12) PATRY M"/>
      <sheetName val="JUIL 2011 MARDI (12) EMBALLEUR"/>
      <sheetName val="JUIL 2011 MARDI (12)"/>
      <sheetName val="DEP 2011 JUIL (11)MEUNIER"/>
      <sheetName val="JUIL 2011 LUNDI  (11)"/>
      <sheetName val="JUIL  2011 DIM (10)"/>
      <sheetName val="JUIL 2011 SAM (9)"/>
      <sheetName val="DEP 2011 JUIL (8) LABONTE L"/>
      <sheetName val="DEP 2011 JUIL (8) PATRY M"/>
      <sheetName val="JUIL 2011 VEND (8)"/>
      <sheetName val="DEP 2011 JUIL (7) PATRY M"/>
      <sheetName val="DEP 2011 JUIL (7) LABONTE L"/>
      <sheetName val="JUIL 2011 JEUDI (7)"/>
      <sheetName val="DEP 2011 JUIL (6) LABONTE"/>
      <sheetName val="JUIL 2011 MERC (6)"/>
      <sheetName val="DEP 2011 JUIL (5) PATRY M"/>
      <sheetName val="JUIL 2011 MARDI (5)"/>
      <sheetName val="DEP 2011 JUIL (4)NORMANDE"/>
      <sheetName val="DEP 2011 JUIL (4) PATRY M"/>
      <sheetName val="AV JUIL (4) PATRY M"/>
      <sheetName val="JUIL 2011 LUNDI  (4)"/>
      <sheetName val="JUIL  2011 DIM (3)"/>
      <sheetName val="JUIL 2011 SAM (2)"/>
      <sheetName val="DEP 2011 JUIL (01) MORIN M"/>
      <sheetName val="JUIL 2011 VEND (1)"/>
      <sheetName val="HOMME DISP VEND (01-07-2011)"/>
      <sheetName val="DEP 2011 JUIN (30) PATRY M"/>
      <sheetName val="DEP 2011 JUIN (30) NORM"/>
      <sheetName val="DEP 2011 JUIN (30) MORIN M"/>
      <sheetName val="JUIN 2011 JEUDI (30)"/>
      <sheetName val="JUIN 2011 JEUDI (30) EMBALL"/>
      <sheetName val="DEP 2011 JUIN (29) PATRY M"/>
      <sheetName val="JUIN 2011 MERC (29)"/>
      <sheetName val="DEP 2011 JUIN (28) MEUNIER P-L"/>
      <sheetName val="DEP 2011 JUIN (28) PATRY M"/>
      <sheetName val="JUIN 2011 MARDI (28) EMBALLEUR"/>
      <sheetName val="JUIN 2011 MARDI (28)"/>
      <sheetName val="DEP 2011 JUIN (27) LANGLOIS (2)"/>
      <sheetName val="DEP 2011 JUIN (27) PATRY M"/>
      <sheetName val="JUIN 2011 LUNDI  (27) EMBALL"/>
      <sheetName val="JUIN 2011 LUNDI  (27)"/>
      <sheetName val="HOMME DISP (26-6-11)"/>
      <sheetName val="DEP 2011 JUIN (26) RONALD"/>
      <sheetName val="JUIN  2011 DIM (26)"/>
      <sheetName val="juin 2011 SAM (25)"/>
      <sheetName val="JUIN 2011 VEND (24)"/>
      <sheetName val="JUIN 2011 JEUDI (23)"/>
      <sheetName val="DEP 2011 JUIN (23) PATRY MJ"/>
      <sheetName val="JUIN 2011 MERC (22)"/>
      <sheetName val="JUIN 2011 MARDI (21)"/>
      <sheetName val="JUIN 2011 LUNDI  (20)"/>
      <sheetName val="JUIN  2011 DIM (19)"/>
      <sheetName val="juin 2011 SAM (18)"/>
      <sheetName val="DEP 2011 JUIN (17) MIKE P"/>
      <sheetName val="JUIN 2011 VEND (17)"/>
      <sheetName val="DEP 2011 JUIN (16) MIKE"/>
      <sheetName val="DEP 2011 JUIN (16) P-LUC M"/>
      <sheetName val="JUIN 2011 JEUDI (16)"/>
      <sheetName val="JUIN 2011 MERC (15)"/>
      <sheetName val="Feuil1"/>
      <sheetName val="DEP 2011 JUIN (14)MIKE P"/>
      <sheetName val="DEP 2011 JUIN (14)  MEUNIER (2)"/>
      <sheetName val="JUIN 2011 MARDI  (14)"/>
      <sheetName val="DEP 2011 JUIN (13)MIKE P."/>
      <sheetName val="DEP 2011 JUIN (13)  MEUNIER P-L"/>
      <sheetName val="JUIN 2011 LUNDI  (13) 2"/>
      <sheetName val="JUIN 2011 LUNDI  (13)"/>
      <sheetName val="JUIN  2011 DIM (12)"/>
      <sheetName val="DEP 2011 JUIN (11) MORIN M"/>
      <sheetName val="juin 2011 SAM (11)"/>
      <sheetName val="JUIN 2011 VEND (10)"/>
      <sheetName val="JUIN 2011 JEUDI (09)"/>
      <sheetName val="DEP 2011 JUIN (8) PATRY M"/>
      <sheetName val="JUIN 2011 MERC (08)"/>
      <sheetName val="JUIN 2011 MARDI (07)"/>
      <sheetName val="JUIN 2011 LUNDI  (06)"/>
      <sheetName val="JUIN  2011 DIM (05)"/>
      <sheetName val="DEP 2011 JUIN (4) MORIN MAT"/>
      <sheetName val="juin 2011 SAM (04)"/>
      <sheetName val="DEP 2011 JUIN (3) MEUNIER P-LUC"/>
      <sheetName val="DEP 2011 JUIN (3) MIKE P"/>
      <sheetName val="JUIN 2011 VEND (03)"/>
      <sheetName val="JUIN 2011 JEUDI (02)"/>
      <sheetName val="JUIN 2011 MERC (01)"/>
      <sheetName val="AV JUIN (1) MIKE P"/>
      <sheetName val="DEP 2011 JUIN (1) PATRY M"/>
      <sheetName val="DEP 2011 JUIN (2) PATRY M"/>
      <sheetName val="DEP 2011 MAI (1) DEMERS"/>
      <sheetName val="MAI 2011 MARDI (31)"/>
      <sheetName val="MAI 2011 LUNDI  (30)"/>
      <sheetName val="SEVIGNY JOHANNE MAI 2011 (3)"/>
      <sheetName val="AOUT 2011 DIM (21)"/>
      <sheetName val="AOUT 2011 SAM (20)"/>
      <sheetName val="AOUT 2011 VEND (19)"/>
      <sheetName val="AOUT 2011 JEUDI (18)"/>
      <sheetName val="DEP 2011 AOUT (17) PATRY M"/>
      <sheetName val="AOUT 2011 MERC (17)"/>
      <sheetName val="DEP 2011 AOUT (16) PATRY M"/>
      <sheetName val="AOUT 2011 MARDI (16)"/>
      <sheetName val="AOUT 2011 LUNDI  (15)"/>
      <sheetName val="AOUT 2011 DIM (14)"/>
      <sheetName val="JUIL HOMME DISP SAM-DIM (13)"/>
      <sheetName val="AOUT 2011 SAM (13)"/>
      <sheetName val="DEP 2011 AOUT (12) PATRY M"/>
      <sheetName val="AOUT 2011 VEND (12)"/>
      <sheetName val="DEP 2011 AOUT (11) MORIN M"/>
      <sheetName val="DEP 2011 AOUT (11) MEUNIER P-L"/>
      <sheetName val="DEP 2011 AOUT (11) PATRY M"/>
      <sheetName val="AOUT 2011 JEUDI (11)"/>
      <sheetName val="DEP 2011 AOUT (10) PATRY M"/>
      <sheetName val="AOUT 2011 MERC (10)"/>
      <sheetName val="AV AOUT (9) PATRY M"/>
      <sheetName val="DEP 2011 AOUT (9) MORIN MAT"/>
      <sheetName val="DEP 2011 AOUT (9) PATRY M"/>
      <sheetName val="AOUT 2011 MARDI (09)"/>
      <sheetName val="DEP 2011 AOUT (8) MORIN M"/>
      <sheetName val="DEP 2011 AOUT (8) PATRY M"/>
      <sheetName val="AOUT 2011 LUNDI  (08)"/>
      <sheetName val="AOUT 2011 DIM (07)"/>
      <sheetName val="AOUT 2011 SAM (06)"/>
      <sheetName val="DEP 2011 AOUT (5) PATRY M"/>
      <sheetName val="AOUT 2011 VEND (05)"/>
      <sheetName val="DEP 2011 AOUT (4)"/>
      <sheetName val="AOUT 2011 JEUDI (04)"/>
      <sheetName val="FACT DESAULNIERS AOUT 2011 (4 )"/>
      <sheetName val="FACT DESAULNIERS AOUT 2011 (5)"/>
      <sheetName val="AOUT 2011 MERC (03)"/>
      <sheetName val="AOUT 2011 MARDI (02)"/>
      <sheetName val="DEP 2011 AOUT (1) PATRY M"/>
      <sheetName val="DEP 2011 AOUT (1) MEUNIER P-L"/>
      <sheetName val="AOUT 2011 LUNDI  (01)"/>
      <sheetName val="NOV 2011 DIM (13)"/>
      <sheetName val="NOV 2011 SAM (12)"/>
      <sheetName val="NOV 2011 VEND (11)"/>
      <sheetName val="NOV 2011 JEUDI (10)"/>
      <sheetName val="NOV 2011 MERC (9)"/>
      <sheetName val="NOV 2011 MARDI (8)"/>
      <sheetName val="NOV  2011 LUNDI  (7)"/>
      <sheetName val="NOV 2011 DIM (6)"/>
      <sheetName val="HOM DISP SAM-DIM  NOV (5)"/>
      <sheetName val="NOV 2011 SAM (5)"/>
      <sheetName val="NOV 2011 VEND (4)"/>
      <sheetName val="DEP 2011 NOV (3) PATRY M"/>
      <sheetName val="NOV 2011 JEUDI (3)"/>
      <sheetName val="DEP 2011 NOV (2)"/>
      <sheetName val="NOV 2011 MERC (2) EXTERIEUR"/>
      <sheetName val="NOV 2011 MERC (2) LOCAL"/>
      <sheetName val="DEP 2011 NOV (1) PATRY M"/>
      <sheetName val="NOV 2011 MARDI (1)"/>
      <sheetName val="SEVIGNY JOHANNE ANNUEL12"/>
      <sheetName val="SEVIGNY JOHANNE ANNUEL 12"/>
      <sheetName val="LECLERC ALEXANDRE ANNUEL12"/>
      <sheetName val="LECLERC ALEXANDRE JANV 12"/>
      <sheetName val="LECLERC ALEXANDRE FEV 12"/>
      <sheetName val="LECLERC ALEXANDRE MARS 12"/>
      <sheetName val="LECLERC ALEXANDRE AVR 12"/>
      <sheetName val="LECLERC ALEXANDRE JUIN 12"/>
      <sheetName val="LECLERC ALEXANDRE JUIL 12"/>
      <sheetName val="LECLERC ALEXANDRE AOUT 12"/>
      <sheetName val="LECLERC ALEXANDRE SEPT 12"/>
      <sheetName val="LECLERC ALEXANDRE OCT 12"/>
      <sheetName val="LECLERC ALEXANDRE NOV 12"/>
      <sheetName val="LECLERC ALEXANDRE DEC 12"/>
      <sheetName val="CASAVANT MANUEL ANNUEL12"/>
      <sheetName val="CASAVANT MANUEL JANV 12"/>
      <sheetName val="CASAVANT MANUEL FEV 12"/>
      <sheetName val="CASAVANT MANUEL MARS 12"/>
      <sheetName val="CASAVANT MANUEL AVR 12"/>
      <sheetName val="CASAVANT MANUEL JUIL 12"/>
      <sheetName val="CASAVANT MANUEL AOUT 12"/>
      <sheetName val="CASAVANT MANUEL SEPT 12"/>
      <sheetName val="CASAVANT MANUEL NOV 12"/>
      <sheetName val="CASAVANT MANUEL OCT 12"/>
      <sheetName val="CASAVANT MANUEL DEC 12"/>
      <sheetName val="MORIN FREDERIC ANNUEL12"/>
      <sheetName val="MORIN FREDERIC JANV 12"/>
      <sheetName val="MORIN FREDERIC FEV 12"/>
      <sheetName val="MORIN FREDERIC MARS 12"/>
      <sheetName val="MORIN FREDERIC AVR 12"/>
      <sheetName val="LANGLOIS MARCEL ANNUEL12"/>
      <sheetName val="LANGLOIS MARCEL JANV 12"/>
      <sheetName val="LANGLOIS MARCEL FEV 12"/>
      <sheetName val="LANGLOIS MARCEL MARS 12"/>
      <sheetName val="LANGLOIS MARCEL AVR 12"/>
      <sheetName val="LANGLOIS MARCEL SEPT 12"/>
      <sheetName val="LANGLOIS MARCEL NOV 12"/>
      <sheetName val="LANGLOIS MARCEL OCT 12"/>
      <sheetName val="LANGLOIS MARCEL DEC 12"/>
      <sheetName val="MORIN FREDERIC SEPT 12"/>
      <sheetName val="MORIN FREDERIC NOV 12"/>
      <sheetName val="MORIN FREDERIC OCT 12"/>
      <sheetName val="MORIN FREDERIC DEC 12"/>
      <sheetName val="DEMERS STEPHANE ANNUEL12"/>
      <sheetName val="DEMERS STEPHANE JANV 12"/>
      <sheetName val="DEMERS STEPHANE FEV 12"/>
      <sheetName val="DEMERS STEPHANE MARS 12"/>
      <sheetName val="DEMERS STEPHANE AVR 12"/>
      <sheetName val="DEMERS STEPHANE JUIL 12"/>
      <sheetName val="DEMERS STEPHANE AOUT 12"/>
      <sheetName val="DEMERS STEPHANE SEPT 12"/>
      <sheetName val="DEMERS STEPHANE NOV 12"/>
      <sheetName val="DEMERS STEPHANE OCT 12"/>
      <sheetName val="DEMERS STEPHANE DEC 12"/>
      <sheetName val="THERRIEN JONATHAN ANNUEL12"/>
      <sheetName val="THERRIEN JONATHAN JANV 12"/>
      <sheetName val="THERRIEN JONATHAN FEV 12"/>
      <sheetName val="THERRIEN JONATHAN MARS 12"/>
      <sheetName val="THERRIEN JONATHAN AVR 12"/>
      <sheetName val="BOISVERT SEBASTIEN ANNUEL12"/>
      <sheetName val="BOISVERT SEBASTIEN JANV 12"/>
      <sheetName val="BOISVERT SEBASTIEN FEV 12"/>
      <sheetName val="BOISVERT SEBASTIEN MARS 12"/>
      <sheetName val="BOISVERT SEBASTIEN AVR 12"/>
      <sheetName val="BOISVERT SEBASTIEN AOUT 12"/>
      <sheetName val="BOISVERT SEBASTIEN SEPT 12"/>
      <sheetName val="BOISVERT SEBASTIEN NOV 12"/>
      <sheetName val="BOISVERT SEBASTIEN OCT 12"/>
      <sheetName val="BOISVERT SEBASTIEN  DEC 12 "/>
      <sheetName val="THERRIEN JONATHAN JUIL 12"/>
      <sheetName val="THERRIEN JONATHAN AOUT 12"/>
      <sheetName val="THERRIEN JONATHAN SEPT 12"/>
      <sheetName val="THERRIEN JONATHAN NOV 12"/>
      <sheetName val="THERRIEN JONATHAN OCT 12"/>
      <sheetName val="THERRIEN JONATHAN DEC 12"/>
      <sheetName val="BEAULIEU BILLY JANV 12"/>
      <sheetName val="BEAULIEU BILLY FEV 12"/>
      <sheetName val="BEAULIEU BILLY MARS 12"/>
      <sheetName val="BEAULIEU BILLY AVR 12"/>
      <sheetName val="BEAULIEU BILLY MAI 12"/>
      <sheetName val="BEAULIEU BILLY AOUT 12"/>
      <sheetName val="BEAULIEU BILLY SEPT 12"/>
      <sheetName val="BEAULIEU BILLY NOV 12"/>
      <sheetName val="BEAULIEU BILLY OCT 12"/>
      <sheetName val="BEAULIEU BILLY DEC 12"/>
      <sheetName val="STEVEN BROCHU ANNUEL12"/>
      <sheetName val="STEVEN BROCHU JANV 12"/>
      <sheetName val="STEVEN BROCHU FEV 12"/>
      <sheetName val="STEVEN BROCHU MARS 12"/>
      <sheetName val="STEVEN BROCHU AVR 12"/>
      <sheetName val="STEVEN BROCHU MAI 12"/>
      <sheetName val="STEVEN BROCHU JUIL 12"/>
      <sheetName val="STEVEN BROCHU AOUT 12"/>
      <sheetName val="STEVEN BROCHU SEPT 12"/>
      <sheetName val="STEVEN BROCHU NOV 12"/>
      <sheetName val="STEVEN BROCHU OCT 12"/>
      <sheetName val="STEVEN BROCHU DEC 12"/>
      <sheetName val="PELLERIN SERGE ANNUEL12"/>
      <sheetName val="PELLERIN SERGE JANV 12"/>
      <sheetName val="PELLERIN SERGE FEV 12"/>
      <sheetName val="PELLERIN SERGE MARS 12"/>
      <sheetName val="PELLERIN SERGE AVR 12"/>
      <sheetName val="PELLERIN SERGE MAI 12"/>
      <sheetName val="PELLERIN SERGE JUIL 12"/>
      <sheetName val="PELLERIN SERGE AOUT 12"/>
      <sheetName val="PELLERIN SERGE SEPT 12"/>
      <sheetName val="PELLERIN SERGE OCT 12"/>
      <sheetName val="PELLERIN SERGE NOV 12"/>
      <sheetName val="PELLERIN SERGE DEC 12"/>
      <sheetName val="ALVAREZ AEYDO ANNUEL12"/>
      <sheetName val="ALVAREZ AEYDO JANV 12"/>
      <sheetName val="ALVAREZ AEYDO FEV 12"/>
      <sheetName val="ALVAREZ AEYDO MARS 12"/>
      <sheetName val="ALVAREZ AEYDO AVR 12"/>
      <sheetName val="ALVAREZ AEYDO MAI 12"/>
      <sheetName val="ALVAREZ AEYDO SEPT 12"/>
      <sheetName val="ALVAREZ AEYDO OCT 12"/>
      <sheetName val="ALVAREZ AEYDO NOV 12"/>
      <sheetName val="ALVAREZ AEYDO DEC 12"/>
      <sheetName val="LEPINE JACQUES ANNUEL12"/>
      <sheetName val="LEPINE JACQUES JANV 12"/>
      <sheetName val="LEPINE JACQUES FEV 12"/>
      <sheetName val="LEPINE JACQUES MARS 12"/>
      <sheetName val="LEPINE JACQUES AVR 12"/>
      <sheetName val="LEPINE JACQUES MAI 12"/>
      <sheetName val="LEPINE JACQUES JUIL 12"/>
      <sheetName val="LEPINE JACQUES AOUT 12"/>
      <sheetName val="LEPINE JACQUES SEPT 12"/>
      <sheetName val="LEPINE JACQUES OCT 12"/>
      <sheetName val="LEPINE JACQUES NOV 12"/>
      <sheetName val="LEPINE JACQUES DEC 12"/>
      <sheetName val="ROY PIERRE-LUC ANNUEL12"/>
      <sheetName val="ROY PIERRE-LUC JANV 12"/>
      <sheetName val="ROY PIERRE-LUC FEV 12"/>
      <sheetName val="ROY PIERRE-LUC MARS 12"/>
      <sheetName val="ROY PIERRE-LUC AVR 12"/>
      <sheetName val="ROY PIERRE-LUC MAI 12"/>
      <sheetName val="ROY PIERRE-LUC AOUT 12"/>
      <sheetName val="ROY PIERRE-LUC SEPT 12"/>
      <sheetName val="ROY PIERRE-LUC OCT 12"/>
      <sheetName val="ROY PIERRE-LUC NOV 12"/>
      <sheetName val="ROY PIERRE-LUC DEC 12"/>
      <sheetName val="MALTAIS RAPHAEL ANNUEL12"/>
      <sheetName val="MALTAIS RAPHAEL JANV 12"/>
      <sheetName val="MALTAIS RAPHAEL FEV 12"/>
      <sheetName val="MALTAIS RAPHAEL MARS 12"/>
      <sheetName val="MALTAIS RAPHAEL AVR 12"/>
      <sheetName val="MALTAIS RAPHAEL MAI 12"/>
      <sheetName val="MALTAIS RAPHAEL JUIN 12"/>
      <sheetName val="MALTAIS RAPHAEL JUIL 12"/>
      <sheetName val="MALTAIS RAPHAEL SEPT 12"/>
      <sheetName val="MALTAIS RAPHAEL OCT 12"/>
      <sheetName val="MALTAIS RAPHAEL NOV 12"/>
      <sheetName val="MALTAIS RAPHAEL DEC 12"/>
      <sheetName val="DEP 2012 AOUT "/>
      <sheetName val="HOM DISP SAM-DIM  JUIN ()"/>
      <sheetName val="CASAVANT MANUEL MAI 12"/>
      <sheetName val="DEMERS STEPHANE MAI 12"/>
      <sheetName val="DEMERS STEPHANE JUIN 12"/>
      <sheetName val="BOISVERT SEBASTIEN MAI 12"/>
      <sheetName val="BOISVERT SEBASTIEN JUIN 12"/>
      <sheetName val="THERRIEN JONATHAN MAI 12"/>
      <sheetName val="LECLERC ALEXANDRE MAI 12"/>
      <sheetName val="MORIN FREDERIC MAI 12"/>
      <sheetName val="MALTAIS RAPHAEL AOUT 12"/>
      <sheetName val="BOISVERT SEBASTIEN JUIL 12"/>
      <sheetName val="ROY PIERRE-LUC JUIN 12"/>
      <sheetName val="LEPINE JACQUES JUIN 12"/>
      <sheetName val="BEAULIEU BILLY ANNUEL12"/>
      <sheetName val="BEAULIEU BILLY JUIN 12"/>
      <sheetName val="ROY PIERRE-LUC JUIL 12"/>
      <sheetName val="BEAULIEU BILLY JUIL 12"/>
      <sheetName val="ALVAREZ AEYDO JUIN 12"/>
      <sheetName val="ALVAREZ AEYDO JUIL 12"/>
      <sheetName val="CASAVANT MANUEL JUIN 12"/>
      <sheetName val="MORIN FREDERIC JUIN 12"/>
      <sheetName val="ALVAREZ AEYDO AOUT 12"/>
      <sheetName val="MORIN FREDERIC JUIL 12"/>
      <sheetName val="MORIN FREDERIC AOUT 12"/>
      <sheetName val="PELLERIN SERGE JUIN 12"/>
      <sheetName val="THERRIEN JONATHAN JUIN 12"/>
      <sheetName val="STEVEN BROCHU JUIN 12"/>
      <sheetName val="LANGLOIS MARCEL MAI 12"/>
      <sheetName val="LANGLOIS MARCEL JUIN 12"/>
      <sheetName val="LANGLOIS MARCEL JUIL 12"/>
      <sheetName val="LANGLOIS MARCEL AOUT 12"/>
      <sheetName val="SEVIGNY JOHANNE JUIL 12 (NIL)"/>
      <sheetName val="HOM DISP SAM-DIM  SEPT (01)"/>
      <sheetName val="SEPT 2012"/>
      <sheetName val="AOUT 2012 (31) VEND"/>
      <sheetName val="AOUT 2012 (30) JEUDI"/>
      <sheetName val="AOUT 2012 (29) MERC"/>
      <sheetName val="AOUT 2012 (28) MARDI"/>
      <sheetName val="AOUT 2012 (27) LUNDI"/>
      <sheetName val="AOUT 2012 (26) DIM"/>
      <sheetName val="AOUT 2012 ( (25) SAM"/>
      <sheetName val="DEP 2012 AOUT  (24) MEUNIER P-L"/>
      <sheetName val="DEP 2012 AOUT  (24) PATRY M"/>
      <sheetName val="AOUT 2012 (24) VEND"/>
      <sheetName val="AOUT 2012 (23) JEUDI"/>
      <sheetName val="DEP 2012 AOUT (21) PATRY M (2)"/>
      <sheetName val="AOUT 2012 (22) MERC"/>
      <sheetName val="DEP 2012 AOUT  (20) MEUNIER PL"/>
      <sheetName val="DEP 2012 AOUT (21) PATRY M"/>
      <sheetName val="AOUT 2012 (21) MARDI"/>
      <sheetName val="AOUT 2012 (20) LUNDI"/>
      <sheetName val="AOUT 2012 (19) DIM"/>
      <sheetName val="DEP 2012 AOUT (18) MATHIEU M"/>
      <sheetName val="AOUT 2012 ( (18) SAM"/>
      <sheetName val="AOUT 2012 (17) VEND"/>
      <sheetName val="AOUT 2012 (16) JEUDI"/>
      <sheetName val="AOUT 2012 (15) MERC"/>
      <sheetName val="AOUT 2012 (14) MARDI"/>
      <sheetName val="DEP 2012 AOUT (13) PATRY M"/>
      <sheetName val="AOUT 2012 (13) LUNDI"/>
      <sheetName val="AOUT 2012 (12) DIMANCHE"/>
      <sheetName val="AOUT 2012 ( (11) SAMEDI"/>
      <sheetName val="DEP 2012 AOUT (10) MEUNIER PL"/>
      <sheetName val="DEP 2012 AOUT (10) PATRY M"/>
      <sheetName val=" AOUT 2012 (10) VEND"/>
      <sheetName val=" AOUT 2012 (09) JEUDI"/>
      <sheetName val="AOUT 2012 (08) MERC"/>
      <sheetName val="DEP 2012 AOUT (7) PATRY M"/>
      <sheetName val="DEP 2012 AOUT (7) MEUNIER P (2)"/>
      <sheetName val="AOUT 2012 (07) MARDI"/>
      <sheetName val="DEP 2012 AOUT (6) MEUNIER PL"/>
      <sheetName val="AOUT 2012 (06) LUNDI "/>
      <sheetName val="AOUT 2012 ( 05) DIMANCHE"/>
      <sheetName val="AOUT 2012 ( (04) SAMEDI"/>
      <sheetName val="AOUT 2012 ( (03) VEND"/>
      <sheetName val="AOUT 2012 ( (02) JEUDI"/>
      <sheetName val="DEP 2012 AOUT (01) PATRY M (2)"/>
      <sheetName val="DEP 2012 JUIL (31) PATRY M."/>
      <sheetName val="AOUT 2012 ( (01) MERC."/>
      <sheetName val="DEP 2012 AOUT (01) MEUNIER P-L"/>
      <sheetName val="JUILLET 2012 (31)"/>
      <sheetName val="DEP 2012 AOUT (30) MIKE P (2)"/>
      <sheetName val="DEP 2012 AOUT (30) MEUNIER PL"/>
      <sheetName val="JUILLET 2012 (30)"/>
      <sheetName val="JUILLET 2012 (29)"/>
      <sheetName val="JUILLET 2012 (28)"/>
      <sheetName val="JUILLET 2012 (27.)"/>
      <sheetName val="JUILLET 2012 ((26.)"/>
      <sheetName val="DEP 2012 JUILLET (25)PATRY M"/>
      <sheetName val="JUILLET 2012 (25.)"/>
      <sheetName val="DEP 2012 JUILLET (24)PATRY"/>
      <sheetName val="JUILLET 2012 (24.)"/>
      <sheetName val="DEP 2012 JUILLET (23)PATRY M"/>
      <sheetName val="JUILLET 2012 (23.)"/>
      <sheetName val="JUILLET 2012 (22)"/>
      <sheetName val="JUILLET 2012 (21)"/>
      <sheetName val="JUILLET 2012 (20.)"/>
      <sheetName val="DEP 2012 JUILLET (20) MORIN M"/>
      <sheetName val="DEP 2012 JUILLET (20) PATRY M"/>
      <sheetName val="JUILLET 2012 (19.)"/>
      <sheetName val="DEP 2012 JUILLET (18) MIKE P"/>
      <sheetName val="DEP 2012 JUILLET (18)LANGLOIS M"/>
      <sheetName val="JUILLET 2012 (18.)"/>
      <sheetName val="JUILLET 2012 (17.)"/>
      <sheetName val="JUILLET 2012 (16.)"/>
      <sheetName val="JUILLET 2012 (15)"/>
      <sheetName val="JUILLET 2012 (14)"/>
      <sheetName val="JUILLET 2012 (13.)"/>
      <sheetName val="JUILLET 2012 (12)"/>
      <sheetName val="JUILLET 2012 (11.)"/>
      <sheetName val="JUILLET 2012 (10.)"/>
      <sheetName val="JUILLET 2012 (9.)"/>
      <sheetName val="JUILLET 2012 (8)"/>
      <sheetName val="JUILLET 2012 (7)"/>
      <sheetName val="DEP 2012 JUILLET (9) PATRY"/>
      <sheetName val="DEP 2012 JUILLET (6) PATRY"/>
      <sheetName val="JUILLET 2012 (6)"/>
      <sheetName val="DEP 2012 JUILLET (5) LANGLO (2)"/>
      <sheetName val="DEP 2012 JUILLET (5) PATRY M"/>
      <sheetName val="JUILLET 2012 (5)"/>
      <sheetName val="JUILLET 2012 (4.)"/>
      <sheetName val="DEP 2012 JUILLET (03) MORIN M"/>
      <sheetName val="DEP 2012 JUILLET (03) PATRY M"/>
      <sheetName val="JUILLET 2012 (3)"/>
      <sheetName val="JUILLET 2012 (3) MIKE"/>
      <sheetName val="JUILLET 2012 (2)"/>
      <sheetName val="HOM DISP SAM-DIM  JUILL (1)"/>
      <sheetName val="JUILLET 2012 (01)"/>
      <sheetName val="HOM DISP SAM-DIM  JUIN (1)"/>
      <sheetName val="JUIN 2012 (30)"/>
      <sheetName val="DEP 2012 JUIN (29) PATRY M"/>
      <sheetName val="JUIN 2012 (29.) PARRY M GAN"/>
      <sheetName val="JUIN 2012 (29.)"/>
      <sheetName val="DEP 2012 JUIN (28) PATRY M"/>
      <sheetName val="JUIN 2012 (28.)"/>
      <sheetName val="JUIN 2012 (28.) PARRY M GANG"/>
      <sheetName val="DEP 2012 JUIN (27) PATRY M "/>
      <sheetName val="JUIN 2012 (27.)"/>
      <sheetName val="DEP 2012 JUIN (26) MORIN M"/>
      <sheetName val="DEP 2012 JUIN (26) PATRY M"/>
      <sheetName val="JUIN 2012 (26.)"/>
      <sheetName val="JUIN 2012 (25.)"/>
      <sheetName val="JUIN 2012 (24)"/>
      <sheetName val="JUIN 2012 (23)"/>
      <sheetName val="JUIN 2012 (22)"/>
      <sheetName val="DEP 2012 JUIN (21) PATRY M"/>
      <sheetName val="DEP 2012 JUIN (21)MORIN M"/>
      <sheetName val="JUIN 2012 (21.) MIKE GANG"/>
      <sheetName val="JUIN 2012 (21.)"/>
      <sheetName val="DEP 2012 JUIN (20) MORIN M"/>
      <sheetName val="DEP 2012 JUIN (20) PATRY M"/>
      <sheetName val="JUIN 2012 (20.)"/>
      <sheetName val="DEP 2012 JUIN (19) MORIN M"/>
      <sheetName val="DEP 2012 JUIN (19) PATRY M"/>
      <sheetName val="JUIN 2012 (19.)"/>
      <sheetName val="DEP 2012 JUIN (18) PATRY M"/>
      <sheetName val="JUIN 2012 (18.)"/>
      <sheetName val="JUIN 2012 (17)"/>
      <sheetName val="JUIN 2012 (16)"/>
      <sheetName val="JUIN 2012 (15.)"/>
      <sheetName val="DEP 2012 JUIN (14) PATRY M"/>
      <sheetName val="JUIN 2012 (14.)"/>
      <sheetName val="JUIN 2012 (13.)"/>
      <sheetName val="DEP 2012 JUIN (12) MORIN M"/>
      <sheetName val="JUIN 2012 (12.)"/>
      <sheetName val="DEP 2012 JUIN (11) MORIN M"/>
      <sheetName val="JUIN 2012 (11)"/>
      <sheetName val="JUIN 2012 (10)"/>
      <sheetName val="JUIN 2012 (9)"/>
      <sheetName val="JUIN 2012 (8)"/>
      <sheetName val="DEP 2012 JUIN (07) MORIN M"/>
      <sheetName val="JUIN 2012 (7)"/>
      <sheetName val="JUIN 2012 (6)"/>
      <sheetName val="JUIN 2012 (5)"/>
      <sheetName val="DEP 2012 JUIN (04) PATRY M"/>
      <sheetName val="JUIN 2012 (04) MIKE GANG"/>
      <sheetName val="JUIN 2012 (4)"/>
      <sheetName val="JUIN 2012 (3)"/>
      <sheetName val="DEP 2012 JUIN (1) PATRY MIKE"/>
      <sheetName val="JUIN 2012 (1) mike + GANG"/>
      <sheetName val="JUIN 2012 (1)"/>
      <sheetName val="DEP 2012 MAI (31) PATRY M"/>
      <sheetName val="DEP 2012 MAI (31) MORIN M"/>
      <sheetName val="MAI 2012 ( (31) MIKE+GANG"/>
      <sheetName val="DEP 2012 MAI (30) PATRY M"/>
      <sheetName val="MAI N 2012 ( (30) MIKE+GANG"/>
      <sheetName val="DEP 2012 MAI (28) PATRY M"/>
      <sheetName val="DEP 2012 MAI (28) MORIN M"/>
      <sheetName val="DEP 2012 MAI (29) PATRY M"/>
      <sheetName val="HOM DISP SAM-DIM  MAI (26)"/>
      <sheetName val="MAI 2012 ( (26)EMBALLEUR"/>
      <sheetName val="DEP 2012 MAI (23) MORIN M"/>
      <sheetName val="DEP 2012 MAI (18) MIKE P"/>
      <sheetName val="DEP 2012 MAI (17) MIKE P"/>
      <sheetName val="MAI 2012 ( (17)"/>
      <sheetName val="MAI 2012 ( (16)."/>
      <sheetName val="COTE JIMMY ANNUEL12"/>
      <sheetName val="COTE JIMMY JANV 12"/>
      <sheetName val="COTE JIMMY FEV 12"/>
      <sheetName val="COTE JIMMY MARS 12"/>
      <sheetName val="COTE JIMMY AVR 12"/>
      <sheetName val="COTE JIMMY MAI 12"/>
      <sheetName val="COTE JIMMY JUIN 12"/>
      <sheetName val="COTE JIMMY JUIL 12"/>
      <sheetName val="COTE JIMMY AOUT 13"/>
      <sheetName val="COTE JIMMY SEPT 12"/>
      <sheetName val="COTE JIMMY NOV 12"/>
      <sheetName val="COTE JIMMY DEC 12"/>
      <sheetName val="DEP 2012 OCT ( )"/>
      <sheetName val="NOTE PAD"/>
      <sheetName val="PICARD MARC ANNUEL12"/>
      <sheetName val="PICARD MARC JANV 12"/>
      <sheetName val="PICARD MARC FEV 12"/>
      <sheetName val="PICARD MARC MARS 12"/>
      <sheetName val="PICARD MARC AVR 12"/>
      <sheetName val="PICARD MARC MAI 12"/>
      <sheetName val="PICARD MARC JUIN 12"/>
      <sheetName val="PICARD MARC JUIL 12"/>
      <sheetName val="PICARD MARC AOUT 12"/>
      <sheetName val="PICARD MARC SEPT 12"/>
      <sheetName val="PICARD MARC NOV 12"/>
      <sheetName val="PICARD MARC DEC 12"/>
      <sheetName val="PICARD MARC OCT 12"/>
      <sheetName val="COTE JIMMY OCT 12"/>
      <sheetName val="MICHAUD LUC SEPT 12 (2)"/>
      <sheetName val="ANNUEL13"/>
      <sheetName val="JANV 13"/>
      <sheetName val="FEV 13"/>
      <sheetName val="MARS 13"/>
      <sheetName val="AVR 13"/>
      <sheetName val="MAI 13"/>
      <sheetName val="JUIN 13"/>
      <sheetName val="JUIL 13"/>
      <sheetName val="AOUT 13"/>
      <sheetName val="SEPT 13"/>
      <sheetName val="OCT 13"/>
      <sheetName val="NOV 13"/>
      <sheetName val="DEC 13"/>
      <sheetName val="NOV 2012 (00)"/>
      <sheetName val="OCT 2012 (31) MERC"/>
      <sheetName val="OCT 2012 (30) MARDI"/>
      <sheetName val="OCT 2012 (29) LUNDI"/>
      <sheetName val="OCT 2012 (28) DIM"/>
      <sheetName val="OCT 2012 (27) SAM"/>
      <sheetName val="OCT 2012 (26) VEND"/>
      <sheetName val="OCT 2012 (25) JEUDI"/>
      <sheetName val="DEP 2012 OCT (23) PATRY M "/>
      <sheetName val="DEP 2012 OCT (22) PATRY M"/>
      <sheetName val="OCT 2012 (24) MERC"/>
      <sheetName val="OCT 2012 (23) MARDI"/>
      <sheetName val="OCT 2012 (22) LUNDI"/>
      <sheetName val="OCT 2012 (21)"/>
      <sheetName val="OCT 2012 (20.)"/>
      <sheetName val="OCT 2012 (19)VEND"/>
      <sheetName val="DEP 2012 OCT (18) PATRY M"/>
      <sheetName val="OCT 2012 (18)JEUDI"/>
      <sheetName val="DEP 2012 OCT (15) PATRY M"/>
      <sheetName val="OCT 2012 (17) MERC"/>
      <sheetName val="DEP 2012 OCT (16) RONALD"/>
      <sheetName val="OCT 2012 (16) MARDI"/>
      <sheetName val="DEP 2012 OCT (15) RONALD"/>
      <sheetName val="OCT 2012 (15) LUNDI"/>
      <sheetName val="DEP 2012 OCT (14) RONALD"/>
      <sheetName val="OCT 2012 (14) DIM"/>
      <sheetName val="OCT 2012 (13) SAM"/>
      <sheetName val="DEP 2012 OCT (12)rheault r"/>
      <sheetName val="DEP 2012 OCT (12) PATRY M"/>
      <sheetName val="OCT 2012 (12)"/>
      <sheetName val="DEP 2012 OCT  (11) MORIN M"/>
      <sheetName val="DEP 2012 OCT (11) PATRY M"/>
      <sheetName val="OCT 2012 (11)"/>
      <sheetName val="DEP 2012 OCT (10) FORTIER N"/>
      <sheetName val="OCT 2012 (10)"/>
      <sheetName val="DEP 2012 OCT (09) PATRY M"/>
      <sheetName val="OCT 2012 (08) "/>
      <sheetName val="OCT 2012 (09)"/>
      <sheetName val="OCT 2012 (07)"/>
      <sheetName val="OCT 2012 (06)"/>
      <sheetName val="DEP 2012 OCT (5) PATRY M"/>
      <sheetName val="OCT 2012 (05)"/>
      <sheetName val="OCT 2012 (04)"/>
      <sheetName val="OCT 2012 (03)"/>
      <sheetName val="OCT 2012 (02)"/>
      <sheetName val="DEP 2012 OCT(2)"/>
      <sheetName val="OCT 2012 (01) "/>
      <sheetName val="SEPT 2012 (30)"/>
      <sheetName val="SEPT 2012 (29)"/>
      <sheetName val="DEP 2012 SEPT (28) PATRY M"/>
      <sheetName val="SEPT 2012 (28)"/>
      <sheetName val="SEPT 2012 (27)"/>
      <sheetName val="DEP 2012 SEPT 26)"/>
      <sheetName val="SEPT 2012 (26)"/>
      <sheetName val="DEP 2012 SEPT 25"/>
      <sheetName val="SEPT 2012 (25)"/>
      <sheetName val="SEPT 2012 (24)"/>
      <sheetName val="DEP 2012 SEPT 24 "/>
      <sheetName val="SEPT 2012 (23)"/>
      <sheetName val="SEPT 2012 (22)SAM"/>
      <sheetName val="SEPT 2012 (21)VEND"/>
      <sheetName val="SEPT 2012 (20)JEUDI"/>
      <sheetName val="SEPT 2012 (19)MERC"/>
      <sheetName val="DEP 2012SEPT 19"/>
      <sheetName val="SEPT 2012 (18)MARDI"/>
      <sheetName val="SEPT 2012 (17) LUNDI"/>
      <sheetName val="SEPT 2012 (16)"/>
      <sheetName val="SEPT 2012 (15)"/>
      <sheetName val="SEPT 2012 (14)VEND"/>
      <sheetName val="DEP 2012 AOUT (13)PATRY M"/>
      <sheetName val="SEPT 2012 (13) JEUDI"/>
      <sheetName val="DEP 2012 AOUT (12 ). PATRY M"/>
      <sheetName val="SEPT 2012 (12) MERC"/>
      <sheetName val="DEP 2012 AOUT (11). PATRY  M"/>
      <sheetName val="SEPT 2012 (11) MARDI"/>
      <sheetName val="DEP 2012 AOUT (10). PATRY M"/>
      <sheetName val="SEPT 2012 (10)"/>
      <sheetName val="SEPT 2012 (9)"/>
      <sheetName val="SEPT 2012 (8)"/>
      <sheetName val="SEPT 2012 (7)"/>
      <sheetName val="SEPT 2012 (6)"/>
      <sheetName val="DEP 2012 AOUT  (5) PATRY M"/>
      <sheetName val="SEPT 2012 (5)"/>
      <sheetName val="DEP 2012 AOUT  (4) PATRY M"/>
      <sheetName val="SEPT 2012 (4)"/>
      <sheetName val="SEPT 2012 (3)"/>
      <sheetName val="SEPT 2012 (2)"/>
      <sheetName val="SEPT 2012 (1)"/>
      <sheetName val="DEP 2012 AOUT (31)PATRY M"/>
      <sheetName val="DEP 2012 AOUT  (29)OATRY M"/>
      <sheetName val="DEP 2012 AOUT (27) MEUNIER PL"/>
      <sheetName val="DEP 2012 AOUT (27) PATRY M"/>
      <sheetName val="Feuil2"/>
      <sheetName val="OCT 2012 (31)"/>
      <sheetName val="OCT 2012 (30)"/>
      <sheetName val="OCT 2012 (29)"/>
      <sheetName val="OCT 2012 (28)"/>
      <sheetName val="OCT 2012 (27)"/>
      <sheetName val="OCT 2012 (26)"/>
      <sheetName val="OCT 2012 (25)"/>
      <sheetName val="OCT 2012 (24)"/>
      <sheetName val="OCT 2012 (23)"/>
      <sheetName val="OCT 2012 (22)"/>
      <sheetName val="A FAIRE BUR FEV (1)"/>
      <sheetName val="DEP 2012 SEPT ( )"/>
      <sheetName val="OCT 2012 (00)"/>
      <sheetName val="OCT 2012 (19.)"/>
      <sheetName val="OCT 2012 (18.)"/>
      <sheetName val="OCT 2012 (17.)"/>
      <sheetName val="OCT 2012 (16)"/>
      <sheetName val="OCT 2012 (15)"/>
      <sheetName val="OCT 2012 (14)"/>
      <sheetName val="OCT 2012 (13)"/>
      <sheetName val="OCT 2012 (09) "/>
      <sheetName val="OCT 2012 (08)"/>
      <sheetName val="DEP 2012 AOUT"/>
      <sheetName val="2012 (14) MARDI"/>
      <sheetName val="DEP 2012 AOUT (09) PATRY M"/>
    </sheetNames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MINI-TARRIF"/>
      <sheetName val="IMP-CONTROLE QUALITE (BON)"/>
      <sheetName val="IMP-CONFIRME RESERV $110.00"/>
      <sheetName val="IMP-BON COM 1 JOURS"/>
      <sheetName val="BON COM 2 JOURS"/>
      <sheetName val="BON COM ENTREPOT+SEUL"/>
      <sheetName val="IMP-BOITE A FACTURER"/>
      <sheetName val="CONTROLE QUAL NOM CHAUF+ AIDE"/>
      <sheetName val="CONTROLE QUAL NOM"/>
      <sheetName val="CONTROLE QUAL POSTER"/>
      <sheetName val="NOTE PADS"/>
      <sheetName val="A FAIRE"/>
      <sheetName val="CANCELLATION"/>
      <sheetName val="NOEL POSTER"/>
      <sheetName val="ESTIMEE A FAIRE+DETAIL"/>
      <sheetName val="EST HEURE"/>
      <sheetName val="EST GROUPÉ"/>
      <sheetName val="EST ENTREPOT"/>
      <sheetName val="USA ESTIMATE"/>
      <sheetName val="EST LOCAL+EXTRA"/>
      <sheetName val="EST LOCAT 32 PIED"/>
      <sheetName val="INV 32 PIED"/>
      <sheetName val="EST LOCAT 53 PIED"/>
      <sheetName val="INV 48 PIED"/>
      <sheetName val="INV 53 PIED"/>
      <sheetName val="ENTREPOT RESPONSAB"/>
      <sheetName val="ENTREPOT  CASIER"/>
      <sheetName val="ENTREPOT  LOCATION"/>
      <sheetName val="PAYABLE LIVRAISON"/>
      <sheetName val="BON COM 4 JOURS"/>
      <sheetName val="BON COM EMBALLAGE"/>
      <sheetName val="BON COM LOCATION 1 JOUR LOCAL"/>
      <sheetName val="BON COM LOCATION 2 JOUR"/>
      <sheetName val="FACTURE+EXTRA"/>
      <sheetName val="FEUILLE TEMP"/>
      <sheetName val="FACT 1 JOURS"/>
      <sheetName val="FACT 1 -2 JOURS"/>
      <sheetName val="FACT T-DEMI 1 -2 JOURS"/>
      <sheetName val="FACT 1-2 JOURS +TX"/>
      <sheetName val="FACT LOCATION+TX"/>
      <sheetName val="FACT EMB"/>
      <sheetName val="FACT STORAGE"/>
      <sheetName val="NFACT EMB+STORAGE"/>
      <sheetName val="EMB ESTIMEE A LA  BOITE "/>
      <sheetName val="EMB BOITE LISTE UVL"/>
      <sheetName val="EMBALL REMISE"/>
      <sheetName val="MESSAGE RES-ESTIME"/>
      <sheetName val="MESSAGE BUR+RESERV VIDE"/>
      <sheetName val="MESSAGE BUREAU VERSO"/>
      <sheetName val="MESSAGE TELEPHONIQUE"/>
      <sheetName val="CLAIM  ORIG-DEST SERVICE"/>
      <sheetName val="CLAIM A REGLER .60LBS"/>
      <sheetName val="BON COM RHEAULT"/>
      <sheetName val="BON COM RHEAULT &amp; FILS"/>
      <sheetName val="FACTURE DENAGEMENT"/>
      <sheetName val="FACTURE RHEAULT &amp; FILS"/>
      <sheetName val="LETTRE OFF LOCAL"/>
      <sheetName val="ETAT COMPTE+STORAGE"/>
      <sheetName val="ETAT DE COMPTE"/>
      <sheetName val="HANSEN AUTO"/>
      <sheetName val="FOURNISSEUR"/>
      <sheetName val="MODELE FACTURE"/>
      <sheetName val="FLEURISTE"/>
      <sheetName val="ORIG-DEST SERVICE"/>
      <sheetName val="EMPLOYEE LISTE"/>
      <sheetName val="FACTURE ENTRER DES DONNÉES"/>
      <sheetName val="DATE-TAUX"/>
    </sheetNames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DEPENSE FORME (1)"/>
      <sheetName val="FEUILLE DEPENSE VIDE"/>
      <sheetName val="EMPLOYEE LISTE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OURNEE (1)"/>
    </sheetNames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DEPENSE"/>
      <sheetName val="EMPLOYEE LISTE"/>
      <sheetName val="AVRIL 2009 "/>
      <sheetName val="ANNUEL 09"/>
      <sheetName val="BONNE FEUILLE JOURNALIERE"/>
      <sheetName val="ANNEE ANTERIEUR ANCIENNE"/>
      <sheetName val="    HOMMES  MOIS   "/>
      <sheetName val="PATRY MICHEL 1 AVRIL 2009"/>
      <sheetName val="MEUNIER PIERRE LUC 211 AVR 2009"/>
      <sheetName val="DONAVAN PATRICK 321 AVRIL 2009"/>
      <sheetName val="CAROLL MIKE 330 AVRIL 2009"/>
      <sheetName val="HOULE LAURENT 372 AVRIL 2009"/>
      <sheetName val="BLAIS STEVE AVRIL 2009"/>
      <sheetName val="RICHER JACK AVRIL 2009"/>
      <sheetName val="CAOUETE REMY AVRIL 2009"/>
      <sheetName val="LAMARRE MARIO  AVRIL 2009"/>
      <sheetName val="CUMMINS ALEXIS 371 AVRIL 2009"/>
      <sheetName val="MICHAUD JOHNNY AVRIL 2009"/>
      <sheetName val="BOILY MARTIN 203 AVRIL 2009"/>
      <sheetName val="FORTIER NORMANDE 2009"/>
      <sheetName val="    HOMMES  ANNEE   "/>
      <sheetName val="PATRY MICHEL 1 ANNUEL 09"/>
      <sheetName val="MEUNIER PIERRE LUC 211 ANN 2009"/>
      <sheetName val="DONAVAN PATRICK 321 ANNUEL 09"/>
      <sheetName val="CAROLL MIKE 330 ANNUEL 09"/>
      <sheetName val="HOULE LAURENT 372 ANNUEL 09"/>
      <sheetName val="BLAIS STEVE  ANNUEL 09"/>
      <sheetName val="RICHER JACK ANNUEL 09"/>
      <sheetName val="CAOUETE REMY ANNUEL 09"/>
      <sheetName val="LAMARRE MARIO ANNUEL 09"/>
      <sheetName val="CUMMINS ALEXIS 371 ANNUEL 09"/>
      <sheetName val="BOILY MARTIN 203 ANNUEL 09"/>
      <sheetName val="MICHAUD JOHNNY ANNUEL 09"/>
      <sheetName val="FORTIER NORMANDE ANNUEL 09"/>
      <sheetName val="JOURS AVRIL 2009 "/>
      <sheetName val="JOURS AVRIL 2009  (1)"/>
      <sheetName val="JOURS AVRIL 2009  (2)"/>
      <sheetName val="JOURS AVRIL 2009  (3)"/>
      <sheetName val="JOURS AVRIL 2009  (4)"/>
      <sheetName val="JOURS AVRIL 2009  (5)"/>
      <sheetName val="JOURS AVRIL 2009  (6)"/>
      <sheetName val="JOURS AVRIL 2009  (7)"/>
      <sheetName val="JOURS AVRIL 2009  (8)"/>
      <sheetName val="JOURS AVRIL 2009  (9)"/>
      <sheetName val="JOURS AVRIL 2009  (10)"/>
      <sheetName val="JOURS AVRIL 2009  (11)"/>
      <sheetName val="JOURS AVRIL 2009  (12)"/>
      <sheetName val="JOURS AVRIL 2009  (13)"/>
      <sheetName val="JOURS AVRIL 2009  (14)"/>
      <sheetName val="JOURS AVRIL 2009  (15)"/>
      <sheetName val="JOURS AVRIL 2009  (16)"/>
      <sheetName val="JOURS AVRIL 2009  (17)"/>
      <sheetName val="JOURS AVRIL 2009  (18)"/>
      <sheetName val="JOURS AVRIL 2009  (19)"/>
      <sheetName val="JOURS AVRIL 2009  (20)"/>
      <sheetName val="JOURS AVRIL 2009  (21)"/>
      <sheetName val="JOURS AVRIL 2009  (22)"/>
      <sheetName val="JOURS AVRIL 2009  (23)"/>
      <sheetName val="JOURS AVRIL 2009  (24)"/>
      <sheetName val="JOURS AVRIL 2009  (25)"/>
      <sheetName val="JOURS AVRIL 2009  (26)"/>
      <sheetName val="JOURS AVRIL 2009  (27)"/>
      <sheetName val="JOURS AVRIL 2009  (28)"/>
      <sheetName val="JOURS AVRIL 2009  (29)"/>
      <sheetName val="JOURS AVRIL 2009  (30)"/>
    </sheetNames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DEPENSE"/>
      <sheetName val="EMPLOYEE LISTE"/>
      <sheetName val="BONNE FEUILLE JOURNALIERE 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UIN (0)"/>
      <sheetName val="JUIN (1)"/>
      <sheetName val="JUIN (2)"/>
      <sheetName val="JUIN (3)"/>
    </sheetNames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DEPENSE BONNE"/>
      <sheetName val="DEPENSE FORME VIDE"/>
      <sheetName val="EMPLOYEE LISTE"/>
      <sheetName val="JOURNEE (1)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LANGLOIS MARCEL 2 MARS"/>
      <sheetName val="FORTIER NORMANDE 702 MARS"/>
      <sheetName val="BOILY MARTIN 203 MARS"/>
      <sheetName val="RHEAULT RONALD 1000 MARS"/>
      <sheetName val="BOIVIN GINETTE 727 MARS"/>
      <sheetName val="PATRY MICHEL 1 ANNUEL"/>
      <sheetName val="DONAVAN PATRICK 321 ANNUEL"/>
      <sheetName val="CARROLL MIKE 330  ANNUEL"/>
      <sheetName val="MEUNIER PIERRE LUC 211 ANNUEL"/>
      <sheetName val="RICHER JACK 201 ANNUEL  "/>
      <sheetName val="MICHAUD JOHNNY 212 ANNUEL"/>
      <sheetName val="LAMARRE MARIO 256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PATRY MICHEL 1 AVRIL"/>
      <sheetName val="PATRY MICHEL 1 MAI"/>
      <sheetName val="PATRY MICHEL 1JUIN"/>
      <sheetName val="PATRY MICHEL 1 JUILLET"/>
      <sheetName val="PATRY MICHEL 1 AOUT"/>
      <sheetName val="PATRY MICHEL 1 SEPT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AVRIL"/>
      <sheetName val="MICHAUD JOHNNY 212 MAI"/>
      <sheetName val="MICHAUD JOHNNY 212 JUIN"/>
      <sheetName val="MICHAUD JOHNNY 212 JUILLET"/>
      <sheetName val="MICHAUD JOHNNY 212 AOUT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LANGLOIS MARCEL 2 AVRIL"/>
      <sheetName val="LANGLOIS MARCEL 2 MAI"/>
      <sheetName val="LANGLOIS MARCEL 2 JUIN"/>
      <sheetName val="LANGLOIS MARCEL 2 JUILLET"/>
      <sheetName val="LANGLOIS MARCEL 2 AOUT"/>
      <sheetName val="LANGLOIS MARCEL 2 SEPT"/>
      <sheetName val="LANGLOIS MARCEL 2 OCT"/>
      <sheetName val="LANGLOIS MARCEL 2  NOV"/>
      <sheetName val="LANGLOIS MARCEL 2 DEC"/>
      <sheetName val="FORTIER NORMANDE 702 AVRIL"/>
      <sheetName val="FORTIER NORMANDE 702 MAI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FORTIER NORMANDE 702 DEC"/>
      <sheetName val="BOILY MARTIN 203  AVRIL"/>
      <sheetName val="BOILY MARTIN 203  MAI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RHEAULT RONALD 1000 DEC"/>
      <sheetName val="BOIVIN GINETTE 727 AVRIL"/>
      <sheetName val="BOIVIN GINETTE 727 MAI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EMPLOYER 0 ANNUEL (13)"/>
      <sheetName val="EMPLOYER 0 JANV (13)"/>
      <sheetName val="EMPLOYER 0 1 FEV (13)"/>
      <sheetName val="EMPLOYER 0 1 MARS (13)"/>
      <sheetName val="EMPLOYER 0 AVRIL (13)"/>
      <sheetName val="EMPLOYER 0 MAI (13)"/>
      <sheetName val="EMPLOYER 0 1JUIN (13)"/>
      <sheetName val="EMPLOYER 0 JUILLET (13)"/>
      <sheetName val="EMPLOYER 0 AOUT (13)"/>
      <sheetName val="EMPLOYER 0 SEPT (13)"/>
      <sheetName val="EMPLOYER 0 OCT (13)"/>
      <sheetName val="EMPLOYER 0 NOV (13)"/>
      <sheetName val="EMPLOYER 0 DEC (13)"/>
      <sheetName val="EMPLOYER 0 ANNUEL (14)"/>
      <sheetName val="EMPLOYER 0 JANV (14)"/>
      <sheetName val="EMPLOYER 0 1 FEV (14)"/>
      <sheetName val="EMPLOYER 0 1 MARS (14)"/>
      <sheetName val="EMPLOYER 0 AVRIL (14)"/>
      <sheetName val="EMPLOYER 0 MAI (14)"/>
      <sheetName val="EMPLOYER 0 1JUIN (14)"/>
      <sheetName val="EMPLOYER 0 JUILLET (14)"/>
      <sheetName val="EMPLOYER 0 AOUT (14)"/>
      <sheetName val="EMPLOYER 0 SEPT (14)"/>
      <sheetName val="EMPLOYER 0 OCT (14)"/>
      <sheetName val="EMPLOYER 0 NOV (14)"/>
      <sheetName val="EMPLOYER 0 DEC (14)"/>
      <sheetName val="EMPLOYER 0 ANNUEL (15)"/>
      <sheetName val="EMPLOYER 0 JANV (15)"/>
      <sheetName val="EMPLOYER 0 1 FEV (15)"/>
      <sheetName val="EMPLOYER 0 1 MARS (15)"/>
      <sheetName val="EMPLOYER 0 AVRIL (15)"/>
      <sheetName val="EMPLOYER 0 MAI (15)"/>
      <sheetName val="EMPLOYER 0 1JUIN (15)"/>
      <sheetName val="EMPLOYER 0 JUILLET (15)"/>
      <sheetName val="EMPLOYER 0 AOUT (15)"/>
      <sheetName val="EMPLOYER 0 SEPT (15)"/>
      <sheetName val="EMPLOYER 0 OCT (15)"/>
      <sheetName val="EMPLOYER 0 NOV (15)"/>
      <sheetName val="EMPLOYER 0 DEC (15)"/>
      <sheetName val="EMPLOYER 0 ANNUEL (16)"/>
      <sheetName val="EMPLOYER 0 JANV (16)"/>
      <sheetName val="EMPLOYER 0 1 FEV (16)"/>
      <sheetName val="EMPLOYER 0 1 MARS (16)"/>
      <sheetName val="EMPLOYER 0 AVRIL (16)"/>
      <sheetName val="EMPLOYER 0 MAI (16)"/>
      <sheetName val="EMPLOYER 0 1JUIN (16)"/>
      <sheetName val="EMPLOYER 0 JUILLET (16)"/>
      <sheetName val="EMPLOYER 0 AOUT (16)"/>
      <sheetName val="EMPLOYER 0 SEPT (16)"/>
      <sheetName val="EMPLOYER 0 OCT (16)"/>
      <sheetName val="EMPLOYER 0 NOV (16)"/>
      <sheetName val="EMPLOYER 0 DEC (16)"/>
      <sheetName val="EMPLOYER 0 ANNUEL (17)"/>
      <sheetName val="EMPLOYER 0 JANV (17)"/>
      <sheetName val="EMPLOYER 0 1 FEV (17)"/>
      <sheetName val="EMPLOYER 0 1 MARS (17)"/>
      <sheetName val="EMPLOYER 0 AVRIL (17)"/>
      <sheetName val="EMPLOYER 0 MAI (17)"/>
      <sheetName val="EMPLOYER 0 1JUIN (17)"/>
      <sheetName val="EMPLOYER 0 JUILLET (17)"/>
      <sheetName val="EMPLOYER 0 AOUT (17)"/>
      <sheetName val="EMPLOYER 0 SEPT (17)"/>
      <sheetName val="EMPLOYER 0 OCT (17)"/>
      <sheetName val="EMPLOYER 0 NOV (17)"/>
      <sheetName val="EMPLOYER 0 DEC (17)"/>
      <sheetName val="EMPLOYER 0 ANNUEL (18)"/>
      <sheetName val="EMPLOYER 0 JANV (18)"/>
      <sheetName val="EMPLOYER 0 1 FEV (18)"/>
      <sheetName val="EMPLOYER 0 1 MARS (18)"/>
      <sheetName val="EMPLOYER 0 AVRIL (18)"/>
      <sheetName val="EMPLOYER 0 MAI (18)"/>
      <sheetName val="EMPLOYER 0 1JUIN (18)"/>
      <sheetName val="EMPLOYER 0 JUILLET (18)"/>
      <sheetName val="EMPLOYER 0 AOUT (18)"/>
      <sheetName val="EMPLOYER 0 SEPT (18)"/>
      <sheetName val="EMPLOYER 0 OCT (18)"/>
      <sheetName val="EMPLOYER 0 NOV (18)"/>
      <sheetName val="EMPLOYER 0 DEC (18)"/>
      <sheetName val="EMPLOYER 0 ANNUEL (19)"/>
      <sheetName val="EMPLOYER 0 JANV (19)"/>
      <sheetName val="EMPLOYER 0 1 FEV (19)"/>
      <sheetName val="EMPLOYER 0 1 MARS (19)"/>
      <sheetName val="EMPLOYER 0 AVRIL (19)"/>
      <sheetName val="EMPLOYER 0 MAI (19)"/>
      <sheetName val="EMPLOYER 0 1JUIN (19)"/>
      <sheetName val="EMPLOYER 0 JUILLET (19)"/>
      <sheetName val="EMPLOYER 0 AOUT (19)"/>
      <sheetName val="EMPLOYER 0 SEPT (19)"/>
      <sheetName val="EMPLOYER 0 OCT (19)"/>
      <sheetName val="EMPLOYER 0 NOV (19)"/>
      <sheetName val="EMPLOYER 0 DEC (19)"/>
      <sheetName val="EMPLOYER 0 ANNUEL (20)"/>
      <sheetName val="EMPLOYER 0 JANV (20)"/>
      <sheetName val="EMPLOYER 0 1 FEV (20)"/>
      <sheetName val="EMPLOYER 0 1 MARS (20)"/>
      <sheetName val="EMPLOYER 0 AVRIL (20)"/>
      <sheetName val="EMPLOYER 0 MAI (20)"/>
      <sheetName val="EMPLOYER 0 1JUIN (20)"/>
      <sheetName val="EMPLOYER 0 JUILLET (20)"/>
      <sheetName val="EMPLOYER 0 AOUT (20)"/>
      <sheetName val="EMPLOYER 0 SEPT (20)"/>
      <sheetName val="EMPLOYER 0 OCT (20)"/>
      <sheetName val="EMPLOYER 0 NOV (20)"/>
      <sheetName val="EMPLOYER 0 DEC (20)"/>
      <sheetName val="EMPLOYER 0 ANNUEL (21)"/>
      <sheetName val="EMPLOYER 0 JANV (21)"/>
      <sheetName val="EMPLOYER 0 1 FEV (21)"/>
      <sheetName val="EMPLOYER 0 1 MARS (21)"/>
      <sheetName val="EMPLOYER 0 AVRIL (21)"/>
      <sheetName val="EMPLOYER 0 MAI (21)"/>
      <sheetName val="EMPLOYER 0 1JUIN (21)"/>
      <sheetName val="EMPLOYER 0 JUILLET (21)"/>
      <sheetName val="EMPLOYER 0 AOUT (21)"/>
      <sheetName val="EMPLOYER 0 SEPT (21)"/>
      <sheetName val="EMPLOYER 0 OCT (21)"/>
      <sheetName val="EMPLOYER 0 NOV (21)"/>
      <sheetName val="EMPLOYER 0 DEC (21)"/>
      <sheetName val="EMPLOYER 0 ANNUEL (22)"/>
      <sheetName val="EMPLOYER 0 JANV (22)"/>
      <sheetName val="EMPLOYER 0 1 FEV (22)"/>
      <sheetName val="EMPLOYER 0 1 MARS (22)"/>
      <sheetName val="EMPLOYER 0 AVRIL (22)"/>
      <sheetName val="EMPLOYER 0 MAI (22)"/>
      <sheetName val="EMPLOYER 0 1JUIN (22)"/>
      <sheetName val="EMPLOYER 0 JUILLET (22)"/>
      <sheetName val="EMPLOYER 0 AOUT (22)"/>
      <sheetName val="EMPLOYER 0 SEPT (22)"/>
      <sheetName val="EMPLOYER 0 OCT (22)"/>
      <sheetName val="EMPLOYER 0 NOV (22)"/>
      <sheetName val="EMPLOYER 0 DEC (22)"/>
      <sheetName val="EMPLOYER 0 ANNUEL (23)"/>
      <sheetName val="EMPLOYER 0 JANV (23)"/>
      <sheetName val="EMPLOYER 0 1 FEV (23)"/>
      <sheetName val="EMPLOYER 0 1 MARS (23)"/>
      <sheetName val="EMPLOYER 0 AVRIL (23)"/>
      <sheetName val="EMPLOYER 0 MAI (23)"/>
      <sheetName val="EMPLOYER 0 1JUIN (23)"/>
      <sheetName val="EMPLOYER 0 JUILLET (23)"/>
      <sheetName val="EMPLOYER 0 AOUT (23)"/>
      <sheetName val="EMPLOYER 0 SEPT (23)"/>
      <sheetName val="EMPLOYER 0 OCT (23)"/>
      <sheetName val="EMPLOYER 0 NOV (23)"/>
      <sheetName val="EMPLOYER 0 DEC (23)"/>
      <sheetName val="EMPLOYER 0 ANNUEL (24)"/>
      <sheetName val="EMPLOYER 0 JANV (24)"/>
      <sheetName val="EMPLOYER 0 1 FEV (24)"/>
      <sheetName val="EMPLOYER 0 1 MARS (24)"/>
      <sheetName val="EMPLOYER 0 AVRIL (24)"/>
      <sheetName val="EMPLOYER 0 MAI (24)"/>
      <sheetName val="EMPLOYER 0 1JUIN (24)"/>
      <sheetName val="EMPLOYER 0 JUILLET (24)"/>
      <sheetName val="EMPLOYER 0 AOUT (24)"/>
      <sheetName val="EMPLOYER 0 SEPT (24)"/>
      <sheetName val="EMPLOYER 0 OCT (24)"/>
      <sheetName val="EMPLOYER 0 NOV (24)"/>
      <sheetName val="EMPLOYER 0 DEC (24)"/>
      <sheetName val="EMPLOYER 0 ANNUEL (25)"/>
      <sheetName val="EMPLOYER 0 JANV (25)"/>
      <sheetName val="EMPLOYER 0 1 FEV (25)"/>
      <sheetName val="EMPLOYER 0 1 MARS (25)"/>
      <sheetName val="EMPLOYER 0 AVRIL (25)"/>
      <sheetName val="EMPLOYER 0 MAI (25)"/>
      <sheetName val="EMPLOYER 0 1JUIN (25)"/>
      <sheetName val="EMPLOYER 0 JUILLET (25)"/>
      <sheetName val="EMPLOYER 0 AOUT (25)"/>
      <sheetName val="EMPLOYER 0 SEPT (25)"/>
      <sheetName val="EMPLOYER 0 OCT (25)"/>
      <sheetName val="EMPLOYER 0 NOV (25)"/>
      <sheetName val="EMPLOYER 0 DEC (25)"/>
      <sheetName val="EMPLOYER 0 ANNUEL (26)"/>
      <sheetName val="EMPLOYER 0 JANV (26)"/>
      <sheetName val="EMPLOYER 0 1 FEV (26)"/>
      <sheetName val="EMPLOYER 0 1 MARS (26)"/>
      <sheetName val="EMPLOYER 0 AVRIL (26)"/>
      <sheetName val="EMPLOYER 0 MAI (26)"/>
      <sheetName val="EMPLOYER 0 1JUIN (26)"/>
      <sheetName val="EMPLOYER 0 JUILLET (26)"/>
      <sheetName val="EMPLOYER 0 AOUT (26)"/>
      <sheetName val="EMPLOYER 0 SEPT (26)"/>
      <sheetName val="EMPLOYER 0 OCT (26)"/>
      <sheetName val="EMPLOYER 0 NOV (26)"/>
      <sheetName val="EMPLOYER 0 DEC (26)"/>
      <sheetName val="EMPLOYER 0 ANNUEL (27)"/>
      <sheetName val="EMPLOYER 0 JANV (27)"/>
      <sheetName val="EMPLOYER 0 1 FEV (27)"/>
      <sheetName val="EMPLOYER 0 1 MARS (27)"/>
      <sheetName val="EMPLOYER 0 AVRIL (27)"/>
      <sheetName val="EMPLOYER 0 MAI (27)"/>
      <sheetName val="EMPLOYER 0 1JUIN (27)"/>
      <sheetName val="EMPLOYER 0 JUILLET (27)"/>
      <sheetName val="EMPLOYER 0 AOUT (27)"/>
      <sheetName val="EMPLOYER 0 SEPT (27)"/>
      <sheetName val="EMPLOYER 0 OCT (27)"/>
      <sheetName val="EMPLOYER 0 NOV (27)"/>
      <sheetName val="EMPLOYER 0 DEC (27)"/>
      <sheetName val="EMPLOYER 0 ANNUEL (28)"/>
      <sheetName val="EMPLOYER 0 JANV (28)"/>
      <sheetName val="EMPLOYER JANV"/>
    </sheetNames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oleObject" Target="../embeddings/oleObject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23">
    <tabColor rgb="FFFF0000"/>
  </sheetPr>
  <dimension ref="A1:M58"/>
  <sheetViews>
    <sheetView showZeros="0" workbookViewId="0">
      <selection activeCell="C14" sqref="C14"/>
    </sheetView>
  </sheetViews>
  <sheetFormatPr baseColWidth="10" defaultRowHeight="12.75"/>
  <cols>
    <col min="1" max="1" width="11.42578125" style="108"/>
    <col min="2" max="2" width="12.140625" style="108" bestFit="1" customWidth="1"/>
    <col min="3" max="3" width="14.7109375" style="108" customWidth="1"/>
    <col min="4" max="4" width="12.85546875" style="108" bestFit="1" customWidth="1"/>
    <col min="5" max="5" width="13" style="108" customWidth="1"/>
    <col min="6" max="6" width="12.5703125" style="108" customWidth="1"/>
    <col min="7" max="7" width="12.140625" style="108" bestFit="1" customWidth="1"/>
    <col min="8" max="257" width="11.42578125" style="108"/>
    <col min="258" max="258" width="12.140625" style="108" bestFit="1" customWidth="1"/>
    <col min="259" max="259" width="14.7109375" style="108" customWidth="1"/>
    <col min="260" max="260" width="12.28515625" style="108" bestFit="1" customWidth="1"/>
    <col min="261" max="261" width="13" style="108" customWidth="1"/>
    <col min="262" max="262" width="12.5703125" style="108" customWidth="1"/>
    <col min="263" max="513" width="11.42578125" style="108"/>
    <col min="514" max="514" width="12.140625" style="108" bestFit="1" customWidth="1"/>
    <col min="515" max="515" width="14.7109375" style="108" customWidth="1"/>
    <col min="516" max="516" width="12.28515625" style="108" bestFit="1" customWidth="1"/>
    <col min="517" max="517" width="13" style="108" customWidth="1"/>
    <col min="518" max="518" width="12.5703125" style="108" customWidth="1"/>
    <col min="519" max="769" width="11.42578125" style="108"/>
    <col min="770" max="770" width="12.140625" style="108" bestFit="1" customWidth="1"/>
    <col min="771" max="771" width="14.7109375" style="108" customWidth="1"/>
    <col min="772" max="772" width="12.28515625" style="108" bestFit="1" customWidth="1"/>
    <col min="773" max="773" width="13" style="108" customWidth="1"/>
    <col min="774" max="774" width="12.5703125" style="108" customWidth="1"/>
    <col min="775" max="1025" width="11.42578125" style="108"/>
    <col min="1026" max="1026" width="12.140625" style="108" bestFit="1" customWidth="1"/>
    <col min="1027" max="1027" width="14.7109375" style="108" customWidth="1"/>
    <col min="1028" max="1028" width="12.28515625" style="108" bestFit="1" customWidth="1"/>
    <col min="1029" max="1029" width="13" style="108" customWidth="1"/>
    <col min="1030" max="1030" width="12.5703125" style="108" customWidth="1"/>
    <col min="1031" max="1281" width="11.42578125" style="108"/>
    <col min="1282" max="1282" width="12.140625" style="108" bestFit="1" customWidth="1"/>
    <col min="1283" max="1283" width="14.7109375" style="108" customWidth="1"/>
    <col min="1284" max="1284" width="12.28515625" style="108" bestFit="1" customWidth="1"/>
    <col min="1285" max="1285" width="13" style="108" customWidth="1"/>
    <col min="1286" max="1286" width="12.5703125" style="108" customWidth="1"/>
    <col min="1287" max="1537" width="11.42578125" style="108"/>
    <col min="1538" max="1538" width="12.140625" style="108" bestFit="1" customWidth="1"/>
    <col min="1539" max="1539" width="14.7109375" style="108" customWidth="1"/>
    <col min="1540" max="1540" width="12.28515625" style="108" bestFit="1" customWidth="1"/>
    <col min="1541" max="1541" width="13" style="108" customWidth="1"/>
    <col min="1542" max="1542" width="12.5703125" style="108" customWidth="1"/>
    <col min="1543" max="1793" width="11.42578125" style="108"/>
    <col min="1794" max="1794" width="12.140625" style="108" bestFit="1" customWidth="1"/>
    <col min="1795" max="1795" width="14.7109375" style="108" customWidth="1"/>
    <col min="1796" max="1796" width="12.28515625" style="108" bestFit="1" customWidth="1"/>
    <col min="1797" max="1797" width="13" style="108" customWidth="1"/>
    <col min="1798" max="1798" width="12.5703125" style="108" customWidth="1"/>
    <col min="1799" max="2049" width="11.42578125" style="108"/>
    <col min="2050" max="2050" width="12.140625" style="108" bestFit="1" customWidth="1"/>
    <col min="2051" max="2051" width="14.7109375" style="108" customWidth="1"/>
    <col min="2052" max="2052" width="12.28515625" style="108" bestFit="1" customWidth="1"/>
    <col min="2053" max="2053" width="13" style="108" customWidth="1"/>
    <col min="2054" max="2054" width="12.5703125" style="108" customWidth="1"/>
    <col min="2055" max="2305" width="11.42578125" style="108"/>
    <col min="2306" max="2306" width="12.140625" style="108" bestFit="1" customWidth="1"/>
    <col min="2307" max="2307" width="14.7109375" style="108" customWidth="1"/>
    <col min="2308" max="2308" width="12.28515625" style="108" bestFit="1" customWidth="1"/>
    <col min="2309" max="2309" width="13" style="108" customWidth="1"/>
    <col min="2310" max="2310" width="12.5703125" style="108" customWidth="1"/>
    <col min="2311" max="2561" width="11.42578125" style="108"/>
    <col min="2562" max="2562" width="12.140625" style="108" bestFit="1" customWidth="1"/>
    <col min="2563" max="2563" width="14.7109375" style="108" customWidth="1"/>
    <col min="2564" max="2564" width="12.28515625" style="108" bestFit="1" customWidth="1"/>
    <col min="2565" max="2565" width="13" style="108" customWidth="1"/>
    <col min="2566" max="2566" width="12.5703125" style="108" customWidth="1"/>
    <col min="2567" max="2817" width="11.42578125" style="108"/>
    <col min="2818" max="2818" width="12.140625" style="108" bestFit="1" customWidth="1"/>
    <col min="2819" max="2819" width="14.7109375" style="108" customWidth="1"/>
    <col min="2820" max="2820" width="12.28515625" style="108" bestFit="1" customWidth="1"/>
    <col min="2821" max="2821" width="13" style="108" customWidth="1"/>
    <col min="2822" max="2822" width="12.5703125" style="108" customWidth="1"/>
    <col min="2823" max="3073" width="11.42578125" style="108"/>
    <col min="3074" max="3074" width="12.140625" style="108" bestFit="1" customWidth="1"/>
    <col min="3075" max="3075" width="14.7109375" style="108" customWidth="1"/>
    <col min="3076" max="3076" width="12.28515625" style="108" bestFit="1" customWidth="1"/>
    <col min="3077" max="3077" width="13" style="108" customWidth="1"/>
    <col min="3078" max="3078" width="12.5703125" style="108" customWidth="1"/>
    <col min="3079" max="3329" width="11.42578125" style="108"/>
    <col min="3330" max="3330" width="12.140625" style="108" bestFit="1" customWidth="1"/>
    <col min="3331" max="3331" width="14.7109375" style="108" customWidth="1"/>
    <col min="3332" max="3332" width="12.28515625" style="108" bestFit="1" customWidth="1"/>
    <col min="3333" max="3333" width="13" style="108" customWidth="1"/>
    <col min="3334" max="3334" width="12.5703125" style="108" customWidth="1"/>
    <col min="3335" max="3585" width="11.42578125" style="108"/>
    <col min="3586" max="3586" width="12.140625" style="108" bestFit="1" customWidth="1"/>
    <col min="3587" max="3587" width="14.7109375" style="108" customWidth="1"/>
    <col min="3588" max="3588" width="12.28515625" style="108" bestFit="1" customWidth="1"/>
    <col min="3589" max="3589" width="13" style="108" customWidth="1"/>
    <col min="3590" max="3590" width="12.5703125" style="108" customWidth="1"/>
    <col min="3591" max="3841" width="11.42578125" style="108"/>
    <col min="3842" max="3842" width="12.140625" style="108" bestFit="1" customWidth="1"/>
    <col min="3843" max="3843" width="14.7109375" style="108" customWidth="1"/>
    <col min="3844" max="3844" width="12.28515625" style="108" bestFit="1" customWidth="1"/>
    <col min="3845" max="3845" width="13" style="108" customWidth="1"/>
    <col min="3846" max="3846" width="12.5703125" style="108" customWidth="1"/>
    <col min="3847" max="4097" width="11.42578125" style="108"/>
    <col min="4098" max="4098" width="12.140625" style="108" bestFit="1" customWidth="1"/>
    <col min="4099" max="4099" width="14.7109375" style="108" customWidth="1"/>
    <col min="4100" max="4100" width="12.28515625" style="108" bestFit="1" customWidth="1"/>
    <col min="4101" max="4101" width="13" style="108" customWidth="1"/>
    <col min="4102" max="4102" width="12.5703125" style="108" customWidth="1"/>
    <col min="4103" max="4353" width="11.42578125" style="108"/>
    <col min="4354" max="4354" width="12.140625" style="108" bestFit="1" customWidth="1"/>
    <col min="4355" max="4355" width="14.7109375" style="108" customWidth="1"/>
    <col min="4356" max="4356" width="12.28515625" style="108" bestFit="1" customWidth="1"/>
    <col min="4357" max="4357" width="13" style="108" customWidth="1"/>
    <col min="4358" max="4358" width="12.5703125" style="108" customWidth="1"/>
    <col min="4359" max="4609" width="11.42578125" style="108"/>
    <col min="4610" max="4610" width="12.140625" style="108" bestFit="1" customWidth="1"/>
    <col min="4611" max="4611" width="14.7109375" style="108" customWidth="1"/>
    <col min="4612" max="4612" width="12.28515625" style="108" bestFit="1" customWidth="1"/>
    <col min="4613" max="4613" width="13" style="108" customWidth="1"/>
    <col min="4614" max="4614" width="12.5703125" style="108" customWidth="1"/>
    <col min="4615" max="4865" width="11.42578125" style="108"/>
    <col min="4866" max="4866" width="12.140625" style="108" bestFit="1" customWidth="1"/>
    <col min="4867" max="4867" width="14.7109375" style="108" customWidth="1"/>
    <col min="4868" max="4868" width="12.28515625" style="108" bestFit="1" customWidth="1"/>
    <col min="4869" max="4869" width="13" style="108" customWidth="1"/>
    <col min="4870" max="4870" width="12.5703125" style="108" customWidth="1"/>
    <col min="4871" max="5121" width="11.42578125" style="108"/>
    <col min="5122" max="5122" width="12.140625" style="108" bestFit="1" customWidth="1"/>
    <col min="5123" max="5123" width="14.7109375" style="108" customWidth="1"/>
    <col min="5124" max="5124" width="12.28515625" style="108" bestFit="1" customWidth="1"/>
    <col min="5125" max="5125" width="13" style="108" customWidth="1"/>
    <col min="5126" max="5126" width="12.5703125" style="108" customWidth="1"/>
    <col min="5127" max="5377" width="11.42578125" style="108"/>
    <col min="5378" max="5378" width="12.140625" style="108" bestFit="1" customWidth="1"/>
    <col min="5379" max="5379" width="14.7109375" style="108" customWidth="1"/>
    <col min="5380" max="5380" width="12.28515625" style="108" bestFit="1" customWidth="1"/>
    <col min="5381" max="5381" width="13" style="108" customWidth="1"/>
    <col min="5382" max="5382" width="12.5703125" style="108" customWidth="1"/>
    <col min="5383" max="5633" width="11.42578125" style="108"/>
    <col min="5634" max="5634" width="12.140625" style="108" bestFit="1" customWidth="1"/>
    <col min="5635" max="5635" width="14.7109375" style="108" customWidth="1"/>
    <col min="5636" max="5636" width="12.28515625" style="108" bestFit="1" customWidth="1"/>
    <col min="5637" max="5637" width="13" style="108" customWidth="1"/>
    <col min="5638" max="5638" width="12.5703125" style="108" customWidth="1"/>
    <col min="5639" max="5889" width="11.42578125" style="108"/>
    <col min="5890" max="5890" width="12.140625" style="108" bestFit="1" customWidth="1"/>
    <col min="5891" max="5891" width="14.7109375" style="108" customWidth="1"/>
    <col min="5892" max="5892" width="12.28515625" style="108" bestFit="1" customWidth="1"/>
    <col min="5893" max="5893" width="13" style="108" customWidth="1"/>
    <col min="5894" max="5894" width="12.5703125" style="108" customWidth="1"/>
    <col min="5895" max="6145" width="11.42578125" style="108"/>
    <col min="6146" max="6146" width="12.140625" style="108" bestFit="1" customWidth="1"/>
    <col min="6147" max="6147" width="14.7109375" style="108" customWidth="1"/>
    <col min="6148" max="6148" width="12.28515625" style="108" bestFit="1" customWidth="1"/>
    <col min="6149" max="6149" width="13" style="108" customWidth="1"/>
    <col min="6150" max="6150" width="12.5703125" style="108" customWidth="1"/>
    <col min="6151" max="6401" width="11.42578125" style="108"/>
    <col min="6402" max="6402" width="12.140625" style="108" bestFit="1" customWidth="1"/>
    <col min="6403" max="6403" width="14.7109375" style="108" customWidth="1"/>
    <col min="6404" max="6404" width="12.28515625" style="108" bestFit="1" customWidth="1"/>
    <col min="6405" max="6405" width="13" style="108" customWidth="1"/>
    <col min="6406" max="6406" width="12.5703125" style="108" customWidth="1"/>
    <col min="6407" max="6657" width="11.42578125" style="108"/>
    <col min="6658" max="6658" width="12.140625" style="108" bestFit="1" customWidth="1"/>
    <col min="6659" max="6659" width="14.7109375" style="108" customWidth="1"/>
    <col min="6660" max="6660" width="12.28515625" style="108" bestFit="1" customWidth="1"/>
    <col min="6661" max="6661" width="13" style="108" customWidth="1"/>
    <col min="6662" max="6662" width="12.5703125" style="108" customWidth="1"/>
    <col min="6663" max="6913" width="11.42578125" style="108"/>
    <col min="6914" max="6914" width="12.140625" style="108" bestFit="1" customWidth="1"/>
    <col min="6915" max="6915" width="14.7109375" style="108" customWidth="1"/>
    <col min="6916" max="6916" width="12.28515625" style="108" bestFit="1" customWidth="1"/>
    <col min="6917" max="6917" width="13" style="108" customWidth="1"/>
    <col min="6918" max="6918" width="12.5703125" style="108" customWidth="1"/>
    <col min="6919" max="7169" width="11.42578125" style="108"/>
    <col min="7170" max="7170" width="12.140625" style="108" bestFit="1" customWidth="1"/>
    <col min="7171" max="7171" width="14.7109375" style="108" customWidth="1"/>
    <col min="7172" max="7172" width="12.28515625" style="108" bestFit="1" customWidth="1"/>
    <col min="7173" max="7173" width="13" style="108" customWidth="1"/>
    <col min="7174" max="7174" width="12.5703125" style="108" customWidth="1"/>
    <col min="7175" max="7425" width="11.42578125" style="108"/>
    <col min="7426" max="7426" width="12.140625" style="108" bestFit="1" customWidth="1"/>
    <col min="7427" max="7427" width="14.7109375" style="108" customWidth="1"/>
    <col min="7428" max="7428" width="12.28515625" style="108" bestFit="1" customWidth="1"/>
    <col min="7429" max="7429" width="13" style="108" customWidth="1"/>
    <col min="7430" max="7430" width="12.5703125" style="108" customWidth="1"/>
    <col min="7431" max="7681" width="11.42578125" style="108"/>
    <col min="7682" max="7682" width="12.140625" style="108" bestFit="1" customWidth="1"/>
    <col min="7683" max="7683" width="14.7109375" style="108" customWidth="1"/>
    <col min="7684" max="7684" width="12.28515625" style="108" bestFit="1" customWidth="1"/>
    <col min="7685" max="7685" width="13" style="108" customWidth="1"/>
    <col min="7686" max="7686" width="12.5703125" style="108" customWidth="1"/>
    <col min="7687" max="7937" width="11.42578125" style="108"/>
    <col min="7938" max="7938" width="12.140625" style="108" bestFit="1" customWidth="1"/>
    <col min="7939" max="7939" width="14.7109375" style="108" customWidth="1"/>
    <col min="7940" max="7940" width="12.28515625" style="108" bestFit="1" customWidth="1"/>
    <col min="7941" max="7941" width="13" style="108" customWidth="1"/>
    <col min="7942" max="7942" width="12.5703125" style="108" customWidth="1"/>
    <col min="7943" max="8193" width="11.42578125" style="108"/>
    <col min="8194" max="8194" width="12.140625" style="108" bestFit="1" customWidth="1"/>
    <col min="8195" max="8195" width="14.7109375" style="108" customWidth="1"/>
    <col min="8196" max="8196" width="12.28515625" style="108" bestFit="1" customWidth="1"/>
    <col min="8197" max="8197" width="13" style="108" customWidth="1"/>
    <col min="8198" max="8198" width="12.5703125" style="108" customWidth="1"/>
    <col min="8199" max="8449" width="11.42578125" style="108"/>
    <col min="8450" max="8450" width="12.140625" style="108" bestFit="1" customWidth="1"/>
    <col min="8451" max="8451" width="14.7109375" style="108" customWidth="1"/>
    <col min="8452" max="8452" width="12.28515625" style="108" bestFit="1" customWidth="1"/>
    <col min="8453" max="8453" width="13" style="108" customWidth="1"/>
    <col min="8454" max="8454" width="12.5703125" style="108" customWidth="1"/>
    <col min="8455" max="8705" width="11.42578125" style="108"/>
    <col min="8706" max="8706" width="12.140625" style="108" bestFit="1" customWidth="1"/>
    <col min="8707" max="8707" width="14.7109375" style="108" customWidth="1"/>
    <col min="8708" max="8708" width="12.28515625" style="108" bestFit="1" customWidth="1"/>
    <col min="8709" max="8709" width="13" style="108" customWidth="1"/>
    <col min="8710" max="8710" width="12.5703125" style="108" customWidth="1"/>
    <col min="8711" max="8961" width="11.42578125" style="108"/>
    <col min="8962" max="8962" width="12.140625" style="108" bestFit="1" customWidth="1"/>
    <col min="8963" max="8963" width="14.7109375" style="108" customWidth="1"/>
    <col min="8964" max="8964" width="12.28515625" style="108" bestFit="1" customWidth="1"/>
    <col min="8965" max="8965" width="13" style="108" customWidth="1"/>
    <col min="8966" max="8966" width="12.5703125" style="108" customWidth="1"/>
    <col min="8967" max="9217" width="11.42578125" style="108"/>
    <col min="9218" max="9218" width="12.140625" style="108" bestFit="1" customWidth="1"/>
    <col min="9219" max="9219" width="14.7109375" style="108" customWidth="1"/>
    <col min="9220" max="9220" width="12.28515625" style="108" bestFit="1" customWidth="1"/>
    <col min="9221" max="9221" width="13" style="108" customWidth="1"/>
    <col min="9222" max="9222" width="12.5703125" style="108" customWidth="1"/>
    <col min="9223" max="9473" width="11.42578125" style="108"/>
    <col min="9474" max="9474" width="12.140625" style="108" bestFit="1" customWidth="1"/>
    <col min="9475" max="9475" width="14.7109375" style="108" customWidth="1"/>
    <col min="9476" max="9476" width="12.28515625" style="108" bestFit="1" customWidth="1"/>
    <col min="9477" max="9477" width="13" style="108" customWidth="1"/>
    <col min="9478" max="9478" width="12.5703125" style="108" customWidth="1"/>
    <col min="9479" max="9729" width="11.42578125" style="108"/>
    <col min="9730" max="9730" width="12.140625" style="108" bestFit="1" customWidth="1"/>
    <col min="9731" max="9731" width="14.7109375" style="108" customWidth="1"/>
    <col min="9732" max="9732" width="12.28515625" style="108" bestFit="1" customWidth="1"/>
    <col min="9733" max="9733" width="13" style="108" customWidth="1"/>
    <col min="9734" max="9734" width="12.5703125" style="108" customWidth="1"/>
    <col min="9735" max="9985" width="11.42578125" style="108"/>
    <col min="9986" max="9986" width="12.140625" style="108" bestFit="1" customWidth="1"/>
    <col min="9987" max="9987" width="14.7109375" style="108" customWidth="1"/>
    <col min="9988" max="9988" width="12.28515625" style="108" bestFit="1" customWidth="1"/>
    <col min="9989" max="9989" width="13" style="108" customWidth="1"/>
    <col min="9990" max="9990" width="12.5703125" style="108" customWidth="1"/>
    <col min="9991" max="10241" width="11.42578125" style="108"/>
    <col min="10242" max="10242" width="12.140625" style="108" bestFit="1" customWidth="1"/>
    <col min="10243" max="10243" width="14.7109375" style="108" customWidth="1"/>
    <col min="10244" max="10244" width="12.28515625" style="108" bestFit="1" customWidth="1"/>
    <col min="10245" max="10245" width="13" style="108" customWidth="1"/>
    <col min="10246" max="10246" width="12.5703125" style="108" customWidth="1"/>
    <col min="10247" max="10497" width="11.42578125" style="108"/>
    <col min="10498" max="10498" width="12.140625" style="108" bestFit="1" customWidth="1"/>
    <col min="10499" max="10499" width="14.7109375" style="108" customWidth="1"/>
    <col min="10500" max="10500" width="12.28515625" style="108" bestFit="1" customWidth="1"/>
    <col min="10501" max="10501" width="13" style="108" customWidth="1"/>
    <col min="10502" max="10502" width="12.5703125" style="108" customWidth="1"/>
    <col min="10503" max="10753" width="11.42578125" style="108"/>
    <col min="10754" max="10754" width="12.140625" style="108" bestFit="1" customWidth="1"/>
    <col min="10755" max="10755" width="14.7109375" style="108" customWidth="1"/>
    <col min="10756" max="10756" width="12.28515625" style="108" bestFit="1" customWidth="1"/>
    <col min="10757" max="10757" width="13" style="108" customWidth="1"/>
    <col min="10758" max="10758" width="12.5703125" style="108" customWidth="1"/>
    <col min="10759" max="11009" width="11.42578125" style="108"/>
    <col min="11010" max="11010" width="12.140625" style="108" bestFit="1" customWidth="1"/>
    <col min="11011" max="11011" width="14.7109375" style="108" customWidth="1"/>
    <col min="11012" max="11012" width="12.28515625" style="108" bestFit="1" customWidth="1"/>
    <col min="11013" max="11013" width="13" style="108" customWidth="1"/>
    <col min="11014" max="11014" width="12.5703125" style="108" customWidth="1"/>
    <col min="11015" max="11265" width="11.42578125" style="108"/>
    <col min="11266" max="11266" width="12.140625" style="108" bestFit="1" customWidth="1"/>
    <col min="11267" max="11267" width="14.7109375" style="108" customWidth="1"/>
    <col min="11268" max="11268" width="12.28515625" style="108" bestFit="1" customWidth="1"/>
    <col min="11269" max="11269" width="13" style="108" customWidth="1"/>
    <col min="11270" max="11270" width="12.5703125" style="108" customWidth="1"/>
    <col min="11271" max="11521" width="11.42578125" style="108"/>
    <col min="11522" max="11522" width="12.140625" style="108" bestFit="1" customWidth="1"/>
    <col min="11523" max="11523" width="14.7109375" style="108" customWidth="1"/>
    <col min="11524" max="11524" width="12.28515625" style="108" bestFit="1" customWidth="1"/>
    <col min="11525" max="11525" width="13" style="108" customWidth="1"/>
    <col min="11526" max="11526" width="12.5703125" style="108" customWidth="1"/>
    <col min="11527" max="11777" width="11.42578125" style="108"/>
    <col min="11778" max="11778" width="12.140625" style="108" bestFit="1" customWidth="1"/>
    <col min="11779" max="11779" width="14.7109375" style="108" customWidth="1"/>
    <col min="11780" max="11780" width="12.28515625" style="108" bestFit="1" customWidth="1"/>
    <col min="11781" max="11781" width="13" style="108" customWidth="1"/>
    <col min="11782" max="11782" width="12.5703125" style="108" customWidth="1"/>
    <col min="11783" max="12033" width="11.42578125" style="108"/>
    <col min="12034" max="12034" width="12.140625" style="108" bestFit="1" customWidth="1"/>
    <col min="12035" max="12035" width="14.7109375" style="108" customWidth="1"/>
    <col min="12036" max="12036" width="12.28515625" style="108" bestFit="1" customWidth="1"/>
    <col min="12037" max="12037" width="13" style="108" customWidth="1"/>
    <col min="12038" max="12038" width="12.5703125" style="108" customWidth="1"/>
    <col min="12039" max="12289" width="11.42578125" style="108"/>
    <col min="12290" max="12290" width="12.140625" style="108" bestFit="1" customWidth="1"/>
    <col min="12291" max="12291" width="14.7109375" style="108" customWidth="1"/>
    <col min="12292" max="12292" width="12.28515625" style="108" bestFit="1" customWidth="1"/>
    <col min="12293" max="12293" width="13" style="108" customWidth="1"/>
    <col min="12294" max="12294" width="12.5703125" style="108" customWidth="1"/>
    <col min="12295" max="12545" width="11.42578125" style="108"/>
    <col min="12546" max="12546" width="12.140625" style="108" bestFit="1" customWidth="1"/>
    <col min="12547" max="12547" width="14.7109375" style="108" customWidth="1"/>
    <col min="12548" max="12548" width="12.28515625" style="108" bestFit="1" customWidth="1"/>
    <col min="12549" max="12549" width="13" style="108" customWidth="1"/>
    <col min="12550" max="12550" width="12.5703125" style="108" customWidth="1"/>
    <col min="12551" max="12801" width="11.42578125" style="108"/>
    <col min="12802" max="12802" width="12.140625" style="108" bestFit="1" customWidth="1"/>
    <col min="12803" max="12803" width="14.7109375" style="108" customWidth="1"/>
    <col min="12804" max="12804" width="12.28515625" style="108" bestFit="1" customWidth="1"/>
    <col min="12805" max="12805" width="13" style="108" customWidth="1"/>
    <col min="12806" max="12806" width="12.5703125" style="108" customWidth="1"/>
    <col min="12807" max="13057" width="11.42578125" style="108"/>
    <col min="13058" max="13058" width="12.140625" style="108" bestFit="1" customWidth="1"/>
    <col min="13059" max="13059" width="14.7109375" style="108" customWidth="1"/>
    <col min="13060" max="13060" width="12.28515625" style="108" bestFit="1" customWidth="1"/>
    <col min="13061" max="13061" width="13" style="108" customWidth="1"/>
    <col min="13062" max="13062" width="12.5703125" style="108" customWidth="1"/>
    <col min="13063" max="13313" width="11.42578125" style="108"/>
    <col min="13314" max="13314" width="12.140625" style="108" bestFit="1" customWidth="1"/>
    <col min="13315" max="13315" width="14.7109375" style="108" customWidth="1"/>
    <col min="13316" max="13316" width="12.28515625" style="108" bestFit="1" customWidth="1"/>
    <col min="13317" max="13317" width="13" style="108" customWidth="1"/>
    <col min="13318" max="13318" width="12.5703125" style="108" customWidth="1"/>
    <col min="13319" max="13569" width="11.42578125" style="108"/>
    <col min="13570" max="13570" width="12.140625" style="108" bestFit="1" customWidth="1"/>
    <col min="13571" max="13571" width="14.7109375" style="108" customWidth="1"/>
    <col min="13572" max="13572" width="12.28515625" style="108" bestFit="1" customWidth="1"/>
    <col min="13573" max="13573" width="13" style="108" customWidth="1"/>
    <col min="13574" max="13574" width="12.5703125" style="108" customWidth="1"/>
    <col min="13575" max="13825" width="11.42578125" style="108"/>
    <col min="13826" max="13826" width="12.140625" style="108" bestFit="1" customWidth="1"/>
    <col min="13827" max="13827" width="14.7109375" style="108" customWidth="1"/>
    <col min="13828" max="13828" width="12.28515625" style="108" bestFit="1" customWidth="1"/>
    <col min="13829" max="13829" width="13" style="108" customWidth="1"/>
    <col min="13830" max="13830" width="12.5703125" style="108" customWidth="1"/>
    <col min="13831" max="14081" width="11.42578125" style="108"/>
    <col min="14082" max="14082" width="12.140625" style="108" bestFit="1" customWidth="1"/>
    <col min="14083" max="14083" width="14.7109375" style="108" customWidth="1"/>
    <col min="14084" max="14084" width="12.28515625" style="108" bestFit="1" customWidth="1"/>
    <col min="14085" max="14085" width="13" style="108" customWidth="1"/>
    <col min="14086" max="14086" width="12.5703125" style="108" customWidth="1"/>
    <col min="14087" max="14337" width="11.42578125" style="108"/>
    <col min="14338" max="14338" width="12.140625" style="108" bestFit="1" customWidth="1"/>
    <col min="14339" max="14339" width="14.7109375" style="108" customWidth="1"/>
    <col min="14340" max="14340" width="12.28515625" style="108" bestFit="1" customWidth="1"/>
    <col min="14341" max="14341" width="13" style="108" customWidth="1"/>
    <col min="14342" max="14342" width="12.5703125" style="108" customWidth="1"/>
    <col min="14343" max="14593" width="11.42578125" style="108"/>
    <col min="14594" max="14594" width="12.140625" style="108" bestFit="1" customWidth="1"/>
    <col min="14595" max="14595" width="14.7109375" style="108" customWidth="1"/>
    <col min="14596" max="14596" width="12.28515625" style="108" bestFit="1" customWidth="1"/>
    <col min="14597" max="14597" width="13" style="108" customWidth="1"/>
    <col min="14598" max="14598" width="12.5703125" style="108" customWidth="1"/>
    <col min="14599" max="14849" width="11.42578125" style="108"/>
    <col min="14850" max="14850" width="12.140625" style="108" bestFit="1" customWidth="1"/>
    <col min="14851" max="14851" width="14.7109375" style="108" customWidth="1"/>
    <col min="14852" max="14852" width="12.28515625" style="108" bestFit="1" customWidth="1"/>
    <col min="14853" max="14853" width="13" style="108" customWidth="1"/>
    <col min="14854" max="14854" width="12.5703125" style="108" customWidth="1"/>
    <col min="14855" max="15105" width="11.42578125" style="108"/>
    <col min="15106" max="15106" width="12.140625" style="108" bestFit="1" customWidth="1"/>
    <col min="15107" max="15107" width="14.7109375" style="108" customWidth="1"/>
    <col min="15108" max="15108" width="12.28515625" style="108" bestFit="1" customWidth="1"/>
    <col min="15109" max="15109" width="13" style="108" customWidth="1"/>
    <col min="15110" max="15110" width="12.5703125" style="108" customWidth="1"/>
    <col min="15111" max="15361" width="11.42578125" style="108"/>
    <col min="15362" max="15362" width="12.140625" style="108" bestFit="1" customWidth="1"/>
    <col min="15363" max="15363" width="14.7109375" style="108" customWidth="1"/>
    <col min="15364" max="15364" width="12.28515625" style="108" bestFit="1" customWidth="1"/>
    <col min="15365" max="15365" width="13" style="108" customWidth="1"/>
    <col min="15366" max="15366" width="12.5703125" style="108" customWidth="1"/>
    <col min="15367" max="15617" width="11.42578125" style="108"/>
    <col min="15618" max="15618" width="12.140625" style="108" bestFit="1" customWidth="1"/>
    <col min="15619" max="15619" width="14.7109375" style="108" customWidth="1"/>
    <col min="15620" max="15620" width="12.28515625" style="108" bestFit="1" customWidth="1"/>
    <col min="15621" max="15621" width="13" style="108" customWidth="1"/>
    <col min="15622" max="15622" width="12.5703125" style="108" customWidth="1"/>
    <col min="15623" max="15873" width="11.42578125" style="108"/>
    <col min="15874" max="15874" width="12.140625" style="108" bestFit="1" customWidth="1"/>
    <col min="15875" max="15875" width="14.7109375" style="108" customWidth="1"/>
    <col min="15876" max="15876" width="12.28515625" style="108" bestFit="1" customWidth="1"/>
    <col min="15877" max="15877" width="13" style="108" customWidth="1"/>
    <col min="15878" max="15878" width="12.5703125" style="108" customWidth="1"/>
    <col min="15879" max="16129" width="11.42578125" style="108"/>
    <col min="16130" max="16130" width="12.140625" style="108" bestFit="1" customWidth="1"/>
    <col min="16131" max="16131" width="14.7109375" style="108" customWidth="1"/>
    <col min="16132" max="16132" width="12.28515625" style="108" bestFit="1" customWidth="1"/>
    <col min="16133" max="16133" width="13" style="108" customWidth="1"/>
    <col min="16134" max="16134" width="12.5703125" style="108" customWidth="1"/>
    <col min="16135" max="16384" width="11.42578125" style="108"/>
  </cols>
  <sheetData>
    <row r="1" spans="1:13" ht="15">
      <c r="A1" s="66" t="s">
        <v>12</v>
      </c>
      <c r="B1" s="205">
        <f ca="1">NOW()</f>
        <v>44664.707290740742</v>
      </c>
      <c r="C1" s="194"/>
      <c r="D1" s="103" t="s">
        <v>10</v>
      </c>
      <c r="E1" s="206" t="e">
        <f>#REF!</f>
        <v>#REF!</v>
      </c>
      <c r="F1" s="207"/>
      <c r="G1" s="207"/>
      <c r="J1" s="201" t="s">
        <v>73</v>
      </c>
      <c r="K1" s="202"/>
      <c r="L1" s="97">
        <v>120</v>
      </c>
    </row>
    <row r="2" spans="1:13">
      <c r="A2" s="103"/>
      <c r="B2" s="104"/>
      <c r="C2" s="103"/>
      <c r="D2" s="104"/>
      <c r="E2" s="103"/>
      <c r="F2" s="103"/>
      <c r="G2" s="18"/>
    </row>
    <row r="3" spans="1:13">
      <c r="A3" s="19" t="s">
        <v>16</v>
      </c>
      <c r="J3" s="116" t="s">
        <v>50</v>
      </c>
      <c r="K3" s="78">
        <v>126</v>
      </c>
    </row>
    <row r="4" spans="1:13" ht="14.25">
      <c r="B4" s="208" t="e">
        <f>UPPER(#REF! &amp;"   "&amp;#REF!)</f>
        <v>#REF!</v>
      </c>
      <c r="C4" s="208"/>
      <c r="D4" s="208"/>
      <c r="E4" s="114"/>
      <c r="F4" s="103" t="s">
        <v>18</v>
      </c>
      <c r="G4" s="10" t="e">
        <f>#REF!</f>
        <v>#REF!</v>
      </c>
      <c r="J4" s="55" t="s">
        <v>7</v>
      </c>
      <c r="K4" s="82">
        <f>L1</f>
        <v>120</v>
      </c>
    </row>
    <row r="5" spans="1:13" ht="14.25">
      <c r="B5" s="196" t="e">
        <f>#REF!</f>
        <v>#REF!</v>
      </c>
      <c r="C5" s="196"/>
      <c r="D5" s="196"/>
      <c r="E5" s="110"/>
      <c r="F5" s="103" t="s">
        <v>19</v>
      </c>
      <c r="G5" s="10" t="e">
        <f>#REF!</f>
        <v>#REF!</v>
      </c>
      <c r="J5" s="116" t="s">
        <v>9</v>
      </c>
      <c r="K5" s="83">
        <v>3264</v>
      </c>
      <c r="L5" s="80">
        <f>K5/K4</f>
        <v>27.2</v>
      </c>
      <c r="M5" s="81" t="s">
        <v>72</v>
      </c>
    </row>
    <row r="6" spans="1:13" ht="14.25">
      <c r="B6" s="196" t="e">
        <f>#REF!&amp;"   " &amp;#REF!</f>
        <v>#REF!</v>
      </c>
      <c r="C6" s="196"/>
      <c r="D6" s="196"/>
      <c r="E6" s="110"/>
      <c r="F6" s="103" t="s">
        <v>20</v>
      </c>
      <c r="G6" s="10" t="e">
        <f>#REF!</f>
        <v>#REF!</v>
      </c>
      <c r="J6" s="56" t="s">
        <v>51</v>
      </c>
      <c r="K6" s="47">
        <v>0</v>
      </c>
    </row>
    <row r="7" spans="1:13">
      <c r="A7" s="103"/>
      <c r="B7" s="104"/>
      <c r="C7" s="103"/>
      <c r="D7" s="104"/>
      <c r="E7" s="115" t="s">
        <v>78</v>
      </c>
      <c r="F7" s="103" t="e">
        <f>#REF!</f>
        <v>#REF!</v>
      </c>
      <c r="G7" s="18"/>
      <c r="J7" s="116" t="s">
        <v>52</v>
      </c>
      <c r="K7" s="116"/>
    </row>
    <row r="8" spans="1:13">
      <c r="A8" s="10"/>
      <c r="B8" s="10"/>
      <c r="I8" s="57" t="s">
        <v>58</v>
      </c>
      <c r="J8" s="55" t="s">
        <v>53</v>
      </c>
      <c r="K8" s="44"/>
    </row>
    <row r="9" spans="1:13">
      <c r="A9" s="98" t="s">
        <v>17</v>
      </c>
      <c r="B9" s="189" t="e">
        <f>#REF!&amp;"   "&amp;#REF!&amp;"  "&amp;#REF!&amp;"  "&amp;#REF!</f>
        <v>#REF!</v>
      </c>
      <c r="C9" s="189"/>
      <c r="D9" s="189"/>
      <c r="E9" s="189"/>
      <c r="F9" s="189"/>
      <c r="G9" s="189"/>
      <c r="I9" s="54" t="s">
        <v>58</v>
      </c>
      <c r="J9" s="49" t="s">
        <v>54</v>
      </c>
      <c r="K9" s="51"/>
    </row>
    <row r="10" spans="1:13">
      <c r="A10" s="103" t="s">
        <v>18</v>
      </c>
      <c r="B10" s="10" t="e">
        <f>#REF!</f>
        <v>#REF!</v>
      </c>
      <c r="C10" s="103" t="s">
        <v>19</v>
      </c>
      <c r="D10" s="10"/>
      <c r="E10" s="103" t="s">
        <v>20</v>
      </c>
      <c r="G10" s="105" t="e">
        <f>#REF!</f>
        <v>#REF!</v>
      </c>
      <c r="I10" s="57" t="s">
        <v>58</v>
      </c>
      <c r="J10" s="55" t="s">
        <v>57</v>
      </c>
      <c r="K10" s="84">
        <v>302</v>
      </c>
    </row>
    <row r="11" spans="1:13">
      <c r="A11" s="103"/>
      <c r="B11" s="10"/>
      <c r="E11" s="103"/>
      <c r="J11" s="116" t="s">
        <v>59</v>
      </c>
      <c r="K11" s="53">
        <v>250</v>
      </c>
    </row>
    <row r="12" spans="1:13" s="21" customFormat="1">
      <c r="A12" s="20" t="s">
        <v>21</v>
      </c>
      <c r="B12" s="74" t="e">
        <f>#REF!</f>
        <v>#REF!</v>
      </c>
      <c r="C12" s="20" t="s">
        <v>22</v>
      </c>
      <c r="D12" s="74" t="e">
        <f>#REF!</f>
        <v>#REF!</v>
      </c>
      <c r="E12" s="20"/>
      <c r="F12" s="75" t="s">
        <v>70</v>
      </c>
      <c r="G12" s="76"/>
      <c r="I12" s="108"/>
      <c r="J12" s="116" t="s">
        <v>60</v>
      </c>
      <c r="K12" s="52">
        <v>200</v>
      </c>
      <c r="L12" s="108"/>
      <c r="M12" s="108"/>
    </row>
    <row r="14" spans="1:13">
      <c r="A14" s="111" t="s">
        <v>23</v>
      </c>
      <c r="B14" s="13">
        <v>0</v>
      </c>
      <c r="C14" s="6" t="s">
        <v>63</v>
      </c>
      <c r="D14" s="45">
        <f>L1</f>
        <v>120</v>
      </c>
      <c r="E14" s="58" t="s">
        <v>71</v>
      </c>
      <c r="F14" s="79">
        <f>L5</f>
        <v>27.2</v>
      </c>
      <c r="G14" s="77" t="s">
        <v>72</v>
      </c>
      <c r="L14" s="21"/>
      <c r="M14" s="21"/>
    </row>
    <row r="15" spans="1:13">
      <c r="A15" s="102"/>
      <c r="B15" s="102"/>
      <c r="D15" s="16"/>
      <c r="E15" s="102"/>
    </row>
    <row r="16" spans="1:13">
      <c r="A16" s="193" t="s">
        <v>24</v>
      </c>
      <c r="B16" s="193"/>
      <c r="C16" s="203" t="s">
        <v>56</v>
      </c>
      <c r="D16" s="203"/>
      <c r="E16" s="3"/>
      <c r="F16" s="85">
        <f>F46*E16/100</f>
        <v>0</v>
      </c>
    </row>
    <row r="17" spans="1:13">
      <c r="A17" s="189" t="s">
        <v>14</v>
      </c>
      <c r="B17" s="189"/>
      <c r="C17" s="189"/>
      <c r="E17" s="199" t="s">
        <v>74</v>
      </c>
      <c r="F17" s="200"/>
      <c r="G17" s="30">
        <f>D14*F14</f>
        <v>3264</v>
      </c>
    </row>
    <row r="18" spans="1:13">
      <c r="A18" s="189" t="s">
        <v>25</v>
      </c>
      <c r="B18" s="189"/>
      <c r="C18" s="189"/>
      <c r="D18" s="112"/>
      <c r="E18" s="22"/>
      <c r="F18" s="22"/>
      <c r="G18" s="23">
        <f>E18</f>
        <v>0</v>
      </c>
    </row>
    <row r="19" spans="1:13">
      <c r="A19" s="189" t="s">
        <v>26</v>
      </c>
      <c r="B19" s="189"/>
      <c r="C19" s="189"/>
      <c r="D19" s="99">
        <v>5.25</v>
      </c>
      <c r="E19" s="4">
        <v>0</v>
      </c>
      <c r="F19" s="4"/>
      <c r="G19" s="65">
        <f>D14*D19/100</f>
        <v>6.3</v>
      </c>
    </row>
    <row r="21" spans="1:13">
      <c r="A21" s="193" t="s">
        <v>27</v>
      </c>
      <c r="B21" s="193"/>
      <c r="C21" s="193"/>
      <c r="D21" s="105" t="s">
        <v>28</v>
      </c>
      <c r="E21" s="4"/>
      <c r="F21" s="4"/>
    </row>
    <row r="22" spans="1:13">
      <c r="A22" s="105" t="s">
        <v>29</v>
      </c>
      <c r="B22" s="45">
        <f>D14</f>
        <v>120</v>
      </c>
      <c r="C22" s="117" t="s">
        <v>64</v>
      </c>
      <c r="D22" s="59">
        <f>K7</f>
        <v>0</v>
      </c>
      <c r="E22" s="46">
        <f>B22*K7/100</f>
        <v>0</v>
      </c>
      <c r="F22" s="4"/>
    </row>
    <row r="23" spans="1:13">
      <c r="A23" s="102"/>
      <c r="B23" s="45">
        <f>B22</f>
        <v>120</v>
      </c>
      <c r="C23" s="117" t="s">
        <v>65</v>
      </c>
      <c r="D23" s="59">
        <f>K8</f>
        <v>0</v>
      </c>
      <c r="E23" s="46">
        <f>B23*K8/100</f>
        <v>0</v>
      </c>
    </row>
    <row r="24" spans="1:13" s="5" customFormat="1">
      <c r="A24" s="106"/>
      <c r="B24" s="106"/>
      <c r="C24" s="106"/>
      <c r="E24" s="5" t="s">
        <v>30</v>
      </c>
      <c r="F24" s="48">
        <f>E22+E23</f>
        <v>0</v>
      </c>
      <c r="J24" s="108"/>
      <c r="K24" s="108"/>
      <c r="L24" s="108"/>
      <c r="M24" s="108"/>
    </row>
    <row r="25" spans="1:13">
      <c r="B25" s="204" t="s">
        <v>55</v>
      </c>
      <c r="C25" s="190"/>
      <c r="D25" s="190"/>
      <c r="E25" s="50">
        <f>K9</f>
        <v>0</v>
      </c>
      <c r="F25" s="27">
        <f>F24*E25/100</f>
        <v>0</v>
      </c>
    </row>
    <row r="26" spans="1:13">
      <c r="B26" s="1"/>
      <c r="C26" s="1" t="s">
        <v>11</v>
      </c>
      <c r="D26" s="107"/>
      <c r="E26" s="28" t="s">
        <v>31</v>
      </c>
      <c r="F26" s="29"/>
      <c r="G26" s="30">
        <f>F24-F25</f>
        <v>0</v>
      </c>
      <c r="J26" s="5"/>
      <c r="K26" s="5"/>
      <c r="L26" s="5"/>
      <c r="M26" s="5"/>
    </row>
    <row r="27" spans="1:13">
      <c r="A27" s="108" t="s">
        <v>11</v>
      </c>
      <c r="D27" s="31"/>
      <c r="F27" s="4"/>
    </row>
    <row r="28" spans="1:13">
      <c r="A28" s="193" t="s">
        <v>32</v>
      </c>
      <c r="B28" s="193"/>
      <c r="C28" s="193"/>
      <c r="D28" s="105" t="s">
        <v>28</v>
      </c>
      <c r="E28" s="4"/>
      <c r="F28" s="4"/>
    </row>
    <row r="29" spans="1:13">
      <c r="A29" s="105" t="s">
        <v>29</v>
      </c>
      <c r="B29" s="24"/>
      <c r="C29" s="113" t="s">
        <v>33</v>
      </c>
      <c r="D29" s="25">
        <v>8.1</v>
      </c>
      <c r="E29" s="22">
        <f>B29*D29/100</f>
        <v>0</v>
      </c>
      <c r="F29" s="4"/>
    </row>
    <row r="30" spans="1:13">
      <c r="A30" s="102"/>
      <c r="B30" s="102"/>
      <c r="C30" s="113" t="s">
        <v>34</v>
      </c>
      <c r="D30" s="105">
        <v>5.34</v>
      </c>
      <c r="E30" s="26">
        <f>B29*D30/100</f>
        <v>0</v>
      </c>
    </row>
    <row r="31" spans="1:13">
      <c r="A31" s="102"/>
      <c r="B31" s="102" t="s">
        <v>11</v>
      </c>
      <c r="C31" s="113" t="s">
        <v>1</v>
      </c>
      <c r="D31" s="25">
        <v>20</v>
      </c>
      <c r="E31" s="26">
        <f>B29*D31/100</f>
        <v>0</v>
      </c>
    </row>
    <row r="32" spans="1:13" s="5" customFormat="1">
      <c r="A32" s="106"/>
      <c r="B32" s="106"/>
      <c r="C32" s="106"/>
      <c r="E32" s="5" t="s">
        <v>30</v>
      </c>
      <c r="F32" s="23">
        <f>E29+E30+E31</f>
        <v>0</v>
      </c>
      <c r="J32" s="108"/>
      <c r="K32" s="108"/>
      <c r="L32" s="108"/>
      <c r="M32" s="108"/>
    </row>
    <row r="33" spans="1:13">
      <c r="A33" s="108" t="s">
        <v>35</v>
      </c>
      <c r="B33" s="1"/>
      <c r="C33" s="32">
        <f>E31+E29</f>
        <v>0</v>
      </c>
      <c r="D33" s="107" t="s">
        <v>36</v>
      </c>
      <c r="E33" s="33">
        <v>0</v>
      </c>
      <c r="F33" s="27">
        <f>C33*E33</f>
        <v>0</v>
      </c>
    </row>
    <row r="34" spans="1:13">
      <c r="B34" s="1"/>
      <c r="C34" s="1" t="s">
        <v>11</v>
      </c>
      <c r="D34" s="107"/>
      <c r="E34" s="28" t="s">
        <v>37</v>
      </c>
      <c r="F34" s="29"/>
      <c r="G34" s="30">
        <f>F32-F33</f>
        <v>0</v>
      </c>
      <c r="J34" s="5"/>
      <c r="K34" s="5"/>
      <c r="L34" s="5"/>
      <c r="M34" s="5"/>
    </row>
    <row r="35" spans="1:13">
      <c r="B35" s="1"/>
      <c r="C35" s="1"/>
      <c r="D35" s="107"/>
      <c r="E35" s="34"/>
      <c r="F35" s="27"/>
      <c r="G35" s="35"/>
    </row>
    <row r="36" spans="1:13">
      <c r="A36" s="108" t="s">
        <v>38</v>
      </c>
      <c r="B36" s="1"/>
      <c r="C36" s="36" t="s">
        <v>39</v>
      </c>
      <c r="D36" s="12" t="s">
        <v>40</v>
      </c>
      <c r="E36" s="37">
        <f>K10</f>
        <v>302</v>
      </c>
      <c r="F36" s="60">
        <f>E36</f>
        <v>302</v>
      </c>
    </row>
    <row r="37" spans="1:13">
      <c r="D37" s="12" t="s">
        <v>41</v>
      </c>
      <c r="E37" s="37">
        <f>K11</f>
        <v>250</v>
      </c>
      <c r="F37" s="4"/>
      <c r="G37" s="38"/>
    </row>
    <row r="38" spans="1:13">
      <c r="D38" s="12" t="s">
        <v>42</v>
      </c>
      <c r="E38" s="37">
        <f>K12</f>
        <v>200</v>
      </c>
      <c r="F38" s="4"/>
      <c r="G38" s="38"/>
    </row>
    <row r="39" spans="1:13">
      <c r="B39" s="1"/>
      <c r="C39" s="1" t="s">
        <v>11</v>
      </c>
      <c r="D39" s="107"/>
      <c r="E39" s="28" t="s">
        <v>43</v>
      </c>
      <c r="F39" s="29"/>
      <c r="G39" s="30">
        <f>F36+F37+F38</f>
        <v>302</v>
      </c>
    </row>
    <row r="40" spans="1:13">
      <c r="A40" s="189" t="s">
        <v>44</v>
      </c>
      <c r="B40" s="189"/>
      <c r="C40" s="189"/>
      <c r="E40" s="4">
        <v>0</v>
      </c>
      <c r="F40" s="4"/>
    </row>
    <row r="41" spans="1:13">
      <c r="A41" s="189" t="s">
        <v>45</v>
      </c>
      <c r="B41" s="189"/>
      <c r="C41" s="189"/>
      <c r="D41" s="4"/>
      <c r="E41" s="4">
        <v>0</v>
      </c>
      <c r="F41" s="4"/>
      <c r="G41" s="38" t="s">
        <v>11</v>
      </c>
    </row>
    <row r="42" spans="1:13">
      <c r="A42" s="189" t="s">
        <v>46</v>
      </c>
      <c r="B42" s="189"/>
      <c r="C42" s="189"/>
      <c r="E42" s="4">
        <v>0</v>
      </c>
      <c r="F42" s="4"/>
      <c r="G42" s="108" t="s">
        <v>11</v>
      </c>
    </row>
    <row r="43" spans="1:13">
      <c r="A43" s="9"/>
      <c r="B43" s="9"/>
      <c r="C43" s="9"/>
      <c r="D43" s="39" t="s">
        <v>47</v>
      </c>
      <c r="E43" s="40"/>
      <c r="F43" s="41"/>
      <c r="G43" s="9"/>
    </row>
    <row r="44" spans="1:13" ht="17.25" customHeight="1" thickBot="1">
      <c r="F44" s="15" t="s">
        <v>48</v>
      </c>
      <c r="G44" s="42">
        <f>G17+G26+G39</f>
        <v>3566</v>
      </c>
    </row>
    <row r="45" spans="1:13" ht="15.75" thickTop="1">
      <c r="A45" s="1"/>
      <c r="B45" s="1"/>
      <c r="C45" s="1" t="s">
        <v>49</v>
      </c>
      <c r="D45" s="191" t="s">
        <v>61</v>
      </c>
      <c r="E45" s="192"/>
      <c r="F45" s="192"/>
      <c r="G45" s="43"/>
    </row>
    <row r="46" spans="1:13">
      <c r="D46" s="109" t="s">
        <v>8</v>
      </c>
      <c r="E46" s="203" t="s">
        <v>79</v>
      </c>
      <c r="F46" s="203"/>
      <c r="G46" s="65">
        <v>3316</v>
      </c>
    </row>
    <row r="47" spans="1:13">
      <c r="D47" s="203" t="s">
        <v>62</v>
      </c>
      <c r="E47" s="203"/>
      <c r="F47" s="203"/>
    </row>
    <row r="48" spans="1:13">
      <c r="A48" s="1"/>
      <c r="B48" s="1"/>
      <c r="C48" s="1"/>
    </row>
    <row r="55" spans="1:13" ht="21" customHeight="1"/>
    <row r="56" spans="1:13" s="8" customFormat="1" ht="18.75">
      <c r="A56" s="108" t="s">
        <v>3</v>
      </c>
      <c r="B56" s="108"/>
      <c r="C56" s="2"/>
      <c r="D56" s="2"/>
      <c r="E56" s="2"/>
      <c r="F56" s="2"/>
      <c r="G56" s="2"/>
      <c r="J56" s="108"/>
      <c r="K56" s="108"/>
      <c r="L56" s="108"/>
      <c r="M56" s="108"/>
    </row>
    <row r="57" spans="1:13">
      <c r="A57" s="7" t="s">
        <v>2</v>
      </c>
      <c r="B57" s="7"/>
      <c r="C57" s="7"/>
      <c r="D57" s="7"/>
      <c r="E57" s="7"/>
      <c r="F57" s="7"/>
      <c r="G57" s="8"/>
    </row>
    <row r="58" spans="1:13">
      <c r="J58" s="8"/>
      <c r="K58" s="8"/>
      <c r="L58" s="8"/>
      <c r="M58" s="8"/>
    </row>
  </sheetData>
  <mergeCells count="22">
    <mergeCell ref="A18:C18"/>
    <mergeCell ref="B1:C1"/>
    <mergeCell ref="E1:G1"/>
    <mergeCell ref="J1:K1"/>
    <mergeCell ref="B4:D4"/>
    <mergeCell ref="B5:D5"/>
    <mergeCell ref="B6:D6"/>
    <mergeCell ref="B9:G9"/>
    <mergeCell ref="A16:B16"/>
    <mergeCell ref="C16:D16"/>
    <mergeCell ref="A17:C17"/>
    <mergeCell ref="E17:F17"/>
    <mergeCell ref="A42:C42"/>
    <mergeCell ref="D45:F45"/>
    <mergeCell ref="E46:F46"/>
    <mergeCell ref="D47:F47"/>
    <mergeCell ref="A19:C19"/>
    <mergeCell ref="A21:C21"/>
    <mergeCell ref="B25:D25"/>
    <mergeCell ref="A28:C28"/>
    <mergeCell ref="A40:C40"/>
    <mergeCell ref="A41:C41"/>
  </mergeCells>
  <pageMargins left="0.74" right="0.78740157480314965" top="0.39370078740157483" bottom="0.55118110236220474" header="0.23622047244094491" footer="0.39370078740157483"/>
  <pageSetup paperSize="256" orientation="portrait" horizontalDpi="240" verticalDpi="144" r:id="rId1"/>
  <headerFooter alignWithMargins="0"/>
  <drawing r:id="rId2"/>
  <legacyDrawing r:id="rId3"/>
  <oleObjects>
    <oleObject progId="Presentations.Drawing.13" shapeId="675841" r:id="rId4"/>
  </oleObjec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96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2">
    <tabColor theme="1"/>
  </sheetPr>
  <dimension ref="A1:X325"/>
  <sheetViews>
    <sheetView tabSelected="1" zoomScaleNormal="100" workbookViewId="0">
      <selection activeCell="I24" sqref="I24"/>
    </sheetView>
  </sheetViews>
  <sheetFormatPr baseColWidth="10" defaultRowHeight="12.75"/>
  <cols>
    <col min="1" max="1" width="17.140625" customWidth="1"/>
    <col min="2" max="2" width="27.5703125" customWidth="1"/>
    <col min="3" max="3" width="15.28515625" customWidth="1"/>
    <col min="4" max="4" width="11.42578125" customWidth="1"/>
    <col min="5" max="5" width="18.28515625" customWidth="1"/>
    <col min="6" max="6" width="11.5703125" style="100" customWidth="1"/>
    <col min="7" max="7" width="11.28515625" style="118" customWidth="1"/>
    <col min="8" max="8" width="13.28515625" customWidth="1"/>
    <col min="9" max="9" width="16.42578125" bestFit="1" customWidth="1"/>
    <col min="10" max="10" width="27.140625" customWidth="1"/>
    <col min="11" max="12" width="11.5703125" bestFit="1" customWidth="1"/>
    <col min="13" max="13" width="15" style="122" customWidth="1"/>
    <col min="14" max="14" width="11.5703125" bestFit="1" customWidth="1"/>
    <col min="15" max="15" width="15.140625" bestFit="1" customWidth="1"/>
    <col min="16" max="16" width="21.5703125" bestFit="1" customWidth="1"/>
    <col min="17" max="17" width="18.28515625" customWidth="1"/>
    <col min="18" max="18" width="15.7109375" customWidth="1"/>
    <col min="19" max="19" width="15.140625" customWidth="1"/>
  </cols>
  <sheetData>
    <row r="1" spans="1:22">
      <c r="A1" s="93" t="s">
        <v>6</v>
      </c>
      <c r="B1" s="93" t="s">
        <v>67</v>
      </c>
      <c r="C1" s="93" t="s">
        <v>94</v>
      </c>
      <c r="D1" s="93" t="s">
        <v>13</v>
      </c>
      <c r="E1" s="93" t="s">
        <v>5</v>
      </c>
      <c r="F1" s="101" t="s">
        <v>93</v>
      </c>
      <c r="H1" s="210" t="s">
        <v>0</v>
      </c>
      <c r="I1" s="211"/>
      <c r="J1" s="175">
        <v>44598</v>
      </c>
      <c r="K1" s="174">
        <f>K9</f>
        <v>186.26</v>
      </c>
      <c r="L1" s="170">
        <f>IF(ISERROR(VLOOKUP(J10,A2:F175,4,3)),TAUX_PAR_DÉFAUT,VLOOKUP(J10,A2:F175,4,3))</f>
        <v>8</v>
      </c>
      <c r="M1" s="172"/>
      <c r="N1" s="89" t="str">
        <f>IF(ISERROR(VLOOKUP(J1,'TARRIFF+HR DEM'!B2:E175,4,0)),"0.50",VLOOKUP(J1,'TARRIFF+HR DEM'!B2:E175,4,0))</f>
        <v>0.50</v>
      </c>
      <c r="O1" s="68"/>
      <c r="P1" s="71">
        <v>3</v>
      </c>
      <c r="Q1" s="225" t="e">
        <f>#REF!</f>
        <v>#REF!</v>
      </c>
      <c r="R1" s="68"/>
      <c r="S1" s="68"/>
      <c r="T1" s="68"/>
    </row>
    <row r="2" spans="1:22">
      <c r="A2" s="152">
        <f>P33</f>
        <v>44562</v>
      </c>
      <c r="B2" s="155" t="s">
        <v>113</v>
      </c>
      <c r="C2" s="134">
        <f>VLOOKUP(P$1,L$14:T$18,3,FALSE)</f>
        <v>186.26</v>
      </c>
      <c r="D2" s="148">
        <v>8</v>
      </c>
      <c r="E2" s="148">
        <v>0.8</v>
      </c>
      <c r="F2" s="131">
        <f>VLOOKUP(P$1,L$14:T$18,4,FALSE)</f>
        <v>124.117</v>
      </c>
      <c r="H2" s="176"/>
      <c r="I2" s="87"/>
      <c r="J2" s="87"/>
      <c r="K2" s="73"/>
      <c r="L2" s="171" t="s">
        <v>68</v>
      </c>
      <c r="M2" s="173"/>
      <c r="N2" s="180" t="s">
        <v>5</v>
      </c>
      <c r="O2" s="68"/>
      <c r="P2" s="188" t="s">
        <v>83</v>
      </c>
      <c r="Q2" s="188"/>
      <c r="R2" s="68"/>
      <c r="S2" s="68"/>
      <c r="T2" s="68"/>
    </row>
    <row r="3" spans="1:22" s="90" customFormat="1">
      <c r="A3" s="145">
        <f>A2+1</f>
        <v>44563</v>
      </c>
      <c r="B3" s="155" t="s">
        <v>114</v>
      </c>
      <c r="C3" s="134">
        <f>VLOOKUP(P$1,L$14:T$18,3,FALSE)</f>
        <v>186.26</v>
      </c>
      <c r="D3" s="148"/>
      <c r="E3" s="148">
        <v>0.8</v>
      </c>
      <c r="F3" s="131">
        <f>VLOOKUP(P$1,L$14:T$18,4,FALSE)</f>
        <v>124.117</v>
      </c>
      <c r="G3" s="118"/>
      <c r="H3" s="212" t="s">
        <v>1</v>
      </c>
      <c r="I3" s="213"/>
      <c r="J3" s="246">
        <v>44696</v>
      </c>
      <c r="K3" s="61">
        <f>IF(ISERROR(VLOOKUP(J3,A1:F174,3,0)),TAUX_PAR_DÉFAUT,VLOOKUP(J3,A2:F175,3,0))</f>
        <v>215</v>
      </c>
      <c r="L3" s="247">
        <f>IF(ISERROR(VLOOKUP(J10,A2:F175,4,3)),TAUX_PAR_DÉFAUT,VLOOKUP(J10,A2:F175,4,3))</f>
        <v>8</v>
      </c>
      <c r="M3" s="173"/>
      <c r="N3" s="89" t="str">
        <f>IF(ISERROR(VLOOKUP(J3,'TARRIFF+HR DEM'!B2:E177,4,0)),"0.50",VLOOKUP(J3,'TARRIFF+HR DEM'!B2:E177,4,0))</f>
        <v>0.50</v>
      </c>
      <c r="O3" s="68"/>
      <c r="P3" s="226">
        <f>K9</f>
        <v>186.26</v>
      </c>
      <c r="Q3" s="226">
        <f>P3/P1</f>
        <v>62.086666666666666</v>
      </c>
      <c r="R3" s="68" t="s">
        <v>86</v>
      </c>
      <c r="S3" s="68"/>
      <c r="T3" s="68"/>
    </row>
    <row r="4" spans="1:22" ht="15.75">
      <c r="A4" s="145">
        <f>A3+1</f>
        <v>44564</v>
      </c>
      <c r="B4" s="155" t="s">
        <v>115</v>
      </c>
      <c r="C4" s="134">
        <f>VLOOKUP(P$1,L$14:T$18,3,FALSE)</f>
        <v>186.26</v>
      </c>
      <c r="D4" s="148" t="s">
        <v>293</v>
      </c>
      <c r="E4" s="148">
        <v>0.8</v>
      </c>
      <c r="F4" s="131">
        <f>VLOOKUP(P$1,L$14:T$18,4,FALSE)</f>
        <v>124.117</v>
      </c>
      <c r="H4" s="176"/>
      <c r="I4" s="87"/>
      <c r="J4" s="87"/>
      <c r="K4" s="62" t="str">
        <f>IF(ISERROR(VLOOKUP(J1,'TARRIFF+HR DEM'!B63:F139,5,0)),"0.00",VLOOKUP(J1,'TARRIFF+HR DEM'!B63:F139,5,0))</f>
        <v>0.00</v>
      </c>
      <c r="L4" s="253" t="s">
        <v>296</v>
      </c>
      <c r="M4" s="251"/>
      <c r="N4" s="68"/>
      <c r="O4" s="68"/>
      <c r="P4" s="231">
        <f>IF(ISERROR(VLOOKUP(J1,B2:C175,2,0)),TAUX_PAR_DÉFAUT,VLOOKUP(J1,B2:C175,2,0))/3</f>
        <v>62.086666666666666</v>
      </c>
      <c r="Q4" s="182" t="s">
        <v>81</v>
      </c>
      <c r="R4" s="68"/>
      <c r="S4" s="68"/>
      <c r="T4" s="68"/>
    </row>
    <row r="5" spans="1:22">
      <c r="A5" s="145">
        <f t="shared" ref="A5:A68" si="0">A4+1</f>
        <v>44565</v>
      </c>
      <c r="B5" s="155" t="s">
        <v>116</v>
      </c>
      <c r="C5" s="134">
        <f>VLOOKUP(P$1,L$14:T$18,3,FALSE)</f>
        <v>186.26</v>
      </c>
      <c r="D5" s="148">
        <v>8</v>
      </c>
      <c r="E5" s="148">
        <v>0.8</v>
      </c>
      <c r="F5" s="131">
        <f>VLOOKUP(P$1,L$14:T$18,4,FALSE)</f>
        <v>124.117</v>
      </c>
      <c r="H5" s="214" t="s">
        <v>82</v>
      </c>
      <c r="I5" s="198"/>
      <c r="J5" s="215" t="e">
        <f>#REF!</f>
        <v>#REF!</v>
      </c>
      <c r="K5" s="184"/>
      <c r="L5" s="72">
        <v>150</v>
      </c>
      <c r="M5" s="86"/>
      <c r="N5" s="68"/>
      <c r="O5" s="68"/>
      <c r="P5" s="68"/>
      <c r="Q5" s="68"/>
      <c r="R5" s="68"/>
      <c r="S5" s="68"/>
      <c r="T5" s="68"/>
    </row>
    <row r="6" spans="1:22">
      <c r="A6" s="145">
        <f t="shared" si="0"/>
        <v>44566</v>
      </c>
      <c r="B6" s="155" t="s">
        <v>117</v>
      </c>
      <c r="C6" s="134">
        <f>VLOOKUP(P$1,L$14:T$18,3,FALSE)</f>
        <v>186.26</v>
      </c>
      <c r="D6" s="148">
        <v>8</v>
      </c>
      <c r="E6" s="148">
        <v>0.8</v>
      </c>
      <c r="F6" s="131">
        <f>VLOOKUP(P$1,L$14:T$18,4,FALSE)</f>
        <v>124.117</v>
      </c>
      <c r="H6" s="165"/>
      <c r="I6" s="86"/>
      <c r="J6" s="86"/>
      <c r="K6" s="218" t="str">
        <f>IF(ISERROR(VLOOKUP(J1,'TARRIFF+HR DEM'!B2:E156,4,0)),"0.50",VLOOKUP(J1,'TARRIFF+HR DEM'!B2:E156,4,0))</f>
        <v>0.50</v>
      </c>
      <c r="M6" s="216"/>
      <c r="N6" s="68"/>
      <c r="O6" s="68"/>
      <c r="P6" s="68"/>
      <c r="Q6" s="68"/>
      <c r="R6" s="68"/>
      <c r="S6" s="68"/>
      <c r="T6" s="68"/>
      <c r="U6" s="11"/>
      <c r="V6" s="11"/>
    </row>
    <row r="7" spans="1:22">
      <c r="A7" s="145">
        <f t="shared" si="0"/>
        <v>44567</v>
      </c>
      <c r="B7" s="155" t="s">
        <v>118</v>
      </c>
      <c r="C7" s="134">
        <f>VLOOKUP(P$1,L$14:T$18,3,FALSE)</f>
        <v>186.26</v>
      </c>
      <c r="D7" s="148">
        <v>8</v>
      </c>
      <c r="E7" s="148">
        <v>0.8</v>
      </c>
      <c r="F7" s="131">
        <f>VLOOKUP(P$1,L$14:T$18,4,FALSE)</f>
        <v>124.117</v>
      </c>
      <c r="H7" s="214" t="s">
        <v>58</v>
      </c>
      <c r="I7" s="198"/>
      <c r="J7" s="217"/>
      <c r="K7" s="184"/>
      <c r="L7" s="86"/>
      <c r="M7" s="216"/>
      <c r="N7" s="68"/>
      <c r="O7" s="68"/>
      <c r="P7" s="68"/>
      <c r="Q7" s="68"/>
      <c r="R7" s="68"/>
      <c r="S7" s="68"/>
      <c r="T7" s="68"/>
      <c r="U7" s="67"/>
      <c r="V7" s="67"/>
    </row>
    <row r="8" spans="1:22" ht="13.5" thickBot="1">
      <c r="A8" s="145">
        <f t="shared" si="0"/>
        <v>44568</v>
      </c>
      <c r="B8" s="155" t="s">
        <v>292</v>
      </c>
      <c r="C8" s="134">
        <f>VLOOKUP(P$1,L$14:T$18,3,FALSE)</f>
        <v>186.26</v>
      </c>
      <c r="D8" s="148">
        <v>8</v>
      </c>
      <c r="E8" s="148">
        <v>0.8</v>
      </c>
      <c r="F8" s="131">
        <f>VLOOKUP(P$1,L$14:T$18,4,FALSE)</f>
        <v>124.117</v>
      </c>
      <c r="H8" s="219">
        <f>K8</f>
        <v>3</v>
      </c>
      <c r="I8" s="86"/>
      <c r="J8" s="86"/>
      <c r="K8" s="177">
        <v>3</v>
      </c>
      <c r="L8" s="86"/>
      <c r="M8" s="216"/>
      <c r="N8" s="195" t="s">
        <v>87</v>
      </c>
      <c r="O8" s="197"/>
      <c r="P8" s="197"/>
      <c r="Q8" s="197"/>
      <c r="R8" s="197"/>
      <c r="S8" s="197"/>
      <c r="T8" s="86"/>
      <c r="U8" s="86"/>
      <c r="V8" s="86"/>
    </row>
    <row r="9" spans="1:22" ht="13.5" thickBot="1">
      <c r="A9" s="145">
        <f t="shared" si="0"/>
        <v>44569</v>
      </c>
      <c r="B9" s="155" t="s">
        <v>119</v>
      </c>
      <c r="C9" s="134">
        <f>VLOOKUP(P$1,L$14:T$18,3,FALSE)</f>
        <v>186.26</v>
      </c>
      <c r="D9" s="148">
        <v>8</v>
      </c>
      <c r="E9" s="148">
        <v>0.8</v>
      </c>
      <c r="F9" s="131">
        <f>VLOOKUP(P$1,L$14:T$18,4,FALSE)</f>
        <v>124.117</v>
      </c>
      <c r="H9" s="219"/>
      <c r="I9" s="91"/>
      <c r="J9" s="91"/>
      <c r="K9" s="221">
        <f>IF(K8=3,K10,K11)</f>
        <v>186.26</v>
      </c>
      <c r="L9" s="178"/>
      <c r="M9" s="216"/>
      <c r="N9" s="86"/>
      <c r="O9" s="86"/>
      <c r="P9" s="91" t="s">
        <v>88</v>
      </c>
      <c r="Q9" s="86"/>
      <c r="R9" s="86"/>
      <c r="S9" s="86"/>
      <c r="T9" s="86"/>
      <c r="U9" s="86"/>
      <c r="V9" s="86"/>
    </row>
    <row r="10" spans="1:22" ht="13.5" thickBot="1">
      <c r="A10" s="145">
        <f t="shared" si="0"/>
        <v>44570</v>
      </c>
      <c r="B10" s="155" t="s">
        <v>120</v>
      </c>
      <c r="C10" s="134">
        <f>VLOOKUP(P$1,L$14:T$18,3,FALSE)</f>
        <v>186.26</v>
      </c>
      <c r="D10" s="148">
        <v>8</v>
      </c>
      <c r="E10" s="148">
        <v>0.8</v>
      </c>
      <c r="F10" s="131">
        <f>VLOOKUP(P$1,L$14:T$18,4,FALSE)</f>
        <v>124.117</v>
      </c>
      <c r="H10" s="165"/>
      <c r="I10" s="166">
        <f>J1</f>
        <v>44598</v>
      </c>
      <c r="J10" s="220">
        <f>I10</f>
        <v>44598</v>
      </c>
      <c r="K10" s="186">
        <f>IF(ISERROR(VLOOKUP(J10,A2:F175,3,0)),TAUX_PAR_DÉFAUT,VLOOKUP(J10,A2:F175,3,0))</f>
        <v>186.26</v>
      </c>
      <c r="L10" s="62">
        <f>K9/K8</f>
        <v>62.086666666666666</v>
      </c>
      <c r="M10" s="216" t="s">
        <v>84</v>
      </c>
      <c r="N10" s="86"/>
      <c r="O10" s="91" t="s">
        <v>110</v>
      </c>
      <c r="P10" s="91"/>
      <c r="Q10" s="86"/>
      <c r="R10" s="86"/>
      <c r="S10" s="86"/>
      <c r="T10" s="86"/>
      <c r="U10" s="86"/>
      <c r="V10" s="86"/>
    </row>
    <row r="11" spans="1:22" ht="13.5" thickBot="1">
      <c r="A11" s="145">
        <f t="shared" si="0"/>
        <v>44571</v>
      </c>
      <c r="B11" s="155" t="s">
        <v>121</v>
      </c>
      <c r="C11" s="134">
        <f>VLOOKUP(P$1,L$14:T$18,3,FALSE)</f>
        <v>186.26</v>
      </c>
      <c r="D11" s="148">
        <v>8</v>
      </c>
      <c r="E11" s="148">
        <v>0.8</v>
      </c>
      <c r="F11" s="131">
        <f>VLOOKUP(P$1,L$14:T$18,4,FALSE)</f>
        <v>124.117</v>
      </c>
      <c r="H11" s="165"/>
      <c r="I11" s="86"/>
      <c r="J11" s="86" t="s">
        <v>111</v>
      </c>
      <c r="K11" s="222">
        <f>IF(ISERROR(VLOOKUP(J10,A4:F177,6,4)),TAUX_PAR_DÉFAUT,VLOOKUP(J10,A2:F177,6,4))</f>
        <v>124.117</v>
      </c>
      <c r="L11" s="181">
        <f>IF(ISERROR(VLOOKUP(J10,A2:F175,4,3)),TAUX_PAR_DÉFAUT,VLOOKUP(J10,A2:F175,4,3))</f>
        <v>8</v>
      </c>
      <c r="M11" s="216"/>
      <c r="N11" s="91" t="s">
        <v>89</v>
      </c>
      <c r="O11" s="183" t="s">
        <v>96</v>
      </c>
      <c r="P11" s="183"/>
      <c r="Q11" s="183"/>
      <c r="R11" s="183"/>
      <c r="S11" s="184"/>
      <c r="T11" s="86"/>
      <c r="U11" s="91" t="s">
        <v>69</v>
      </c>
      <c r="V11" s="91" t="s">
        <v>91</v>
      </c>
    </row>
    <row r="12" spans="1:22" ht="13.5" thickBot="1">
      <c r="A12" s="145">
        <f t="shared" si="0"/>
        <v>44572</v>
      </c>
      <c r="B12" s="155" t="s">
        <v>122</v>
      </c>
      <c r="C12" s="134">
        <f>VLOOKUP(P$1,L$14:T$18,3,FALSE)</f>
        <v>186.26</v>
      </c>
      <c r="D12" s="148">
        <v>8</v>
      </c>
      <c r="E12" s="148">
        <v>0.8</v>
      </c>
      <c r="F12" s="131">
        <f>VLOOKUP(P$1,L$14:T$18,4,FALSE)</f>
        <v>124.117</v>
      </c>
      <c r="H12" s="167"/>
      <c r="I12" s="168"/>
      <c r="J12" s="169" t="s">
        <v>112</v>
      </c>
      <c r="K12" s="161"/>
      <c r="L12" s="223"/>
      <c r="M12" s="224"/>
      <c r="N12" s="138">
        <f>(TAUX_PAR_DÉFAUT-U12)/3</f>
        <v>51.086666666666666</v>
      </c>
      <c r="O12" s="183" t="s">
        <v>97</v>
      </c>
      <c r="P12" s="183"/>
      <c r="Q12" s="183"/>
      <c r="R12" s="183"/>
      <c r="S12" s="185"/>
      <c r="T12" s="86"/>
      <c r="U12" s="139">
        <v>33</v>
      </c>
      <c r="V12" s="139">
        <v>22</v>
      </c>
    </row>
    <row r="13" spans="1:22" ht="15.75">
      <c r="A13" s="145">
        <f t="shared" si="0"/>
        <v>44573</v>
      </c>
      <c r="B13" s="155" t="s">
        <v>123</v>
      </c>
      <c r="C13" s="134">
        <f>VLOOKUP(P$1,L$14:T$18,3,FALSE)</f>
        <v>186.26</v>
      </c>
      <c r="D13" s="148">
        <v>8</v>
      </c>
      <c r="E13" s="148">
        <v>0.8</v>
      </c>
      <c r="F13" s="131">
        <f>VLOOKUP(P$1,L$14:T$18,4,FALSE)</f>
        <v>124.117</v>
      </c>
      <c r="H13" s="163"/>
      <c r="I13" s="163"/>
      <c r="J13" s="164"/>
      <c r="K13" s="245"/>
      <c r="L13" s="11"/>
      <c r="M13" s="11"/>
      <c r="N13" s="178" t="s">
        <v>85</v>
      </c>
      <c r="O13" s="232" t="s">
        <v>95</v>
      </c>
      <c r="P13" s="232"/>
      <c r="Q13" s="232"/>
      <c r="R13" s="232"/>
      <c r="S13" s="232"/>
      <c r="T13" s="178" t="s">
        <v>90</v>
      </c>
      <c r="U13" s="86"/>
      <c r="V13" s="86"/>
    </row>
    <row r="14" spans="1:22" ht="15.75">
      <c r="A14" s="145">
        <f t="shared" si="0"/>
        <v>44574</v>
      </c>
      <c r="B14" s="155" t="s">
        <v>124</v>
      </c>
      <c r="C14" s="134">
        <f>VLOOKUP(P$1,L$14:T$18,3,FALSE)</f>
        <v>186.26</v>
      </c>
      <c r="D14" s="148">
        <v>8</v>
      </c>
      <c r="E14" s="148">
        <v>0.8</v>
      </c>
      <c r="F14" s="131">
        <f>VLOOKUP(P$1,L$14:T$18,4,FALSE)</f>
        <v>124.117</v>
      </c>
      <c r="G14" s="86"/>
      <c r="H14" s="86"/>
      <c r="I14" s="243" t="s">
        <v>289</v>
      </c>
      <c r="J14" s="244"/>
      <c r="K14" s="162">
        <f>K1</f>
        <v>186.26</v>
      </c>
      <c r="L14" s="68"/>
      <c r="N14" s="181">
        <v>110</v>
      </c>
      <c r="O14" s="68"/>
      <c r="P14" s="68"/>
      <c r="Q14" s="68"/>
      <c r="R14" s="68"/>
      <c r="S14" s="68"/>
      <c r="T14" s="86"/>
      <c r="U14" s="86"/>
      <c r="V14" s="86"/>
    </row>
    <row r="15" spans="1:22">
      <c r="A15" s="145">
        <f t="shared" si="0"/>
        <v>44575</v>
      </c>
      <c r="B15" s="155" t="s">
        <v>125</v>
      </c>
      <c r="C15" s="134">
        <f>VLOOKUP(P$1,L$14:T$18,3,FALSE)</f>
        <v>186.26</v>
      </c>
      <c r="D15" s="148">
        <v>8</v>
      </c>
      <c r="E15" s="148">
        <v>0.8</v>
      </c>
      <c r="F15" s="131">
        <f>VLOOKUP(P$1,L$14:T$18,4,FALSE)</f>
        <v>124.117</v>
      </c>
      <c r="G15" s="91" t="s">
        <v>288</v>
      </c>
      <c r="H15" s="91"/>
      <c r="I15" s="91"/>
      <c r="J15" s="181"/>
      <c r="K15" s="62" t="e">
        <f>#REF!</f>
        <v>#REF!</v>
      </c>
      <c r="L15" s="62"/>
      <c r="M15" s="121"/>
      <c r="N15" s="227" t="s">
        <v>104</v>
      </c>
      <c r="O15" s="227" t="s">
        <v>105</v>
      </c>
      <c r="P15" s="233" t="s">
        <v>107</v>
      </c>
      <c r="Q15" s="234" t="s">
        <v>108</v>
      </c>
      <c r="R15" s="227" t="s">
        <v>106</v>
      </c>
      <c r="S15" s="227" t="s">
        <v>109</v>
      </c>
      <c r="T15" s="227" t="s">
        <v>90</v>
      </c>
      <c r="U15" s="137"/>
      <c r="V15" s="140"/>
    </row>
    <row r="16" spans="1:22">
      <c r="A16" s="145">
        <f t="shared" si="0"/>
        <v>44576</v>
      </c>
      <c r="B16" s="155" t="s">
        <v>126</v>
      </c>
      <c r="C16" s="134">
        <f>VLOOKUP(P$1,L$14:T$18,3,FALSE)</f>
        <v>186.26</v>
      </c>
      <c r="D16" s="148">
        <v>8</v>
      </c>
      <c r="E16" s="148">
        <v>0.8</v>
      </c>
      <c r="F16" s="131">
        <f>VLOOKUP(P$1,L$14:T$18,4,FALSE)</f>
        <v>124.117</v>
      </c>
      <c r="G16" s="86"/>
      <c r="H16" s="86" t="s">
        <v>290</v>
      </c>
      <c r="I16" s="86"/>
      <c r="J16" s="160" t="e">
        <f>K15/P1</f>
        <v>#REF!</v>
      </c>
      <c r="L16" s="177">
        <v>3</v>
      </c>
      <c r="M16" s="89" t="s">
        <v>98</v>
      </c>
      <c r="N16" s="89">
        <f>TAUX_PAR_DÉFAUT</f>
        <v>186.26</v>
      </c>
      <c r="O16" s="181">
        <v>124.117</v>
      </c>
      <c r="P16" s="181">
        <v>215</v>
      </c>
      <c r="Q16" s="181">
        <v>153.22</v>
      </c>
      <c r="R16" s="89">
        <v>258.12</v>
      </c>
      <c r="S16" s="181">
        <v>172.08</v>
      </c>
      <c r="T16" s="89">
        <v>315</v>
      </c>
    </row>
    <row r="17" spans="1:24">
      <c r="A17" s="145">
        <f t="shared" si="0"/>
        <v>44577</v>
      </c>
      <c r="B17" s="155" t="s">
        <v>127</v>
      </c>
      <c r="C17" s="134">
        <f>VLOOKUP(P$1,L$14:T$18,3,FALSE)</f>
        <v>186.26</v>
      </c>
      <c r="D17" s="148">
        <v>8</v>
      </c>
      <c r="E17" s="148">
        <v>0.8</v>
      </c>
      <c r="F17" s="131">
        <f>VLOOKUP(P$1,L$14:T$18,4,FALSE)</f>
        <v>124.117</v>
      </c>
      <c r="J17" s="70" t="s">
        <v>92</v>
      </c>
      <c r="N17" s="235">
        <f>N16/1.14975</f>
        <v>162.0004348771472</v>
      </c>
      <c r="O17" s="235">
        <f>O16/1.14975</f>
        <v>107.95129375951294</v>
      </c>
      <c r="P17" s="235">
        <f t="shared" ref="P17:T17" si="1">P16/1.14975</f>
        <v>186.99717329854315</v>
      </c>
      <c r="Q17" s="235">
        <f t="shared" si="1"/>
        <v>133.26375298978039</v>
      </c>
      <c r="R17" s="235">
        <f t="shared" si="1"/>
        <v>224.5009784735812</v>
      </c>
      <c r="S17" s="235">
        <f t="shared" si="1"/>
        <v>149.66731898238748</v>
      </c>
      <c r="T17" s="236">
        <f t="shared" si="1"/>
        <v>273.97260273972603</v>
      </c>
    </row>
    <row r="18" spans="1:24" ht="15">
      <c r="A18" s="145">
        <f t="shared" si="0"/>
        <v>44578</v>
      </c>
      <c r="B18" s="155" t="s">
        <v>128</v>
      </c>
      <c r="C18" s="134">
        <f>VLOOKUP(P$1,L$14:T$18,3,FALSE)</f>
        <v>186.26</v>
      </c>
      <c r="D18" s="148">
        <v>8</v>
      </c>
      <c r="E18" s="148">
        <v>0.8</v>
      </c>
      <c r="F18" s="131">
        <f>VLOOKUP(P$1,L$14:T$18,4,FALSE)</f>
        <v>124.117</v>
      </c>
      <c r="H18" s="252" t="s">
        <v>295</v>
      </c>
      <c r="I18" s="252"/>
      <c r="J18" s="252"/>
      <c r="K18" s="94"/>
      <c r="L18" s="94"/>
      <c r="M18" s="11"/>
      <c r="N18" s="237" t="s">
        <v>103</v>
      </c>
      <c r="O18" s="238"/>
      <c r="P18" s="238"/>
      <c r="Q18" s="238"/>
      <c r="R18" s="238"/>
      <c r="S18" s="239"/>
      <c r="T18" s="228"/>
    </row>
    <row r="19" spans="1:24">
      <c r="A19" s="145">
        <f t="shared" si="0"/>
        <v>44579</v>
      </c>
      <c r="B19" s="155" t="s">
        <v>129</v>
      </c>
      <c r="C19" s="134">
        <f>VLOOKUP(P$1,L$14:T$18,3,FALSE)</f>
        <v>186.26</v>
      </c>
      <c r="D19" s="148">
        <v>8</v>
      </c>
      <c r="E19" s="148">
        <v>0.8</v>
      </c>
      <c r="F19" s="131">
        <f>VLOOKUP(P$1,L$14:T$18,4,FALSE)</f>
        <v>124.117</v>
      </c>
      <c r="J19">
        <f>IF(ISERROR(VLOOKUP(J3,A1:F174,3,0)),TAUX_PAR_DÉFAUT,VLOOKUP(J3,A2:F175,3,0))</f>
        <v>215</v>
      </c>
      <c r="L19" s="14"/>
      <c r="M19" s="127"/>
      <c r="N19" s="68"/>
      <c r="O19" s="68"/>
      <c r="P19" s="68"/>
      <c r="Q19" s="68"/>
      <c r="R19" s="68"/>
      <c r="S19" s="68"/>
      <c r="T19" s="68"/>
      <c r="V19" s="11"/>
    </row>
    <row r="20" spans="1:24">
      <c r="A20" s="145">
        <f t="shared" si="0"/>
        <v>44580</v>
      </c>
      <c r="B20" s="155" t="s">
        <v>130</v>
      </c>
      <c r="C20" s="134">
        <f>VLOOKUP(P$1,L$14:T$18,3,FALSE)</f>
        <v>186.26</v>
      </c>
      <c r="D20" s="148">
        <v>8</v>
      </c>
      <c r="E20" s="148">
        <v>0.8</v>
      </c>
      <c r="F20" s="131">
        <f>VLOOKUP(P$1,L$14:T$18,4,FALSE)</f>
        <v>124.117</v>
      </c>
      <c r="M20" s="127"/>
      <c r="N20" s="178">
        <v>26</v>
      </c>
      <c r="O20" s="229" t="e">
        <f>IF(#REF!=3,"3",#REF!)</f>
        <v>#REF!</v>
      </c>
      <c r="P20" s="88"/>
      <c r="Q20" s="68"/>
      <c r="R20" s="68"/>
      <c r="S20" s="68"/>
      <c r="T20" s="68"/>
    </row>
    <row r="21" spans="1:24">
      <c r="A21" s="145">
        <f t="shared" si="0"/>
        <v>44581</v>
      </c>
      <c r="B21" s="155" t="s">
        <v>131</v>
      </c>
      <c r="C21" s="134">
        <f>VLOOKUP(P$1,L$14:T$18,3,FALSE)</f>
        <v>186.26</v>
      </c>
      <c r="D21" s="148">
        <v>8</v>
      </c>
      <c r="E21" s="148">
        <v>0.8</v>
      </c>
      <c r="F21" s="131">
        <f>VLOOKUP(P$1,L$14:T$18,4,FALSE)</f>
        <v>124.117</v>
      </c>
      <c r="N21" s="178">
        <v>32</v>
      </c>
      <c r="O21" s="88">
        <v>75</v>
      </c>
      <c r="P21" s="88">
        <v>150</v>
      </c>
      <c r="Q21" s="68"/>
      <c r="R21" s="68"/>
      <c r="S21" s="68"/>
      <c r="T21" s="68"/>
    </row>
    <row r="22" spans="1:24" ht="15.75">
      <c r="A22" s="145">
        <f t="shared" si="0"/>
        <v>44582</v>
      </c>
      <c r="B22" s="155" t="s">
        <v>132</v>
      </c>
      <c r="C22" s="134">
        <f>VLOOKUP(P$1,L$14:T$18,3,FALSE)</f>
        <v>186.26</v>
      </c>
      <c r="D22" s="148">
        <v>8</v>
      </c>
      <c r="E22" s="148">
        <v>0.8</v>
      </c>
      <c r="F22" s="131">
        <f>VLOOKUP(P$1,L$14:T$18,4,FALSE)</f>
        <v>124.117</v>
      </c>
      <c r="H22" s="253" t="s">
        <v>294</v>
      </c>
      <c r="I22" s="253"/>
      <c r="J22" s="253"/>
      <c r="K22" s="253"/>
      <c r="L22" s="253"/>
      <c r="M22" s="253"/>
      <c r="N22" s="178">
        <v>53</v>
      </c>
      <c r="O22" s="88">
        <v>150</v>
      </c>
      <c r="P22" s="88">
        <v>300</v>
      </c>
      <c r="Q22" s="68"/>
      <c r="R22" s="119"/>
      <c r="S22" s="68"/>
      <c r="T22" s="68"/>
    </row>
    <row r="23" spans="1:24">
      <c r="A23" s="145">
        <f t="shared" si="0"/>
        <v>44583</v>
      </c>
      <c r="B23" s="155" t="s">
        <v>133</v>
      </c>
      <c r="C23" s="134">
        <f>VLOOKUP(P$1,L$14:T$18,3,FALSE)</f>
        <v>186.26</v>
      </c>
      <c r="D23" s="148">
        <v>8</v>
      </c>
      <c r="E23" s="148">
        <v>0.8</v>
      </c>
      <c r="F23" s="131">
        <f>VLOOKUP(P$1,L$14:T$18,4,FALSE)</f>
        <v>124.117</v>
      </c>
      <c r="H23" s="94"/>
      <c r="I23" s="94"/>
      <c r="J23" s="94"/>
      <c r="K23" s="94"/>
      <c r="L23" s="94"/>
      <c r="M23" s="94"/>
      <c r="N23" s="68"/>
      <c r="O23" s="68"/>
      <c r="P23" s="68"/>
      <c r="Q23" s="68"/>
      <c r="R23" s="119"/>
      <c r="S23" s="68"/>
      <c r="T23" s="68"/>
    </row>
    <row r="24" spans="1:24">
      <c r="A24" s="145">
        <f t="shared" si="0"/>
        <v>44584</v>
      </c>
      <c r="B24" s="155" t="s">
        <v>134</v>
      </c>
      <c r="C24" s="134">
        <f>VLOOKUP(P$1,L$14:T$18,3,FALSE)</f>
        <v>186.26</v>
      </c>
      <c r="D24" s="148">
        <v>8</v>
      </c>
      <c r="E24" s="148">
        <v>0.8</v>
      </c>
      <c r="F24" s="131">
        <f>VLOOKUP(P$1,L$14:T$18,4,FALSE)</f>
        <v>124.117</v>
      </c>
      <c r="H24" s="94"/>
      <c r="I24" s="94"/>
      <c r="J24" s="94"/>
      <c r="K24" s="250"/>
      <c r="L24" s="94"/>
      <c r="M24" s="94"/>
      <c r="N24" s="68"/>
      <c r="O24" s="68"/>
      <c r="P24" s="68"/>
      <c r="Q24" s="68"/>
      <c r="R24" s="120"/>
      <c r="S24" s="68"/>
      <c r="T24" s="68"/>
    </row>
    <row r="25" spans="1:24">
      <c r="A25" s="145">
        <f t="shared" si="0"/>
        <v>44585</v>
      </c>
      <c r="B25" s="155" t="s">
        <v>135</v>
      </c>
      <c r="C25" s="134">
        <f>VLOOKUP(P$1,L$14:T$18,3,FALSE)</f>
        <v>186.26</v>
      </c>
      <c r="D25" s="148">
        <v>8</v>
      </c>
      <c r="E25" s="148">
        <v>0.8</v>
      </c>
      <c r="F25" s="131">
        <f>VLOOKUP(P$1,L$14:T$18,4,FALSE)</f>
        <v>124.117</v>
      </c>
      <c r="H25" s="94"/>
      <c r="I25" s="94"/>
      <c r="J25" s="249"/>
      <c r="K25" s="248"/>
      <c r="L25" s="249"/>
      <c r="M25" s="249"/>
      <c r="N25" s="68"/>
      <c r="O25" s="68"/>
      <c r="P25" s="68"/>
      <c r="Q25" s="68"/>
      <c r="R25" s="68"/>
      <c r="S25" s="68"/>
      <c r="T25" s="68"/>
    </row>
    <row r="26" spans="1:24">
      <c r="A26" s="145">
        <f t="shared" si="0"/>
        <v>44586</v>
      </c>
      <c r="B26" s="155" t="s">
        <v>136</v>
      </c>
      <c r="C26" s="134">
        <f>VLOOKUP(P$1,L$14:T$18,3,FALSE)</f>
        <v>186.26</v>
      </c>
      <c r="D26" s="148">
        <v>8</v>
      </c>
      <c r="E26" s="148">
        <v>0.8</v>
      </c>
      <c r="F26" s="131">
        <f>VLOOKUP(P$1,L$14:T$18,4,FALSE)</f>
        <v>124.117</v>
      </c>
      <c r="H26" s="94"/>
      <c r="I26" s="94"/>
      <c r="J26" s="248"/>
      <c r="K26" s="249"/>
      <c r="L26" s="248"/>
      <c r="M26" s="248"/>
      <c r="N26" s="68">
        <v>110</v>
      </c>
      <c r="O26" s="68">
        <v>125</v>
      </c>
      <c r="P26" s="68">
        <v>125</v>
      </c>
      <c r="Q26" s="68">
        <v>150</v>
      </c>
      <c r="R26" s="68">
        <v>145</v>
      </c>
      <c r="S26" s="68">
        <v>170</v>
      </c>
      <c r="T26" s="68"/>
    </row>
    <row r="27" spans="1:24">
      <c r="A27" s="145">
        <f t="shared" si="0"/>
        <v>44587</v>
      </c>
      <c r="B27" s="155" t="s">
        <v>137</v>
      </c>
      <c r="C27" s="134">
        <f>VLOOKUP(P$1,L$14:T$18,3,FALSE)</f>
        <v>186.26</v>
      </c>
      <c r="D27" s="148">
        <v>8</v>
      </c>
      <c r="E27" s="148">
        <v>0.8</v>
      </c>
      <c r="F27" s="131">
        <f>VLOOKUP(P$1,L$14:T$18,4,FALSE)</f>
        <v>124.117</v>
      </c>
      <c r="H27" s="249" t="s">
        <v>291</v>
      </c>
      <c r="I27" s="249"/>
      <c r="J27" s="249"/>
      <c r="K27" s="94"/>
      <c r="L27" s="249"/>
      <c r="M27" s="249"/>
      <c r="N27" s="178">
        <v>387.67</v>
      </c>
      <c r="O27" s="178">
        <v>581.505</v>
      </c>
      <c r="P27" s="178">
        <v>506.66666666666663</v>
      </c>
      <c r="Q27" s="178">
        <v>666.66666666666663</v>
      </c>
      <c r="R27" s="178">
        <v>573.33333333333337</v>
      </c>
      <c r="S27" s="179">
        <v>733.33333333333326</v>
      </c>
      <c r="T27" s="178"/>
    </row>
    <row r="28" spans="1:24">
      <c r="A28" s="145">
        <f t="shared" si="0"/>
        <v>44588</v>
      </c>
      <c r="B28" s="155" t="s">
        <v>138</v>
      </c>
      <c r="C28" s="134">
        <f>VLOOKUP(P$1,L$14:T$18,3,FALSE)</f>
        <v>186.26</v>
      </c>
      <c r="D28" s="148">
        <v>8</v>
      </c>
      <c r="E28" s="148">
        <v>0.8</v>
      </c>
      <c r="F28" s="131">
        <f>VLOOKUP(P$1,L$14:T$18,4,FALSE)</f>
        <v>124.117</v>
      </c>
      <c r="H28" s="68"/>
      <c r="I28" s="68"/>
      <c r="N28" s="86">
        <v>433.00400000000002</v>
      </c>
      <c r="O28" s="181">
        <v>649.50600000000009</v>
      </c>
      <c r="P28" s="86">
        <v>570</v>
      </c>
      <c r="Q28" s="181">
        <v>750</v>
      </c>
      <c r="R28" s="86">
        <v>645</v>
      </c>
      <c r="S28" s="181">
        <v>824.99999999999989</v>
      </c>
      <c r="T28" s="86"/>
    </row>
    <row r="29" spans="1:24">
      <c r="A29" s="145">
        <f t="shared" si="0"/>
        <v>44589</v>
      </c>
      <c r="B29" s="155" t="s">
        <v>139</v>
      </c>
      <c r="C29" s="134">
        <f>VLOOKUP(P$1,L$14:T$18,3,FALSE)</f>
        <v>186.26</v>
      </c>
      <c r="D29" s="148">
        <v>8</v>
      </c>
      <c r="E29" s="148">
        <v>0.8</v>
      </c>
      <c r="F29" s="131">
        <f>VLOOKUP(P$1,L$14:T$18,4,FALSE)</f>
        <v>124.117</v>
      </c>
      <c r="G29" s="11"/>
      <c r="N29" s="68">
        <v>478.33800000000002</v>
      </c>
      <c r="O29" s="121" t="s">
        <v>66</v>
      </c>
      <c r="P29" s="230">
        <v>44562</v>
      </c>
      <c r="Q29" s="187" t="s">
        <v>102</v>
      </c>
      <c r="R29" s="68"/>
      <c r="S29" s="188" t="s">
        <v>286</v>
      </c>
      <c r="T29" s="68"/>
    </row>
    <row r="30" spans="1:24">
      <c r="A30" s="145">
        <f t="shared" si="0"/>
        <v>44590</v>
      </c>
      <c r="B30" s="155" t="s">
        <v>140</v>
      </c>
      <c r="C30" s="134">
        <f>VLOOKUP(P$1,L$14:T$18,3,FALSE)</f>
        <v>186.26</v>
      </c>
      <c r="D30" s="148">
        <v>8</v>
      </c>
      <c r="E30" s="148">
        <v>0.8</v>
      </c>
      <c r="F30" s="131">
        <f>VLOOKUP(P$1,L$14:T$18,4,FALSE)</f>
        <v>124.117</v>
      </c>
      <c r="N30" s="68"/>
      <c r="O30" s="121" t="s">
        <v>99</v>
      </c>
      <c r="P30" s="121" t="s">
        <v>100</v>
      </c>
      <c r="Q30" s="70" t="s">
        <v>101</v>
      </c>
      <c r="R30" s="121" t="s">
        <v>15</v>
      </c>
      <c r="S30" s="188" t="s">
        <v>287</v>
      </c>
      <c r="T30" s="68"/>
      <c r="U30" s="129"/>
    </row>
    <row r="31" spans="1:24">
      <c r="A31" s="145">
        <f t="shared" si="0"/>
        <v>44591</v>
      </c>
      <c r="B31" s="155" t="s">
        <v>141</v>
      </c>
      <c r="C31" s="134">
        <f>VLOOKUP(P$1,L$14:T$18,3,FALSE)</f>
        <v>186.26</v>
      </c>
      <c r="D31" s="148">
        <v>8</v>
      </c>
      <c r="E31" s="148">
        <v>0.8</v>
      </c>
      <c r="F31" s="131">
        <f>VLOOKUP(P$1,L$14:T$18,4,FALSE)</f>
        <v>124.117</v>
      </c>
      <c r="G31" s="68"/>
      <c r="N31" s="68"/>
      <c r="O31" s="68"/>
      <c r="P31" s="68"/>
      <c r="Q31" s="70"/>
      <c r="R31" s="70"/>
      <c r="S31" s="70"/>
      <c r="T31" s="68"/>
      <c r="V31">
        <v>140</v>
      </c>
      <c r="W31">
        <v>175</v>
      </c>
      <c r="X31">
        <v>201</v>
      </c>
    </row>
    <row r="32" spans="1:24">
      <c r="A32" s="145">
        <f t="shared" si="0"/>
        <v>44592</v>
      </c>
      <c r="B32" s="155" t="s">
        <v>142</v>
      </c>
      <c r="C32" s="134">
        <f>VLOOKUP(P$1,L$14:T$18,3,FALSE)</f>
        <v>186.26</v>
      </c>
      <c r="D32" s="148">
        <v>8</v>
      </c>
      <c r="E32" s="148">
        <v>0.8</v>
      </c>
      <c r="F32" s="131">
        <f>VLOOKUP(P$1,L$14:T$18,4,FALSE)</f>
        <v>124.117</v>
      </c>
      <c r="G32" s="68"/>
      <c r="N32" s="68"/>
      <c r="O32" s="68"/>
      <c r="P32" s="68"/>
      <c r="Q32" s="68"/>
      <c r="R32" s="68"/>
      <c r="S32" s="68"/>
      <c r="T32" s="68"/>
    </row>
    <row r="33" spans="1:23" ht="15.75">
      <c r="A33" s="145">
        <f t="shared" si="0"/>
        <v>44593</v>
      </c>
      <c r="B33" s="155" t="s">
        <v>143</v>
      </c>
      <c r="C33" s="134">
        <f>VLOOKUP(P$1,L$14:T$18,3,FALSE)</f>
        <v>186.26</v>
      </c>
      <c r="D33" s="148">
        <v>8</v>
      </c>
      <c r="E33" s="148">
        <v>0.8</v>
      </c>
      <c r="F33" s="131">
        <f>VLOOKUP(P$1,L$14:T$18,4,FALSE)</f>
        <v>124.117</v>
      </c>
      <c r="N33" s="68"/>
      <c r="O33" s="240">
        <v>186.26</v>
      </c>
      <c r="P33" s="241">
        <v>44562</v>
      </c>
      <c r="Q33" s="241">
        <v>44696</v>
      </c>
      <c r="R33" s="242">
        <v>3</v>
      </c>
      <c r="S33" s="240">
        <v>0.8</v>
      </c>
      <c r="T33" s="68"/>
    </row>
    <row r="34" spans="1:23">
      <c r="A34" s="145">
        <f t="shared" si="0"/>
        <v>44594</v>
      </c>
      <c r="B34" s="155" t="s">
        <v>144</v>
      </c>
      <c r="C34" s="134">
        <f>VLOOKUP(P$1,L$14:T$18,3,FALSE)</f>
        <v>186.26</v>
      </c>
      <c r="D34" s="148">
        <v>8</v>
      </c>
      <c r="E34" s="148">
        <v>0.8</v>
      </c>
      <c r="F34" s="131">
        <f>VLOOKUP(P$1,L$14:T$18,4,FALSE)</f>
        <v>124.117</v>
      </c>
      <c r="N34" s="68"/>
      <c r="O34" s="68"/>
      <c r="P34" s="68"/>
      <c r="Q34" s="68"/>
      <c r="R34" s="68"/>
      <c r="S34" s="68"/>
      <c r="T34" s="68"/>
    </row>
    <row r="35" spans="1:23">
      <c r="A35" s="145">
        <f t="shared" si="0"/>
        <v>44595</v>
      </c>
      <c r="B35" s="155" t="s">
        <v>145</v>
      </c>
      <c r="C35" s="134">
        <f>VLOOKUP(P$1,L$14:T$18,3,FALSE)</f>
        <v>186.26</v>
      </c>
      <c r="D35" s="148">
        <v>8</v>
      </c>
      <c r="E35" s="148">
        <v>0.8</v>
      </c>
      <c r="F35" s="131">
        <f>VLOOKUP(P$1,L$14:T$18,4,FALSE)</f>
        <v>124.117</v>
      </c>
      <c r="N35" s="68"/>
      <c r="O35" s="68"/>
      <c r="P35" s="68"/>
      <c r="Q35" s="68"/>
      <c r="R35" s="68"/>
      <c r="S35" s="68"/>
      <c r="T35" s="68"/>
    </row>
    <row r="36" spans="1:23">
      <c r="A36" s="145">
        <f t="shared" si="0"/>
        <v>44596</v>
      </c>
      <c r="B36" s="155" t="s">
        <v>146</v>
      </c>
      <c r="C36" s="134">
        <f>VLOOKUP(P$1,L$14:T$18,3,FALSE)</f>
        <v>186.26</v>
      </c>
      <c r="D36" s="148">
        <v>8</v>
      </c>
      <c r="E36" s="148">
        <v>0.8</v>
      </c>
      <c r="F36" s="131">
        <f>VLOOKUP(P$1,L$14:T$18,4,FALSE)</f>
        <v>124.117</v>
      </c>
      <c r="N36" s="68"/>
      <c r="O36" s="68"/>
      <c r="P36" s="68"/>
      <c r="Q36" s="68"/>
      <c r="R36" s="68"/>
      <c r="S36" s="68"/>
      <c r="T36" s="68"/>
    </row>
    <row r="37" spans="1:23">
      <c r="A37" s="145">
        <f t="shared" si="0"/>
        <v>44597</v>
      </c>
      <c r="B37" s="155" t="s">
        <v>147</v>
      </c>
      <c r="C37" s="134">
        <f>VLOOKUP(P$1,L$14:T$18,3,FALSE)</f>
        <v>186.26</v>
      </c>
      <c r="D37" s="148">
        <v>8</v>
      </c>
      <c r="E37" s="148">
        <v>0.8</v>
      </c>
      <c r="F37" s="131">
        <f>VLOOKUP(P$1,L$14:T$18,4,FALSE)</f>
        <v>124.117</v>
      </c>
      <c r="N37" s="68"/>
      <c r="O37" s="68"/>
      <c r="P37" s="68"/>
      <c r="Q37" s="68"/>
      <c r="R37" s="68"/>
      <c r="S37" s="68"/>
      <c r="T37" s="68"/>
    </row>
    <row r="38" spans="1:23">
      <c r="A38" s="145">
        <f t="shared" si="0"/>
        <v>44598</v>
      </c>
      <c r="B38" s="155" t="s">
        <v>148</v>
      </c>
      <c r="C38" s="134">
        <f>VLOOKUP(P$1,L$14:T$18,3,FALSE)</f>
        <v>186.26</v>
      </c>
      <c r="D38" s="148">
        <v>8</v>
      </c>
      <c r="E38" s="148">
        <v>0.8</v>
      </c>
      <c r="F38" s="131">
        <f>VLOOKUP(P$1,L$14:T$18,4,FALSE)</f>
        <v>124.117</v>
      </c>
    </row>
    <row r="39" spans="1:23">
      <c r="A39" s="145">
        <f t="shared" si="0"/>
        <v>44599</v>
      </c>
      <c r="B39" s="155" t="s">
        <v>149</v>
      </c>
      <c r="C39" s="134">
        <f>VLOOKUP(P$1,L$14:T$18,3,FALSE)</f>
        <v>186.26</v>
      </c>
      <c r="D39" s="148">
        <v>8</v>
      </c>
      <c r="E39" s="148">
        <v>0.8</v>
      </c>
      <c r="F39" s="131">
        <f>VLOOKUP(P$1,L$14:T$18,4,FALSE)</f>
        <v>124.117</v>
      </c>
    </row>
    <row r="40" spans="1:23">
      <c r="A40" s="145">
        <f t="shared" si="0"/>
        <v>44600</v>
      </c>
      <c r="B40" s="155" t="s">
        <v>150</v>
      </c>
      <c r="C40" s="134">
        <f>VLOOKUP(P$1,L$14:T$18,3,FALSE)</f>
        <v>186.26</v>
      </c>
      <c r="D40" s="148">
        <v>8</v>
      </c>
      <c r="E40" s="148">
        <v>0.8</v>
      </c>
      <c r="F40" s="131">
        <f>VLOOKUP(P$1,L$14:T$18,4,FALSE)</f>
        <v>124.117</v>
      </c>
    </row>
    <row r="41" spans="1:23">
      <c r="A41" s="145">
        <f t="shared" si="0"/>
        <v>44601</v>
      </c>
      <c r="B41" s="155" t="s">
        <v>151</v>
      </c>
      <c r="C41" s="134">
        <f>VLOOKUP(P$1,L$14:T$18,3,FALSE)</f>
        <v>186.26</v>
      </c>
      <c r="D41" s="148">
        <v>8</v>
      </c>
      <c r="E41" s="148">
        <v>0.8</v>
      </c>
      <c r="F41" s="131">
        <f>VLOOKUP(P$1,L$14:T$18,4,FALSE)</f>
        <v>124.117</v>
      </c>
    </row>
    <row r="42" spans="1:23" s="90" customFormat="1">
      <c r="A42" s="145">
        <f t="shared" si="0"/>
        <v>44602</v>
      </c>
      <c r="B42" s="155" t="s">
        <v>152</v>
      </c>
      <c r="C42" s="134">
        <f>VLOOKUP(P$1,L$14:T$18,3,FALSE)</f>
        <v>186.26</v>
      </c>
      <c r="D42" s="148">
        <v>8</v>
      </c>
      <c r="E42" s="148">
        <v>0.8</v>
      </c>
      <c r="F42" s="131">
        <f>VLOOKUP(P$1,L$14:T$18,4,FALSE)</f>
        <v>124.117</v>
      </c>
      <c r="G42" s="118"/>
      <c r="H42"/>
      <c r="I42"/>
      <c r="J42"/>
      <c r="K42"/>
      <c r="L42"/>
      <c r="M42" s="122"/>
      <c r="N42"/>
      <c r="O42"/>
      <c r="P42"/>
      <c r="Q42"/>
      <c r="R42"/>
      <c r="S42"/>
      <c r="T42"/>
      <c r="U42" s="127"/>
      <c r="V42" s="127"/>
      <c r="W42" s="127"/>
    </row>
    <row r="43" spans="1:23">
      <c r="A43" s="145">
        <f t="shared" si="0"/>
        <v>44603</v>
      </c>
      <c r="B43" s="155" t="s">
        <v>153</v>
      </c>
      <c r="C43" s="134">
        <f>VLOOKUP(P$1,L$14:T$18,3,FALSE)</f>
        <v>186.26</v>
      </c>
      <c r="D43" s="148">
        <v>8</v>
      </c>
      <c r="E43" s="148">
        <v>0.8</v>
      </c>
      <c r="F43" s="131">
        <f>VLOOKUP(P$1,L$14:T$18,4,FALSE)</f>
        <v>124.117</v>
      </c>
      <c r="U43" s="127"/>
      <c r="V43" s="127"/>
      <c r="W43" s="127"/>
    </row>
    <row r="44" spans="1:23">
      <c r="A44" s="145">
        <f t="shared" si="0"/>
        <v>44604</v>
      </c>
      <c r="B44" s="155" t="s">
        <v>154</v>
      </c>
      <c r="C44" s="134">
        <f>VLOOKUP(P$1,L$14:T$18,3,FALSE)</f>
        <v>186.26</v>
      </c>
      <c r="D44" s="148">
        <v>8</v>
      </c>
      <c r="E44" s="148">
        <v>0.8</v>
      </c>
      <c r="F44" s="131">
        <f>VLOOKUP(P$1,L$14:T$18,4,FALSE)</f>
        <v>124.117</v>
      </c>
      <c r="U44" s="128"/>
      <c r="V44" s="128"/>
      <c r="W44" s="127"/>
    </row>
    <row r="45" spans="1:23">
      <c r="A45" s="145">
        <f t="shared" si="0"/>
        <v>44605</v>
      </c>
      <c r="B45" s="155" t="s">
        <v>155</v>
      </c>
      <c r="C45" s="134">
        <f>VLOOKUP(P$1,L$14:T$18,3,FALSE)</f>
        <v>186.26</v>
      </c>
      <c r="D45" s="148">
        <v>8</v>
      </c>
      <c r="E45" s="148">
        <v>0.8</v>
      </c>
      <c r="F45" s="131">
        <f>VLOOKUP(P$1,L$14:T$18,4,FALSE)</f>
        <v>124.117</v>
      </c>
      <c r="U45" s="127"/>
      <c r="V45" s="127"/>
      <c r="W45" s="127"/>
    </row>
    <row r="46" spans="1:23">
      <c r="A46" s="145">
        <f t="shared" si="0"/>
        <v>44606</v>
      </c>
      <c r="B46" s="155" t="s">
        <v>156</v>
      </c>
      <c r="C46" s="134">
        <f>VLOOKUP(P$1,L$14:T$18,3,FALSE)</f>
        <v>186.26</v>
      </c>
      <c r="D46" s="148">
        <v>8</v>
      </c>
      <c r="E46" s="148">
        <v>0.8</v>
      </c>
      <c r="F46" s="131">
        <f>VLOOKUP(P$1,L$14:T$18,4,FALSE)</f>
        <v>124.117</v>
      </c>
    </row>
    <row r="47" spans="1:23">
      <c r="A47" s="145">
        <f t="shared" si="0"/>
        <v>44607</v>
      </c>
      <c r="B47" s="155" t="s">
        <v>157</v>
      </c>
      <c r="C47" s="134">
        <f>VLOOKUP(P$1,L$14:T$18,3,FALSE)</f>
        <v>186.26</v>
      </c>
      <c r="D47" s="148">
        <v>8</v>
      </c>
      <c r="E47" s="148">
        <v>0.8</v>
      </c>
      <c r="F47" s="131">
        <f>VLOOKUP(P$1,L$14:T$18,4,FALSE)</f>
        <v>124.117</v>
      </c>
    </row>
    <row r="48" spans="1:23">
      <c r="A48" s="145">
        <f t="shared" si="0"/>
        <v>44608</v>
      </c>
      <c r="B48" s="155" t="s">
        <v>158</v>
      </c>
      <c r="C48" s="134">
        <f>VLOOKUP(P$1,L$14:T$18,3,FALSE)</f>
        <v>186.26</v>
      </c>
      <c r="D48" s="148">
        <v>8</v>
      </c>
      <c r="E48" s="148">
        <v>0.8</v>
      </c>
      <c r="F48" s="131">
        <f>VLOOKUP(P$1,L$14:T$18,4,FALSE)</f>
        <v>124.117</v>
      </c>
    </row>
    <row r="49" spans="1:12">
      <c r="A49" s="145">
        <f t="shared" si="0"/>
        <v>44609</v>
      </c>
      <c r="B49" s="155" t="s">
        <v>159</v>
      </c>
      <c r="C49" s="134">
        <f>VLOOKUP(P$1,L$14:T$18,3,FALSE)</f>
        <v>186.26</v>
      </c>
      <c r="D49" s="148">
        <v>8</v>
      </c>
      <c r="E49" s="148">
        <v>0.8</v>
      </c>
      <c r="F49" s="131">
        <f>VLOOKUP(P$1,L$14:T$18,4,FALSE)</f>
        <v>124.117</v>
      </c>
    </row>
    <row r="50" spans="1:12">
      <c r="A50" s="145">
        <f t="shared" si="0"/>
        <v>44610</v>
      </c>
      <c r="B50" s="155" t="s">
        <v>160</v>
      </c>
      <c r="C50" s="134">
        <f>VLOOKUP(P$1,L$14:T$18,3,FALSE)</f>
        <v>186.26</v>
      </c>
      <c r="D50" s="148">
        <v>8</v>
      </c>
      <c r="E50" s="148">
        <v>0.8</v>
      </c>
      <c r="F50" s="131">
        <f>VLOOKUP(P$1,L$14:T$18,4,FALSE)</f>
        <v>124.117</v>
      </c>
    </row>
    <row r="51" spans="1:12">
      <c r="A51" s="145">
        <f t="shared" si="0"/>
        <v>44611</v>
      </c>
      <c r="B51" s="155" t="s">
        <v>161</v>
      </c>
      <c r="C51" s="134">
        <f>VLOOKUP(P$1,L$14:T$18,3,FALSE)</f>
        <v>186.26</v>
      </c>
      <c r="D51" s="148">
        <v>8</v>
      </c>
      <c r="E51" s="148">
        <v>0.8</v>
      </c>
      <c r="F51" s="131">
        <f>VLOOKUP(P$1,L$14:T$18,4,FALSE)</f>
        <v>124.117</v>
      </c>
      <c r="H51" s="92"/>
    </row>
    <row r="52" spans="1:12">
      <c r="A52" s="145">
        <f t="shared" si="0"/>
        <v>44612</v>
      </c>
      <c r="B52" s="155" t="s">
        <v>162</v>
      </c>
      <c r="C52" s="134">
        <f>VLOOKUP(P$1,L$14:T$18,3,FALSE)</f>
        <v>186.26</v>
      </c>
      <c r="D52" s="148">
        <v>8</v>
      </c>
      <c r="E52" s="148">
        <v>0.8</v>
      </c>
      <c r="F52" s="131">
        <f>VLOOKUP(P$1,L$14:T$18,4,FALSE)</f>
        <v>124.117</v>
      </c>
    </row>
    <row r="53" spans="1:12">
      <c r="A53" s="145">
        <f t="shared" si="0"/>
        <v>44613</v>
      </c>
      <c r="B53" s="155" t="s">
        <v>163</v>
      </c>
      <c r="C53" s="134">
        <f>VLOOKUP(P$1,L$14:T$18,3,FALSE)</f>
        <v>186.26</v>
      </c>
      <c r="D53" s="148">
        <v>8</v>
      </c>
      <c r="E53" s="148">
        <v>0.8</v>
      </c>
      <c r="F53" s="131">
        <f>VLOOKUP(P$1,L$14:T$18,4,FALSE)</f>
        <v>124.117</v>
      </c>
    </row>
    <row r="54" spans="1:12">
      <c r="A54" s="145">
        <f t="shared" si="0"/>
        <v>44614</v>
      </c>
      <c r="B54" s="155" t="s">
        <v>164</v>
      </c>
      <c r="C54" s="134">
        <f>VLOOKUP(P$1,L$14:T$18,3,FALSE)</f>
        <v>186.26</v>
      </c>
      <c r="D54" s="148">
        <v>8</v>
      </c>
      <c r="E54" s="148">
        <v>0.8</v>
      </c>
      <c r="F54" s="131">
        <f>VLOOKUP(P$1,L$14:T$18,4,FALSE)</f>
        <v>124.117</v>
      </c>
      <c r="H54" s="90"/>
    </row>
    <row r="55" spans="1:12">
      <c r="A55" s="145">
        <f t="shared" si="0"/>
        <v>44615</v>
      </c>
      <c r="B55" s="155" t="s">
        <v>165</v>
      </c>
      <c r="C55" s="134">
        <f>VLOOKUP(P$1,L$14:T$18,3,FALSE)</f>
        <v>186.26</v>
      </c>
      <c r="D55" s="148">
        <v>8</v>
      </c>
      <c r="E55" s="148">
        <v>0.8</v>
      </c>
      <c r="F55" s="131">
        <f>VLOOKUP(P$1,L$14:T$18,4,FALSE)</f>
        <v>124.117</v>
      </c>
    </row>
    <row r="56" spans="1:12">
      <c r="A56" s="145">
        <f t="shared" si="0"/>
        <v>44616</v>
      </c>
      <c r="B56" s="155" t="s">
        <v>166</v>
      </c>
      <c r="C56" s="134">
        <f>VLOOKUP(P$1,L$14:T$18,3,FALSE)</f>
        <v>186.26</v>
      </c>
      <c r="D56" s="148">
        <v>8</v>
      </c>
      <c r="E56" s="148">
        <v>0.8</v>
      </c>
      <c r="F56" s="131">
        <f>VLOOKUP(P$1,L$14:T$18,4,FALSE)</f>
        <v>124.117</v>
      </c>
      <c r="H56" s="17"/>
    </row>
    <row r="57" spans="1:12">
      <c r="A57" s="145">
        <f t="shared" si="0"/>
        <v>44617</v>
      </c>
      <c r="B57" s="155" t="s">
        <v>167</v>
      </c>
      <c r="C57" s="134">
        <f>VLOOKUP(P$1,L$14:T$18,3,FALSE)</f>
        <v>186.26</v>
      </c>
      <c r="D57" s="148">
        <v>8</v>
      </c>
      <c r="E57" s="148">
        <v>0.8</v>
      </c>
      <c r="F57" s="131">
        <f>VLOOKUP(P$1,L$14:T$18,4,FALSE)</f>
        <v>124.117</v>
      </c>
      <c r="H57" s="126"/>
    </row>
    <row r="58" spans="1:12">
      <c r="A58" s="145">
        <f t="shared" si="0"/>
        <v>44618</v>
      </c>
      <c r="B58" s="155" t="s">
        <v>168</v>
      </c>
      <c r="C58" s="134">
        <f>VLOOKUP(P$1,L$14:T$18,3,FALSE)</f>
        <v>186.26</v>
      </c>
      <c r="D58" s="148">
        <v>8</v>
      </c>
      <c r="E58" s="148">
        <v>0.8</v>
      </c>
      <c r="F58" s="131">
        <f>VLOOKUP(P$1,L$14:T$18,4,FALSE)</f>
        <v>124.117</v>
      </c>
      <c r="H58" s="17"/>
    </row>
    <row r="59" spans="1:12">
      <c r="A59" s="145">
        <f t="shared" si="0"/>
        <v>44619</v>
      </c>
      <c r="B59" s="155" t="s">
        <v>169</v>
      </c>
      <c r="C59" s="134">
        <f>VLOOKUP(P$1,L$14:T$18,3,FALSE)</f>
        <v>186.26</v>
      </c>
      <c r="D59" s="148">
        <v>8</v>
      </c>
      <c r="E59" s="148">
        <v>0.8</v>
      </c>
      <c r="F59" s="131">
        <f>VLOOKUP(P$1,L$14:T$18,4,FALSE)</f>
        <v>124.117</v>
      </c>
      <c r="H59" s="17"/>
      <c r="L59" s="63"/>
    </row>
    <row r="60" spans="1:12">
      <c r="A60" s="145">
        <f t="shared" si="0"/>
        <v>44620</v>
      </c>
      <c r="B60" s="155" t="s">
        <v>170</v>
      </c>
      <c r="C60" s="134">
        <f>VLOOKUP(P$1,L$14:T$18,3,FALSE)</f>
        <v>186.26</v>
      </c>
      <c r="D60" s="148">
        <v>8</v>
      </c>
      <c r="E60" s="148">
        <v>0.8</v>
      </c>
      <c r="F60" s="131">
        <f>VLOOKUP(P$1,L$14:T$18,4,FALSE)</f>
        <v>124.117</v>
      </c>
      <c r="H60" s="17"/>
      <c r="L60" s="63"/>
    </row>
    <row r="61" spans="1:12">
      <c r="A61" s="145">
        <f t="shared" si="0"/>
        <v>44621</v>
      </c>
      <c r="B61" s="155" t="s">
        <v>171</v>
      </c>
      <c r="C61" s="134">
        <f>VLOOKUP(P$1,L$14:T$18,3,FALSE)</f>
        <v>186.26</v>
      </c>
      <c r="D61" s="148">
        <v>8</v>
      </c>
      <c r="E61" s="148">
        <v>0.8</v>
      </c>
      <c r="F61" s="131">
        <f>VLOOKUP(P$1,L$14:T$18,4,FALSE)</f>
        <v>124.117</v>
      </c>
      <c r="H61" s="17"/>
      <c r="L61" s="63"/>
    </row>
    <row r="62" spans="1:12">
      <c r="A62" s="145">
        <f t="shared" si="0"/>
        <v>44622</v>
      </c>
      <c r="B62" s="155" t="s">
        <v>172</v>
      </c>
      <c r="C62" s="134">
        <f>VLOOKUP(P$1,L$14:T$18,3,FALSE)</f>
        <v>186.26</v>
      </c>
      <c r="D62" s="148">
        <v>8</v>
      </c>
      <c r="E62" s="148">
        <v>0.8</v>
      </c>
      <c r="F62" s="131">
        <f>VLOOKUP(P$1,L$14:T$18,4,FALSE)</f>
        <v>124.117</v>
      </c>
      <c r="H62" s="17"/>
      <c r="L62" s="63"/>
    </row>
    <row r="63" spans="1:12">
      <c r="A63" s="145">
        <f t="shared" si="0"/>
        <v>44623</v>
      </c>
      <c r="B63" s="155" t="s">
        <v>173</v>
      </c>
      <c r="C63" s="134">
        <f>VLOOKUP(P$1,L$14:T$18,3,FALSE)</f>
        <v>186.26</v>
      </c>
      <c r="D63" s="148">
        <v>8</v>
      </c>
      <c r="E63" s="148">
        <v>0.8</v>
      </c>
      <c r="F63" s="131">
        <f>VLOOKUP(P$1,L$14:T$18,4,FALSE)</f>
        <v>124.117</v>
      </c>
      <c r="H63" s="17"/>
      <c r="L63" s="63"/>
    </row>
    <row r="64" spans="1:12">
      <c r="A64" s="145">
        <f t="shared" si="0"/>
        <v>44624</v>
      </c>
      <c r="B64" s="155" t="s">
        <v>174</v>
      </c>
      <c r="C64" s="134">
        <f>VLOOKUP(P$1,L$14:T$18,3,FALSE)</f>
        <v>186.26</v>
      </c>
      <c r="D64" s="148">
        <v>8</v>
      </c>
      <c r="E64" s="148">
        <v>0.8</v>
      </c>
      <c r="F64" s="131">
        <f>VLOOKUP(P$1,L$14:T$18,4,FALSE)</f>
        <v>124.117</v>
      </c>
      <c r="H64" s="126"/>
      <c r="L64" s="63"/>
    </row>
    <row r="65" spans="1:12">
      <c r="A65" s="145">
        <f t="shared" si="0"/>
        <v>44625</v>
      </c>
      <c r="B65" s="155" t="s">
        <v>175</v>
      </c>
      <c r="C65" s="134">
        <f>VLOOKUP(P$1,L$14:T$18,3,FALSE)</f>
        <v>186.26</v>
      </c>
      <c r="D65" s="148">
        <v>8</v>
      </c>
      <c r="E65" s="148">
        <v>0.8</v>
      </c>
      <c r="F65" s="131">
        <f>VLOOKUP(P$1,L$14:T$18,4,FALSE)</f>
        <v>124.117</v>
      </c>
      <c r="H65" s="17"/>
      <c r="L65" s="63"/>
    </row>
    <row r="66" spans="1:12">
      <c r="A66" s="145">
        <f t="shared" si="0"/>
        <v>44626</v>
      </c>
      <c r="B66" s="155" t="s">
        <v>176</v>
      </c>
      <c r="C66" s="134">
        <f>VLOOKUP(P$1,L$14:T$18,3,FALSE)</f>
        <v>186.26</v>
      </c>
      <c r="D66" s="148">
        <v>8</v>
      </c>
      <c r="E66" s="148">
        <v>0.8</v>
      </c>
      <c r="F66" s="131">
        <f>VLOOKUP(P$1,L$14:T$18,4,FALSE)</f>
        <v>124.117</v>
      </c>
      <c r="H66" s="17"/>
      <c r="L66" s="63"/>
    </row>
    <row r="67" spans="1:12">
      <c r="A67" s="145">
        <f t="shared" si="0"/>
        <v>44627</v>
      </c>
      <c r="B67" s="155" t="s">
        <v>177</v>
      </c>
      <c r="C67" s="134">
        <f>VLOOKUP(P$1,L$14:T$18,3,FALSE)</f>
        <v>186.26</v>
      </c>
      <c r="D67" s="148">
        <v>8</v>
      </c>
      <c r="E67" s="148">
        <v>0.8</v>
      </c>
      <c r="F67" s="131">
        <f>VLOOKUP(P$1,L$14:T$18,4,FALSE)</f>
        <v>124.117</v>
      </c>
      <c r="L67" s="63"/>
    </row>
    <row r="68" spans="1:12">
      <c r="A68" s="145">
        <f t="shared" si="0"/>
        <v>44628</v>
      </c>
      <c r="B68" s="155" t="s">
        <v>178</v>
      </c>
      <c r="C68" s="134">
        <f>VLOOKUP(P$1,L$14:T$18,3,FALSE)</f>
        <v>186.26</v>
      </c>
      <c r="D68" s="148">
        <v>8</v>
      </c>
      <c r="E68" s="148">
        <v>0.8</v>
      </c>
      <c r="F68" s="131">
        <f>VLOOKUP(P$1,L$14:T$18,4,FALSE)</f>
        <v>124.117</v>
      </c>
      <c r="L68" s="63"/>
    </row>
    <row r="69" spans="1:12">
      <c r="A69" s="145">
        <f t="shared" ref="A69:A74" si="2">A68+1</f>
        <v>44629</v>
      </c>
      <c r="B69" s="155" t="s">
        <v>179</v>
      </c>
      <c r="C69" s="134">
        <f>VLOOKUP(P$1,L$14:T$18,3,FALSE)</f>
        <v>186.26</v>
      </c>
      <c r="D69" s="148">
        <v>8</v>
      </c>
      <c r="E69" s="148">
        <v>0.8</v>
      </c>
      <c r="F69" s="131">
        <f>VLOOKUP(P$1,L$14:T$18,4,FALSE)</f>
        <v>124.117</v>
      </c>
      <c r="L69" s="63"/>
    </row>
    <row r="70" spans="1:12">
      <c r="A70" s="145">
        <f t="shared" si="2"/>
        <v>44630</v>
      </c>
      <c r="B70" s="155" t="s">
        <v>180</v>
      </c>
      <c r="C70" s="134">
        <f>VLOOKUP(P$1,L$14:T$18,3,FALSE)</f>
        <v>186.26</v>
      </c>
      <c r="D70" s="148">
        <v>8</v>
      </c>
      <c r="E70" s="148">
        <v>0.8</v>
      </c>
      <c r="F70" s="131">
        <f>VLOOKUP(P$1,L$14:T$18,4,FALSE)</f>
        <v>124.117</v>
      </c>
      <c r="L70" s="63"/>
    </row>
    <row r="71" spans="1:12">
      <c r="A71" s="145">
        <f t="shared" si="2"/>
        <v>44631</v>
      </c>
      <c r="B71" s="155" t="s">
        <v>181</v>
      </c>
      <c r="C71" s="134">
        <f>VLOOKUP(P$1,L$14:T$18,3,FALSE)</f>
        <v>186.26</v>
      </c>
      <c r="D71" s="148">
        <v>8</v>
      </c>
      <c r="E71" s="148">
        <v>0.8</v>
      </c>
      <c r="F71" s="131">
        <f>VLOOKUP(P$1,L$14:T$18,4,FALSE)</f>
        <v>124.117</v>
      </c>
      <c r="L71" s="63"/>
    </row>
    <row r="72" spans="1:12">
      <c r="A72" s="145">
        <f t="shared" si="2"/>
        <v>44632</v>
      </c>
      <c r="B72" s="155" t="s">
        <v>182</v>
      </c>
      <c r="C72" s="134">
        <f>VLOOKUP(P$1,L$14:T$18,3,FALSE)</f>
        <v>186.26</v>
      </c>
      <c r="D72" s="148">
        <v>8</v>
      </c>
      <c r="E72" s="148">
        <v>0.8</v>
      </c>
      <c r="F72" s="131">
        <f>VLOOKUP(P$1,L$14:T$18,4,FALSE)</f>
        <v>124.117</v>
      </c>
      <c r="L72" s="63"/>
    </row>
    <row r="73" spans="1:12">
      <c r="A73" s="145">
        <f t="shared" si="2"/>
        <v>44633</v>
      </c>
      <c r="B73" s="155" t="s">
        <v>183</v>
      </c>
      <c r="C73" s="134">
        <f>VLOOKUP(P$1,L$14:T$18,3,FALSE)</f>
        <v>186.26</v>
      </c>
      <c r="D73" s="148">
        <v>8</v>
      </c>
      <c r="E73" s="148">
        <v>0.8</v>
      </c>
      <c r="F73" s="131">
        <f>VLOOKUP(P$1,L$14:T$18,4,FALSE)</f>
        <v>124.117</v>
      </c>
      <c r="L73" s="63"/>
    </row>
    <row r="74" spans="1:12">
      <c r="A74" s="145">
        <f t="shared" si="2"/>
        <v>44634</v>
      </c>
      <c r="B74" s="155" t="s">
        <v>184</v>
      </c>
      <c r="C74" s="134">
        <f>VLOOKUP(P$1,L$14:T$18,3,FALSE)</f>
        <v>186.26</v>
      </c>
      <c r="D74" s="148">
        <v>8</v>
      </c>
      <c r="E74" s="148">
        <v>0.8</v>
      </c>
      <c r="F74" s="131">
        <f>VLOOKUP(P$1,L$14:T$18,4,FALSE)</f>
        <v>124.117</v>
      </c>
      <c r="L74" s="63"/>
    </row>
    <row r="75" spans="1:12">
      <c r="A75" s="152">
        <f>Q33</f>
        <v>44696</v>
      </c>
      <c r="B75" s="156" t="s">
        <v>185</v>
      </c>
      <c r="C75" s="135">
        <f>VLOOKUP(P$1,L$14:T$18,5,FALSE)</f>
        <v>215</v>
      </c>
      <c r="D75" s="125">
        <v>7</v>
      </c>
      <c r="E75" s="149">
        <v>0.8</v>
      </c>
      <c r="F75" s="130">
        <f>VLOOKUP(P$1,L$14:T$18,6,FALSE)</f>
        <v>153.22</v>
      </c>
      <c r="L75" s="63"/>
    </row>
    <row r="76" spans="1:12">
      <c r="A76" s="146">
        <f>A75+1</f>
        <v>44697</v>
      </c>
      <c r="B76" s="156" t="s">
        <v>186</v>
      </c>
      <c r="C76" s="135">
        <f>VLOOKUP(P$1,L$14:T$18,5,FALSE)</f>
        <v>215</v>
      </c>
      <c r="D76" s="125">
        <v>7</v>
      </c>
      <c r="E76" s="149">
        <v>0.8</v>
      </c>
      <c r="F76" s="130">
        <f>VLOOKUP(P$1,L$14:T$18,6,FALSE)</f>
        <v>153.22</v>
      </c>
      <c r="L76" s="63"/>
    </row>
    <row r="77" spans="1:12">
      <c r="A77" s="146">
        <f t="shared" ref="A77:A140" si="3">A76+1</f>
        <v>44698</v>
      </c>
      <c r="B77" s="156" t="s">
        <v>187</v>
      </c>
      <c r="C77" s="135">
        <f>VLOOKUP(P$1,L$14:T$18,5,FALSE)</f>
        <v>215</v>
      </c>
      <c r="D77" s="125">
        <v>7</v>
      </c>
      <c r="E77" s="149">
        <v>0.8</v>
      </c>
      <c r="F77" s="130">
        <f>VLOOKUP(P$1,L$14:T$18,6,FALSE)</f>
        <v>153.22</v>
      </c>
      <c r="L77" s="63"/>
    </row>
    <row r="78" spans="1:12">
      <c r="A78" s="146">
        <f t="shared" si="3"/>
        <v>44699</v>
      </c>
      <c r="B78" s="156" t="s">
        <v>188</v>
      </c>
      <c r="C78" s="135">
        <f>VLOOKUP(P$1,L$14:T$18,5,FALSE)</f>
        <v>215</v>
      </c>
      <c r="D78" s="125">
        <v>7</v>
      </c>
      <c r="E78" s="149">
        <v>0.8</v>
      </c>
      <c r="F78" s="130">
        <f>VLOOKUP(P$1,L$14:T$18,6,FALSE)</f>
        <v>153.22</v>
      </c>
      <c r="L78" s="63"/>
    </row>
    <row r="79" spans="1:12">
      <c r="A79" s="146">
        <f t="shared" si="3"/>
        <v>44700</v>
      </c>
      <c r="B79" s="156" t="s">
        <v>189</v>
      </c>
      <c r="C79" s="135">
        <f>VLOOKUP(P$1,L$14:T$18,5,FALSE)</f>
        <v>215</v>
      </c>
      <c r="D79" s="125">
        <v>7</v>
      </c>
      <c r="E79" s="149">
        <v>0.8</v>
      </c>
      <c r="F79" s="130">
        <f>VLOOKUP(P$1,L$14:T$18,6,FALSE)</f>
        <v>153.22</v>
      </c>
      <c r="L79" s="63"/>
    </row>
    <row r="80" spans="1:12">
      <c r="A80" s="146">
        <f t="shared" si="3"/>
        <v>44701</v>
      </c>
      <c r="B80" s="156" t="s">
        <v>190</v>
      </c>
      <c r="C80" s="135">
        <f>VLOOKUP(P$1,L$14:T$18,5,FALSE)</f>
        <v>215</v>
      </c>
      <c r="D80" s="125">
        <v>7</v>
      </c>
      <c r="E80" s="149">
        <v>0.8</v>
      </c>
      <c r="F80" s="130">
        <f>VLOOKUP(P$1,L$14:T$18,6,FALSE)</f>
        <v>153.22</v>
      </c>
      <c r="L80" s="63"/>
    </row>
    <row r="81" spans="1:12">
      <c r="A81" s="146">
        <f t="shared" si="3"/>
        <v>44702</v>
      </c>
      <c r="B81" s="156" t="s">
        <v>191</v>
      </c>
      <c r="C81" s="135">
        <f>VLOOKUP(P$1,L$14:T$18,5,FALSE)</f>
        <v>215</v>
      </c>
      <c r="D81" s="125">
        <v>7</v>
      </c>
      <c r="E81" s="149">
        <v>0.8</v>
      </c>
      <c r="F81" s="130">
        <f>VLOOKUP(P$1,L$14:T$18,6,FALSE)</f>
        <v>153.22</v>
      </c>
      <c r="L81" s="63"/>
    </row>
    <row r="82" spans="1:12">
      <c r="A82" s="146">
        <f t="shared" si="3"/>
        <v>44703</v>
      </c>
      <c r="B82" s="156" t="s">
        <v>192</v>
      </c>
      <c r="C82" s="135">
        <f>VLOOKUP(P$1,L$14:T$18,5,FALSE)</f>
        <v>215</v>
      </c>
      <c r="D82" s="125">
        <v>7</v>
      </c>
      <c r="E82" s="149">
        <v>0.8</v>
      </c>
      <c r="F82" s="130">
        <f>VLOOKUP(P$1,L$14:T$18,6,FALSE)</f>
        <v>153.22</v>
      </c>
      <c r="L82" s="63"/>
    </row>
    <row r="83" spans="1:12">
      <c r="A83" s="146">
        <f t="shared" si="3"/>
        <v>44704</v>
      </c>
      <c r="B83" s="156" t="s">
        <v>193</v>
      </c>
      <c r="C83" s="135">
        <f>VLOOKUP(P$1,L$14:T$18,5,FALSE)</f>
        <v>215</v>
      </c>
      <c r="D83" s="125">
        <v>7</v>
      </c>
      <c r="E83" s="149">
        <v>0.8</v>
      </c>
      <c r="F83" s="130">
        <f>VLOOKUP(P$1,L$14:T$18,6,FALSE)</f>
        <v>153.22</v>
      </c>
      <c r="L83" s="63"/>
    </row>
    <row r="84" spans="1:12">
      <c r="A84" s="146">
        <f t="shared" si="3"/>
        <v>44705</v>
      </c>
      <c r="B84" s="156" t="s">
        <v>194</v>
      </c>
      <c r="C84" s="135">
        <f>VLOOKUP(P$1,L$14:T$18,5,FALSE)</f>
        <v>215</v>
      </c>
      <c r="D84" s="125">
        <v>7</v>
      </c>
      <c r="E84" s="149">
        <v>0.8</v>
      </c>
      <c r="F84" s="130">
        <f>VLOOKUP(P$1,L$14:T$18,6,FALSE)</f>
        <v>153.22</v>
      </c>
      <c r="L84" s="63"/>
    </row>
    <row r="85" spans="1:12">
      <c r="A85" s="146">
        <f t="shared" si="3"/>
        <v>44706</v>
      </c>
      <c r="B85" s="156" t="s">
        <v>195</v>
      </c>
      <c r="C85" s="135">
        <f>VLOOKUP(P$1,L$14:T$18,5,FALSE)</f>
        <v>215</v>
      </c>
      <c r="D85" s="125">
        <v>7</v>
      </c>
      <c r="E85" s="149">
        <v>0.8</v>
      </c>
      <c r="F85" s="130">
        <f>VLOOKUP(P$1,L$14:T$18,6,FALSE)</f>
        <v>153.22</v>
      </c>
      <c r="L85" s="63"/>
    </row>
    <row r="86" spans="1:12">
      <c r="A86" s="146">
        <f t="shared" si="3"/>
        <v>44707</v>
      </c>
      <c r="B86" s="156" t="s">
        <v>196</v>
      </c>
      <c r="C86" s="135">
        <f>VLOOKUP(P$1,L$14:T$18,5,FALSE)</f>
        <v>215</v>
      </c>
      <c r="D86" s="125">
        <v>7</v>
      </c>
      <c r="E86" s="149">
        <v>0.8</v>
      </c>
      <c r="F86" s="130">
        <f>VLOOKUP(P$1,L$14:T$18,6,FALSE)</f>
        <v>153.22</v>
      </c>
      <c r="L86" s="63"/>
    </row>
    <row r="87" spans="1:12">
      <c r="A87" s="146">
        <f t="shared" si="3"/>
        <v>44708</v>
      </c>
      <c r="B87" s="156" t="s">
        <v>197</v>
      </c>
      <c r="C87" s="135">
        <f>VLOOKUP(P$1,L$14:T$18,5,FALSE)</f>
        <v>215</v>
      </c>
      <c r="D87" s="125">
        <v>7</v>
      </c>
      <c r="E87" s="149">
        <v>0.8</v>
      </c>
      <c r="F87" s="130">
        <f>VLOOKUP(P$1,L$14:T$18,6,FALSE)</f>
        <v>153.22</v>
      </c>
      <c r="L87" s="63"/>
    </row>
    <row r="88" spans="1:12">
      <c r="A88" s="146">
        <f t="shared" si="3"/>
        <v>44709</v>
      </c>
      <c r="B88" s="156" t="s">
        <v>198</v>
      </c>
      <c r="C88" s="135">
        <f>VLOOKUP(P$1,L$14:T$18,5,FALSE)</f>
        <v>215</v>
      </c>
      <c r="D88" s="125">
        <v>7</v>
      </c>
      <c r="E88" s="149">
        <v>0.8</v>
      </c>
      <c r="F88" s="130">
        <f>VLOOKUP(P$1,L$14:T$18,6,FALSE)</f>
        <v>153.22</v>
      </c>
      <c r="L88" s="63"/>
    </row>
    <row r="89" spans="1:12">
      <c r="A89" s="146">
        <f t="shared" si="3"/>
        <v>44710</v>
      </c>
      <c r="B89" s="156" t="s">
        <v>199</v>
      </c>
      <c r="C89" s="135">
        <f>VLOOKUP(P$1,L$14:T$18,5,FALSE)</f>
        <v>215</v>
      </c>
      <c r="D89" s="125">
        <v>7</v>
      </c>
      <c r="E89" s="149">
        <v>0.8</v>
      </c>
      <c r="F89" s="130">
        <f>VLOOKUP(P$1,L$14:T$18,6,FALSE)</f>
        <v>153.22</v>
      </c>
      <c r="L89" s="63"/>
    </row>
    <row r="90" spans="1:12">
      <c r="A90" s="146">
        <f t="shared" si="3"/>
        <v>44711</v>
      </c>
      <c r="B90" s="156" t="s">
        <v>200</v>
      </c>
      <c r="C90" s="135">
        <f>VLOOKUP(P$1,L$14:T$18,5,FALSE)</f>
        <v>215</v>
      </c>
      <c r="D90" s="125">
        <v>7</v>
      </c>
      <c r="E90" s="149">
        <v>0.8</v>
      </c>
      <c r="F90" s="130">
        <f>VLOOKUP(P$1,L$14:T$18,6,FALSE)</f>
        <v>153.22</v>
      </c>
      <c r="L90" s="63"/>
    </row>
    <row r="91" spans="1:12">
      <c r="A91" s="146">
        <f t="shared" si="3"/>
        <v>44712</v>
      </c>
      <c r="B91" s="156" t="s">
        <v>201</v>
      </c>
      <c r="C91" s="135">
        <f>VLOOKUP(P$1,L$14:T$18,5,FALSE)</f>
        <v>215</v>
      </c>
      <c r="D91" s="125">
        <v>7</v>
      </c>
      <c r="E91" s="149">
        <v>0.8</v>
      </c>
      <c r="F91" s="130">
        <f>VLOOKUP(P$1,L$14:T$18,6,FALSE)</f>
        <v>153.22</v>
      </c>
      <c r="H91" s="17"/>
      <c r="L91" s="63"/>
    </row>
    <row r="92" spans="1:12">
      <c r="A92" s="146">
        <f t="shared" si="3"/>
        <v>44713</v>
      </c>
      <c r="B92" s="156" t="s">
        <v>202</v>
      </c>
      <c r="C92" s="135">
        <f>VLOOKUP(P$1,L$14:T$18,5,FALSE)</f>
        <v>215</v>
      </c>
      <c r="D92" s="125">
        <v>7</v>
      </c>
      <c r="E92" s="149">
        <v>0.8</v>
      </c>
      <c r="F92" s="130">
        <f>VLOOKUP(P$1,L$14:T$18,6,FALSE)</f>
        <v>153.22</v>
      </c>
      <c r="H92" s="17"/>
      <c r="L92" s="63"/>
    </row>
    <row r="93" spans="1:12">
      <c r="A93" s="146">
        <f t="shared" si="3"/>
        <v>44714</v>
      </c>
      <c r="B93" s="156" t="s">
        <v>203</v>
      </c>
      <c r="C93" s="135">
        <f>VLOOKUP(P$1,L$14:T$18,5,FALSE)</f>
        <v>215</v>
      </c>
      <c r="D93" s="125">
        <v>7</v>
      </c>
      <c r="E93" s="149">
        <v>0.8</v>
      </c>
      <c r="F93" s="130">
        <f>VLOOKUP(P$1,L$14:T$18,6,FALSE)</f>
        <v>153.22</v>
      </c>
      <c r="H93" s="126"/>
      <c r="L93" s="63"/>
    </row>
    <row r="94" spans="1:12">
      <c r="A94" s="146">
        <f t="shared" si="3"/>
        <v>44715</v>
      </c>
      <c r="B94" s="156" t="s">
        <v>204</v>
      </c>
      <c r="C94" s="135">
        <f>VLOOKUP(P$1,L$14:T$18,5,FALSE)</f>
        <v>215</v>
      </c>
      <c r="D94" s="125">
        <v>7</v>
      </c>
      <c r="E94" s="149">
        <v>0.8</v>
      </c>
      <c r="F94" s="130">
        <f>VLOOKUP(P$1,L$14:T$18,6,FALSE)</f>
        <v>153.22</v>
      </c>
      <c r="H94" s="17"/>
      <c r="L94" s="63"/>
    </row>
    <row r="95" spans="1:12">
      <c r="A95" s="146">
        <f t="shared" si="3"/>
        <v>44716</v>
      </c>
      <c r="B95" s="156" t="s">
        <v>205</v>
      </c>
      <c r="C95" s="135">
        <f>VLOOKUP(P$1,L$14:T$18,5,FALSE)</f>
        <v>215</v>
      </c>
      <c r="D95" s="125">
        <v>7</v>
      </c>
      <c r="E95" s="149">
        <v>0.8</v>
      </c>
      <c r="F95" s="130">
        <f>VLOOKUP(P$1,L$14:T$18,6,FALSE)</f>
        <v>153.22</v>
      </c>
      <c r="H95" s="17"/>
      <c r="L95" s="63"/>
    </row>
    <row r="96" spans="1:12">
      <c r="A96" s="146">
        <f t="shared" si="3"/>
        <v>44717</v>
      </c>
      <c r="B96" s="156" t="s">
        <v>206</v>
      </c>
      <c r="C96" s="135">
        <f>VLOOKUP(P$1,L$14:T$18,5,FALSE)</f>
        <v>215</v>
      </c>
      <c r="D96" s="125">
        <v>7</v>
      </c>
      <c r="E96" s="149">
        <v>0.8</v>
      </c>
      <c r="F96" s="130">
        <f>VLOOKUP(P$1,L$14:T$18,6,FALSE)</f>
        <v>153.22</v>
      </c>
      <c r="H96" s="17"/>
      <c r="L96" s="63"/>
    </row>
    <row r="97" spans="1:12">
      <c r="A97" s="146">
        <f t="shared" si="3"/>
        <v>44718</v>
      </c>
      <c r="B97" s="156" t="s">
        <v>207</v>
      </c>
      <c r="C97" s="135">
        <f>VLOOKUP(P$1,L$14:T$18,5,FALSE)</f>
        <v>215</v>
      </c>
      <c r="D97" s="125">
        <v>7</v>
      </c>
      <c r="E97" s="149">
        <v>0.8</v>
      </c>
      <c r="F97" s="130">
        <f>VLOOKUP(P$1,L$14:T$18,6,FALSE)</f>
        <v>153.22</v>
      </c>
      <c r="H97" s="17"/>
      <c r="L97" s="63"/>
    </row>
    <row r="98" spans="1:12">
      <c r="A98" s="146">
        <f t="shared" si="3"/>
        <v>44719</v>
      </c>
      <c r="B98" s="156" t="s">
        <v>208</v>
      </c>
      <c r="C98" s="135">
        <f>VLOOKUP(P$1,L$14:T$18,5,FALSE)</f>
        <v>215</v>
      </c>
      <c r="D98" s="125">
        <v>7</v>
      </c>
      <c r="E98" s="149">
        <v>0.8</v>
      </c>
      <c r="F98" s="130">
        <f>VLOOKUP(P$1,L$14:T$18,6,FALSE)</f>
        <v>153.22</v>
      </c>
      <c r="H98" s="17"/>
      <c r="L98" s="63"/>
    </row>
    <row r="99" spans="1:12">
      <c r="A99" s="146">
        <f t="shared" si="3"/>
        <v>44720</v>
      </c>
      <c r="B99" s="156" t="s">
        <v>209</v>
      </c>
      <c r="C99" s="135">
        <f>VLOOKUP(P$1,L$14:T$18,5,FALSE)</f>
        <v>215</v>
      </c>
      <c r="D99" s="125">
        <v>7</v>
      </c>
      <c r="E99" s="149">
        <v>0.8</v>
      </c>
      <c r="F99" s="130">
        <f>VLOOKUP(P$1,L$14:T$18,6,FALSE)</f>
        <v>153.22</v>
      </c>
      <c r="H99" s="17"/>
      <c r="L99" s="63"/>
    </row>
    <row r="100" spans="1:12">
      <c r="A100" s="146">
        <f t="shared" si="3"/>
        <v>44721</v>
      </c>
      <c r="B100" s="156" t="s">
        <v>210</v>
      </c>
      <c r="C100" s="135">
        <f>VLOOKUP(P$1,L$14:T$18,5,FALSE)</f>
        <v>215</v>
      </c>
      <c r="D100" s="125">
        <v>7</v>
      </c>
      <c r="E100" s="149">
        <v>0.8</v>
      </c>
      <c r="F100" s="130">
        <f>VLOOKUP(P$1,L$14:T$18,6,FALSE)</f>
        <v>153.22</v>
      </c>
      <c r="H100" s="17"/>
      <c r="L100" s="63"/>
    </row>
    <row r="101" spans="1:12">
      <c r="A101" s="146">
        <f t="shared" si="3"/>
        <v>44722</v>
      </c>
      <c r="B101" s="156" t="s">
        <v>211</v>
      </c>
      <c r="C101" s="135">
        <f>VLOOKUP(P$1,L$14:T$18,5,FALSE)</f>
        <v>215</v>
      </c>
      <c r="D101" s="125">
        <v>7</v>
      </c>
      <c r="E101" s="149">
        <v>0.8</v>
      </c>
      <c r="F101" s="130">
        <f>VLOOKUP(P$1,L$14:T$18,6,FALSE)</f>
        <v>153.22</v>
      </c>
      <c r="H101" s="17"/>
      <c r="L101" s="63"/>
    </row>
    <row r="102" spans="1:12">
      <c r="A102" s="146">
        <f t="shared" si="3"/>
        <v>44723</v>
      </c>
      <c r="B102" s="156" t="s">
        <v>212</v>
      </c>
      <c r="C102" s="135">
        <f>VLOOKUP(P$1,L$14:T$18,5,FALSE)</f>
        <v>215</v>
      </c>
      <c r="D102" s="125">
        <v>7</v>
      </c>
      <c r="E102" s="149">
        <v>0.8</v>
      </c>
      <c r="F102" s="130">
        <f>VLOOKUP(P$1,L$14:T$18,6,FALSE)</f>
        <v>153.22</v>
      </c>
      <c r="H102" s="17"/>
      <c r="L102" s="63"/>
    </row>
    <row r="103" spans="1:12">
      <c r="A103" s="146">
        <f t="shared" si="3"/>
        <v>44724</v>
      </c>
      <c r="B103" s="156" t="s">
        <v>213</v>
      </c>
      <c r="C103" s="135">
        <f>VLOOKUP(P$1,L$14:T$18,5,FALSE)</f>
        <v>215</v>
      </c>
      <c r="D103" s="125">
        <v>7</v>
      </c>
      <c r="E103" s="149">
        <v>0.8</v>
      </c>
      <c r="F103" s="130">
        <f>VLOOKUP(P$1,L$14:T$18,6,FALSE)</f>
        <v>153.22</v>
      </c>
      <c r="H103" s="17"/>
      <c r="L103" s="63"/>
    </row>
    <row r="104" spans="1:12">
      <c r="A104" s="146">
        <f t="shared" si="3"/>
        <v>44725</v>
      </c>
      <c r="B104" s="156" t="s">
        <v>214</v>
      </c>
      <c r="C104" s="135">
        <f>VLOOKUP(P$1,L$14:T$18,5,FALSE)</f>
        <v>215</v>
      </c>
      <c r="D104" s="125">
        <v>7</v>
      </c>
      <c r="E104" s="149">
        <v>0.8</v>
      </c>
      <c r="F104" s="130">
        <f>VLOOKUP(P$1,L$14:T$18,6,FALSE)</f>
        <v>153.22</v>
      </c>
      <c r="H104" s="17"/>
      <c r="L104" s="63"/>
    </row>
    <row r="105" spans="1:12">
      <c r="A105" s="146">
        <f t="shared" si="3"/>
        <v>44726</v>
      </c>
      <c r="B105" s="156" t="s">
        <v>215</v>
      </c>
      <c r="C105" s="135">
        <f>VLOOKUP(P$1,L$14:T$18,5,FALSE)</f>
        <v>215</v>
      </c>
      <c r="D105" s="125">
        <v>7</v>
      </c>
      <c r="E105" s="149">
        <v>0.8</v>
      </c>
      <c r="F105" s="130">
        <f>VLOOKUP(P$1,L$14:T$18,6,FALSE)</f>
        <v>153.22</v>
      </c>
      <c r="H105" s="17"/>
      <c r="L105" s="63"/>
    </row>
    <row r="106" spans="1:12">
      <c r="A106" s="147">
        <f t="shared" si="3"/>
        <v>44727</v>
      </c>
      <c r="B106" s="157" t="s">
        <v>216</v>
      </c>
      <c r="C106" s="123">
        <f>VLOOKUP(P$1,L$14:T$18,7,FALSE)</f>
        <v>258.12</v>
      </c>
      <c r="D106" s="124">
        <v>7</v>
      </c>
      <c r="E106" s="150">
        <v>0.8</v>
      </c>
      <c r="F106" s="133">
        <f>VLOOKUP(P$1,L$14:T$18,8,FALSE)</f>
        <v>172.08</v>
      </c>
      <c r="H106" s="126"/>
      <c r="L106" s="63"/>
    </row>
    <row r="107" spans="1:12">
      <c r="A107" s="147">
        <f t="shared" si="3"/>
        <v>44728</v>
      </c>
      <c r="B107" s="157" t="s">
        <v>217</v>
      </c>
      <c r="C107" s="123">
        <f>VLOOKUP(P$1,L$14:T$18,7,FALSE)</f>
        <v>258.12</v>
      </c>
      <c r="D107" s="124">
        <v>7</v>
      </c>
      <c r="E107" s="150">
        <v>0.8</v>
      </c>
      <c r="F107" s="133">
        <f>VLOOKUP(P$1,L$14:T$18,8,FALSE)</f>
        <v>172.08</v>
      </c>
      <c r="H107" s="17"/>
      <c r="L107" s="63"/>
    </row>
    <row r="108" spans="1:12">
      <c r="A108" s="147">
        <f t="shared" si="3"/>
        <v>44729</v>
      </c>
      <c r="B108" s="157" t="s">
        <v>218</v>
      </c>
      <c r="C108" s="123">
        <f>VLOOKUP(P$1,L$14:T$18,7,FALSE)</f>
        <v>258.12</v>
      </c>
      <c r="D108" s="124">
        <v>7</v>
      </c>
      <c r="E108" s="150">
        <v>0.8</v>
      </c>
      <c r="F108" s="133">
        <f>VLOOKUP(P$1,L$14:T$18,8,FALSE)</f>
        <v>172.08</v>
      </c>
    </row>
    <row r="109" spans="1:12">
      <c r="A109" s="147">
        <f t="shared" si="3"/>
        <v>44730</v>
      </c>
      <c r="B109" s="157" t="s">
        <v>219</v>
      </c>
      <c r="C109" s="123">
        <f>VLOOKUP(P$1,L$14:T$18,7,FALSE)</f>
        <v>258.12</v>
      </c>
      <c r="D109" s="124">
        <v>7</v>
      </c>
      <c r="E109" s="150">
        <v>0.8</v>
      </c>
      <c r="F109" s="133">
        <f>VLOOKUP(P$1,L$14:T$18,8,FALSE)</f>
        <v>172.08</v>
      </c>
    </row>
    <row r="110" spans="1:12">
      <c r="A110" s="147">
        <f t="shared" si="3"/>
        <v>44731</v>
      </c>
      <c r="B110" s="157" t="s">
        <v>220</v>
      </c>
      <c r="C110" s="123">
        <f>VLOOKUP(P$1,L$14:T$18,7,FALSE)</f>
        <v>258.12</v>
      </c>
      <c r="D110" s="124">
        <v>7</v>
      </c>
      <c r="E110" s="150">
        <v>0.8</v>
      </c>
      <c r="F110" s="133">
        <f>VLOOKUP(P$1,L$14:T$18,8,FALSE)</f>
        <v>172.08</v>
      </c>
    </row>
    <row r="111" spans="1:12">
      <c r="A111" s="147">
        <f t="shared" si="3"/>
        <v>44732</v>
      </c>
      <c r="B111" s="157" t="s">
        <v>221</v>
      </c>
      <c r="C111" s="123">
        <f>VLOOKUP(P$1,L$14:T$18,7,FALSE)</f>
        <v>258.12</v>
      </c>
      <c r="D111" s="124">
        <v>7</v>
      </c>
      <c r="E111" s="150">
        <v>0.8</v>
      </c>
      <c r="F111" s="133">
        <f>VLOOKUP(P$1,L$14:T$18,8,FALSE)</f>
        <v>172.08</v>
      </c>
    </row>
    <row r="112" spans="1:12">
      <c r="A112" s="147">
        <f t="shared" si="3"/>
        <v>44733</v>
      </c>
      <c r="B112" s="157" t="s">
        <v>222</v>
      </c>
      <c r="C112" s="123">
        <f>VLOOKUP(P$1,L$14:T$18,7,FALSE)</f>
        <v>258.12</v>
      </c>
      <c r="D112" s="124">
        <v>7</v>
      </c>
      <c r="E112" s="150">
        <v>0.8</v>
      </c>
      <c r="F112" s="133">
        <f>VLOOKUP(P$1,L$14:T$18,8,FALSE)</f>
        <v>172.08</v>
      </c>
    </row>
    <row r="113" spans="1:13">
      <c r="A113" s="147">
        <f t="shared" si="3"/>
        <v>44734</v>
      </c>
      <c r="B113" s="157" t="s">
        <v>223</v>
      </c>
      <c r="C113" s="123">
        <f>VLOOKUP(P$1,L$14:T$18,7,FALSE)</f>
        <v>258.12</v>
      </c>
      <c r="D113" s="124">
        <v>7</v>
      </c>
      <c r="E113" s="150">
        <v>0.8</v>
      </c>
      <c r="F113" s="133">
        <f>VLOOKUP(P$1,L$14:T$18,8,FALSE)</f>
        <v>172.08</v>
      </c>
    </row>
    <row r="114" spans="1:13">
      <c r="A114" s="147">
        <f t="shared" si="3"/>
        <v>44735</v>
      </c>
      <c r="B114" s="157" t="s">
        <v>224</v>
      </c>
      <c r="C114" s="123">
        <f>VLOOKUP(P$1,L$14:T$18,7,FALSE)</f>
        <v>258.12</v>
      </c>
      <c r="D114" s="124">
        <v>7</v>
      </c>
      <c r="E114" s="150">
        <v>0.8</v>
      </c>
      <c r="F114" s="133">
        <f>VLOOKUP(P$1,L$14:T$18,8,FALSE)</f>
        <v>172.08</v>
      </c>
    </row>
    <row r="115" spans="1:13">
      <c r="A115" s="152">
        <f t="shared" si="3"/>
        <v>44736</v>
      </c>
      <c r="B115" s="144" t="s">
        <v>225</v>
      </c>
      <c r="C115" s="143">
        <f>VLOOKUP(P$1,L$14:T$18,9,FALSE)</f>
        <v>315</v>
      </c>
      <c r="D115" s="153">
        <v>7</v>
      </c>
      <c r="E115" s="153">
        <v>0.8</v>
      </c>
      <c r="F115" s="154">
        <f>VLOOKUP(P$1,L$14:T$18,9,FALSE)</f>
        <v>315</v>
      </c>
    </row>
    <row r="116" spans="1:13">
      <c r="A116" s="147">
        <f t="shared" si="3"/>
        <v>44737</v>
      </c>
      <c r="B116" s="157" t="s">
        <v>226</v>
      </c>
      <c r="C116" s="123">
        <f>VLOOKUP(P$1,L$14:T$18,7,FALSE)</f>
        <v>258.12</v>
      </c>
      <c r="D116" s="124">
        <v>7</v>
      </c>
      <c r="E116" s="150">
        <v>0.8</v>
      </c>
      <c r="F116" s="133">
        <f>VLOOKUP(P$1,L$14:T$18,8,FALSE)</f>
        <v>172.08</v>
      </c>
    </row>
    <row r="117" spans="1:13">
      <c r="A117" s="147">
        <f t="shared" si="3"/>
        <v>44738</v>
      </c>
      <c r="B117" s="157" t="s">
        <v>227</v>
      </c>
      <c r="C117" s="123">
        <f>VLOOKUP(P$1,L$14:T$18,9,FALSE)</f>
        <v>315</v>
      </c>
      <c r="D117" s="124">
        <v>7</v>
      </c>
      <c r="E117" s="150">
        <v>0.8</v>
      </c>
      <c r="F117" s="133">
        <f>VLOOKUP(P$1,L$14:T$18,8,FALSE)</f>
        <v>172.08</v>
      </c>
      <c r="K117" s="92"/>
    </row>
    <row r="118" spans="1:13">
      <c r="A118" s="147">
        <f t="shared" si="3"/>
        <v>44739</v>
      </c>
      <c r="B118" s="157" t="s">
        <v>228</v>
      </c>
      <c r="C118" s="123">
        <f>VLOOKUP(P$1,L$14:T$18,7,FALSE)</f>
        <v>258.12</v>
      </c>
      <c r="D118" s="124">
        <v>7</v>
      </c>
      <c r="E118" s="150">
        <v>0.8</v>
      </c>
      <c r="F118" s="133">
        <f>VLOOKUP(P$1,L$14:T$18,8,FALSE)</f>
        <v>172.08</v>
      </c>
      <c r="I118" s="92"/>
      <c r="J118" s="92"/>
      <c r="K118" s="92"/>
      <c r="L118" s="92"/>
    </row>
    <row r="119" spans="1:13">
      <c r="A119" s="147">
        <f t="shared" si="3"/>
        <v>44740</v>
      </c>
      <c r="B119" s="157" t="s">
        <v>229</v>
      </c>
      <c r="C119" s="123">
        <f>VLOOKUP(P$1,L$14:T$18,7,FALSE)</f>
        <v>258.12</v>
      </c>
      <c r="D119" s="124">
        <v>7</v>
      </c>
      <c r="E119" s="150">
        <v>0.8</v>
      </c>
      <c r="F119" s="133">
        <f>VLOOKUP(P$1,L$14:T$18,8,FALSE)</f>
        <v>172.08</v>
      </c>
      <c r="I119" s="92"/>
      <c r="J119" s="92"/>
      <c r="L119" s="92"/>
    </row>
    <row r="120" spans="1:13">
      <c r="A120" s="147">
        <f t="shared" si="3"/>
        <v>44741</v>
      </c>
      <c r="B120" s="157" t="s">
        <v>230</v>
      </c>
      <c r="C120" s="123">
        <f>VLOOKUP(P$1,L$14:T$18,7,FALSE)</f>
        <v>258.12</v>
      </c>
      <c r="D120" s="124">
        <v>7</v>
      </c>
      <c r="E120" s="150">
        <v>0.8</v>
      </c>
      <c r="F120" s="133">
        <f>VLOOKUP(P$1,L$14:T$18,8,FALSE)</f>
        <v>172.08</v>
      </c>
    </row>
    <row r="121" spans="1:13">
      <c r="A121" s="147">
        <f t="shared" si="3"/>
        <v>44742</v>
      </c>
      <c r="B121" s="157" t="s">
        <v>231</v>
      </c>
      <c r="C121" s="123">
        <f>VLOOKUP(P$1,L$14:T$18,7,FALSE)</f>
        <v>258.12</v>
      </c>
      <c r="D121" s="124">
        <v>7</v>
      </c>
      <c r="E121" s="150">
        <v>0.8</v>
      </c>
      <c r="F121" s="133">
        <f>VLOOKUP(P$1,L$14:T$18,8,FALSE)</f>
        <v>172.08</v>
      </c>
      <c r="K121" s="70"/>
    </row>
    <row r="122" spans="1:13">
      <c r="A122" s="152">
        <f t="shared" si="3"/>
        <v>44743</v>
      </c>
      <c r="B122" s="144" t="s">
        <v>232</v>
      </c>
      <c r="C122" s="143">
        <f>VLOOKUP(P$1,L$14:T$18,9,FALSE)</f>
        <v>315</v>
      </c>
      <c r="D122" s="153">
        <v>7</v>
      </c>
      <c r="E122" s="153">
        <v>0.8</v>
      </c>
      <c r="F122" s="154">
        <f>VLOOKUP(P$1,L$14:T$18,9,FALSE)</f>
        <v>315</v>
      </c>
      <c r="H122" s="141"/>
      <c r="I122" s="70"/>
      <c r="J122" s="70"/>
      <c r="K122" s="70"/>
      <c r="L122" s="70"/>
      <c r="M122" s="70"/>
    </row>
    <row r="123" spans="1:13">
      <c r="A123" s="147">
        <f t="shared" si="3"/>
        <v>44744</v>
      </c>
      <c r="B123" s="157" t="s">
        <v>233</v>
      </c>
      <c r="C123" s="123">
        <f>VLOOKUP(P$1,L$14:T$18,7,FALSE)</f>
        <v>258.12</v>
      </c>
      <c r="D123" s="124">
        <v>7</v>
      </c>
      <c r="E123" s="150">
        <v>0.8</v>
      </c>
      <c r="F123" s="133">
        <f>VLOOKUP(P$1,L$14:T$18,8,FALSE)</f>
        <v>172.08</v>
      </c>
      <c r="H123" s="70"/>
      <c r="I123" s="70"/>
      <c r="J123" s="70"/>
      <c r="K123" s="68"/>
      <c r="L123" s="70"/>
      <c r="M123" s="70"/>
    </row>
    <row r="124" spans="1:13">
      <c r="A124" s="147">
        <f t="shared" si="3"/>
        <v>44745</v>
      </c>
      <c r="B124" s="157" t="s">
        <v>234</v>
      </c>
      <c r="C124" s="123">
        <f>VLOOKUP(P$1,L$14:T$18,7,FALSE)</f>
        <v>258.12</v>
      </c>
      <c r="D124" s="124">
        <v>7</v>
      </c>
      <c r="E124" s="150">
        <v>0.8</v>
      </c>
      <c r="F124" s="133">
        <f>VLOOKUP(P$1,L$14:T$18,8,FALSE)</f>
        <v>172.08</v>
      </c>
      <c r="H124" s="68"/>
      <c r="I124" s="68"/>
      <c r="J124" s="68"/>
      <c r="K124" s="68"/>
      <c r="L124" s="68"/>
      <c r="M124" s="68"/>
    </row>
    <row r="125" spans="1:13">
      <c r="A125" s="147">
        <f t="shared" si="3"/>
        <v>44746</v>
      </c>
      <c r="B125" s="157" t="s">
        <v>235</v>
      </c>
      <c r="C125" s="123">
        <f>VLOOKUP(P$1,L$14:T$18,7,FALSE)</f>
        <v>258.12</v>
      </c>
      <c r="D125" s="124">
        <v>7</v>
      </c>
      <c r="E125" s="150">
        <v>0.8</v>
      </c>
      <c r="F125" s="133">
        <f>VLOOKUP(P$1,L$14:T$18,8,FALSE)</f>
        <v>172.08</v>
      </c>
      <c r="H125" s="68"/>
      <c r="I125" s="68"/>
      <c r="J125" s="68"/>
      <c r="K125" s="68"/>
      <c r="L125" s="68"/>
      <c r="M125" s="68"/>
    </row>
    <row r="126" spans="1:13">
      <c r="A126" s="146">
        <f t="shared" si="3"/>
        <v>44747</v>
      </c>
      <c r="B126" s="132" t="s">
        <v>236</v>
      </c>
      <c r="C126" s="135">
        <f>VLOOKUP(P$1,L$14:T$18,5,FALSE)</f>
        <v>215</v>
      </c>
      <c r="D126" s="125">
        <v>7</v>
      </c>
      <c r="E126" s="149">
        <v>0.8</v>
      </c>
      <c r="F126" s="130">
        <f>VLOOKUP(P$1,L$14:T$18,6,FALSE)</f>
        <v>153.22</v>
      </c>
      <c r="G126" s="70"/>
      <c r="H126" s="68"/>
      <c r="I126" s="68"/>
      <c r="J126" s="68"/>
      <c r="K126" s="68"/>
      <c r="L126" s="68"/>
      <c r="M126" s="68"/>
    </row>
    <row r="127" spans="1:13">
      <c r="A127" s="146">
        <f t="shared" si="3"/>
        <v>44748</v>
      </c>
      <c r="B127" s="132" t="s">
        <v>237</v>
      </c>
      <c r="C127" s="135">
        <f>VLOOKUP(P$1,L$14:T$18,5,FALSE)</f>
        <v>215</v>
      </c>
      <c r="D127" s="125">
        <v>7</v>
      </c>
      <c r="E127" s="149">
        <v>0.8</v>
      </c>
      <c r="F127" s="130">
        <f>VLOOKUP(P$1,L$14:T$18,6,FALSE)</f>
        <v>153.22</v>
      </c>
      <c r="G127" s="70"/>
      <c r="H127" s="68"/>
      <c r="I127" s="68"/>
      <c r="J127" s="68"/>
      <c r="K127" s="68"/>
      <c r="L127" s="68"/>
      <c r="M127" s="68"/>
    </row>
    <row r="128" spans="1:13" ht="13.5" thickBot="1">
      <c r="A128" s="146">
        <f t="shared" si="3"/>
        <v>44749</v>
      </c>
      <c r="B128" s="132" t="s">
        <v>238</v>
      </c>
      <c r="C128" s="135">
        <f>VLOOKUP(P$1,L$14:T$18,5,FALSE)</f>
        <v>215</v>
      </c>
      <c r="D128" s="125">
        <v>7</v>
      </c>
      <c r="E128" s="149">
        <v>0.8</v>
      </c>
      <c r="F128" s="130">
        <f>VLOOKUP(P$1,L$14:T$18,6,FALSE)</f>
        <v>153.22</v>
      </c>
      <c r="G128" s="68"/>
      <c r="H128" s="121" t="s">
        <v>76</v>
      </c>
      <c r="I128" s="136" t="s">
        <v>4</v>
      </c>
      <c r="J128" s="68"/>
      <c r="K128" s="68"/>
      <c r="L128" s="68"/>
      <c r="M128" s="68"/>
    </row>
    <row r="129" spans="1:20" ht="13.5" thickBot="1">
      <c r="A129" s="146">
        <f t="shared" si="3"/>
        <v>44750</v>
      </c>
      <c r="B129" s="132" t="s">
        <v>239</v>
      </c>
      <c r="C129" s="135">
        <f>VLOOKUP(P$1,L$14:T$18,5,FALSE)</f>
        <v>215</v>
      </c>
      <c r="D129" s="125">
        <v>7</v>
      </c>
      <c r="E129" s="149">
        <v>0.8</v>
      </c>
      <c r="F129" s="130">
        <f>VLOOKUP(P$1,L$14:T$18,6,FALSE)</f>
        <v>153.22</v>
      </c>
      <c r="G129" s="68"/>
      <c r="H129" s="142" t="str">
        <f>IF(ISERROR(VLOOKUP(E179,'TARRIFF+HR DEM'!A179:C300,3,0)),"   ",VLOOKUP(E179,'TARRIFF+HR DEM'!A179:C300,3,0))</f>
        <v xml:space="preserve">   </v>
      </c>
      <c r="I129" s="68"/>
      <c r="J129" s="68"/>
      <c r="K129" s="68"/>
      <c r="L129" s="68"/>
      <c r="M129" s="68"/>
    </row>
    <row r="130" spans="1:20">
      <c r="A130" s="146">
        <f t="shared" si="3"/>
        <v>44751</v>
      </c>
      <c r="B130" s="132" t="s">
        <v>240</v>
      </c>
      <c r="C130" s="135">
        <f>VLOOKUP(P$1,L$14:T$18,5,FALSE)</f>
        <v>215</v>
      </c>
      <c r="D130" s="125">
        <v>7</v>
      </c>
      <c r="E130" s="149">
        <v>0.8</v>
      </c>
      <c r="F130" s="130">
        <f>VLOOKUP(P$1,L$14:T$18,6,FALSE)</f>
        <v>153.22</v>
      </c>
      <c r="G130" s="68"/>
      <c r="H130" s="68"/>
      <c r="I130" s="68"/>
      <c r="J130" s="68" t="s">
        <v>80</v>
      </c>
      <c r="K130" s="68"/>
      <c r="L130" s="68"/>
      <c r="M130" s="68"/>
      <c r="N130" s="92"/>
      <c r="T130" s="92"/>
    </row>
    <row r="131" spans="1:20">
      <c r="A131" s="146">
        <f t="shared" si="3"/>
        <v>44752</v>
      </c>
      <c r="B131" s="132" t="s">
        <v>241</v>
      </c>
      <c r="C131" s="135">
        <f>VLOOKUP(P$1,L$14:T$18,5,FALSE)</f>
        <v>215</v>
      </c>
      <c r="D131" s="125">
        <v>7</v>
      </c>
      <c r="E131" s="149">
        <v>0.8</v>
      </c>
      <c r="F131" s="130">
        <f>VLOOKUP(P$1,L$14:T$18,6,FALSE)</f>
        <v>153.22</v>
      </c>
      <c r="G131" s="68"/>
      <c r="H131" s="68"/>
      <c r="I131" s="68"/>
      <c r="J131" s="68"/>
      <c r="K131" s="68"/>
      <c r="L131" s="68"/>
      <c r="M131" s="68"/>
      <c r="N131" s="92"/>
      <c r="O131" s="92"/>
      <c r="P131" s="92"/>
      <c r="Q131" s="92"/>
      <c r="R131" s="92"/>
      <c r="S131" s="92"/>
    </row>
    <row r="132" spans="1:20">
      <c r="A132" s="146">
        <f t="shared" si="3"/>
        <v>44753</v>
      </c>
      <c r="B132" s="132" t="s">
        <v>242</v>
      </c>
      <c r="C132" s="135">
        <f>VLOOKUP(P$1,L$14:T$18,5,FALSE)</f>
        <v>215</v>
      </c>
      <c r="D132" s="125">
        <v>7</v>
      </c>
      <c r="E132" s="149">
        <v>0.8</v>
      </c>
      <c r="F132" s="130">
        <f>VLOOKUP(P$1,L$14:T$18,6,FALSE)</f>
        <v>153.22</v>
      </c>
      <c r="G132" s="68"/>
      <c r="H132" s="68"/>
      <c r="I132" s="68"/>
      <c r="J132" s="68"/>
      <c r="L132" s="68"/>
      <c r="M132" s="68"/>
    </row>
    <row r="133" spans="1:20">
      <c r="A133" s="146">
        <f t="shared" si="3"/>
        <v>44754</v>
      </c>
      <c r="B133" s="132" t="s">
        <v>243</v>
      </c>
      <c r="C133" s="135">
        <f>VLOOKUP(P$1,L$14:T$18,5,FALSE)</f>
        <v>215</v>
      </c>
      <c r="D133" s="125">
        <v>7</v>
      </c>
      <c r="E133" s="149">
        <v>0.8</v>
      </c>
      <c r="F133" s="130">
        <f>VLOOKUP(P$1,L$14:T$18,6,FALSE)</f>
        <v>153.22</v>
      </c>
      <c r="G133" s="68"/>
      <c r="H133" s="95"/>
      <c r="I133" s="95"/>
    </row>
    <row r="134" spans="1:20">
      <c r="A134" s="146">
        <f t="shared" si="3"/>
        <v>44755</v>
      </c>
      <c r="B134" s="132" t="s">
        <v>244</v>
      </c>
      <c r="C134" s="135">
        <f>VLOOKUP(P$1,L$14:T$18,5,FALSE)</f>
        <v>215</v>
      </c>
      <c r="D134" s="125">
        <v>7</v>
      </c>
      <c r="E134" s="149">
        <v>0.8</v>
      </c>
      <c r="F134" s="130">
        <f>VLOOKUP(P$1,L$14:T$18,6,FALSE)</f>
        <v>153.22</v>
      </c>
      <c r="G134" s="68"/>
      <c r="H134" s="95"/>
      <c r="I134" s="95"/>
      <c r="N134" s="70"/>
      <c r="O134" s="68"/>
      <c r="T134" s="64"/>
    </row>
    <row r="135" spans="1:20">
      <c r="A135" s="146">
        <f t="shared" si="3"/>
        <v>44756</v>
      </c>
      <c r="B135" s="132" t="s">
        <v>245</v>
      </c>
      <c r="C135" s="135">
        <f>VLOOKUP(P$1,L$14:T$18,5,FALSE)</f>
        <v>215</v>
      </c>
      <c r="D135" s="125">
        <v>7</v>
      </c>
      <c r="E135" s="149">
        <v>0.8</v>
      </c>
      <c r="F135" s="130">
        <f>VLOOKUP(P$1,L$14:T$18,6,FALSE)</f>
        <v>153.22</v>
      </c>
      <c r="G135" s="68"/>
      <c r="H135" s="95"/>
      <c r="I135" s="95"/>
      <c r="N135" s="70"/>
      <c r="O135" s="70"/>
      <c r="P135" s="64"/>
      <c r="Q135" s="64"/>
      <c r="R135" s="64"/>
      <c r="S135" s="64"/>
      <c r="T135" s="64"/>
    </row>
    <row r="136" spans="1:20">
      <c r="A136" s="146">
        <f t="shared" si="3"/>
        <v>44757</v>
      </c>
      <c r="B136" s="132" t="s">
        <v>246</v>
      </c>
      <c r="C136" s="135">
        <f>VLOOKUP(P$1,L$14:T$18,5,FALSE)</f>
        <v>215</v>
      </c>
      <c r="D136" s="125">
        <v>7</v>
      </c>
      <c r="E136" s="149">
        <v>0.8</v>
      </c>
      <c r="F136" s="130">
        <f>VLOOKUP(P$1,L$14:T$18,6,FALSE)</f>
        <v>153.22</v>
      </c>
      <c r="G136" s="68"/>
      <c r="H136" s="95"/>
      <c r="I136" s="95"/>
      <c r="N136" s="68"/>
      <c r="O136" s="70"/>
      <c r="P136" s="64"/>
      <c r="Q136" s="64"/>
      <c r="R136" s="64"/>
      <c r="S136" s="64"/>
    </row>
    <row r="137" spans="1:20">
      <c r="A137" s="146">
        <f t="shared" si="3"/>
        <v>44758</v>
      </c>
      <c r="B137" s="132" t="s">
        <v>247</v>
      </c>
      <c r="C137" s="135">
        <f>VLOOKUP(P$1,L$14:T$18,5,FALSE)</f>
        <v>215</v>
      </c>
      <c r="D137" s="125">
        <v>7</v>
      </c>
      <c r="E137" s="149">
        <v>0.8</v>
      </c>
      <c r="F137" s="130">
        <f>VLOOKUP(P$1,L$14:T$18,6,FALSE)</f>
        <v>153.22</v>
      </c>
      <c r="H137" s="95"/>
      <c r="I137" s="95"/>
      <c r="N137" s="68"/>
      <c r="O137" s="68"/>
    </row>
    <row r="138" spans="1:20">
      <c r="A138" s="146">
        <f t="shared" si="3"/>
        <v>44759</v>
      </c>
      <c r="B138" s="132" t="s">
        <v>248</v>
      </c>
      <c r="C138" s="135">
        <f>VLOOKUP(P$1,L$14:T$18,5,FALSE)</f>
        <v>215</v>
      </c>
      <c r="D138" s="125">
        <v>7</v>
      </c>
      <c r="E138" s="149">
        <v>0.8</v>
      </c>
      <c r="F138" s="130">
        <f>VLOOKUP(P$1,L$14:T$18,6,FALSE)</f>
        <v>153.22</v>
      </c>
      <c r="H138" s="95"/>
      <c r="I138" s="95"/>
      <c r="N138" s="68"/>
      <c r="O138" s="68"/>
    </row>
    <row r="139" spans="1:20">
      <c r="A139" s="146">
        <f t="shared" si="3"/>
        <v>44760</v>
      </c>
      <c r="B139" s="132" t="s">
        <v>249</v>
      </c>
      <c r="C139" s="135">
        <f>VLOOKUP(P$1,L$14:T$18,5,FALSE)</f>
        <v>215</v>
      </c>
      <c r="D139" s="125">
        <v>7</v>
      </c>
      <c r="E139" s="149">
        <v>0.8</v>
      </c>
      <c r="F139" s="130">
        <f>VLOOKUP(P$1,L$14:T$18,6,FALSE)</f>
        <v>153.22</v>
      </c>
      <c r="H139" s="95"/>
      <c r="I139" s="95"/>
      <c r="N139" s="68"/>
      <c r="O139" s="68"/>
    </row>
    <row r="140" spans="1:20">
      <c r="A140" s="146">
        <f t="shared" si="3"/>
        <v>44761</v>
      </c>
      <c r="B140" s="132" t="s">
        <v>250</v>
      </c>
      <c r="C140" s="135">
        <f>VLOOKUP(P$1,L$14:T$18,5,FALSE)</f>
        <v>215</v>
      </c>
      <c r="D140" s="125">
        <v>7</v>
      </c>
      <c r="E140" s="149">
        <v>0.8</v>
      </c>
      <c r="F140" s="130">
        <f>VLOOKUP(P$1,L$14:T$18,6,FALSE)</f>
        <v>153.22</v>
      </c>
      <c r="H140" s="95"/>
      <c r="I140" s="95"/>
      <c r="N140" s="68"/>
      <c r="O140" s="68"/>
    </row>
    <row r="141" spans="1:20">
      <c r="A141" s="146">
        <f t="shared" ref="A141:A175" si="4">A140+1</f>
        <v>44762</v>
      </c>
      <c r="B141" s="132" t="s">
        <v>251</v>
      </c>
      <c r="C141" s="135">
        <f>VLOOKUP(P$1,L$14:T$18,5,FALSE)</f>
        <v>215</v>
      </c>
      <c r="D141" s="125">
        <v>7</v>
      </c>
      <c r="E141" s="149">
        <v>0.8</v>
      </c>
      <c r="F141" s="130">
        <f>VLOOKUP(P$1,L$14:T$18,6,FALSE)</f>
        <v>153.22</v>
      </c>
      <c r="H141" s="95"/>
      <c r="I141" s="95"/>
      <c r="N141" s="68"/>
      <c r="O141" s="68"/>
    </row>
    <row r="142" spans="1:20">
      <c r="A142" s="146">
        <f t="shared" si="4"/>
        <v>44763</v>
      </c>
      <c r="B142" s="132" t="s">
        <v>252</v>
      </c>
      <c r="C142" s="135">
        <f>VLOOKUP(P$1,L$14:T$18,5,FALSE)</f>
        <v>215</v>
      </c>
      <c r="D142" s="125">
        <v>7</v>
      </c>
      <c r="E142" s="149">
        <v>0.8</v>
      </c>
      <c r="F142" s="130">
        <f>VLOOKUP(P$1,L$14:T$18,6,FALSE)</f>
        <v>153.22</v>
      </c>
      <c r="H142" s="95"/>
      <c r="I142" s="95"/>
      <c r="N142" s="68"/>
      <c r="O142" s="68"/>
    </row>
    <row r="143" spans="1:20">
      <c r="A143" s="146">
        <f t="shared" si="4"/>
        <v>44764</v>
      </c>
      <c r="B143" s="132" t="s">
        <v>253</v>
      </c>
      <c r="C143" s="135">
        <f>VLOOKUP(P$1,L$14:T$18,5,FALSE)</f>
        <v>215</v>
      </c>
      <c r="D143" s="125">
        <v>7</v>
      </c>
      <c r="E143" s="149">
        <v>0.8</v>
      </c>
      <c r="F143" s="130">
        <f>VLOOKUP(P$1,L$14:T$18,6,FALSE)</f>
        <v>153.22</v>
      </c>
      <c r="H143" s="95"/>
      <c r="I143" s="95"/>
      <c r="N143" s="68"/>
      <c r="O143" s="68"/>
    </row>
    <row r="144" spans="1:20">
      <c r="A144" s="146">
        <f t="shared" si="4"/>
        <v>44765</v>
      </c>
      <c r="B144" s="132" t="s">
        <v>254</v>
      </c>
      <c r="C144" s="135">
        <f>VLOOKUP(P$1,L$14:T$18,5,FALSE)</f>
        <v>215</v>
      </c>
      <c r="D144" s="125">
        <v>7</v>
      </c>
      <c r="E144" s="149">
        <v>0.8</v>
      </c>
      <c r="F144" s="130">
        <f>VLOOKUP(P$1,L$14:T$18,6,FALSE)</f>
        <v>153.22</v>
      </c>
      <c r="H144" s="95"/>
      <c r="I144" s="95"/>
      <c r="N144" s="68"/>
      <c r="O144" s="68"/>
    </row>
    <row r="145" spans="1:23">
      <c r="A145" s="146">
        <f t="shared" si="4"/>
        <v>44766</v>
      </c>
      <c r="B145" s="132" t="s">
        <v>255</v>
      </c>
      <c r="C145" s="135">
        <f>VLOOKUP(P$1,L$14:T$18,5,FALSE)</f>
        <v>215</v>
      </c>
      <c r="D145" s="125">
        <v>7</v>
      </c>
      <c r="E145" s="149">
        <v>0.8</v>
      </c>
      <c r="F145" s="130">
        <f>VLOOKUP(P$1,L$14:T$18,6,FALSE)</f>
        <v>153.22</v>
      </c>
      <c r="H145" s="95"/>
      <c r="I145" s="95"/>
    </row>
    <row r="146" spans="1:23">
      <c r="A146" s="146">
        <f t="shared" si="4"/>
        <v>44767</v>
      </c>
      <c r="B146" s="132" t="s">
        <v>256</v>
      </c>
      <c r="C146" s="135">
        <f>VLOOKUP(P$1,L$14:T$18,5,FALSE)</f>
        <v>215</v>
      </c>
      <c r="D146" s="125">
        <v>7</v>
      </c>
      <c r="E146" s="149">
        <v>0.8</v>
      </c>
      <c r="F146" s="130">
        <f>VLOOKUP(P$1,L$14:T$18,6,FALSE)</f>
        <v>153.22</v>
      </c>
      <c r="H146" s="95"/>
      <c r="I146" s="95"/>
    </row>
    <row r="147" spans="1:23">
      <c r="A147" s="146">
        <f t="shared" si="4"/>
        <v>44768</v>
      </c>
      <c r="B147" s="132" t="s">
        <v>257</v>
      </c>
      <c r="C147" s="135">
        <f>VLOOKUP(P$1,L$14:T$18,5,FALSE)</f>
        <v>215</v>
      </c>
      <c r="D147" s="125">
        <v>7</v>
      </c>
      <c r="E147" s="149">
        <v>0.8</v>
      </c>
      <c r="F147" s="130">
        <f>VLOOKUP(P$1,L$14:T$18,6,FALSE)</f>
        <v>153.22</v>
      </c>
      <c r="H147" s="95"/>
      <c r="I147" s="95"/>
      <c r="U147" s="92"/>
      <c r="V147" s="92"/>
      <c r="W147" s="92"/>
    </row>
    <row r="148" spans="1:23">
      <c r="A148" s="146">
        <f t="shared" si="4"/>
        <v>44769</v>
      </c>
      <c r="B148" s="132" t="s">
        <v>258</v>
      </c>
      <c r="C148" s="135">
        <f>VLOOKUP(P$1,L$14:T$18,5,FALSE)</f>
        <v>215</v>
      </c>
      <c r="D148" s="125">
        <v>7</v>
      </c>
      <c r="E148" s="149">
        <v>0.8</v>
      </c>
      <c r="F148" s="130">
        <f>VLOOKUP(P$1,L$14:T$18,6,FALSE)</f>
        <v>153.22</v>
      </c>
      <c r="H148" s="95"/>
      <c r="I148" s="95"/>
    </row>
    <row r="149" spans="1:23">
      <c r="A149" s="146">
        <f t="shared" si="4"/>
        <v>44770</v>
      </c>
      <c r="B149" s="132" t="s">
        <v>259</v>
      </c>
      <c r="C149" s="135">
        <f>VLOOKUP(P$1,L$14:T$18,5,FALSE)</f>
        <v>215</v>
      </c>
      <c r="D149" s="125">
        <v>7</v>
      </c>
      <c r="E149" s="149">
        <v>0.8</v>
      </c>
      <c r="F149" s="130">
        <f>VLOOKUP(P$1,L$14:T$18,6,FALSE)</f>
        <v>153.22</v>
      </c>
      <c r="H149" s="95"/>
      <c r="I149" s="95"/>
    </row>
    <row r="150" spans="1:23" s="64" customFormat="1">
      <c r="A150" s="146">
        <f t="shared" si="4"/>
        <v>44771</v>
      </c>
      <c r="B150" s="132" t="s">
        <v>260</v>
      </c>
      <c r="C150" s="135">
        <f>VLOOKUP(P$1,L$14:T$18,5,FALSE)</f>
        <v>215</v>
      </c>
      <c r="D150" s="125">
        <v>7</v>
      </c>
      <c r="E150" s="149">
        <v>0.8</v>
      </c>
      <c r="F150" s="130">
        <f>VLOOKUP(P$1,L$14:T$18,6,FALSE)</f>
        <v>153.22</v>
      </c>
      <c r="G150" s="118"/>
      <c r="H150" s="95"/>
      <c r="I150" s="95"/>
      <c r="J150"/>
      <c r="K150"/>
      <c r="L150"/>
      <c r="M150" s="122"/>
      <c r="N150"/>
      <c r="O150"/>
      <c r="P150"/>
      <c r="Q150"/>
      <c r="R150"/>
      <c r="S150"/>
      <c r="T150"/>
      <c r="U150"/>
      <c r="V150"/>
      <c r="W150"/>
    </row>
    <row r="151" spans="1:23" s="64" customFormat="1">
      <c r="A151" s="146">
        <f t="shared" si="4"/>
        <v>44772</v>
      </c>
      <c r="B151" s="132" t="s">
        <v>261</v>
      </c>
      <c r="C151" s="135">
        <f>VLOOKUP(P$1,L$14:T$18,5,FALSE)</f>
        <v>215</v>
      </c>
      <c r="D151" s="125">
        <v>7</v>
      </c>
      <c r="E151" s="149">
        <v>0.8</v>
      </c>
      <c r="F151" s="130">
        <f>VLOOKUP(P$1,L$14:T$18,6,FALSE)</f>
        <v>153.22</v>
      </c>
      <c r="G151" s="118"/>
      <c r="H151" s="95"/>
      <c r="I151" s="95"/>
      <c r="J151"/>
      <c r="K151"/>
      <c r="L151"/>
      <c r="M151" s="122"/>
      <c r="N151"/>
      <c r="O151"/>
      <c r="P151"/>
      <c r="Q151"/>
      <c r="R151"/>
      <c r="S151"/>
      <c r="T151"/>
    </row>
    <row r="152" spans="1:23">
      <c r="A152" s="146">
        <f t="shared" si="4"/>
        <v>44773</v>
      </c>
      <c r="B152" s="132" t="s">
        <v>262</v>
      </c>
      <c r="C152" s="135">
        <f>VLOOKUP(P$1,L$14:T$18,5,FALSE)</f>
        <v>215</v>
      </c>
      <c r="D152" s="125">
        <v>7</v>
      </c>
      <c r="E152" s="149">
        <v>0.8</v>
      </c>
      <c r="F152" s="130">
        <f>VLOOKUP(P$1,L$14:T$18,6,FALSE)</f>
        <v>153.22</v>
      </c>
      <c r="H152" s="25"/>
      <c r="I152" s="96"/>
      <c r="J152" s="96"/>
      <c r="U152" s="64"/>
      <c r="V152" s="64"/>
      <c r="W152" s="64"/>
    </row>
    <row r="153" spans="1:23">
      <c r="A153" s="146">
        <f t="shared" si="4"/>
        <v>44774</v>
      </c>
      <c r="B153" s="132" t="s">
        <v>263</v>
      </c>
      <c r="C153" s="135">
        <f>VLOOKUP(P$1,L$14:T$18,5,FALSE)</f>
        <v>215</v>
      </c>
      <c r="D153" s="125">
        <v>7</v>
      </c>
      <c r="E153" s="149">
        <v>0.8</v>
      </c>
      <c r="F153" s="130">
        <f>VLOOKUP(P$1,L$14:T$18,6,FALSE)</f>
        <v>153.22</v>
      </c>
      <c r="H153" s="25"/>
      <c r="I153" s="96"/>
      <c r="J153" s="96"/>
    </row>
    <row r="154" spans="1:23">
      <c r="A154" s="145">
        <f t="shared" si="4"/>
        <v>44775</v>
      </c>
      <c r="B154" s="155" t="s">
        <v>264</v>
      </c>
      <c r="C154" s="134">
        <f>VLOOKUP(P$1,L$14:T$18,3,FALSE)</f>
        <v>186.26</v>
      </c>
      <c r="D154" s="151">
        <v>8</v>
      </c>
      <c r="E154" s="148">
        <v>0.8</v>
      </c>
      <c r="F154" s="131">
        <f>VLOOKUP(P$1,L$14:T$18,4,FALSE)</f>
        <v>124.117</v>
      </c>
    </row>
    <row r="155" spans="1:23">
      <c r="A155" s="145">
        <f t="shared" si="4"/>
        <v>44776</v>
      </c>
      <c r="B155" s="155" t="s">
        <v>265</v>
      </c>
      <c r="C155" s="134">
        <f>VLOOKUP(P$1,L$14:T$18,3,FALSE)</f>
        <v>186.26</v>
      </c>
      <c r="D155" s="151">
        <v>8</v>
      </c>
      <c r="E155" s="148">
        <v>0.8</v>
      </c>
      <c r="F155" s="131">
        <f>VLOOKUP(P$1,L$14:T$18,4,FALSE)</f>
        <v>124.117</v>
      </c>
    </row>
    <row r="156" spans="1:23">
      <c r="A156" s="145">
        <f t="shared" si="4"/>
        <v>44777</v>
      </c>
      <c r="B156" s="155" t="s">
        <v>266</v>
      </c>
      <c r="C156" s="134">
        <f>VLOOKUP(P$1,L$14:T$18,3,FALSE)</f>
        <v>186.26</v>
      </c>
      <c r="D156" s="151">
        <v>8</v>
      </c>
      <c r="E156" s="148">
        <v>0.8</v>
      </c>
      <c r="F156" s="131">
        <f>VLOOKUP(P$1,L$14:T$18,4,FALSE)</f>
        <v>124.117</v>
      </c>
    </row>
    <row r="157" spans="1:23">
      <c r="A157" s="145">
        <f t="shared" si="4"/>
        <v>44778</v>
      </c>
      <c r="B157" s="155" t="s">
        <v>267</v>
      </c>
      <c r="C157" s="134">
        <f>VLOOKUP(P$1,L$14:T$18,3,FALSE)</f>
        <v>186.26</v>
      </c>
      <c r="D157" s="151">
        <v>8</v>
      </c>
      <c r="E157" s="148">
        <v>0.8</v>
      </c>
      <c r="F157" s="131">
        <f>VLOOKUP(P$1,L$14:T$18,4,FALSE)</f>
        <v>124.117</v>
      </c>
    </row>
    <row r="158" spans="1:23">
      <c r="A158" s="145">
        <f t="shared" si="4"/>
        <v>44779</v>
      </c>
      <c r="B158" s="155" t="s">
        <v>268</v>
      </c>
      <c r="C158" s="134">
        <f>VLOOKUP(P$1,L$14:T$18,3,FALSE)</f>
        <v>186.26</v>
      </c>
      <c r="D158" s="151">
        <v>8</v>
      </c>
      <c r="E158" s="148">
        <v>0.8</v>
      </c>
      <c r="F158" s="131">
        <f>VLOOKUP(P$1,L$14:T$18,4,FALSE)</f>
        <v>124.117</v>
      </c>
    </row>
    <row r="159" spans="1:23">
      <c r="A159" s="145">
        <f t="shared" si="4"/>
        <v>44780</v>
      </c>
      <c r="B159" s="155" t="s">
        <v>269</v>
      </c>
      <c r="C159" s="134">
        <f>VLOOKUP(P$1,L$14:T$18,3,FALSE)</f>
        <v>186.26</v>
      </c>
      <c r="D159" s="151">
        <v>8</v>
      </c>
      <c r="E159" s="148">
        <v>0.8</v>
      </c>
      <c r="F159" s="131">
        <f>VLOOKUP(P$1,L$14:T$18,4,FALSE)</f>
        <v>124.117</v>
      </c>
    </row>
    <row r="160" spans="1:23">
      <c r="A160" s="145">
        <f t="shared" si="4"/>
        <v>44781</v>
      </c>
      <c r="B160" s="155" t="s">
        <v>270</v>
      </c>
      <c r="C160" s="134">
        <f>VLOOKUP(P$1,L$14:T$18,3,FALSE)</f>
        <v>186.26</v>
      </c>
      <c r="D160" s="151">
        <v>8</v>
      </c>
      <c r="E160" s="148">
        <v>0.8</v>
      </c>
      <c r="F160" s="131">
        <f>VLOOKUP(P$1,L$14:T$18,4,FALSE)</f>
        <v>124.117</v>
      </c>
    </row>
    <row r="161" spans="1:6">
      <c r="A161" s="145">
        <f t="shared" si="4"/>
        <v>44782</v>
      </c>
      <c r="B161" s="155" t="s">
        <v>271</v>
      </c>
      <c r="C161" s="134">
        <f>VLOOKUP(P$1,L$14:T$18,3,FALSE)</f>
        <v>186.26</v>
      </c>
      <c r="D161" s="151">
        <v>8</v>
      </c>
      <c r="E161" s="148">
        <v>0.8</v>
      </c>
      <c r="F161" s="131">
        <f>VLOOKUP(P$1,L$14:T$18,4,FALSE)</f>
        <v>124.117</v>
      </c>
    </row>
    <row r="162" spans="1:6">
      <c r="A162" s="145">
        <f t="shared" si="4"/>
        <v>44783</v>
      </c>
      <c r="B162" s="155" t="s">
        <v>272</v>
      </c>
      <c r="C162" s="134">
        <f>VLOOKUP(P$1,L$14:T$18,3,FALSE)</f>
        <v>186.26</v>
      </c>
      <c r="D162" s="151">
        <v>8</v>
      </c>
      <c r="E162" s="148">
        <v>0.8</v>
      </c>
      <c r="F162" s="131">
        <f>VLOOKUP(P$1,L$14:T$18,4,FALSE)</f>
        <v>124.117</v>
      </c>
    </row>
    <row r="163" spans="1:6">
      <c r="A163" s="145">
        <f t="shared" si="4"/>
        <v>44784</v>
      </c>
      <c r="B163" s="155" t="s">
        <v>273</v>
      </c>
      <c r="C163" s="134">
        <f>VLOOKUP(P$1,L$14:T$18,3,FALSE)</f>
        <v>186.26</v>
      </c>
      <c r="D163" s="151">
        <v>8</v>
      </c>
      <c r="E163" s="148">
        <v>0.8</v>
      </c>
      <c r="F163" s="131">
        <f>VLOOKUP(P$1,L$14:T$18,4,FALSE)</f>
        <v>124.117</v>
      </c>
    </row>
    <row r="164" spans="1:6">
      <c r="A164" s="145">
        <f t="shared" si="4"/>
        <v>44785</v>
      </c>
      <c r="B164" s="155" t="s">
        <v>274</v>
      </c>
      <c r="C164" s="134">
        <f>VLOOKUP(P$1,L$14:T$18,3,FALSE)</f>
        <v>186.26</v>
      </c>
      <c r="D164" s="151">
        <v>8</v>
      </c>
      <c r="E164" s="148">
        <v>0.8</v>
      </c>
      <c r="F164" s="131">
        <f>VLOOKUP(P$1,L$14:T$18,4,FALSE)</f>
        <v>124.117</v>
      </c>
    </row>
    <row r="165" spans="1:6">
      <c r="A165" s="145">
        <f t="shared" si="4"/>
        <v>44786</v>
      </c>
      <c r="B165" s="155" t="s">
        <v>275</v>
      </c>
      <c r="C165" s="134">
        <f>VLOOKUP(P$1,L$14:T$18,3,FALSE)</f>
        <v>186.26</v>
      </c>
      <c r="D165" s="151">
        <v>8</v>
      </c>
      <c r="E165" s="148">
        <v>0.8</v>
      </c>
      <c r="F165" s="131">
        <f>VLOOKUP(P$1,L$14:T$18,4,FALSE)</f>
        <v>124.117</v>
      </c>
    </row>
    <row r="166" spans="1:6">
      <c r="A166" s="145">
        <f t="shared" si="4"/>
        <v>44787</v>
      </c>
      <c r="B166" s="155" t="s">
        <v>276</v>
      </c>
      <c r="C166" s="134">
        <f>VLOOKUP(P$1,L$14:T$18,3,FALSE)</f>
        <v>186.26</v>
      </c>
      <c r="D166" s="151">
        <v>8</v>
      </c>
      <c r="E166" s="148">
        <v>0.8</v>
      </c>
      <c r="F166" s="131">
        <f>VLOOKUP(P$1,L$14:T$18,4,FALSE)</f>
        <v>124.117</v>
      </c>
    </row>
    <row r="167" spans="1:6">
      <c r="A167" s="145">
        <f t="shared" si="4"/>
        <v>44788</v>
      </c>
      <c r="B167" s="155" t="s">
        <v>277</v>
      </c>
      <c r="C167" s="134">
        <f>VLOOKUP(P$1,L$14:T$18,3,FALSE)</f>
        <v>186.26</v>
      </c>
      <c r="D167" s="151">
        <v>8</v>
      </c>
      <c r="E167" s="148">
        <v>0.8</v>
      </c>
      <c r="F167" s="131">
        <f>VLOOKUP(P$1,L$14:T$18,4,FALSE)</f>
        <v>124.117</v>
      </c>
    </row>
    <row r="168" spans="1:6">
      <c r="A168" s="145">
        <f t="shared" si="4"/>
        <v>44789</v>
      </c>
      <c r="B168" s="155" t="s">
        <v>278</v>
      </c>
      <c r="C168" s="134">
        <f>VLOOKUP(P$1,L$14:T$18,3,FALSE)</f>
        <v>186.26</v>
      </c>
      <c r="D168" s="151">
        <v>8</v>
      </c>
      <c r="E168" s="148">
        <v>0.8</v>
      </c>
      <c r="F168" s="131">
        <f>VLOOKUP(P$1,L$14:T$18,4,FALSE)</f>
        <v>124.117</v>
      </c>
    </row>
    <row r="169" spans="1:6">
      <c r="A169" s="145">
        <f t="shared" si="4"/>
        <v>44790</v>
      </c>
      <c r="B169" s="155" t="s">
        <v>279</v>
      </c>
      <c r="C169" s="134">
        <f>VLOOKUP(P$1,L$14:T$18,3,FALSE)</f>
        <v>186.26</v>
      </c>
      <c r="D169" s="151">
        <v>8</v>
      </c>
      <c r="E169" s="148">
        <v>0.8</v>
      </c>
      <c r="F169" s="131">
        <f>VLOOKUP(P$1,L$14:T$18,4,FALSE)</f>
        <v>124.117</v>
      </c>
    </row>
    <row r="170" spans="1:6">
      <c r="A170" s="145">
        <f t="shared" si="4"/>
        <v>44791</v>
      </c>
      <c r="B170" s="155" t="s">
        <v>280</v>
      </c>
      <c r="C170" s="134">
        <f>VLOOKUP(P$1,L$14:T$18,3,FALSE)</f>
        <v>186.26</v>
      </c>
      <c r="D170" s="151">
        <v>8</v>
      </c>
      <c r="E170" s="148">
        <v>0.8</v>
      </c>
      <c r="F170" s="131">
        <f>VLOOKUP(P$1,L$14:T$18,4,FALSE)</f>
        <v>124.117</v>
      </c>
    </row>
    <row r="171" spans="1:6">
      <c r="A171" s="145">
        <f t="shared" si="4"/>
        <v>44792</v>
      </c>
      <c r="B171" s="155" t="s">
        <v>281</v>
      </c>
      <c r="C171" s="134">
        <f>VLOOKUP(P$1,L$14:T$18,3,FALSE)</f>
        <v>186.26</v>
      </c>
      <c r="D171" s="151">
        <v>8</v>
      </c>
      <c r="E171" s="148">
        <v>0.8</v>
      </c>
      <c r="F171" s="131">
        <f>VLOOKUP(P$1,L$14:T$18,4,FALSE)</f>
        <v>124.117</v>
      </c>
    </row>
    <row r="172" spans="1:6">
      <c r="A172" s="145">
        <f t="shared" si="4"/>
        <v>44793</v>
      </c>
      <c r="B172" s="155" t="s">
        <v>282</v>
      </c>
      <c r="C172" s="134">
        <f>VLOOKUP(P$1,L$14:T$18,3,FALSE)</f>
        <v>186.26</v>
      </c>
      <c r="D172" s="151">
        <v>8</v>
      </c>
      <c r="E172" s="148">
        <v>0.8</v>
      </c>
      <c r="F172" s="131">
        <f>VLOOKUP(P$1,L$14:T$18,4,FALSE)</f>
        <v>124.117</v>
      </c>
    </row>
    <row r="173" spans="1:6">
      <c r="A173" s="145">
        <f t="shared" si="4"/>
        <v>44794</v>
      </c>
      <c r="B173" s="155" t="s">
        <v>283</v>
      </c>
      <c r="C173" s="134">
        <f>VLOOKUP(P$1,L$14:T$18,3,FALSE)</f>
        <v>186.26</v>
      </c>
      <c r="D173" s="151">
        <v>8</v>
      </c>
      <c r="E173" s="148">
        <v>0.8</v>
      </c>
      <c r="F173" s="131">
        <f>VLOOKUP(P$1,L$14:T$18,4,FALSE)</f>
        <v>124.117</v>
      </c>
    </row>
    <row r="174" spans="1:6">
      <c r="A174" s="145">
        <f t="shared" si="4"/>
        <v>44795</v>
      </c>
      <c r="B174" s="155" t="s">
        <v>284</v>
      </c>
      <c r="C174" s="134">
        <f>VLOOKUP(P$1,L$14:T$18,3,FALSE)</f>
        <v>186.26</v>
      </c>
      <c r="D174" s="151">
        <v>8</v>
      </c>
      <c r="E174" s="148">
        <v>0.8</v>
      </c>
      <c r="F174" s="131">
        <f>VLOOKUP(P$1,L$14:T$18,4,FALSE)</f>
        <v>124.117</v>
      </c>
    </row>
    <row r="175" spans="1:6">
      <c r="A175" s="145">
        <f t="shared" si="4"/>
        <v>44796</v>
      </c>
      <c r="B175" s="155" t="s">
        <v>285</v>
      </c>
      <c r="C175" s="134">
        <f>VLOOKUP(P$1,L$14:T$18,3,FALSE)</f>
        <v>186.26</v>
      </c>
      <c r="D175" s="151">
        <v>8</v>
      </c>
      <c r="E175" s="148">
        <v>0.8</v>
      </c>
      <c r="F175" s="131">
        <f>VLOOKUP(P$1,L$14:T$18,4,FALSE)</f>
        <v>124.117</v>
      </c>
    </row>
    <row r="176" spans="1:6">
      <c r="C176" s="5"/>
    </row>
    <row r="178" spans="1:5" ht="13.5" thickBot="1">
      <c r="A178" s="209" t="s">
        <v>75</v>
      </c>
      <c r="B178" s="209"/>
      <c r="C178" s="209"/>
      <c r="D178" s="68"/>
      <c r="E178" s="121" t="s">
        <v>77</v>
      </c>
    </row>
    <row r="179" spans="1:5" ht="13.5" thickBot="1">
      <c r="A179" s="69">
        <v>1</v>
      </c>
      <c r="B179" s="158">
        <v>0.56999999999999995</v>
      </c>
      <c r="C179" s="158">
        <v>0.56999999999999995</v>
      </c>
      <c r="D179" s="68"/>
      <c r="E179" s="159" t="e">
        <f>#REF!</f>
        <v>#REF!</v>
      </c>
    </row>
    <row r="180" spans="1:5">
      <c r="A180" s="69">
        <v>2</v>
      </c>
      <c r="B180" s="158">
        <v>1.145</v>
      </c>
      <c r="C180" s="158">
        <v>1.145</v>
      </c>
      <c r="D180" s="68"/>
      <c r="E180" s="68"/>
    </row>
    <row r="181" spans="1:5">
      <c r="A181" s="69">
        <v>2.5</v>
      </c>
      <c r="B181" s="158">
        <v>1.43</v>
      </c>
      <c r="C181" s="158">
        <v>1.43</v>
      </c>
      <c r="D181" s="68"/>
      <c r="E181" s="68"/>
    </row>
    <row r="182" spans="1:5">
      <c r="A182" s="69">
        <v>3</v>
      </c>
      <c r="B182" s="158">
        <v>1.7150000000000001</v>
      </c>
      <c r="C182" s="158">
        <v>1.7150000000000001</v>
      </c>
      <c r="D182" s="68"/>
      <c r="E182" s="68"/>
    </row>
    <row r="183" spans="1:5">
      <c r="A183" s="69">
        <v>3.5</v>
      </c>
      <c r="B183" s="158">
        <v>2</v>
      </c>
      <c r="C183" s="158">
        <v>2</v>
      </c>
      <c r="D183" s="68"/>
      <c r="E183" s="68"/>
    </row>
    <row r="184" spans="1:5">
      <c r="A184" s="69">
        <v>4</v>
      </c>
      <c r="B184" s="158">
        <v>2.2850000000000001</v>
      </c>
      <c r="C184" s="158">
        <v>2.2850000000000001</v>
      </c>
      <c r="D184" s="68"/>
      <c r="E184" s="119" t="e">
        <f>#REF!</f>
        <v>#REF!</v>
      </c>
    </row>
    <row r="185" spans="1:5">
      <c r="A185" s="69">
        <v>4.5</v>
      </c>
      <c r="B185" s="158">
        <v>2.57</v>
      </c>
      <c r="C185" s="158">
        <v>2.57</v>
      </c>
      <c r="D185" s="68"/>
      <c r="E185" s="68"/>
    </row>
    <row r="186" spans="1:5">
      <c r="A186" s="69">
        <v>5</v>
      </c>
      <c r="B186" s="158">
        <v>2.855</v>
      </c>
      <c r="C186" s="158">
        <v>2.855</v>
      </c>
      <c r="D186" s="68"/>
      <c r="E186" s="68"/>
    </row>
    <row r="187" spans="1:5">
      <c r="A187" s="69">
        <v>5.5</v>
      </c>
      <c r="B187" s="158">
        <v>3.145</v>
      </c>
      <c r="C187" s="158">
        <v>3.145</v>
      </c>
      <c r="D187" s="68"/>
      <c r="E187" s="68"/>
    </row>
    <row r="188" spans="1:5">
      <c r="A188" s="69">
        <v>6</v>
      </c>
      <c r="B188" s="158">
        <v>3.43</v>
      </c>
      <c r="C188" s="158">
        <v>3.43</v>
      </c>
      <c r="D188" s="68"/>
      <c r="E188" s="68"/>
    </row>
    <row r="189" spans="1:5">
      <c r="A189" s="69">
        <v>6.5</v>
      </c>
      <c r="B189" s="158">
        <v>3.7149999999999999</v>
      </c>
      <c r="C189" s="158">
        <v>3.7149999999999999</v>
      </c>
      <c r="D189" s="68"/>
      <c r="E189" s="68"/>
    </row>
    <row r="190" spans="1:5">
      <c r="A190" s="69">
        <v>7</v>
      </c>
      <c r="B190" s="158">
        <v>4</v>
      </c>
      <c r="C190" s="158">
        <v>4</v>
      </c>
      <c r="D190" s="68"/>
      <c r="E190" s="68"/>
    </row>
    <row r="191" spans="1:5">
      <c r="A191" s="69">
        <v>7.5</v>
      </c>
      <c r="B191" s="158">
        <v>4.2850000000000001</v>
      </c>
      <c r="C191" s="158">
        <v>4.2850000000000001</v>
      </c>
      <c r="D191" s="68"/>
      <c r="E191" s="68"/>
    </row>
    <row r="192" spans="1:5">
      <c r="A192" s="69">
        <v>8</v>
      </c>
      <c r="B192" s="158">
        <v>4.57</v>
      </c>
      <c r="C192" s="158">
        <v>4.57</v>
      </c>
      <c r="D192" s="68"/>
      <c r="E192" s="68"/>
    </row>
    <row r="193" spans="1:5">
      <c r="A193" s="69">
        <v>8.5</v>
      </c>
      <c r="B193" s="158">
        <v>4.8550000000000004</v>
      </c>
      <c r="C193" s="158">
        <v>4.8550000000000004</v>
      </c>
      <c r="D193" s="68"/>
      <c r="E193" s="68"/>
    </row>
    <row r="194" spans="1:5">
      <c r="A194" s="69">
        <v>9</v>
      </c>
      <c r="B194" s="158">
        <v>5.14</v>
      </c>
      <c r="C194" s="158">
        <v>5.14</v>
      </c>
      <c r="D194" s="68"/>
      <c r="E194" s="68"/>
    </row>
    <row r="195" spans="1:5">
      <c r="A195" s="69">
        <v>9.5</v>
      </c>
      <c r="B195" s="158">
        <v>5.43</v>
      </c>
      <c r="C195" s="158">
        <v>5.43</v>
      </c>
      <c r="D195" s="68"/>
      <c r="E195" s="68"/>
    </row>
    <row r="196" spans="1:5">
      <c r="A196" s="69">
        <v>10</v>
      </c>
      <c r="B196" s="158">
        <v>5.7149999999999999</v>
      </c>
      <c r="C196" s="158">
        <v>5.7149999999999999</v>
      </c>
      <c r="D196" s="68"/>
      <c r="E196" s="68"/>
    </row>
    <row r="197" spans="1:5">
      <c r="A197" s="69">
        <v>10.5</v>
      </c>
      <c r="B197" s="158">
        <v>6</v>
      </c>
      <c r="C197" s="158">
        <v>6</v>
      </c>
      <c r="D197" s="68"/>
      <c r="E197" s="68"/>
    </row>
    <row r="198" spans="1:5">
      <c r="A198" s="69">
        <v>11</v>
      </c>
      <c r="B198" s="158">
        <v>6.2850000000000001</v>
      </c>
      <c r="C198" s="158">
        <v>6.2850000000000001</v>
      </c>
      <c r="D198" s="68"/>
      <c r="E198" s="68"/>
    </row>
    <row r="199" spans="1:5">
      <c r="A199" s="69">
        <v>11.5</v>
      </c>
      <c r="B199" s="158">
        <v>6.57</v>
      </c>
      <c r="C199" s="158">
        <v>6.57</v>
      </c>
      <c r="D199" s="68"/>
      <c r="E199" s="68"/>
    </row>
    <row r="200" spans="1:5">
      <c r="A200" s="69">
        <v>12</v>
      </c>
      <c r="B200" s="158">
        <v>6.8550000000000004</v>
      </c>
      <c r="C200" s="158">
        <v>6.8550000000000004</v>
      </c>
      <c r="D200" s="68"/>
      <c r="E200" s="68"/>
    </row>
    <row r="201" spans="1:5">
      <c r="A201" s="69">
        <v>12.5</v>
      </c>
      <c r="B201" s="158">
        <v>7.14</v>
      </c>
      <c r="C201" s="158">
        <v>7.14</v>
      </c>
      <c r="D201" s="68"/>
      <c r="E201" s="68"/>
    </row>
    <row r="202" spans="1:5">
      <c r="A202" s="69">
        <v>13</v>
      </c>
      <c r="B202" s="158">
        <v>7.4249999999999998</v>
      </c>
      <c r="C202" s="158">
        <v>7.4249999999999998</v>
      </c>
      <c r="D202" s="68"/>
      <c r="E202" s="68"/>
    </row>
    <row r="203" spans="1:5">
      <c r="A203" s="69">
        <v>13.5</v>
      </c>
      <c r="B203" s="158">
        <v>7.71</v>
      </c>
      <c r="C203" s="158">
        <v>7.71</v>
      </c>
      <c r="D203" s="68"/>
      <c r="E203" s="68"/>
    </row>
    <row r="204" spans="1:5">
      <c r="A204" s="69">
        <v>14</v>
      </c>
      <c r="B204" s="158">
        <v>7.9950000000000001</v>
      </c>
      <c r="C204" s="158">
        <v>7.9950000000000001</v>
      </c>
      <c r="D204" s="68"/>
      <c r="E204" s="68"/>
    </row>
    <row r="205" spans="1:5">
      <c r="A205" s="69">
        <v>14.5</v>
      </c>
      <c r="B205" s="158">
        <v>8.2799999999999994</v>
      </c>
      <c r="C205" s="158">
        <v>8.2799999999999994</v>
      </c>
      <c r="D205" s="68"/>
      <c r="E205" s="68"/>
    </row>
    <row r="206" spans="1:5">
      <c r="A206" s="69">
        <v>15</v>
      </c>
      <c r="B206" s="158">
        <v>8.5649999999999995</v>
      </c>
      <c r="C206" s="158">
        <v>8.5649999999999995</v>
      </c>
      <c r="D206" s="68"/>
      <c r="E206" s="68"/>
    </row>
    <row r="207" spans="1:5">
      <c r="A207" s="69">
        <v>15.5</v>
      </c>
      <c r="B207" s="158">
        <v>8.85</v>
      </c>
      <c r="C207" s="158">
        <v>8.85</v>
      </c>
      <c r="D207" s="68"/>
      <c r="E207" s="68"/>
    </row>
    <row r="208" spans="1:5">
      <c r="A208" s="69">
        <v>16</v>
      </c>
      <c r="B208" s="158">
        <v>9.1349999999999998</v>
      </c>
      <c r="C208" s="158">
        <v>9.1349999999999998</v>
      </c>
      <c r="D208" s="68"/>
      <c r="E208" s="68"/>
    </row>
    <row r="209" spans="1:5">
      <c r="A209" s="69">
        <v>16.5</v>
      </c>
      <c r="B209" s="158">
        <v>9.42</v>
      </c>
      <c r="C209" s="158">
        <v>9.42</v>
      </c>
      <c r="D209" s="68"/>
      <c r="E209" s="68"/>
    </row>
    <row r="210" spans="1:5">
      <c r="A210" s="69">
        <v>17</v>
      </c>
      <c r="B210" s="158">
        <v>9.7050000000000001</v>
      </c>
      <c r="C210" s="158">
        <v>9.7050000000000001</v>
      </c>
      <c r="D210" s="68"/>
      <c r="E210" s="68"/>
    </row>
    <row r="211" spans="1:5">
      <c r="A211" s="69">
        <v>17.5</v>
      </c>
      <c r="B211" s="158">
        <v>9.99</v>
      </c>
      <c r="C211" s="158">
        <v>9.99</v>
      </c>
      <c r="D211" s="68"/>
      <c r="E211" s="68"/>
    </row>
    <row r="212" spans="1:5">
      <c r="A212" s="69">
        <v>18</v>
      </c>
      <c r="B212" s="158">
        <v>10.275</v>
      </c>
      <c r="C212" s="158">
        <v>10.275</v>
      </c>
      <c r="D212" s="68"/>
      <c r="E212" s="68"/>
    </row>
    <row r="213" spans="1:5">
      <c r="A213" s="69">
        <v>18.5</v>
      </c>
      <c r="B213" s="158">
        <v>10.56</v>
      </c>
      <c r="C213" s="158">
        <v>10.56</v>
      </c>
      <c r="D213" s="68"/>
      <c r="E213" s="68"/>
    </row>
    <row r="214" spans="1:5">
      <c r="A214" s="69">
        <v>19</v>
      </c>
      <c r="B214" s="158">
        <v>10.845000000000001</v>
      </c>
      <c r="C214" s="158">
        <v>10.845000000000001</v>
      </c>
      <c r="D214" s="68"/>
      <c r="E214" s="68"/>
    </row>
    <row r="215" spans="1:5">
      <c r="A215" s="69">
        <v>19.5</v>
      </c>
      <c r="B215" s="158">
        <v>11.13</v>
      </c>
      <c r="C215" s="158">
        <v>11.13</v>
      </c>
      <c r="D215" s="68"/>
      <c r="E215" s="68"/>
    </row>
    <row r="216" spans="1:5">
      <c r="A216" s="69">
        <v>20</v>
      </c>
      <c r="B216" s="158">
        <v>11.414999999999999</v>
      </c>
      <c r="C216" s="158">
        <v>11.414999999999999</v>
      </c>
      <c r="D216" s="68"/>
      <c r="E216" s="68"/>
    </row>
    <row r="217" spans="1:5">
      <c r="A217" s="69">
        <v>20.5</v>
      </c>
      <c r="B217" s="158">
        <v>11.7</v>
      </c>
      <c r="C217" s="158">
        <v>11.7</v>
      </c>
      <c r="D217" s="68"/>
      <c r="E217" s="68"/>
    </row>
    <row r="218" spans="1:5">
      <c r="A218" s="69">
        <v>21</v>
      </c>
      <c r="B218" s="158">
        <v>11.984999999999999</v>
      </c>
      <c r="C218" s="158">
        <v>11.984999999999999</v>
      </c>
      <c r="D218" s="68"/>
      <c r="E218" s="68"/>
    </row>
    <row r="219" spans="1:5">
      <c r="A219" s="69">
        <v>21.5</v>
      </c>
      <c r="B219" s="158">
        <v>12.27</v>
      </c>
      <c r="C219" s="158">
        <v>12.27</v>
      </c>
      <c r="D219" s="68"/>
      <c r="E219" s="68"/>
    </row>
    <row r="220" spans="1:5">
      <c r="A220" s="69">
        <v>22</v>
      </c>
      <c r="B220" s="158">
        <v>12.555</v>
      </c>
      <c r="C220" s="158">
        <v>12.555</v>
      </c>
      <c r="D220" s="68"/>
      <c r="E220" s="68"/>
    </row>
    <row r="221" spans="1:5">
      <c r="A221" s="69">
        <v>22.5</v>
      </c>
      <c r="B221" s="158">
        <v>12.84</v>
      </c>
      <c r="C221" s="158">
        <v>12.84</v>
      </c>
      <c r="D221" s="68"/>
      <c r="E221" s="68"/>
    </row>
    <row r="222" spans="1:5">
      <c r="A222" s="69">
        <v>23</v>
      </c>
      <c r="B222" s="158">
        <v>13.125</v>
      </c>
      <c r="C222" s="158">
        <v>13.125</v>
      </c>
      <c r="D222" s="68"/>
      <c r="E222" s="68"/>
    </row>
    <row r="223" spans="1:5">
      <c r="A223" s="69">
        <v>23.5</v>
      </c>
      <c r="B223" s="158">
        <v>13.41</v>
      </c>
      <c r="C223" s="158">
        <v>13.41</v>
      </c>
      <c r="D223" s="68"/>
      <c r="E223" s="68"/>
    </row>
    <row r="224" spans="1:5">
      <c r="A224" s="69">
        <v>24</v>
      </c>
      <c r="B224" s="158">
        <v>13.695</v>
      </c>
      <c r="C224" s="158">
        <v>13.695</v>
      </c>
      <c r="D224" s="68"/>
      <c r="E224" s="68"/>
    </row>
    <row r="225" spans="1:5">
      <c r="A225" s="69">
        <v>24.5</v>
      </c>
      <c r="B225" s="158">
        <v>13.98</v>
      </c>
      <c r="C225" s="158">
        <v>13.98</v>
      </c>
      <c r="D225" s="68"/>
      <c r="E225" s="68"/>
    </row>
    <row r="226" spans="1:5">
      <c r="A226" s="69">
        <v>25</v>
      </c>
      <c r="B226" s="158">
        <v>14.265000000000001</v>
      </c>
      <c r="C226" s="158">
        <v>14.265000000000001</v>
      </c>
      <c r="D226" s="68"/>
      <c r="E226" s="68"/>
    </row>
    <row r="227" spans="1:5">
      <c r="A227" s="69">
        <v>25.5</v>
      </c>
      <c r="B227" s="158">
        <v>14.55</v>
      </c>
      <c r="C227" s="158">
        <v>14.55</v>
      </c>
      <c r="D227" s="68"/>
      <c r="E227" s="68"/>
    </row>
    <row r="228" spans="1:5">
      <c r="A228" s="69">
        <v>26</v>
      </c>
      <c r="B228" s="158">
        <v>14.835000000000001</v>
      </c>
      <c r="C228" s="158">
        <v>14.835000000000001</v>
      </c>
      <c r="D228" s="68"/>
      <c r="E228" s="68"/>
    </row>
    <row r="229" spans="1:5">
      <c r="A229" s="69">
        <v>26.5</v>
      </c>
      <c r="B229" s="158">
        <v>15.12</v>
      </c>
      <c r="C229" s="158">
        <v>15.12</v>
      </c>
      <c r="D229" s="68"/>
      <c r="E229" s="68"/>
    </row>
    <row r="230" spans="1:5">
      <c r="A230" s="69">
        <v>27</v>
      </c>
      <c r="B230" s="158">
        <v>15.404999999999999</v>
      </c>
      <c r="C230" s="158">
        <v>15.404999999999999</v>
      </c>
      <c r="D230" s="68"/>
      <c r="E230" s="68"/>
    </row>
    <row r="231" spans="1:5">
      <c r="A231" s="69">
        <v>27.5</v>
      </c>
      <c r="B231" s="158">
        <v>15.69</v>
      </c>
      <c r="C231" s="158">
        <v>15.69</v>
      </c>
      <c r="D231" s="68"/>
      <c r="E231" s="68"/>
    </row>
    <row r="232" spans="1:5">
      <c r="A232" s="69">
        <v>28</v>
      </c>
      <c r="B232" s="158">
        <v>15.975</v>
      </c>
      <c r="C232" s="158">
        <v>15.975</v>
      </c>
      <c r="D232" s="68"/>
      <c r="E232" s="68"/>
    </row>
    <row r="233" spans="1:5">
      <c r="A233" s="69">
        <v>28.5</v>
      </c>
      <c r="B233" s="158">
        <v>16.260000000000002</v>
      </c>
      <c r="C233" s="158">
        <v>16.260000000000002</v>
      </c>
      <c r="D233" s="68"/>
      <c r="E233" s="68"/>
    </row>
    <row r="234" spans="1:5">
      <c r="A234" s="69">
        <v>29</v>
      </c>
      <c r="B234" s="158">
        <v>16.545000000000002</v>
      </c>
      <c r="C234" s="158">
        <v>16.545000000000002</v>
      </c>
      <c r="D234" s="68"/>
      <c r="E234" s="68"/>
    </row>
    <row r="235" spans="1:5">
      <c r="A235" s="69">
        <v>29.5</v>
      </c>
      <c r="B235" s="158">
        <v>16.829999999999998</v>
      </c>
      <c r="C235" s="158">
        <v>16.829999999999998</v>
      </c>
      <c r="D235" s="68"/>
      <c r="E235" s="68"/>
    </row>
    <row r="236" spans="1:5">
      <c r="A236" s="69">
        <v>30</v>
      </c>
      <c r="B236" s="158">
        <v>17.114999999999998</v>
      </c>
      <c r="C236" s="158">
        <v>17.114999999999998</v>
      </c>
      <c r="D236" s="68"/>
      <c r="E236" s="68"/>
    </row>
    <row r="237" spans="1:5">
      <c r="A237" s="69">
        <v>30.5</v>
      </c>
      <c r="B237" s="158">
        <v>17.399999999999999</v>
      </c>
      <c r="C237" s="158">
        <v>17.399999999999999</v>
      </c>
      <c r="D237" s="68"/>
      <c r="E237" s="68"/>
    </row>
    <row r="238" spans="1:5">
      <c r="A238" s="69">
        <v>31</v>
      </c>
      <c r="B238" s="158">
        <v>17.684999999999999</v>
      </c>
      <c r="C238" s="158">
        <v>17.684999999999999</v>
      </c>
      <c r="D238" s="68"/>
      <c r="E238" s="68"/>
    </row>
    <row r="239" spans="1:5">
      <c r="A239" s="69">
        <v>31.5</v>
      </c>
      <c r="B239" s="158">
        <v>17.97</v>
      </c>
      <c r="C239" s="158">
        <v>17.97</v>
      </c>
      <c r="D239" s="68"/>
      <c r="E239" s="68"/>
    </row>
    <row r="240" spans="1:5">
      <c r="A240" s="69">
        <v>32</v>
      </c>
      <c r="B240" s="158">
        <v>18.254999999999999</v>
      </c>
      <c r="C240" s="158">
        <v>18.254999999999999</v>
      </c>
      <c r="D240" s="68"/>
      <c r="E240" s="68"/>
    </row>
    <row r="241" spans="1:5">
      <c r="A241" s="69">
        <v>32.5</v>
      </c>
      <c r="B241" s="158">
        <v>18.54</v>
      </c>
      <c r="C241" s="158">
        <v>18.54</v>
      </c>
      <c r="D241" s="68"/>
      <c r="E241" s="68"/>
    </row>
    <row r="242" spans="1:5">
      <c r="A242" s="69">
        <v>33</v>
      </c>
      <c r="B242" s="158">
        <v>18.824999999999999</v>
      </c>
      <c r="C242" s="158">
        <v>18.824999999999999</v>
      </c>
      <c r="D242" s="68"/>
      <c r="E242" s="68"/>
    </row>
    <row r="243" spans="1:5">
      <c r="A243" s="69">
        <v>33.5</v>
      </c>
      <c r="B243" s="158">
        <v>19.11</v>
      </c>
      <c r="C243" s="158">
        <v>19.11</v>
      </c>
      <c r="D243" s="68"/>
      <c r="E243" s="68"/>
    </row>
    <row r="244" spans="1:5">
      <c r="A244" s="69">
        <v>34</v>
      </c>
      <c r="B244" s="158">
        <v>19.395</v>
      </c>
      <c r="C244" s="158">
        <v>19.395</v>
      </c>
      <c r="D244" s="68"/>
      <c r="E244" s="68"/>
    </row>
    <row r="245" spans="1:5">
      <c r="A245" s="69">
        <v>34.5</v>
      </c>
      <c r="B245" s="158">
        <v>19.68</v>
      </c>
      <c r="C245" s="158">
        <v>19.68</v>
      </c>
      <c r="D245" s="68"/>
      <c r="E245" s="68"/>
    </row>
    <row r="246" spans="1:5">
      <c r="A246" s="69">
        <v>35</v>
      </c>
      <c r="B246" s="158">
        <v>19.965</v>
      </c>
      <c r="C246" s="158">
        <v>19.965</v>
      </c>
      <c r="D246" s="68"/>
      <c r="E246" s="68"/>
    </row>
    <row r="247" spans="1:5">
      <c r="A247" s="69">
        <v>35.5</v>
      </c>
      <c r="B247" s="158">
        <v>20.25</v>
      </c>
      <c r="C247" s="158">
        <v>20.25</v>
      </c>
      <c r="D247" s="68"/>
      <c r="E247" s="68"/>
    </row>
    <row r="248" spans="1:5">
      <c r="A248" s="69">
        <v>36</v>
      </c>
      <c r="B248" s="158">
        <v>20.535</v>
      </c>
      <c r="C248" s="158">
        <v>20.535</v>
      </c>
      <c r="D248" s="68"/>
      <c r="E248" s="68"/>
    </row>
    <row r="249" spans="1:5">
      <c r="A249" s="69">
        <v>36.5</v>
      </c>
      <c r="B249" s="158">
        <v>20.82</v>
      </c>
      <c r="C249" s="158">
        <v>20.82</v>
      </c>
      <c r="D249" s="68"/>
      <c r="E249" s="68"/>
    </row>
    <row r="250" spans="1:5">
      <c r="A250" s="69">
        <v>37</v>
      </c>
      <c r="B250" s="158">
        <v>21.105</v>
      </c>
      <c r="C250" s="158">
        <v>21.105</v>
      </c>
      <c r="D250" s="68"/>
      <c r="E250" s="68"/>
    </row>
    <row r="251" spans="1:5">
      <c r="A251" s="69">
        <v>37.5</v>
      </c>
      <c r="B251" s="158">
        <v>21.39</v>
      </c>
      <c r="C251" s="158">
        <v>21.39</v>
      </c>
      <c r="D251" s="68"/>
      <c r="E251" s="68"/>
    </row>
    <row r="252" spans="1:5">
      <c r="A252" s="69">
        <v>38</v>
      </c>
      <c r="B252" s="158">
        <v>21.675000000000001</v>
      </c>
      <c r="C252" s="158">
        <v>21.675000000000001</v>
      </c>
      <c r="D252" s="68"/>
      <c r="E252" s="68"/>
    </row>
    <row r="253" spans="1:5">
      <c r="A253" s="69">
        <v>38.5</v>
      </c>
      <c r="B253" s="158">
        <v>21.96</v>
      </c>
      <c r="C253" s="158">
        <v>21.96</v>
      </c>
      <c r="D253" s="68"/>
      <c r="E253" s="68"/>
    </row>
    <row r="254" spans="1:5">
      <c r="A254" s="69">
        <v>39</v>
      </c>
      <c r="B254" s="158">
        <v>22.245000000000001</v>
      </c>
      <c r="C254" s="158">
        <v>22.245000000000001</v>
      </c>
      <c r="D254" s="68"/>
      <c r="E254" s="68"/>
    </row>
    <row r="255" spans="1:5">
      <c r="A255" s="69">
        <v>39.5</v>
      </c>
      <c r="B255" s="158">
        <v>22.53</v>
      </c>
      <c r="C255" s="158">
        <v>22.53</v>
      </c>
      <c r="D255" s="68"/>
      <c r="E255" s="68"/>
    </row>
    <row r="256" spans="1:5">
      <c r="A256" s="69">
        <v>40</v>
      </c>
      <c r="B256" s="158">
        <v>22.815000000000001</v>
      </c>
      <c r="C256" s="158">
        <v>22.815000000000001</v>
      </c>
      <c r="D256" s="68"/>
      <c r="E256" s="68"/>
    </row>
    <row r="257" spans="1:5">
      <c r="A257" s="69">
        <v>40.5</v>
      </c>
      <c r="B257" s="158">
        <v>23.1</v>
      </c>
      <c r="C257" s="158">
        <v>23.1</v>
      </c>
      <c r="D257" s="68"/>
      <c r="E257" s="68"/>
    </row>
    <row r="258" spans="1:5">
      <c r="A258" s="69">
        <v>41</v>
      </c>
      <c r="B258" s="158">
        <v>23.385000000000002</v>
      </c>
      <c r="C258" s="158">
        <v>23.385000000000002</v>
      </c>
      <c r="D258" s="68"/>
      <c r="E258" s="68"/>
    </row>
    <row r="259" spans="1:5">
      <c r="A259" s="69">
        <v>41.5</v>
      </c>
      <c r="B259" s="158">
        <v>23.67</v>
      </c>
      <c r="C259" s="158">
        <v>23.67</v>
      </c>
      <c r="D259" s="68"/>
      <c r="E259" s="68"/>
    </row>
    <row r="260" spans="1:5">
      <c r="A260" s="69">
        <v>42</v>
      </c>
      <c r="B260" s="158">
        <v>23.954999999999998</v>
      </c>
      <c r="C260" s="158">
        <v>23.954999999999998</v>
      </c>
      <c r="D260" s="68"/>
      <c r="E260" s="68"/>
    </row>
    <row r="261" spans="1:5">
      <c r="A261" s="69">
        <v>42.5</v>
      </c>
      <c r="B261" s="158">
        <v>24.24</v>
      </c>
      <c r="C261" s="158">
        <v>24.24</v>
      </c>
      <c r="D261" s="68"/>
      <c r="E261" s="68"/>
    </row>
    <row r="262" spans="1:5">
      <c r="A262" s="69">
        <v>43</v>
      </c>
      <c r="B262" s="158">
        <v>24.524999999999999</v>
      </c>
      <c r="C262" s="158">
        <v>24.524999999999999</v>
      </c>
      <c r="D262" s="68"/>
      <c r="E262" s="68"/>
    </row>
    <row r="263" spans="1:5">
      <c r="A263" s="69">
        <v>43.5</v>
      </c>
      <c r="B263" s="158">
        <v>24.81</v>
      </c>
      <c r="C263" s="158">
        <v>24.81</v>
      </c>
      <c r="D263" s="68"/>
      <c r="E263" s="68"/>
    </row>
    <row r="264" spans="1:5">
      <c r="A264" s="69">
        <v>44</v>
      </c>
      <c r="B264" s="158">
        <v>25.094999999999999</v>
      </c>
      <c r="C264" s="158">
        <v>25.094999999999999</v>
      </c>
      <c r="D264" s="68"/>
      <c r="E264" s="68"/>
    </row>
    <row r="265" spans="1:5">
      <c r="A265" s="69">
        <v>44.5</v>
      </c>
      <c r="B265" s="158">
        <v>25.38</v>
      </c>
      <c r="C265" s="158">
        <v>25.38</v>
      </c>
      <c r="D265" s="68"/>
      <c r="E265" s="68"/>
    </row>
    <row r="266" spans="1:5">
      <c r="A266" s="69">
        <v>45</v>
      </c>
      <c r="B266" s="158">
        <v>25.664999999999999</v>
      </c>
      <c r="C266" s="158">
        <v>25.664999999999999</v>
      </c>
      <c r="D266" s="68"/>
      <c r="E266" s="68"/>
    </row>
    <row r="267" spans="1:5">
      <c r="A267" s="69">
        <v>45.5</v>
      </c>
      <c r="B267" s="158">
        <v>25.95</v>
      </c>
      <c r="C267" s="158">
        <v>25.95</v>
      </c>
      <c r="D267" s="68"/>
      <c r="E267" s="68"/>
    </row>
    <row r="268" spans="1:5">
      <c r="A268" s="69">
        <v>46</v>
      </c>
      <c r="B268" s="158">
        <v>26.234999999999999</v>
      </c>
      <c r="C268" s="158">
        <v>26.234999999999999</v>
      </c>
      <c r="D268" s="68"/>
      <c r="E268" s="68"/>
    </row>
    <row r="269" spans="1:5">
      <c r="A269" s="69">
        <v>46.5</v>
      </c>
      <c r="B269" s="158">
        <v>26.52</v>
      </c>
      <c r="C269" s="158">
        <v>26.52</v>
      </c>
      <c r="D269" s="68"/>
      <c r="E269" s="68"/>
    </row>
    <row r="270" spans="1:5">
      <c r="A270" s="69">
        <v>47</v>
      </c>
      <c r="B270" s="158">
        <v>26.805</v>
      </c>
      <c r="C270" s="158">
        <v>26.805</v>
      </c>
      <c r="D270" s="68"/>
      <c r="E270" s="68"/>
    </row>
    <row r="271" spans="1:5">
      <c r="A271" s="69">
        <v>47.5</v>
      </c>
      <c r="B271" s="158">
        <v>27.09</v>
      </c>
      <c r="C271" s="158">
        <v>27.09</v>
      </c>
      <c r="D271" s="68"/>
      <c r="E271" s="68"/>
    </row>
    <row r="272" spans="1:5">
      <c r="A272" s="69">
        <v>48</v>
      </c>
      <c r="B272" s="158">
        <v>27.375</v>
      </c>
      <c r="C272" s="158">
        <v>27.375</v>
      </c>
      <c r="D272" s="68"/>
      <c r="E272" s="68"/>
    </row>
    <row r="273" spans="1:5">
      <c r="A273" s="69">
        <v>48.5</v>
      </c>
      <c r="B273" s="158">
        <v>27.66</v>
      </c>
      <c r="C273" s="158">
        <v>27.66</v>
      </c>
      <c r="D273" s="68"/>
      <c r="E273" s="68"/>
    </row>
    <row r="274" spans="1:5">
      <c r="A274" s="69">
        <v>49</v>
      </c>
      <c r="B274" s="158">
        <v>27.945</v>
      </c>
      <c r="C274" s="158">
        <v>27.945</v>
      </c>
      <c r="D274" s="68"/>
      <c r="E274" s="68"/>
    </row>
    <row r="275" spans="1:5">
      <c r="A275" s="69">
        <v>49.5</v>
      </c>
      <c r="B275" s="158">
        <v>28.23</v>
      </c>
      <c r="C275" s="158">
        <v>28.23</v>
      </c>
      <c r="D275" s="68"/>
      <c r="E275" s="68"/>
    </row>
    <row r="276" spans="1:5">
      <c r="A276" s="69">
        <v>50</v>
      </c>
      <c r="B276" s="158">
        <v>28.515000000000001</v>
      </c>
      <c r="C276" s="158">
        <v>28.515000000000001</v>
      </c>
      <c r="D276" s="68"/>
      <c r="E276" s="68"/>
    </row>
    <row r="277" spans="1:5">
      <c r="A277" s="69">
        <v>50.5</v>
      </c>
      <c r="B277" s="158">
        <v>28.8</v>
      </c>
      <c r="C277" s="158">
        <v>28.8</v>
      </c>
      <c r="D277" s="68"/>
      <c r="E277" s="68"/>
    </row>
    <row r="278" spans="1:5">
      <c r="A278" s="69">
        <v>51</v>
      </c>
      <c r="B278" s="158">
        <v>29.085000000000001</v>
      </c>
      <c r="C278" s="158">
        <v>29.085000000000001</v>
      </c>
      <c r="D278" s="68"/>
      <c r="E278" s="68"/>
    </row>
    <row r="279" spans="1:5">
      <c r="A279" s="69">
        <v>51.5</v>
      </c>
      <c r="B279" s="158">
        <v>29.37</v>
      </c>
      <c r="C279" s="158">
        <v>29.37</v>
      </c>
      <c r="D279" s="68"/>
      <c r="E279" s="68"/>
    </row>
    <row r="280" spans="1:5">
      <c r="A280" s="69">
        <v>52</v>
      </c>
      <c r="B280" s="158">
        <v>29.655000000000001</v>
      </c>
      <c r="C280" s="158">
        <v>29.655000000000001</v>
      </c>
      <c r="D280" s="68"/>
      <c r="E280" s="68"/>
    </row>
    <row r="281" spans="1:5">
      <c r="A281" s="69">
        <v>52.5</v>
      </c>
      <c r="B281" s="158">
        <v>29.94</v>
      </c>
      <c r="C281" s="158">
        <v>29.94</v>
      </c>
      <c r="D281" s="68"/>
      <c r="E281" s="68"/>
    </row>
    <row r="282" spans="1:5">
      <c r="A282" s="69">
        <v>53</v>
      </c>
      <c r="B282" s="158">
        <v>30.225000000000001</v>
      </c>
      <c r="C282" s="158">
        <v>30.225000000000001</v>
      </c>
      <c r="D282" s="68"/>
      <c r="E282" s="68"/>
    </row>
    <row r="283" spans="1:5">
      <c r="A283" s="69">
        <v>53.5</v>
      </c>
      <c r="B283" s="158">
        <v>30.51</v>
      </c>
      <c r="C283" s="158">
        <v>30.51</v>
      </c>
      <c r="D283" s="68"/>
      <c r="E283" s="68"/>
    </row>
    <row r="284" spans="1:5">
      <c r="A284" s="69">
        <v>54</v>
      </c>
      <c r="B284" s="158">
        <v>30.795000000000002</v>
      </c>
      <c r="C284" s="158">
        <v>30.795000000000002</v>
      </c>
      <c r="D284" s="68"/>
      <c r="E284" s="68"/>
    </row>
    <row r="285" spans="1:5">
      <c r="A285" s="69">
        <v>54.5</v>
      </c>
      <c r="B285" s="158">
        <v>31.08</v>
      </c>
      <c r="C285" s="158">
        <v>31.08</v>
      </c>
      <c r="D285" s="68"/>
      <c r="E285" s="68"/>
    </row>
    <row r="286" spans="1:5">
      <c r="A286" s="69">
        <v>55</v>
      </c>
      <c r="B286" s="158">
        <v>31.364999999999998</v>
      </c>
      <c r="C286" s="158">
        <v>31.364999999999998</v>
      </c>
      <c r="D286" s="68"/>
      <c r="E286" s="68"/>
    </row>
    <row r="287" spans="1:5">
      <c r="A287" s="69">
        <v>55.5</v>
      </c>
      <c r="B287" s="158">
        <v>31.65</v>
      </c>
      <c r="C287" s="158">
        <v>31.65</v>
      </c>
      <c r="D287" s="68"/>
      <c r="E287" s="68"/>
    </row>
    <row r="288" spans="1:5">
      <c r="A288" s="69">
        <v>56</v>
      </c>
      <c r="B288" s="158">
        <v>31.934999999999999</v>
      </c>
      <c r="C288" s="158">
        <v>31.934999999999999</v>
      </c>
      <c r="D288" s="68"/>
      <c r="E288" s="68"/>
    </row>
    <row r="289" spans="1:5">
      <c r="A289" s="69">
        <v>56.5</v>
      </c>
      <c r="B289" s="158">
        <v>32.22</v>
      </c>
      <c r="C289" s="158">
        <v>32.22</v>
      </c>
      <c r="D289" s="68"/>
      <c r="E289" s="68"/>
    </row>
    <row r="290" spans="1:5">
      <c r="A290" s="69">
        <v>57</v>
      </c>
      <c r="B290" s="158">
        <v>32.505000000000003</v>
      </c>
      <c r="C290" s="158">
        <v>32.505000000000003</v>
      </c>
      <c r="D290" s="68"/>
      <c r="E290" s="68"/>
    </row>
    <row r="291" spans="1:5">
      <c r="A291" s="69">
        <v>57.5</v>
      </c>
      <c r="B291" s="158">
        <v>32.79</v>
      </c>
      <c r="C291" s="158">
        <v>32.79</v>
      </c>
      <c r="D291" s="68"/>
      <c r="E291" s="68"/>
    </row>
    <row r="292" spans="1:5">
      <c r="A292" s="69">
        <v>58</v>
      </c>
      <c r="B292" s="158">
        <v>33.075000000000003</v>
      </c>
      <c r="C292" s="158">
        <v>33.075000000000003</v>
      </c>
      <c r="D292" s="68"/>
      <c r="E292" s="68"/>
    </row>
    <row r="293" spans="1:5">
      <c r="A293" s="69">
        <v>58.5</v>
      </c>
      <c r="B293" s="158">
        <v>33.36</v>
      </c>
      <c r="C293" s="158">
        <v>33.36</v>
      </c>
      <c r="D293" s="68"/>
      <c r="E293" s="68"/>
    </row>
    <row r="294" spans="1:5">
      <c r="A294" s="69">
        <v>59</v>
      </c>
      <c r="B294" s="158">
        <v>33.645000000000003</v>
      </c>
      <c r="C294" s="158">
        <v>33.645000000000003</v>
      </c>
      <c r="D294" s="68"/>
      <c r="E294" s="68"/>
    </row>
    <row r="295" spans="1:5">
      <c r="A295" s="69">
        <v>59.5</v>
      </c>
      <c r="B295" s="158">
        <v>33.93</v>
      </c>
      <c r="C295" s="158">
        <v>33.93</v>
      </c>
      <c r="D295" s="68"/>
      <c r="E295" s="68"/>
    </row>
    <row r="296" spans="1:5">
      <c r="A296" s="69">
        <v>60</v>
      </c>
      <c r="B296" s="158">
        <v>34.215000000000003</v>
      </c>
      <c r="C296" s="158">
        <v>34.215000000000003</v>
      </c>
      <c r="D296" s="68"/>
      <c r="E296" s="68"/>
    </row>
    <row r="297" spans="1:5">
      <c r="A297" s="69">
        <v>60.5</v>
      </c>
      <c r="B297" s="158">
        <v>34.5</v>
      </c>
      <c r="C297" s="158">
        <v>34.5</v>
      </c>
      <c r="D297" s="68"/>
      <c r="E297" s="68"/>
    </row>
    <row r="298" spans="1:5">
      <c r="A298" s="69">
        <v>61</v>
      </c>
      <c r="B298" s="158">
        <v>34.784999999999997</v>
      </c>
      <c r="C298" s="158">
        <v>34.784999999999997</v>
      </c>
      <c r="D298" s="68"/>
      <c r="E298" s="68"/>
    </row>
    <row r="299" spans="1:5">
      <c r="A299" s="69">
        <v>61.5</v>
      </c>
      <c r="B299" s="158">
        <v>35.07</v>
      </c>
      <c r="C299" s="158">
        <v>35.07</v>
      </c>
      <c r="D299" s="68"/>
      <c r="E299" s="68"/>
    </row>
    <row r="300" spans="1:5">
      <c r="A300" s="69">
        <v>62</v>
      </c>
      <c r="B300" s="158">
        <v>35.354999999999997</v>
      </c>
      <c r="C300" s="158">
        <v>35.354999999999997</v>
      </c>
      <c r="D300" s="68"/>
      <c r="E300" s="68"/>
    </row>
    <row r="301" spans="1:5">
      <c r="A301" s="68"/>
      <c r="B301" s="68"/>
      <c r="C301" s="68"/>
      <c r="D301" s="68"/>
      <c r="E301" s="68"/>
    </row>
    <row r="302" spans="1:5">
      <c r="A302" s="68"/>
      <c r="B302" s="68"/>
      <c r="C302" s="68"/>
      <c r="D302" s="68"/>
      <c r="E302" s="68"/>
    </row>
    <row r="303" spans="1:5">
      <c r="A303" s="68"/>
      <c r="B303" s="68"/>
      <c r="C303" s="68"/>
      <c r="D303" s="68"/>
      <c r="E303" s="68"/>
    </row>
    <row r="304" spans="1:5">
      <c r="A304" s="68"/>
      <c r="B304" s="68"/>
      <c r="C304" s="68"/>
      <c r="D304" s="68"/>
      <c r="E304" s="68"/>
    </row>
    <row r="305" spans="1:5">
      <c r="A305" s="68"/>
      <c r="B305" s="68"/>
      <c r="C305" s="68"/>
      <c r="D305" s="68"/>
      <c r="E305" s="68"/>
    </row>
    <row r="306" spans="1:5">
      <c r="A306" s="68"/>
      <c r="B306" s="68"/>
      <c r="C306" s="68"/>
      <c r="D306" s="68"/>
      <c r="E306" s="68"/>
    </row>
    <row r="307" spans="1:5">
      <c r="A307" s="68"/>
      <c r="B307" s="68"/>
      <c r="C307" s="68"/>
      <c r="D307" s="68"/>
      <c r="E307" s="68"/>
    </row>
    <row r="308" spans="1:5">
      <c r="A308" s="68"/>
      <c r="B308" s="68"/>
      <c r="C308" s="68"/>
      <c r="D308" s="68"/>
      <c r="E308" s="68"/>
    </row>
    <row r="309" spans="1:5">
      <c r="A309" s="68"/>
      <c r="B309" s="68"/>
      <c r="C309" s="68"/>
      <c r="D309" s="68"/>
      <c r="E309" s="68"/>
    </row>
    <row r="310" spans="1:5">
      <c r="A310" s="68"/>
      <c r="B310" s="68"/>
      <c r="C310" s="68"/>
      <c r="D310" s="68"/>
      <c r="E310" s="68"/>
    </row>
    <row r="311" spans="1:5">
      <c r="A311" s="68"/>
      <c r="B311" s="68"/>
      <c r="C311" s="68"/>
      <c r="D311" s="68"/>
      <c r="E311" s="68"/>
    </row>
    <row r="312" spans="1:5">
      <c r="A312" s="68"/>
      <c r="B312" s="68"/>
      <c r="C312" s="68"/>
      <c r="D312" s="68"/>
      <c r="E312" s="68"/>
    </row>
    <row r="313" spans="1:5">
      <c r="A313" s="68"/>
      <c r="B313" s="68"/>
      <c r="C313" s="68"/>
      <c r="D313" s="68"/>
      <c r="E313" s="68"/>
    </row>
    <row r="314" spans="1:5">
      <c r="A314" s="68"/>
      <c r="B314" s="68"/>
      <c r="C314" s="68"/>
      <c r="D314" s="68"/>
      <c r="E314" s="68"/>
    </row>
    <row r="315" spans="1:5">
      <c r="A315" s="68"/>
      <c r="B315" s="68"/>
      <c r="C315" s="68"/>
      <c r="D315" s="68"/>
      <c r="E315" s="68"/>
    </row>
    <row r="316" spans="1:5">
      <c r="A316" s="68"/>
      <c r="B316" s="68"/>
      <c r="C316" s="68"/>
      <c r="D316" s="68"/>
      <c r="E316" s="68"/>
    </row>
    <row r="317" spans="1:5">
      <c r="A317" s="68"/>
      <c r="B317" s="68"/>
      <c r="C317" s="68"/>
      <c r="D317" s="68"/>
      <c r="E317" s="68"/>
    </row>
    <row r="318" spans="1:5">
      <c r="A318" s="68"/>
      <c r="B318" s="68"/>
      <c r="C318" s="68"/>
      <c r="D318" s="68"/>
      <c r="E318" s="68"/>
    </row>
    <row r="319" spans="1:5">
      <c r="A319" s="68"/>
      <c r="B319" s="68"/>
      <c r="C319" s="68"/>
      <c r="D319" s="68"/>
      <c r="E319" s="68"/>
    </row>
    <row r="320" spans="1:5">
      <c r="A320" s="68"/>
      <c r="B320" s="68"/>
      <c r="C320" s="68"/>
      <c r="D320" s="68"/>
      <c r="E320" s="68"/>
    </row>
    <row r="321" spans="1:5">
      <c r="A321" s="68"/>
      <c r="B321" s="68"/>
      <c r="C321" s="68"/>
      <c r="D321" s="68"/>
      <c r="E321" s="68"/>
    </row>
    <row r="322" spans="1:5">
      <c r="A322" s="68"/>
      <c r="B322" s="68"/>
      <c r="C322" s="68"/>
      <c r="D322" s="68"/>
      <c r="E322" s="68"/>
    </row>
    <row r="323" spans="1:5">
      <c r="A323" s="68"/>
      <c r="B323" s="68"/>
      <c r="C323" s="68"/>
      <c r="D323" s="68"/>
      <c r="E323" s="68"/>
    </row>
    <row r="324" spans="1:5">
      <c r="A324" s="68"/>
      <c r="B324" s="68"/>
      <c r="C324" s="68"/>
      <c r="D324" s="68"/>
      <c r="E324" s="68"/>
    </row>
    <row r="325" spans="1:5">
      <c r="A325" s="68"/>
      <c r="B325" s="68"/>
      <c r="C325" s="68"/>
      <c r="D325" s="68"/>
      <c r="E325" s="68"/>
    </row>
  </sheetData>
  <mergeCells count="6">
    <mergeCell ref="N8:S8"/>
    <mergeCell ref="H1:I1"/>
    <mergeCell ref="H3:I3"/>
    <mergeCell ref="A178:C178"/>
    <mergeCell ref="H5:I5"/>
    <mergeCell ref="H7:I7"/>
  </mergeCells>
  <phoneticPr fontId="42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COLISEE PLANCHER</vt:lpstr>
      <vt:lpstr>Feuil1</vt:lpstr>
      <vt:lpstr>TARRIFF+HR DEM</vt:lpstr>
      <vt:lpstr>TAUX_PAR_DÉFAUT</vt:lpstr>
      <vt:lpstr>'COLISEE PLANCHER'!Zone_d_impression</vt:lpstr>
    </vt:vector>
  </TitlesOfParts>
  <Company>RHEAULT DEMENAGEMENT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JOHANNE</dc:creator>
  <cp:lastModifiedBy>Ronald</cp:lastModifiedBy>
  <cp:lastPrinted>2021-12-21T18:54:23Z</cp:lastPrinted>
  <dcterms:created xsi:type="dcterms:W3CDTF">2001-11-07T19:30:56Z</dcterms:created>
  <dcterms:modified xsi:type="dcterms:W3CDTF">2022-04-13T21:00:23Z</dcterms:modified>
</cp:coreProperties>
</file>